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0230" windowHeight="8010" tabRatio="886" activeTab="2"/>
  </bookViews>
  <sheets>
    <sheet name="ST1" sheetId="108" r:id="rId1"/>
    <sheet name="ST2 (Unemp)" sheetId="110" r:id="rId2"/>
    <sheet name="ST2 (HPI)" sheetId="112" r:id="rId3"/>
    <sheet name="ST3" sheetId="113" r:id="rId4"/>
  </sheets>
  <definedNames>
    <definedName name="_AMO_UniqueIdentifier" hidden="1">"'34a0865f-e5eb-43d2-bebf-332568cd5073'"</definedName>
    <definedName name="_xlnm._FilterDatabase" localSheetId="0" hidden="1">'ST1'!#REF!</definedName>
    <definedName name="_xlnm._FilterDatabase" localSheetId="2" hidden="1">'ST2 (HPI)'!#REF!</definedName>
    <definedName name="_xlnm._FilterDatabase" localSheetId="1" hidden="1">'ST2 (Unemp)'!#REF!</definedName>
    <definedName name="_xlnm._FilterDatabase" localSheetId="3" hidden="1">'ST3'!#REF!</definedName>
  </definedNames>
  <calcPr calcId="145621"/>
</workbook>
</file>

<file path=xl/calcChain.xml><?xml version="1.0" encoding="utf-8"?>
<calcChain xmlns="http://schemas.openxmlformats.org/spreadsheetml/2006/main">
  <c r="F5" i="112" l="1"/>
  <c r="F35" i="112"/>
  <c r="F5" i="110"/>
  <c r="F35" i="110"/>
  <c r="F6" i="112" l="1"/>
  <c r="F36" i="112"/>
  <c r="F6" i="110"/>
  <c r="F36" i="110"/>
  <c r="D35" i="108"/>
  <c r="F7" i="112" l="1"/>
  <c r="F37" i="112"/>
  <c r="F7" i="110"/>
  <c r="F37" i="110"/>
  <c r="D36" i="108"/>
  <c r="D5" i="108" l="1"/>
  <c r="D6" i="108"/>
  <c r="F8" i="112"/>
  <c r="F38" i="112"/>
  <c r="F8" i="110"/>
  <c r="F38" i="110"/>
  <c r="D37" i="108"/>
  <c r="D7" i="108" l="1"/>
  <c r="F9" i="112"/>
  <c r="F39" i="112"/>
  <c r="F9" i="110"/>
  <c r="F39" i="110"/>
  <c r="D38" i="108"/>
  <c r="D8" i="108" l="1"/>
  <c r="F10" i="112"/>
  <c r="F40" i="112"/>
  <c r="F10" i="110"/>
  <c r="F40" i="110"/>
  <c r="D39" i="108"/>
  <c r="D9" i="108" l="1"/>
  <c r="F11" i="112"/>
  <c r="F41" i="112"/>
  <c r="F11" i="110"/>
  <c r="F41" i="110"/>
  <c r="D40" i="108"/>
  <c r="D10" i="108" l="1"/>
  <c r="F12" i="112"/>
  <c r="F42" i="112"/>
  <c r="F12" i="110"/>
  <c r="F42" i="110"/>
  <c r="D41" i="108"/>
  <c r="D11" i="108" l="1"/>
  <c r="F13" i="112"/>
  <c r="F43" i="112"/>
  <c r="F13" i="110"/>
  <c r="F43" i="110"/>
  <c r="D42" i="108"/>
  <c r="D12" i="108" l="1"/>
  <c r="F14" i="112"/>
  <c r="F44" i="112"/>
  <c r="F14" i="110"/>
  <c r="F44" i="110"/>
  <c r="D43" i="108"/>
  <c r="D13" i="108" l="1"/>
  <c r="F15" i="112"/>
  <c r="F45" i="112"/>
  <c r="F15" i="110"/>
  <c r="F45" i="110"/>
  <c r="D44" i="108"/>
  <c r="D14" i="108" l="1"/>
  <c r="F16" i="112"/>
  <c r="F46" i="112"/>
  <c r="F16" i="110"/>
  <c r="F46" i="110"/>
  <c r="D45" i="108"/>
  <c r="D15" i="108" l="1"/>
  <c r="F17" i="112"/>
  <c r="F47" i="112"/>
  <c r="F17" i="110"/>
  <c r="F47" i="110"/>
  <c r="D46" i="108"/>
  <c r="D16" i="108" l="1"/>
  <c r="F18" i="112"/>
  <c r="F48" i="112"/>
  <c r="F18" i="110"/>
  <c r="F48" i="110"/>
  <c r="D48" i="108"/>
  <c r="D47" i="108"/>
  <c r="D17" i="108" l="1"/>
  <c r="F19" i="112"/>
  <c r="F49" i="112"/>
  <c r="F19" i="110"/>
  <c r="F49" i="110"/>
  <c r="D49" i="108"/>
  <c r="D18" i="108" l="1"/>
  <c r="F20" i="112"/>
  <c r="F50" i="112"/>
  <c r="F50" i="110"/>
  <c r="F20" i="110"/>
  <c r="D50" i="108"/>
  <c r="F21" i="112" l="1"/>
  <c r="F51" i="112"/>
  <c r="F51" i="110"/>
  <c r="F21" i="110"/>
  <c r="D51" i="108"/>
  <c r="D19" i="108"/>
  <c r="F22" i="112" l="1"/>
  <c r="F52" i="112"/>
  <c r="F22" i="110"/>
  <c r="F52" i="110"/>
  <c r="D52" i="108"/>
  <c r="D20" i="108"/>
  <c r="F23" i="112" l="1"/>
  <c r="F53" i="112"/>
  <c r="F23" i="110"/>
  <c r="F53" i="110"/>
  <c r="D53" i="108"/>
  <c r="D21" i="108"/>
  <c r="F24" i="112" l="1"/>
  <c r="F54" i="112"/>
  <c r="F54" i="110"/>
  <c r="F24" i="110"/>
  <c r="D54" i="108"/>
  <c r="D22" i="108"/>
  <c r="F25" i="112" l="1"/>
  <c r="F55" i="112"/>
  <c r="F55" i="110"/>
  <c r="F25" i="110"/>
  <c r="D55" i="108"/>
  <c r="D23" i="108"/>
  <c r="F26" i="112" l="1"/>
  <c r="F56" i="112"/>
  <c r="F56" i="110"/>
  <c r="F26" i="110"/>
  <c r="D56" i="108"/>
  <c r="D24" i="108"/>
  <c r="F27" i="112" l="1"/>
  <c r="F57" i="112"/>
  <c r="F57" i="110"/>
  <c r="F27" i="110"/>
  <c r="D57" i="108"/>
  <c r="D25" i="108"/>
  <c r="F28" i="112" l="1"/>
  <c r="F58" i="112"/>
  <c r="F28" i="110"/>
  <c r="F58" i="110"/>
  <c r="D58" i="108"/>
  <c r="D26" i="108"/>
  <c r="F29" i="112" l="1"/>
  <c r="F59" i="112"/>
  <c r="F59" i="110"/>
  <c r="F29" i="110"/>
  <c r="D59" i="108"/>
  <c r="D27" i="108"/>
  <c r="F31" i="112" l="1"/>
  <c r="F30" i="112"/>
  <c r="F60" i="112"/>
  <c r="F61" i="112"/>
  <c r="F60" i="110"/>
  <c r="F61" i="110"/>
  <c r="F31" i="110"/>
  <c r="F30" i="110"/>
  <c r="D60" i="108"/>
  <c r="D61" i="108"/>
  <c r="D28" i="108"/>
  <c r="C7" i="113" l="1"/>
  <c r="C6" i="113"/>
  <c r="C8" i="113"/>
  <c r="H9" i="113" s="1"/>
  <c r="H5" i="112"/>
  <c r="I5" i="110"/>
  <c r="I5" i="112"/>
  <c r="H5" i="110"/>
  <c r="G5" i="108"/>
  <c r="D29" i="108"/>
  <c r="J5" i="112" l="1"/>
  <c r="J5" i="110"/>
  <c r="D31" i="108"/>
  <c r="C5" i="113" s="1"/>
  <c r="D30" i="108"/>
  <c r="F6" i="113" l="1"/>
  <c r="G7" i="113"/>
  <c r="G6" i="113"/>
  <c r="F5" i="113"/>
  <c r="F5" i="108"/>
  <c r="H5" i="108" s="1"/>
  <c r="F7" i="113" l="1"/>
  <c r="F8" i="113" s="1"/>
  <c r="G8" i="113" s="1"/>
</calcChain>
</file>

<file path=xl/sharedStrings.xml><?xml version="1.0" encoding="utf-8"?>
<sst xmlns="http://schemas.openxmlformats.org/spreadsheetml/2006/main" count="65" uniqueCount="32">
  <si>
    <t>obsdate</t>
  </si>
  <si>
    <t>predicted</t>
  </si>
  <si>
    <t>BASE</t>
  </si>
  <si>
    <t>ADVERSE</t>
  </si>
  <si>
    <t>prob_BASE</t>
  </si>
  <si>
    <t>prob_ADVERSE</t>
  </si>
  <si>
    <t>Ratio</t>
  </si>
  <si>
    <t>Avg 
prob_BASE</t>
  </si>
  <si>
    <t>Avg 
prob_ADVERSE</t>
  </si>
  <si>
    <t>ST1</t>
  </si>
  <si>
    <t>ST2 (Unemp)</t>
  </si>
  <si>
    <t>ST2 (HPI)</t>
  </si>
  <si>
    <t>Contribution</t>
  </si>
  <si>
    <t>Base</t>
  </si>
  <si>
    <t>Adverse</t>
  </si>
  <si>
    <t>average 
prob</t>
  </si>
  <si>
    <t>Unemployment</t>
  </si>
  <si>
    <t>HPI</t>
  </si>
  <si>
    <t>ADVERSE (Unemp)</t>
  </si>
  <si>
    <t>ADVERSE (HPI)</t>
  </si>
  <si>
    <t>Red</t>
  </si>
  <si>
    <t>Gray</t>
  </si>
  <si>
    <t>Factor</t>
  </si>
  <si>
    <t>Green</t>
  </si>
  <si>
    <t>Non-Additive</t>
  </si>
  <si>
    <t>ST3 (Macroeconomic Factor Contribution)</t>
  </si>
  <si>
    <t>Chart - Average Def Rate</t>
  </si>
  <si>
    <t>Sensitivity</t>
  </si>
  <si>
    <t>lagN6_%YoY_Unemp</t>
  </si>
  <si>
    <t>lagN12_%YoY_HPI</t>
  </si>
  <si>
    <t>Adverse_lagN6_%YoY_Unemp</t>
  </si>
  <si>
    <t>Adverse_lagN12_%YoY_HPI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</si>
</sst>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" fontId="2" fillId="3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7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7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17" fontId="1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left" vertical="top" wrapText="1"/>
    </xf>
    <xf numFmtId="17" fontId="3" fillId="2" borderId="0" xfId="0" applyNumberFormat="1" applyFont="1" applyFill="1" applyBorder="1" applyAlignment="1">
      <alignment horizontal="left" vertical="top"/>
    </xf>
    <xf numFmtId="164" fontId="3" fillId="2" borderId="0" xfId="0" applyNumberFormat="1" applyFont="1" applyFill="1" applyBorder="1" applyAlignment="1">
      <alignment horizontal="left" vertical="top"/>
    </xf>
    <xf numFmtId="10" fontId="3" fillId="2" borderId="0" xfId="0" applyNumberFormat="1" applyFont="1" applyFill="1" applyBorder="1" applyAlignment="1">
      <alignment horizontal="left" vertical="top"/>
    </xf>
    <xf numFmtId="10" fontId="2" fillId="0" borderId="0" xfId="0" applyNumberFormat="1" applyFont="1" applyFill="1" applyBorder="1" applyAlignment="1">
      <alignment horizontal="left" vertical="top" wrapText="1"/>
    </xf>
    <xf numFmtId="10" fontId="4" fillId="0" borderId="0" xfId="0" applyNumberFormat="1" applyFont="1" applyFill="1" applyBorder="1" applyAlignment="1">
      <alignment horizontal="left" vertical="top" wrapText="1"/>
    </xf>
    <xf numFmtId="10" fontId="2" fillId="3" borderId="1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 wrapText="1"/>
    </xf>
    <xf numFmtId="10" fontId="2" fillId="4" borderId="1" xfId="0" applyNumberFormat="1" applyFont="1" applyFill="1" applyBorder="1" applyAlignment="1">
      <alignment horizontal="left" vertical="top" wrapText="1"/>
    </xf>
    <xf numFmtId="17" fontId="4" fillId="4" borderId="1" xfId="0" applyNumberFormat="1" applyFont="1" applyFill="1" applyBorder="1" applyAlignment="1">
      <alignment horizontal="center" vertical="top" wrapText="1"/>
    </xf>
    <xf numFmtId="164" fontId="4" fillId="4" borderId="2" xfId="0" applyNumberFormat="1" applyFont="1" applyFill="1" applyBorder="1" applyAlignment="1">
      <alignment horizontal="center" vertical="top" wrapText="1"/>
    </xf>
    <xf numFmtId="164" fontId="4" fillId="4" borderId="4" xfId="0" applyNumberFormat="1" applyFont="1" applyFill="1" applyBorder="1" applyAlignment="1">
      <alignment horizontal="center" vertical="top" wrapText="1"/>
    </xf>
    <xf numFmtId="164" fontId="4" fillId="4" borderId="3" xfId="0" applyNumberFormat="1" applyFont="1" applyFill="1" applyBorder="1" applyAlignment="1">
      <alignment horizontal="center" vertical="top" wrapText="1"/>
    </xf>
    <xf numFmtId="10" fontId="4" fillId="4" borderId="2" xfId="0" applyNumberFormat="1" applyFont="1" applyFill="1" applyBorder="1" applyAlignment="1">
      <alignment horizontal="center" vertical="top" wrapText="1"/>
    </xf>
    <xf numFmtId="10" fontId="4" fillId="4" borderId="4" xfId="0" applyNumberFormat="1" applyFont="1" applyFill="1" applyBorder="1" applyAlignment="1">
      <alignment horizontal="center" vertical="top" wrapText="1"/>
    </xf>
    <xf numFmtId="10" fontId="4" fillId="4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'ST1'!$D$4</c:f>
              <c:strCache>
                <c:ptCount val="1"/>
                <c:pt idx="0">
                  <c:v>prob_BASE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'ST1'!$B$5:$B$31</c:f>
              <c:numCache>
                <c:formatCode>mmm\-yy</c:formatCode>
                <c:ptCount val="27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'ST1'!$D$5:$D$31</c:f>
              <c:numCache>
                <c:formatCode>#,##0.0000</c:formatCode>
                <c:ptCount val="27"/>
                <c:pt idx="0">
                  <c:v>1.3602663695272781E-2</c:v>
                </c:pt>
                <c:pt idx="1">
                  <c:v>1.4467126178417116E-2</c:v>
                </c:pt>
                <c:pt idx="2">
                  <c:v>1.533379455145081E-2</c:v>
                </c:pt>
                <c:pt idx="3">
                  <c:v>1.6032520162704979E-2</c:v>
                </c:pt>
                <c:pt idx="4">
                  <c:v>1.6605593974856177E-2</c:v>
                </c:pt>
                <c:pt idx="5">
                  <c:v>1.6961064745978756E-2</c:v>
                </c:pt>
                <c:pt idx="6">
                  <c:v>1.7266761845894853E-2</c:v>
                </c:pt>
                <c:pt idx="7">
                  <c:v>1.7463383650904524E-2</c:v>
                </c:pt>
                <c:pt idx="8">
                  <c:v>1.7553431064347175E-2</c:v>
                </c:pt>
                <c:pt idx="9">
                  <c:v>1.761380664102594E-2</c:v>
                </c:pt>
                <c:pt idx="10">
                  <c:v>1.7653230668128406E-2</c:v>
                </c:pt>
                <c:pt idx="11">
                  <c:v>1.7801533824089971E-2</c:v>
                </c:pt>
                <c:pt idx="12">
                  <c:v>1.7941005664262343E-2</c:v>
                </c:pt>
                <c:pt idx="13">
                  <c:v>1.8200822856280795E-2</c:v>
                </c:pt>
                <c:pt idx="14">
                  <c:v>1.8291901943606255E-2</c:v>
                </c:pt>
                <c:pt idx="15">
                  <c:v>1.8365426346813166E-2</c:v>
                </c:pt>
                <c:pt idx="16">
                  <c:v>1.8435611446595595E-2</c:v>
                </c:pt>
                <c:pt idx="17">
                  <c:v>1.8371725320078046E-2</c:v>
                </c:pt>
                <c:pt idx="18">
                  <c:v>1.8377546176968539E-2</c:v>
                </c:pt>
                <c:pt idx="19">
                  <c:v>1.8442891065585176E-2</c:v>
                </c:pt>
                <c:pt idx="20">
                  <c:v>1.864410357434924E-2</c:v>
                </c:pt>
                <c:pt idx="21">
                  <c:v>1.8842487957267076E-2</c:v>
                </c:pt>
                <c:pt idx="22">
                  <c:v>1.904259132917788E-2</c:v>
                </c:pt>
                <c:pt idx="23">
                  <c:v>1.9250897441617048E-2</c:v>
                </c:pt>
                <c:pt idx="24">
                  <c:v>1.93603633207826E-2</c:v>
                </c:pt>
                <c:pt idx="25">
                  <c:v>1.9343971211471835E-2</c:v>
                </c:pt>
                <c:pt idx="26">
                  <c:v>1.932747801869035E-2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'ST1'!$D$34</c:f>
              <c:strCache>
                <c:ptCount val="1"/>
                <c:pt idx="0">
                  <c:v>prob_ADVERSE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'ST1'!$B$5:$B$31</c:f>
              <c:numCache>
                <c:formatCode>mmm\-yy</c:formatCode>
                <c:ptCount val="27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'ST1'!$D$35:$D$61</c:f>
              <c:numCache>
                <c:formatCode>#,##0.0000</c:formatCode>
                <c:ptCount val="27"/>
                <c:pt idx="0">
                  <c:v>1.3602663695272852E-2</c:v>
                </c:pt>
                <c:pt idx="1">
                  <c:v>1.4467126178417231E-2</c:v>
                </c:pt>
                <c:pt idx="2">
                  <c:v>1.5333794551450928E-2</c:v>
                </c:pt>
                <c:pt idx="3">
                  <c:v>1.6032520162705108E-2</c:v>
                </c:pt>
                <c:pt idx="4">
                  <c:v>1.6605593974856295E-2</c:v>
                </c:pt>
                <c:pt idx="5">
                  <c:v>1.696106474597886E-2</c:v>
                </c:pt>
                <c:pt idx="6">
                  <c:v>1.8178341439702969E-2</c:v>
                </c:pt>
                <c:pt idx="7">
                  <c:v>1.9374581953906636E-2</c:v>
                </c:pt>
                <c:pt idx="8">
                  <c:v>2.0536375492132296E-2</c:v>
                </c:pt>
                <c:pt idx="9">
                  <c:v>2.1957041182881023E-2</c:v>
                </c:pt>
                <c:pt idx="10">
                  <c:v>2.347015151389922E-2</c:v>
                </c:pt>
                <c:pt idx="11">
                  <c:v>2.5357381923003193E-2</c:v>
                </c:pt>
                <c:pt idx="12">
                  <c:v>2.7654165137935373E-2</c:v>
                </c:pt>
                <c:pt idx="13">
                  <c:v>3.0424268509545178E-2</c:v>
                </c:pt>
                <c:pt idx="14">
                  <c:v>3.2999304416010483E-2</c:v>
                </c:pt>
                <c:pt idx="15">
                  <c:v>3.5339523500197326E-2</c:v>
                </c:pt>
                <c:pt idx="16">
                  <c:v>3.7851099347580817E-2</c:v>
                </c:pt>
                <c:pt idx="17">
                  <c:v>4.0218332725727522E-2</c:v>
                </c:pt>
                <c:pt idx="18">
                  <c:v>3.8277617948698807E-2</c:v>
                </c:pt>
                <c:pt idx="19">
                  <c:v>3.6906194872872861E-2</c:v>
                </c:pt>
                <c:pt idx="20">
                  <c:v>3.6015602668766265E-2</c:v>
                </c:pt>
                <c:pt idx="21">
                  <c:v>3.434979977486799E-2</c:v>
                </c:pt>
                <c:pt idx="22">
                  <c:v>3.3019257952557224E-2</c:v>
                </c:pt>
                <c:pt idx="23">
                  <c:v>3.1956856478005238E-2</c:v>
                </c:pt>
                <c:pt idx="24">
                  <c:v>3.0786658304583405E-2</c:v>
                </c:pt>
                <c:pt idx="25">
                  <c:v>2.9628638374832556E-2</c:v>
                </c:pt>
                <c:pt idx="26">
                  <c:v>2.8625773369031042E-2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9552"/>
        <c:axId val="147005440"/>
      </c:lineChart>
      <c:dateAx>
        <c:axId val="146999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7005440"/>
        <c:crosses val="autoZero"/>
        <c:auto val="1"/>
        <c:lblOffset val="100"/>
        <c:baseTimeUnit val="months"/>
      </c:dateAx>
      <c:valAx>
        <c:axId val="147005440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6999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'ST2 (Unemp)'!$F$4</c:f>
              <c:strCache>
                <c:ptCount val="1"/>
                <c:pt idx="0">
                  <c:v>prob_BASE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'ST2 (Unemp)'!$B$5:$B$31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(Unemp)'!$F$5:$F$31</c:f>
              <c:numCache>
                <c:formatCode>#,##0.0000</c:formatCode>
                <c:ptCount val="27"/>
                <c:pt idx="0">
                  <c:v>1.3602663695272781E-2</c:v>
                </c:pt>
                <c:pt idx="1">
                  <c:v>1.4467126178417116E-2</c:v>
                </c:pt>
                <c:pt idx="2">
                  <c:v>1.533379455145081E-2</c:v>
                </c:pt>
                <c:pt idx="3">
                  <c:v>1.6032520162704979E-2</c:v>
                </c:pt>
                <c:pt idx="4">
                  <c:v>1.6605593974856177E-2</c:v>
                </c:pt>
                <c:pt idx="5">
                  <c:v>1.6961064745978756E-2</c:v>
                </c:pt>
                <c:pt idx="6">
                  <c:v>1.7266761845894853E-2</c:v>
                </c:pt>
                <c:pt idx="7">
                  <c:v>1.7463383650904524E-2</c:v>
                </c:pt>
                <c:pt idx="8">
                  <c:v>1.7553431064347175E-2</c:v>
                </c:pt>
                <c:pt idx="9">
                  <c:v>1.761380664102594E-2</c:v>
                </c:pt>
                <c:pt idx="10">
                  <c:v>1.7653230668128406E-2</c:v>
                </c:pt>
                <c:pt idx="11">
                  <c:v>1.7801533824089971E-2</c:v>
                </c:pt>
                <c:pt idx="12">
                  <c:v>1.7941005664262343E-2</c:v>
                </c:pt>
                <c:pt idx="13">
                  <c:v>1.8200822856280795E-2</c:v>
                </c:pt>
                <c:pt idx="14">
                  <c:v>1.8291901943606255E-2</c:v>
                </c:pt>
                <c:pt idx="15">
                  <c:v>1.8365426346813166E-2</c:v>
                </c:pt>
                <c:pt idx="16">
                  <c:v>1.8435611446595595E-2</c:v>
                </c:pt>
                <c:pt idx="17">
                  <c:v>1.8371725320078046E-2</c:v>
                </c:pt>
                <c:pt idx="18">
                  <c:v>1.8377546176968539E-2</c:v>
                </c:pt>
                <c:pt idx="19">
                  <c:v>1.8442891065585176E-2</c:v>
                </c:pt>
                <c:pt idx="20">
                  <c:v>1.864410357434924E-2</c:v>
                </c:pt>
                <c:pt idx="21">
                  <c:v>1.8842487957267076E-2</c:v>
                </c:pt>
                <c:pt idx="22">
                  <c:v>1.904259132917788E-2</c:v>
                </c:pt>
                <c:pt idx="23">
                  <c:v>1.9250897441617048E-2</c:v>
                </c:pt>
                <c:pt idx="24">
                  <c:v>1.93603633207826E-2</c:v>
                </c:pt>
                <c:pt idx="25">
                  <c:v>1.9343971211471835E-2</c:v>
                </c:pt>
                <c:pt idx="26">
                  <c:v>1.932747801869035E-2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'ST2 (Unemp)'!$F$34</c:f>
              <c:strCache>
                <c:ptCount val="1"/>
                <c:pt idx="0">
                  <c:v>prob_ADVERSE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'ST2 (Unemp)'!$B$5:$B$31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(Unemp)'!$F$35:$F$61</c:f>
              <c:numCache>
                <c:formatCode>#,##0.0000</c:formatCode>
                <c:ptCount val="27"/>
                <c:pt idx="0">
                  <c:v>1.3602663695272852E-2</c:v>
                </c:pt>
                <c:pt idx="1">
                  <c:v>1.4467126178417231E-2</c:v>
                </c:pt>
                <c:pt idx="2">
                  <c:v>1.5333794551450928E-2</c:v>
                </c:pt>
                <c:pt idx="3">
                  <c:v>1.6032520162705108E-2</c:v>
                </c:pt>
                <c:pt idx="4">
                  <c:v>1.6605593974856295E-2</c:v>
                </c:pt>
                <c:pt idx="5">
                  <c:v>1.696106474597886E-2</c:v>
                </c:pt>
                <c:pt idx="6">
                  <c:v>1.8178341439702969E-2</c:v>
                </c:pt>
                <c:pt idx="7">
                  <c:v>1.9374581953906636E-2</c:v>
                </c:pt>
                <c:pt idx="8">
                  <c:v>2.0536375492132296E-2</c:v>
                </c:pt>
                <c:pt idx="9">
                  <c:v>2.1957041182881023E-2</c:v>
                </c:pt>
                <c:pt idx="10">
                  <c:v>2.347015151389922E-2</c:v>
                </c:pt>
                <c:pt idx="11">
                  <c:v>2.5357381923003193E-2</c:v>
                </c:pt>
                <c:pt idx="12">
                  <c:v>2.7313184510664078E-2</c:v>
                </c:pt>
                <c:pt idx="13">
                  <c:v>2.9684184305988726E-2</c:v>
                </c:pt>
                <c:pt idx="14">
                  <c:v>3.1811427582302911E-2</c:v>
                </c:pt>
                <c:pt idx="15">
                  <c:v>3.3563518422417622E-2</c:v>
                </c:pt>
                <c:pt idx="16">
                  <c:v>3.5425114629338575E-2</c:v>
                </c:pt>
                <c:pt idx="17">
                  <c:v>3.7087035787924327E-2</c:v>
                </c:pt>
                <c:pt idx="18">
                  <c:v>3.4710616598126263E-2</c:v>
                </c:pt>
                <c:pt idx="19">
                  <c:v>3.291132285530058E-2</c:v>
                </c:pt>
                <c:pt idx="20">
                  <c:v>3.1608064863681298E-2</c:v>
                </c:pt>
                <c:pt idx="21">
                  <c:v>2.962914262122399E-2</c:v>
                </c:pt>
                <c:pt idx="22">
                  <c:v>2.7998859566444153E-2</c:v>
                </c:pt>
                <c:pt idx="23">
                  <c:v>2.6645667691115767E-2</c:v>
                </c:pt>
                <c:pt idx="24">
                  <c:v>2.5536381919729172E-2</c:v>
                </c:pt>
                <c:pt idx="25">
                  <c:v>2.4423214014398866E-2</c:v>
                </c:pt>
                <c:pt idx="26">
                  <c:v>2.3448385204004041E-2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5920"/>
        <c:axId val="147987456"/>
      </c:lineChart>
      <c:dateAx>
        <c:axId val="147985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7987456"/>
        <c:crosses val="autoZero"/>
        <c:auto val="1"/>
        <c:lblOffset val="100"/>
        <c:baseTimeUnit val="months"/>
      </c:dateAx>
      <c:valAx>
        <c:axId val="147987456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798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'ST2 (Unemp)'!$C$4</c:f>
              <c:strCache>
                <c:ptCount val="1"/>
                <c:pt idx="0">
                  <c:v>lagN6_%YoY_Unemp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'ST2 (Unemp)'!$B$5:$B$31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(Unemp)'!$C$5:$C$31</c:f>
              <c:numCache>
                <c:formatCode>#,##0.0000</c:formatCode>
                <c:ptCount val="27"/>
                <c:pt idx="0">
                  <c:v>-0.15217391299740077</c:v>
                </c:pt>
                <c:pt idx="1">
                  <c:v>-0.16393442622950821</c:v>
                </c:pt>
                <c:pt idx="2">
                  <c:v>-0.150837988818389</c:v>
                </c:pt>
                <c:pt idx="3">
                  <c:v>-0.13714285715069385</c:v>
                </c:pt>
                <c:pt idx="4">
                  <c:v>-0.12280701754385967</c:v>
                </c:pt>
                <c:pt idx="5">
                  <c:v>-0.11811023611166226</c:v>
                </c:pt>
                <c:pt idx="6">
                  <c:v>-0.11133200791031142</c:v>
                </c:pt>
                <c:pt idx="7">
                  <c:v>-0.10843373494629113</c:v>
                </c:pt>
                <c:pt idx="8">
                  <c:v>-0.10728744941078359</c:v>
                </c:pt>
                <c:pt idx="9">
                  <c:v>-0.10612244884539784</c:v>
                </c:pt>
                <c:pt idx="10">
                  <c:v>-0.10493827166666679</c:v>
                </c:pt>
                <c:pt idx="11">
                  <c:v>-9.4339622641509441E-2</c:v>
                </c:pt>
                <c:pt idx="12">
                  <c:v>-8.33333332692308E-2</c:v>
                </c:pt>
                <c:pt idx="13">
                  <c:v>-7.1895424901960714E-2</c:v>
                </c:pt>
                <c:pt idx="14">
                  <c:v>-7.2368421113659903E-2</c:v>
                </c:pt>
                <c:pt idx="15">
                  <c:v>-7.2847681991579219E-2</c:v>
                </c:pt>
                <c:pt idx="16">
                  <c:v>-7.3333333399999923E-2</c:v>
                </c:pt>
                <c:pt idx="17">
                  <c:v>-7.5892857184112011E-2</c:v>
                </c:pt>
                <c:pt idx="18">
                  <c:v>-7.3825503417864161E-2</c:v>
                </c:pt>
                <c:pt idx="19">
                  <c:v>-6.7567567504565482E-2</c:v>
                </c:pt>
                <c:pt idx="20">
                  <c:v>-6.1224489795918505E-2</c:v>
                </c:pt>
                <c:pt idx="21">
                  <c:v>-5.4794520612685305E-2</c:v>
                </c:pt>
                <c:pt idx="22">
                  <c:v>-4.8275862003329381E-2</c:v>
                </c:pt>
                <c:pt idx="23">
                  <c:v>-4.1666666666666706E-2</c:v>
                </c:pt>
                <c:pt idx="24">
                  <c:v>-4.1958041955107869E-2</c:v>
                </c:pt>
                <c:pt idx="25">
                  <c:v>-4.2253521129736203E-2</c:v>
                </c:pt>
                <c:pt idx="26">
                  <c:v>-4.2553191489361736E-2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'ST2 (Unemp)'!$C$34</c:f>
              <c:strCache>
                <c:ptCount val="1"/>
                <c:pt idx="0">
                  <c:v>Adverse_lagN6_%YoY_Unemp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'ST2 (Unemp)'!$B$5:$B$31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(Unemp)'!$C$35:$C$61</c:f>
              <c:numCache>
                <c:formatCode>#,##0.0000</c:formatCode>
                <c:ptCount val="27"/>
                <c:pt idx="0">
                  <c:v>-0.15217391299740077</c:v>
                </c:pt>
                <c:pt idx="1">
                  <c:v>-0.16393442622950821</c:v>
                </c:pt>
                <c:pt idx="2">
                  <c:v>-0.150837988818389</c:v>
                </c:pt>
                <c:pt idx="3">
                  <c:v>-0.13714285715069385</c:v>
                </c:pt>
                <c:pt idx="4">
                  <c:v>-0.12280701754385967</c:v>
                </c:pt>
                <c:pt idx="5">
                  <c:v>-0.11811023611166226</c:v>
                </c:pt>
                <c:pt idx="6">
                  <c:v>-4.5725646201874248E-2</c:v>
                </c:pt>
                <c:pt idx="7">
                  <c:v>2.4096385664102278E-2</c:v>
                </c:pt>
                <c:pt idx="8">
                  <c:v>9.3117408884754699E-2</c:v>
                </c:pt>
                <c:pt idx="9">
                  <c:v>0.17551020417759269</c:v>
                </c:pt>
                <c:pt idx="10">
                  <c:v>0.25925925925925913</c:v>
                </c:pt>
                <c:pt idx="11">
                  <c:v>0.35849056603773594</c:v>
                </c:pt>
                <c:pt idx="12">
                  <c:v>0.45512820519230762</c:v>
                </c:pt>
                <c:pt idx="13">
                  <c:v>0.5555555554901962</c:v>
                </c:pt>
                <c:pt idx="14">
                  <c:v>0.6381578946290688</c:v>
                </c:pt>
                <c:pt idx="15">
                  <c:v>0.70198675514582698</c:v>
                </c:pt>
                <c:pt idx="16">
                  <c:v>0.76666666660000016</c:v>
                </c:pt>
                <c:pt idx="17">
                  <c:v>0.82812499991838717</c:v>
                </c:pt>
                <c:pt idx="18">
                  <c:v>0.74375000010898462</c:v>
                </c:pt>
                <c:pt idx="19">
                  <c:v>0.67647058813667815</c:v>
                </c:pt>
                <c:pt idx="20">
                  <c:v>0.61666666666666659</c:v>
                </c:pt>
                <c:pt idx="21">
                  <c:v>0.52604166671875008</c:v>
                </c:pt>
                <c:pt idx="22">
                  <c:v>0.44607843132352953</c:v>
                </c:pt>
                <c:pt idx="23">
                  <c:v>0.375</c:v>
                </c:pt>
                <c:pt idx="24">
                  <c:v>0.31277533029459148</c:v>
                </c:pt>
                <c:pt idx="25">
                  <c:v>0.25630252110320595</c:v>
                </c:pt>
                <c:pt idx="26">
                  <c:v>0.20481927710843364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04224"/>
        <c:axId val="148014208"/>
      </c:lineChart>
      <c:dateAx>
        <c:axId val="148004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014208"/>
        <c:crosses val="autoZero"/>
        <c:auto val="1"/>
        <c:lblOffset val="100"/>
        <c:baseTimeUnit val="months"/>
      </c:dateAx>
      <c:valAx>
        <c:axId val="148014208"/>
        <c:scaling>
          <c:orientation val="minMax"/>
          <c:max val="1.25"/>
          <c:min val="-0.5"/>
        </c:scaling>
        <c:delete val="0"/>
        <c:axPos val="l"/>
        <c:numFmt formatCode="0.0%" sourceLinked="0"/>
        <c:majorTickMark val="out"/>
        <c:minorTickMark val="none"/>
        <c:tickLblPos val="nextTo"/>
        <c:crossAx val="148004224"/>
        <c:crosses val="autoZero"/>
        <c:crossBetween val="between"/>
        <c:majorUnit val="0.25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'ST2 (HPI)'!$F$4</c:f>
              <c:strCache>
                <c:ptCount val="1"/>
                <c:pt idx="0">
                  <c:v>prob_BASE</c:v>
                </c:pt>
              </c:strCache>
            </c:strRef>
          </c:tx>
          <c:spPr>
            <a:ln w="3810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'ST2 (HPI)'!$B$5:$B$31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(HPI)'!$F$5:$F$31</c:f>
              <c:numCache>
                <c:formatCode>#,##0.0000</c:formatCode>
                <c:ptCount val="27"/>
                <c:pt idx="0">
                  <c:v>1.3602663695272781E-2</c:v>
                </c:pt>
                <c:pt idx="1">
                  <c:v>1.4467126178417116E-2</c:v>
                </c:pt>
                <c:pt idx="2">
                  <c:v>1.533379455145081E-2</c:v>
                </c:pt>
                <c:pt idx="3">
                  <c:v>1.6032520162704979E-2</c:v>
                </c:pt>
                <c:pt idx="4">
                  <c:v>1.6605593974856177E-2</c:v>
                </c:pt>
                <c:pt idx="5">
                  <c:v>1.6961064745978756E-2</c:v>
                </c:pt>
                <c:pt idx="6">
                  <c:v>1.7266761845894853E-2</c:v>
                </c:pt>
                <c:pt idx="7">
                  <c:v>1.7463383650904524E-2</c:v>
                </c:pt>
                <c:pt idx="8">
                  <c:v>1.7553431064347175E-2</c:v>
                </c:pt>
                <c:pt idx="9">
                  <c:v>1.761380664102594E-2</c:v>
                </c:pt>
                <c:pt idx="10">
                  <c:v>1.7653230668128406E-2</c:v>
                </c:pt>
                <c:pt idx="11">
                  <c:v>1.7801533824089971E-2</c:v>
                </c:pt>
                <c:pt idx="12">
                  <c:v>1.7941005664262343E-2</c:v>
                </c:pt>
                <c:pt idx="13">
                  <c:v>1.8200822856280795E-2</c:v>
                </c:pt>
                <c:pt idx="14">
                  <c:v>1.8291901943606255E-2</c:v>
                </c:pt>
                <c:pt idx="15">
                  <c:v>1.8365426346813166E-2</c:v>
                </c:pt>
                <c:pt idx="16">
                  <c:v>1.8435611446595595E-2</c:v>
                </c:pt>
                <c:pt idx="17">
                  <c:v>1.8371725320078046E-2</c:v>
                </c:pt>
                <c:pt idx="18">
                  <c:v>1.8377546176968539E-2</c:v>
                </c:pt>
                <c:pt idx="19">
                  <c:v>1.8442891065585176E-2</c:v>
                </c:pt>
                <c:pt idx="20">
                  <c:v>1.864410357434924E-2</c:v>
                </c:pt>
                <c:pt idx="21">
                  <c:v>1.8842487957267076E-2</c:v>
                </c:pt>
                <c:pt idx="22">
                  <c:v>1.904259132917788E-2</c:v>
                </c:pt>
                <c:pt idx="23">
                  <c:v>1.9250897441617048E-2</c:v>
                </c:pt>
                <c:pt idx="24">
                  <c:v>1.93603633207826E-2</c:v>
                </c:pt>
                <c:pt idx="25">
                  <c:v>1.9343971211471835E-2</c:v>
                </c:pt>
                <c:pt idx="26">
                  <c:v>1.932747801869035E-2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'ST2 (HPI)'!$F$34</c:f>
              <c:strCache>
                <c:ptCount val="1"/>
                <c:pt idx="0">
                  <c:v>prob_ADVERSE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'ST2 (HPI)'!$B$5:$B$31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(HPI)'!$F$35:$F$61</c:f>
              <c:numCache>
                <c:formatCode>#,##0.0000</c:formatCode>
                <c:ptCount val="27"/>
                <c:pt idx="0">
                  <c:v>1.3602663695272781E-2</c:v>
                </c:pt>
                <c:pt idx="1">
                  <c:v>1.4467126178417116E-2</c:v>
                </c:pt>
                <c:pt idx="2">
                  <c:v>1.533379455145081E-2</c:v>
                </c:pt>
                <c:pt idx="3">
                  <c:v>1.6032520162704979E-2</c:v>
                </c:pt>
                <c:pt idx="4">
                  <c:v>1.6605593974856177E-2</c:v>
                </c:pt>
                <c:pt idx="5">
                  <c:v>1.6961064745978756E-2</c:v>
                </c:pt>
                <c:pt idx="6">
                  <c:v>1.7266761845894853E-2</c:v>
                </c:pt>
                <c:pt idx="7">
                  <c:v>1.7463383650904524E-2</c:v>
                </c:pt>
                <c:pt idx="8">
                  <c:v>1.7553431064347175E-2</c:v>
                </c:pt>
                <c:pt idx="9">
                  <c:v>1.761380664102594E-2</c:v>
                </c:pt>
                <c:pt idx="10">
                  <c:v>1.7653230668128406E-2</c:v>
                </c:pt>
                <c:pt idx="11">
                  <c:v>1.7801533824089971E-2</c:v>
                </c:pt>
                <c:pt idx="12">
                  <c:v>1.8167168344538777E-2</c:v>
                </c:pt>
                <c:pt idx="13">
                  <c:v>1.8660110491792427E-2</c:v>
                </c:pt>
                <c:pt idx="14">
                  <c:v>1.8984842609862003E-2</c:v>
                </c:pt>
                <c:pt idx="15">
                  <c:v>1.9353332768077831E-2</c:v>
                </c:pt>
                <c:pt idx="16">
                  <c:v>1.9721908726873079E-2</c:v>
                </c:pt>
                <c:pt idx="17">
                  <c:v>1.9955616598194809E-2</c:v>
                </c:pt>
                <c:pt idx="18">
                  <c:v>2.0301396291617476E-2</c:v>
                </c:pt>
                <c:pt idx="19">
                  <c:v>2.0719168520397121E-2</c:v>
                </c:pt>
                <c:pt idx="20">
                  <c:v>2.1283632900692618E-2</c:v>
                </c:pt>
                <c:pt idx="21">
                  <c:v>2.1883320134311081E-2</c:v>
                </c:pt>
                <c:pt idx="22">
                  <c:v>2.2494230513558568E-2</c:v>
                </c:pt>
                <c:pt idx="23">
                  <c:v>2.3123128161036694E-2</c:v>
                </c:pt>
                <c:pt idx="24">
                  <c:v>2.3371305493956083E-2</c:v>
                </c:pt>
                <c:pt idx="25">
                  <c:v>2.3492903957550652E-2</c:v>
                </c:pt>
                <c:pt idx="26">
                  <c:v>2.3616977480868766E-2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9264"/>
        <c:axId val="148540800"/>
      </c:lineChart>
      <c:dateAx>
        <c:axId val="14853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540800"/>
        <c:crosses val="autoZero"/>
        <c:auto val="1"/>
        <c:lblOffset val="100"/>
        <c:baseTimeUnit val="months"/>
      </c:dateAx>
      <c:valAx>
        <c:axId val="148540800"/>
        <c:scaling>
          <c:orientation val="minMax"/>
          <c:max val="6.0000000000000012E-2"/>
          <c:min val="-2.0000000000000004E-2"/>
        </c:scaling>
        <c:delete val="0"/>
        <c:axPos val="l"/>
        <c:numFmt formatCode="0.0%" sourceLinked="0"/>
        <c:majorTickMark val="out"/>
        <c:minorTickMark val="none"/>
        <c:tickLblPos val="nextTo"/>
        <c:crossAx val="148539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'ST2 (HPI)'!$D$4</c:f>
              <c:strCache>
                <c:ptCount val="1"/>
                <c:pt idx="0">
                  <c:v>lagN12_%YoY_HPI</c:v>
                </c:pt>
              </c:strCache>
            </c:strRef>
          </c:tx>
          <c:spPr>
            <a:ln w="38100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'ST2 (HPI)'!$B$5:$B$31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(HPI)'!$D$5:$D$31</c:f>
              <c:numCache>
                <c:formatCode>#,##0.0000</c:formatCode>
                <c:ptCount val="27"/>
                <c:pt idx="0">
                  <c:v>5.3215696506696018E-2</c:v>
                </c:pt>
                <c:pt idx="1">
                  <c:v>5.079579272039432E-2</c:v>
                </c:pt>
                <c:pt idx="2">
                  <c:v>5.0782412534029972E-2</c:v>
                </c:pt>
                <c:pt idx="3">
                  <c:v>5.0769169823661371E-2</c:v>
                </c:pt>
                <c:pt idx="4">
                  <c:v>5.075606124422357E-2</c:v>
                </c:pt>
                <c:pt idx="5">
                  <c:v>5.0231737000663079E-2</c:v>
                </c:pt>
                <c:pt idx="6">
                  <c:v>4.9708819055581596E-2</c:v>
                </c:pt>
                <c:pt idx="7">
                  <c:v>4.918730169984218E-2</c:v>
                </c:pt>
                <c:pt idx="8">
                  <c:v>5.0529533373931804E-2</c:v>
                </c:pt>
                <c:pt idx="9">
                  <c:v>5.1858147943812362E-2</c:v>
                </c:pt>
                <c:pt idx="10">
                  <c:v>5.3173351643555855E-2</c:v>
                </c:pt>
                <c:pt idx="11">
                  <c:v>5.4794494302654158E-2</c:v>
                </c:pt>
                <c:pt idx="12">
                  <c:v>5.6628123361621513E-2</c:v>
                </c:pt>
                <c:pt idx="13">
                  <c:v>5.3144527890844361E-2</c:v>
                </c:pt>
                <c:pt idx="14">
                  <c:v>4.9455594910140316E-2</c:v>
                </c:pt>
                <c:pt idx="15">
                  <c:v>4.6371745693079398E-2</c:v>
                </c:pt>
                <c:pt idx="16">
                  <c:v>4.3319200347773076E-2</c:v>
                </c:pt>
                <c:pt idx="17">
                  <c:v>4.4694733082997415E-2</c:v>
                </c:pt>
                <c:pt idx="18">
                  <c:v>4.5880074555990399E-2</c:v>
                </c:pt>
                <c:pt idx="19">
                  <c:v>4.7063416790557248E-2</c:v>
                </c:pt>
                <c:pt idx="20">
                  <c:v>4.244576559657523E-2</c:v>
                </c:pt>
                <c:pt idx="21">
                  <c:v>3.8071903106232916E-2</c:v>
                </c:pt>
                <c:pt idx="22">
                  <c:v>3.3753059544397127E-2</c:v>
                </c:pt>
                <c:pt idx="23">
                  <c:v>2.9226369231670865E-2</c:v>
                </c:pt>
                <c:pt idx="24">
                  <c:v>2.4536532170119956E-2</c:v>
                </c:pt>
                <c:pt idx="25">
                  <c:v>2.5040827436037142E-2</c:v>
                </c:pt>
                <c:pt idx="26">
                  <c:v>2.5543478260869504E-2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'ST2 (HPI)'!$D$34</c:f>
              <c:strCache>
                <c:ptCount val="1"/>
                <c:pt idx="0">
                  <c:v>Adverse_lagN12_%YoY_HPI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'ST2 (HPI)'!$B$5:$B$31</c:f>
              <c:numCache>
                <c:formatCode>mmm\-yy</c:formatCode>
                <c:ptCount val="27"/>
                <c:pt idx="0">
                  <c:v>42552</c:v>
                </c:pt>
                <c:pt idx="1">
                  <c:v>42582</c:v>
                </c:pt>
                <c:pt idx="2">
                  <c:v>42583</c:v>
                </c:pt>
                <c:pt idx="3">
                  <c:v>42613</c:v>
                </c:pt>
                <c:pt idx="4">
                  <c:v>42614</c:v>
                </c:pt>
                <c:pt idx="5">
                  <c:v>42643</c:v>
                </c:pt>
                <c:pt idx="6">
                  <c:v>42644</c:v>
                </c:pt>
                <c:pt idx="7">
                  <c:v>42674</c:v>
                </c:pt>
                <c:pt idx="8">
                  <c:v>42675</c:v>
                </c:pt>
                <c:pt idx="9">
                  <c:v>42704</c:v>
                </c:pt>
                <c:pt idx="10">
                  <c:v>42705</c:v>
                </c:pt>
                <c:pt idx="11">
                  <c:v>42735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</c:numCache>
            </c:numRef>
          </c:cat>
          <c:val>
            <c:numRef>
              <c:f>'ST2 (HPI)'!$D$35:$D$61</c:f>
              <c:numCache>
                <c:formatCode>#,##0.0000</c:formatCode>
                <c:ptCount val="27"/>
                <c:pt idx="0">
                  <c:v>5.3215696506696018E-2</c:v>
                </c:pt>
                <c:pt idx="1">
                  <c:v>5.079579272039432E-2</c:v>
                </c:pt>
                <c:pt idx="2">
                  <c:v>5.0782412534029972E-2</c:v>
                </c:pt>
                <c:pt idx="3">
                  <c:v>5.0769169823661371E-2</c:v>
                </c:pt>
                <c:pt idx="4">
                  <c:v>5.075606124422357E-2</c:v>
                </c:pt>
                <c:pt idx="5">
                  <c:v>5.0231737000663079E-2</c:v>
                </c:pt>
                <c:pt idx="6">
                  <c:v>4.9708819055581596E-2</c:v>
                </c:pt>
                <c:pt idx="7">
                  <c:v>4.918730169984218E-2</c:v>
                </c:pt>
                <c:pt idx="8">
                  <c:v>5.0529533373931804E-2</c:v>
                </c:pt>
                <c:pt idx="9">
                  <c:v>5.1858147943812362E-2</c:v>
                </c:pt>
                <c:pt idx="10">
                  <c:v>5.3173351643555855E-2</c:v>
                </c:pt>
                <c:pt idx="11">
                  <c:v>5.4794494302654158E-2</c:v>
                </c:pt>
                <c:pt idx="12">
                  <c:v>4.6641816317241992E-2</c:v>
                </c:pt>
                <c:pt idx="13">
                  <c:v>3.3270270595654364E-2</c:v>
                </c:pt>
                <c:pt idx="14">
                  <c:v>1.9797067227897286E-2</c:v>
                </c:pt>
                <c:pt idx="15">
                  <c:v>4.5698373697709831E-3</c:v>
                </c:pt>
                <c:pt idx="16">
                  <c:v>-1.0502821704200983E-2</c:v>
                </c:pt>
                <c:pt idx="17">
                  <c:v>-2.1303800270518019E-2</c:v>
                </c:pt>
                <c:pt idx="18">
                  <c:v>-3.3589526927342635E-2</c:v>
                </c:pt>
                <c:pt idx="19">
                  <c:v>-4.585454509618421E-2</c:v>
                </c:pt>
                <c:pt idx="20">
                  <c:v>-6.3309601927715037E-2</c:v>
                </c:pt>
                <c:pt idx="21">
                  <c:v>-8.1470388895823906E-2</c:v>
                </c:pt>
                <c:pt idx="22">
                  <c:v>-9.9402732732566876E-2</c:v>
                </c:pt>
                <c:pt idx="23">
                  <c:v>-0.117335465746919</c:v>
                </c:pt>
                <c:pt idx="24">
                  <c:v>-0.1260550458484303</c:v>
                </c:pt>
                <c:pt idx="25">
                  <c:v>-0.13038653599600269</c:v>
                </c:pt>
                <c:pt idx="26">
                  <c:v>-0.1347874720357943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77600"/>
        <c:axId val="148379136"/>
      </c:lineChart>
      <c:dateAx>
        <c:axId val="148377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8379136"/>
        <c:crosses val="autoZero"/>
        <c:auto val="1"/>
        <c:lblOffset val="100"/>
        <c:baseTimeUnit val="months"/>
      </c:dateAx>
      <c:valAx>
        <c:axId val="148379136"/>
        <c:scaling>
          <c:orientation val="minMax"/>
          <c:max val="0.2"/>
          <c:min val="-0.2"/>
        </c:scaling>
        <c:delete val="0"/>
        <c:axPos val="l"/>
        <c:numFmt formatCode="0.0%" sourceLinked="0"/>
        <c:majorTickMark val="out"/>
        <c:minorTickMark val="none"/>
        <c:tickLblPos val="nextTo"/>
        <c:crossAx val="148377600"/>
        <c:crosses val="autoZero"/>
        <c:crossBetween val="between"/>
        <c:majorUnit val="5.000000000000001E-2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'ST3'!$F$4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</c:spPr>
          </c:dPt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'ST3'!$E$5:$E$9</c:f>
              <c:strCache>
                <c:ptCount val="5"/>
                <c:pt idx="0">
                  <c:v>Base</c:v>
                </c:pt>
                <c:pt idx="1">
                  <c:v>Unemployment</c:v>
                </c:pt>
                <c:pt idx="2">
                  <c:v>HPI</c:v>
                </c:pt>
                <c:pt idx="3">
                  <c:v>Non-Additive</c:v>
                </c:pt>
                <c:pt idx="4">
                  <c:v>Adverse</c:v>
                </c:pt>
              </c:strCache>
            </c:strRef>
          </c:cat>
          <c:val>
            <c:numRef>
              <c:f>'ST3'!$F$5:$F$9</c:f>
              <c:numCache>
                <c:formatCode>0.00%</c:formatCode>
                <c:ptCount val="5"/>
                <c:pt idx="0">
                  <c:v>1.7725693876911759E-2</c:v>
                </c:pt>
                <c:pt idx="1">
                  <c:v>1.7725693876911759E-2</c:v>
                </c:pt>
                <c:pt idx="2">
                  <c:v>2.4950842866180257E-2</c:v>
                </c:pt>
                <c:pt idx="3">
                  <c:v>2.6243073211357371E-2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tx>
            <c:strRef>
              <c:f>'ST3'!$G$4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0"/>
                  <c:y val="-0.12902246508803886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4.933211900425015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794778384942319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'ST3'!$E$5:$E$9</c:f>
              <c:strCache>
                <c:ptCount val="5"/>
                <c:pt idx="0">
                  <c:v>Base</c:v>
                </c:pt>
                <c:pt idx="1">
                  <c:v>Unemployment</c:v>
                </c:pt>
                <c:pt idx="2">
                  <c:v>HPI</c:v>
                </c:pt>
                <c:pt idx="3">
                  <c:v>Non-Additive</c:v>
                </c:pt>
                <c:pt idx="4">
                  <c:v>Adverse</c:v>
                </c:pt>
              </c:strCache>
            </c:strRef>
          </c:cat>
          <c:val>
            <c:numRef>
              <c:f>'ST3'!$G$5:$G$9</c:f>
              <c:numCache>
                <c:formatCode>0.00%</c:formatCode>
                <c:ptCount val="5"/>
                <c:pt idx="0">
                  <c:v>0</c:v>
                </c:pt>
                <c:pt idx="1">
                  <c:v>7.2251489892684977E-3</c:v>
                </c:pt>
                <c:pt idx="2">
                  <c:v>1.2922303451771144E-3</c:v>
                </c:pt>
                <c:pt idx="3">
                  <c:v>6.4321309217665185E-4</c:v>
                </c:pt>
                <c:pt idx="4">
                  <c:v>0</c:v>
                </c:pt>
              </c:numCache>
            </c:numRef>
          </c:val>
        </c:ser>
        <c:ser>
          <c:idx val="4"/>
          <c:order val="2"/>
          <c:tx>
            <c:strRef>
              <c:f>'ST3'!$H$4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'ST3'!$E$5:$E$9</c:f>
              <c:strCache>
                <c:ptCount val="5"/>
                <c:pt idx="0">
                  <c:v>Base</c:v>
                </c:pt>
                <c:pt idx="1">
                  <c:v>Unemployment</c:v>
                </c:pt>
                <c:pt idx="2">
                  <c:v>HPI</c:v>
                </c:pt>
                <c:pt idx="3">
                  <c:v>Non-Additive</c:v>
                </c:pt>
                <c:pt idx="4">
                  <c:v>Adverse</c:v>
                </c:pt>
              </c:strCache>
            </c:strRef>
          </c:cat>
          <c:val>
            <c:numRef>
              <c:f>'ST3'!$H$5:$H$9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2.6886286303534023E-2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80608"/>
        <c:axId val="148598784"/>
      </c:barChart>
      <c:catAx>
        <c:axId val="148580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48598784"/>
        <c:crosses val="autoZero"/>
        <c:auto val="1"/>
        <c:lblAlgn val="ctr"/>
        <c:lblOffset val="100"/>
        <c:noMultiLvlLbl val="0"/>
      </c:catAx>
      <c:valAx>
        <c:axId val="148598784"/>
        <c:scaling>
          <c:orientation val="minMax"/>
          <c:max val="3.500000000000001E-2"/>
          <c:min val="0"/>
        </c:scaling>
        <c:delete val="0"/>
        <c:axPos val="l"/>
        <c:numFmt formatCode="0.0%" sourceLinked="0"/>
        <c:majorTickMark val="out"/>
        <c:minorTickMark val="none"/>
        <c:tickLblPos val="nextTo"/>
        <c:crossAx val="1485806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16764</xdr:colOff>
      <xdr:row>26</xdr:row>
      <xdr:rowOff>12954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16764</xdr:colOff>
      <xdr:row>26</xdr:row>
      <xdr:rowOff>12954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16764</xdr:colOff>
      <xdr:row>46</xdr:row>
      <xdr:rowOff>155829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16764</xdr:colOff>
      <xdr:row>26</xdr:row>
      <xdr:rowOff>12954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16764</xdr:colOff>
      <xdr:row>46</xdr:row>
      <xdr:rowOff>155829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16764</xdr:colOff>
      <xdr:row>31</xdr:row>
      <xdr:rowOff>12954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H61"/>
  <sheetViews>
    <sheetView showGridLines="0" zoomScale="80" zoomScaleNormal="80" workbookViewId="0">
      <pane ySplit="1" topLeftCell="A2" activePane="bottomLeft" state="frozen"/>
      <selection activeCell="E20" sqref="E20"/>
      <selection pane="bottomLeft" activeCell="E1" sqref="E1:E1048576"/>
    </sheetView>
  </sheetViews>
  <sheetFormatPr defaultColWidth="14.28515625" defaultRowHeight="12.75" x14ac:dyDescent="0.25"/>
  <cols>
    <col min="1" max="1" width="3.5703125" style="3" customWidth="1"/>
    <col min="2" max="2" width="14.28515625" style="8"/>
    <col min="3" max="4" width="14.28515625" style="3"/>
    <col min="5" max="5" width="3.5703125" style="3" customWidth="1"/>
    <col min="6" max="16384" width="14.28515625" style="3"/>
  </cols>
  <sheetData>
    <row r="1" spans="2:8" s="12" customFormat="1" ht="19.5" x14ac:dyDescent="0.25">
      <c r="B1" s="11" t="s">
        <v>9</v>
      </c>
    </row>
    <row r="2" spans="2:8" s="5" customFormat="1" x14ac:dyDescent="0.25">
      <c r="B2" s="4"/>
    </row>
    <row r="3" spans="2:8" s="9" customFormat="1" ht="15.75" customHeight="1" x14ac:dyDescent="0.25">
      <c r="B3" s="19" t="s">
        <v>2</v>
      </c>
      <c r="C3" s="19"/>
      <c r="D3" s="19"/>
      <c r="F3" s="20" t="s">
        <v>27</v>
      </c>
      <c r="G3" s="21"/>
      <c r="H3" s="22"/>
    </row>
    <row r="4" spans="2:8" ht="25.5" x14ac:dyDescent="0.25">
      <c r="B4" s="1" t="s">
        <v>0</v>
      </c>
      <c r="C4" s="2" t="s">
        <v>1</v>
      </c>
      <c r="D4" s="2" t="s">
        <v>4</v>
      </c>
      <c r="F4" s="2" t="s">
        <v>7</v>
      </c>
      <c r="G4" s="2" t="s">
        <v>8</v>
      </c>
      <c r="H4" s="2" t="s">
        <v>6</v>
      </c>
    </row>
    <row r="5" spans="2:8" x14ac:dyDescent="0.25">
      <c r="B5" s="6">
        <v>42370</v>
      </c>
      <c r="C5" s="7">
        <v>-4.2837936179150109</v>
      </c>
      <c r="D5" s="7">
        <f t="shared" ref="D5:D18" si="0">EXP(C5)/(EXP(C5)+1)</f>
        <v>1.3602663695272781E-2</v>
      </c>
      <c r="F5" s="10">
        <f>AVERAGE(D5:D31)</f>
        <v>1.7725693876911759E-2</v>
      </c>
      <c r="G5" s="10">
        <f>AVERAGE(D35:D61)</f>
        <v>2.6886286303534023E-2</v>
      </c>
      <c r="H5" s="7">
        <f>G5/F5</f>
        <v>1.5167973953648273</v>
      </c>
    </row>
    <row r="6" spans="2:8" x14ac:dyDescent="0.25">
      <c r="B6" s="6">
        <v>42401</v>
      </c>
      <c r="C6" s="7">
        <v>-4.2213035681229822</v>
      </c>
      <c r="D6" s="7">
        <f t="shared" si="0"/>
        <v>1.4467126178417116E-2</v>
      </c>
    </row>
    <row r="7" spans="2:8" x14ac:dyDescent="0.25">
      <c r="B7" s="6">
        <v>42430</v>
      </c>
      <c r="C7" s="7">
        <v>-4.162243519211799</v>
      </c>
      <c r="D7" s="7">
        <f t="shared" si="0"/>
        <v>1.533379455145081E-2</v>
      </c>
    </row>
    <row r="8" spans="2:8" x14ac:dyDescent="0.25">
      <c r="B8" s="6">
        <v>42461</v>
      </c>
      <c r="C8" s="7">
        <v>-4.1169736779056647</v>
      </c>
      <c r="D8" s="7">
        <f t="shared" si="0"/>
        <v>1.6032520162704979E-2</v>
      </c>
    </row>
    <row r="9" spans="2:8" x14ac:dyDescent="0.25">
      <c r="B9" s="6">
        <v>42491</v>
      </c>
      <c r="C9" s="7">
        <v>-4.0812706415268849</v>
      </c>
      <c r="D9" s="7">
        <f t="shared" si="0"/>
        <v>1.6605593974856177E-2</v>
      </c>
    </row>
    <row r="10" spans="2:8" x14ac:dyDescent="0.25">
      <c r="B10" s="6">
        <v>42522</v>
      </c>
      <c r="C10" s="7">
        <v>-4.0597283197361529</v>
      </c>
      <c r="D10" s="7">
        <f t="shared" si="0"/>
        <v>1.6961064745978756E-2</v>
      </c>
    </row>
    <row r="11" spans="2:8" x14ac:dyDescent="0.25">
      <c r="B11" s="6">
        <v>42552</v>
      </c>
      <c r="C11" s="7">
        <v>-4.0415543352008845</v>
      </c>
      <c r="D11" s="7">
        <f t="shared" si="0"/>
        <v>1.7266761845894853E-2</v>
      </c>
    </row>
    <row r="12" spans="2:8" x14ac:dyDescent="0.25">
      <c r="B12" s="6">
        <v>42583</v>
      </c>
      <c r="C12" s="7">
        <v>-4.0300312855229432</v>
      </c>
      <c r="D12" s="7">
        <f t="shared" si="0"/>
        <v>1.7463383650904524E-2</v>
      </c>
    </row>
    <row r="13" spans="2:8" x14ac:dyDescent="0.25">
      <c r="B13" s="6">
        <v>42614</v>
      </c>
      <c r="C13" s="7">
        <v>-4.0247965264561198</v>
      </c>
      <c r="D13" s="7">
        <f t="shared" si="0"/>
        <v>1.7553431064347175E-2</v>
      </c>
    </row>
    <row r="14" spans="2:8" x14ac:dyDescent="0.25">
      <c r="B14" s="6">
        <v>42644</v>
      </c>
      <c r="C14" s="7">
        <v>-4.0213014405530174</v>
      </c>
      <c r="D14" s="7">
        <f t="shared" si="0"/>
        <v>1.761380664102594E-2</v>
      </c>
    </row>
    <row r="15" spans="2:8" x14ac:dyDescent="0.25">
      <c r="B15" s="6">
        <v>42675</v>
      </c>
      <c r="C15" s="7">
        <v>-4.0190255642962702</v>
      </c>
      <c r="D15" s="7">
        <f t="shared" si="0"/>
        <v>1.7653230668128406E-2</v>
      </c>
    </row>
    <row r="16" spans="2:8" x14ac:dyDescent="0.25">
      <c r="B16" s="6">
        <v>42705</v>
      </c>
      <c r="C16" s="7">
        <v>-4.0105087685046596</v>
      </c>
      <c r="D16" s="7">
        <f t="shared" si="0"/>
        <v>1.7801533824089971E-2</v>
      </c>
    </row>
    <row r="17" spans="2:4" x14ac:dyDescent="0.25">
      <c r="B17" s="6">
        <v>42736</v>
      </c>
      <c r="C17" s="7">
        <v>-4.0025624700950146</v>
      </c>
      <c r="D17" s="7">
        <f t="shared" si="0"/>
        <v>1.7941005664262343E-2</v>
      </c>
    </row>
    <row r="18" spans="2:4" x14ac:dyDescent="0.25">
      <c r="B18" s="6">
        <v>42767</v>
      </c>
      <c r="C18" s="7">
        <v>-3.9879199785694368</v>
      </c>
      <c r="D18" s="7">
        <f t="shared" si="0"/>
        <v>1.8200822856280795E-2</v>
      </c>
    </row>
    <row r="19" spans="2:4" x14ac:dyDescent="0.25">
      <c r="B19" s="6">
        <v>42795</v>
      </c>
      <c r="C19" s="7">
        <v>-3.9828355665126711</v>
      </c>
      <c r="D19" s="7">
        <f t="shared" ref="D19:D31" si="1">EXP(C19)/(EXP(C19)+1)</f>
        <v>1.8291901943606255E-2</v>
      </c>
    </row>
    <row r="20" spans="2:4" x14ac:dyDescent="0.25">
      <c r="B20" s="6">
        <v>42826</v>
      </c>
      <c r="C20" s="7">
        <v>-3.9787492203255761</v>
      </c>
      <c r="D20" s="7">
        <f t="shared" si="1"/>
        <v>1.8365426346813166E-2</v>
      </c>
    </row>
    <row r="21" spans="2:4" x14ac:dyDescent="0.25">
      <c r="B21" s="6">
        <v>42856</v>
      </c>
      <c r="C21" s="7">
        <v>-3.9748634149202071</v>
      </c>
      <c r="D21" s="7">
        <f t="shared" si="1"/>
        <v>1.8435611446595595E-2</v>
      </c>
    </row>
    <row r="22" spans="2:4" x14ac:dyDescent="0.25">
      <c r="B22" s="6">
        <v>42887</v>
      </c>
      <c r="C22" s="7">
        <v>-3.9783998823243842</v>
      </c>
      <c r="D22" s="7">
        <f t="shared" si="1"/>
        <v>1.8371725320078046E-2</v>
      </c>
    </row>
    <row r="23" spans="2:4" x14ac:dyDescent="0.25">
      <c r="B23" s="6">
        <v>42917</v>
      </c>
      <c r="C23" s="7">
        <v>-3.9780771648995312</v>
      </c>
      <c r="D23" s="7">
        <f t="shared" si="1"/>
        <v>1.8377546176968539E-2</v>
      </c>
    </row>
    <row r="24" spans="2:4" x14ac:dyDescent="0.25">
      <c r="B24" s="6">
        <v>42948</v>
      </c>
      <c r="C24" s="7">
        <v>-3.9744612092495224</v>
      </c>
      <c r="D24" s="7">
        <f t="shared" si="1"/>
        <v>1.8442891065585176E-2</v>
      </c>
    </row>
    <row r="25" spans="2:4" x14ac:dyDescent="0.25">
      <c r="B25" s="6">
        <v>42979</v>
      </c>
      <c r="C25" s="7">
        <v>-3.963405249331188</v>
      </c>
      <c r="D25" s="7">
        <f t="shared" si="1"/>
        <v>1.864410357434924E-2</v>
      </c>
    </row>
    <row r="26" spans="2:4" x14ac:dyDescent="0.25">
      <c r="B26" s="6">
        <v>43009</v>
      </c>
      <c r="C26" s="7">
        <v>-3.9526186918020225</v>
      </c>
      <c r="D26" s="7">
        <f t="shared" si="1"/>
        <v>1.8842487957267076E-2</v>
      </c>
    </row>
    <row r="27" spans="2:4" x14ac:dyDescent="0.25">
      <c r="B27" s="6">
        <v>43040</v>
      </c>
      <c r="C27" s="7">
        <v>-3.941850923061069</v>
      </c>
      <c r="D27" s="7">
        <f t="shared" si="1"/>
        <v>1.904259132917788E-2</v>
      </c>
    </row>
    <row r="28" spans="2:4" x14ac:dyDescent="0.25">
      <c r="B28" s="6">
        <v>43070</v>
      </c>
      <c r="C28" s="7">
        <v>-3.930758990041948</v>
      </c>
      <c r="D28" s="7">
        <f t="shared" si="1"/>
        <v>1.9250897441617048E-2</v>
      </c>
    </row>
    <row r="29" spans="2:4" x14ac:dyDescent="0.25">
      <c r="B29" s="6">
        <v>43101</v>
      </c>
      <c r="C29" s="7">
        <v>-3.9249772010021253</v>
      </c>
      <c r="D29" s="7">
        <f t="shared" si="1"/>
        <v>1.93603633207826E-2</v>
      </c>
    </row>
    <row r="30" spans="2:4" x14ac:dyDescent="0.25">
      <c r="B30" s="6">
        <v>43132</v>
      </c>
      <c r="C30" s="7">
        <v>-3.9258409592054377</v>
      </c>
      <c r="D30" s="7">
        <f t="shared" si="1"/>
        <v>1.9343971211471835E-2</v>
      </c>
    </row>
    <row r="31" spans="2:4" x14ac:dyDescent="0.25">
      <c r="B31" s="6">
        <v>43160</v>
      </c>
      <c r="C31" s="7">
        <v>-3.9267107683201736</v>
      </c>
      <c r="D31" s="7">
        <f t="shared" si="1"/>
        <v>1.932747801869035E-2</v>
      </c>
    </row>
    <row r="33" spans="2:4" ht="15.75" x14ac:dyDescent="0.25">
      <c r="B33" s="19" t="s">
        <v>3</v>
      </c>
      <c r="C33" s="19"/>
      <c r="D33" s="19"/>
    </row>
    <row r="34" spans="2:4" x14ac:dyDescent="0.25">
      <c r="B34" s="1" t="s">
        <v>0</v>
      </c>
      <c r="C34" s="2" t="s">
        <v>1</v>
      </c>
      <c r="D34" s="2" t="s">
        <v>5</v>
      </c>
    </row>
    <row r="35" spans="2:4" x14ac:dyDescent="0.25">
      <c r="B35" s="6">
        <v>42370</v>
      </c>
      <c r="C35" s="7">
        <v>-4.2837936179150056</v>
      </c>
      <c r="D35" s="7">
        <f t="shared" ref="D35:D47" si="2">EXP(C35)/(EXP(C35)+1)</f>
        <v>1.3602663695272852E-2</v>
      </c>
    </row>
    <row r="36" spans="2:4" x14ac:dyDescent="0.25">
      <c r="B36" s="6">
        <v>42401</v>
      </c>
      <c r="C36" s="7">
        <v>-4.2213035681229742</v>
      </c>
      <c r="D36" s="7">
        <f t="shared" si="2"/>
        <v>1.4467126178417231E-2</v>
      </c>
    </row>
    <row r="37" spans="2:4" x14ac:dyDescent="0.25">
      <c r="B37" s="6">
        <v>42430</v>
      </c>
      <c r="C37" s="7">
        <v>-4.162243519211791</v>
      </c>
      <c r="D37" s="7">
        <f t="shared" si="2"/>
        <v>1.5333794551450928E-2</v>
      </c>
    </row>
    <row r="38" spans="2:4" x14ac:dyDescent="0.25">
      <c r="B38" s="6">
        <v>42461</v>
      </c>
      <c r="C38" s="7">
        <v>-4.1169736779056567</v>
      </c>
      <c r="D38" s="7">
        <f t="shared" si="2"/>
        <v>1.6032520162705108E-2</v>
      </c>
    </row>
    <row r="39" spans="2:4" x14ac:dyDescent="0.25">
      <c r="B39" s="6">
        <v>42491</v>
      </c>
      <c r="C39" s="7">
        <v>-4.0812706415268778</v>
      </c>
      <c r="D39" s="7">
        <f t="shared" si="2"/>
        <v>1.6605593974856295E-2</v>
      </c>
    </row>
    <row r="40" spans="2:4" x14ac:dyDescent="0.25">
      <c r="B40" s="6">
        <v>42522</v>
      </c>
      <c r="C40" s="7">
        <v>-4.0597283197361467</v>
      </c>
      <c r="D40" s="7">
        <f t="shared" si="2"/>
        <v>1.696106474597886E-2</v>
      </c>
    </row>
    <row r="41" spans="2:4" x14ac:dyDescent="0.25">
      <c r="B41" s="6">
        <v>42552</v>
      </c>
      <c r="C41" s="7">
        <v>-3.9891788267856012</v>
      </c>
      <c r="D41" s="7">
        <f t="shared" si="2"/>
        <v>1.8178341439702969E-2</v>
      </c>
    </row>
    <row r="42" spans="2:4" x14ac:dyDescent="0.25">
      <c r="B42" s="6">
        <v>42583</v>
      </c>
      <c r="C42" s="7">
        <v>-3.9242285513589015</v>
      </c>
      <c r="D42" s="7">
        <f t="shared" si="2"/>
        <v>1.9374581953906636E-2</v>
      </c>
    </row>
    <row r="43" spans="2:4" x14ac:dyDescent="0.25">
      <c r="B43" s="6">
        <v>42614</v>
      </c>
      <c r="C43" s="7">
        <v>-3.8648073719169953</v>
      </c>
      <c r="D43" s="7">
        <f t="shared" si="2"/>
        <v>2.0536375492132296E-2</v>
      </c>
    </row>
    <row r="44" spans="2:4" x14ac:dyDescent="0.25">
      <c r="B44" s="6">
        <v>42644</v>
      </c>
      <c r="C44" s="7">
        <v>-3.7964657233404604</v>
      </c>
      <c r="D44" s="7">
        <f t="shared" si="2"/>
        <v>2.1957041182881023E-2</v>
      </c>
    </row>
    <row r="45" spans="2:4" x14ac:dyDescent="0.25">
      <c r="B45" s="6">
        <v>42675</v>
      </c>
      <c r="C45" s="7">
        <v>-3.7282758511723157</v>
      </c>
      <c r="D45" s="7">
        <f t="shared" si="2"/>
        <v>2.347015151389922E-2</v>
      </c>
    </row>
    <row r="46" spans="2:4" x14ac:dyDescent="0.25">
      <c r="B46" s="6">
        <v>42705</v>
      </c>
      <c r="C46" s="7">
        <v>-3.6490009704764117</v>
      </c>
      <c r="D46" s="7">
        <f t="shared" si="2"/>
        <v>2.5357381923003193E-2</v>
      </c>
    </row>
    <row r="47" spans="2:4" x14ac:dyDescent="0.25">
      <c r="B47" s="6">
        <v>42736</v>
      </c>
      <c r="C47" s="7">
        <v>-3.559935183839217</v>
      </c>
      <c r="D47" s="7">
        <f t="shared" si="2"/>
        <v>2.7654165137935373E-2</v>
      </c>
    </row>
    <row r="48" spans="2:4" x14ac:dyDescent="0.25">
      <c r="B48" s="6">
        <v>42767</v>
      </c>
      <c r="C48" s="7">
        <v>-3.4616179894281247</v>
      </c>
      <c r="D48" s="7">
        <f t="shared" ref="D48:D61" si="3">EXP(C48)/(EXP(C48)+1)</f>
        <v>3.0424268509545178E-2</v>
      </c>
    </row>
    <row r="49" spans="2:4" x14ac:dyDescent="0.25">
      <c r="B49" s="6">
        <v>42795</v>
      </c>
      <c r="C49" s="7">
        <v>-3.3777127318330211</v>
      </c>
      <c r="D49" s="7">
        <f t="shared" si="3"/>
        <v>3.2999304416010483E-2</v>
      </c>
    </row>
    <row r="50" spans="2:4" x14ac:dyDescent="0.25">
      <c r="B50" s="6">
        <v>42826</v>
      </c>
      <c r="C50" s="7">
        <v>-3.3067742181043016</v>
      </c>
      <c r="D50" s="7">
        <f t="shared" si="3"/>
        <v>3.5339523500197326E-2</v>
      </c>
    </row>
    <row r="51" spans="2:4" x14ac:dyDescent="0.25">
      <c r="B51" s="6">
        <v>42856</v>
      </c>
      <c r="C51" s="7">
        <v>-3.2355091967592373</v>
      </c>
      <c r="D51" s="7">
        <f t="shared" si="3"/>
        <v>3.7851099347580817E-2</v>
      </c>
    </row>
    <row r="52" spans="2:4" x14ac:dyDescent="0.25">
      <c r="B52" s="6">
        <v>42887</v>
      </c>
      <c r="C52" s="7">
        <v>-3.1723828990484502</v>
      </c>
      <c r="D52" s="7">
        <f t="shared" si="3"/>
        <v>4.0218332725727522E-2</v>
      </c>
    </row>
    <row r="53" spans="2:4" x14ac:dyDescent="0.25">
      <c r="B53" s="6">
        <v>42917</v>
      </c>
      <c r="C53" s="7">
        <v>-3.2238604872679475</v>
      </c>
      <c r="D53" s="7">
        <f t="shared" si="3"/>
        <v>3.8277617948698807E-2</v>
      </c>
    </row>
    <row r="54" spans="2:4" x14ac:dyDescent="0.25">
      <c r="B54" s="6">
        <v>42948</v>
      </c>
      <c r="C54" s="7">
        <v>-3.2617713966348383</v>
      </c>
      <c r="D54" s="7">
        <f t="shared" si="3"/>
        <v>3.6906194872872861E-2</v>
      </c>
    </row>
    <row r="55" spans="2:4" x14ac:dyDescent="0.25">
      <c r="B55" s="6">
        <v>42979</v>
      </c>
      <c r="C55" s="7">
        <v>-3.2871228571105653</v>
      </c>
      <c r="D55" s="7">
        <f t="shared" si="3"/>
        <v>3.6015602668766265E-2</v>
      </c>
    </row>
    <row r="56" spans="2:4" x14ac:dyDescent="0.25">
      <c r="B56" s="6">
        <v>43009</v>
      </c>
      <c r="C56" s="7">
        <v>-3.3362054673851005</v>
      </c>
      <c r="D56" s="7">
        <f t="shared" si="3"/>
        <v>3.434979977486799E-2</v>
      </c>
    </row>
    <row r="57" spans="2:4" x14ac:dyDescent="0.25">
      <c r="B57" s="6">
        <v>43040</v>
      </c>
      <c r="C57" s="7">
        <v>-3.3770876145292714</v>
      </c>
      <c r="D57" s="7">
        <f t="shared" si="3"/>
        <v>3.3019257952557224E-2</v>
      </c>
    </row>
    <row r="58" spans="2:4" x14ac:dyDescent="0.25">
      <c r="B58" s="6">
        <v>43070</v>
      </c>
      <c r="C58" s="7">
        <v>-3.4108898979867428</v>
      </c>
      <c r="D58" s="7">
        <f t="shared" si="3"/>
        <v>3.1956856478005238E-2</v>
      </c>
    </row>
    <row r="59" spans="2:4" x14ac:dyDescent="0.25">
      <c r="B59" s="6">
        <v>43101</v>
      </c>
      <c r="C59" s="7">
        <v>-3.4494033303215765</v>
      </c>
      <c r="D59" s="7">
        <f t="shared" si="3"/>
        <v>3.0786658304583405E-2</v>
      </c>
    </row>
    <row r="60" spans="2:4" x14ac:dyDescent="0.25">
      <c r="B60" s="6">
        <v>43132</v>
      </c>
      <c r="C60" s="7">
        <v>-3.4889374390118855</v>
      </c>
      <c r="D60" s="7">
        <f t="shared" si="3"/>
        <v>2.9628638374832556E-2</v>
      </c>
    </row>
    <row r="61" spans="2:4" x14ac:dyDescent="0.25">
      <c r="B61" s="6">
        <v>43160</v>
      </c>
      <c r="C61" s="7">
        <v>-3.5244043186018339</v>
      </c>
      <c r="D61" s="7">
        <f t="shared" si="3"/>
        <v>2.8625773369031042E-2</v>
      </c>
    </row>
  </sheetData>
  <mergeCells count="3">
    <mergeCell ref="B3:D3"/>
    <mergeCell ref="B33:D33"/>
    <mergeCell ref="F3:H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J61"/>
  <sheetViews>
    <sheetView showGridLines="0" topLeftCell="G1" zoomScale="80" zoomScaleNormal="80" workbookViewId="0">
      <pane ySplit="1" topLeftCell="A11" activePane="bottomLeft" state="frozen"/>
      <selection activeCell="I23" sqref="I23"/>
      <selection pane="bottomLeft" activeCell="H50" sqref="H50"/>
    </sheetView>
  </sheetViews>
  <sheetFormatPr defaultColWidth="14.28515625" defaultRowHeight="12.75" x14ac:dyDescent="0.25"/>
  <cols>
    <col min="1" max="1" width="3.5703125" style="3" customWidth="1"/>
    <col min="2" max="2" width="14.28515625" style="8"/>
    <col min="3" max="6" width="14.28515625" style="3"/>
    <col min="7" max="7" width="3.5703125" style="3" customWidth="1"/>
    <col min="8" max="16384" width="14.28515625" style="3"/>
  </cols>
  <sheetData>
    <row r="1" spans="2:10" s="12" customFormat="1" ht="19.5" x14ac:dyDescent="0.25">
      <c r="B1" s="11" t="s">
        <v>10</v>
      </c>
    </row>
    <row r="2" spans="2:10" s="5" customFormat="1" x14ac:dyDescent="0.25">
      <c r="B2" s="4"/>
    </row>
    <row r="3" spans="2:10" s="9" customFormat="1" ht="15.75" customHeight="1" x14ac:dyDescent="0.25">
      <c r="B3" s="19" t="s">
        <v>2</v>
      </c>
      <c r="C3" s="19"/>
      <c r="D3" s="19"/>
      <c r="E3" s="19"/>
      <c r="F3" s="19"/>
      <c r="H3" s="20" t="s">
        <v>27</v>
      </c>
      <c r="I3" s="21"/>
      <c r="J3" s="22"/>
    </row>
    <row r="4" spans="2:10" ht="25.5" x14ac:dyDescent="0.25">
      <c r="B4" s="1" t="s">
        <v>0</v>
      </c>
      <c r="C4" s="2" t="s">
        <v>28</v>
      </c>
      <c r="D4" s="2" t="s">
        <v>29</v>
      </c>
      <c r="E4" s="2" t="s">
        <v>1</v>
      </c>
      <c r="F4" s="2" t="s">
        <v>4</v>
      </c>
      <c r="H4" s="2" t="s">
        <v>7</v>
      </c>
      <c r="I4" s="2" t="s">
        <v>8</v>
      </c>
      <c r="J4" s="2" t="s">
        <v>6</v>
      </c>
    </row>
    <row r="5" spans="2:10" x14ac:dyDescent="0.25">
      <c r="B5" s="6">
        <v>42552</v>
      </c>
      <c r="C5" s="7">
        <v>-0.15217391299740077</v>
      </c>
      <c r="D5" s="7">
        <v>5.3215696506696018E-2</v>
      </c>
      <c r="E5" s="7">
        <v>-4.2837936179150109</v>
      </c>
      <c r="F5" s="7">
        <f t="shared" ref="F5:F18" si="0">EXP(E5)/(EXP(E5)+1)</f>
        <v>1.3602663695272781E-2</v>
      </c>
      <c r="H5" s="10">
        <f>AVERAGE(F5:F31)</f>
        <v>1.7725693876911759E-2</v>
      </c>
      <c r="I5" s="10">
        <f>AVERAGE(F35:F61)</f>
        <v>2.4950842866180257E-2</v>
      </c>
      <c r="J5" s="7">
        <f>I5/H5</f>
        <v>1.4076088100945638</v>
      </c>
    </row>
    <row r="6" spans="2:10" x14ac:dyDescent="0.25">
      <c r="B6" s="6">
        <v>42582</v>
      </c>
      <c r="C6" s="7">
        <v>-0.16393442622950821</v>
      </c>
      <c r="D6" s="7">
        <v>5.079579272039432E-2</v>
      </c>
      <c r="E6" s="7">
        <v>-4.2213035681229822</v>
      </c>
      <c r="F6" s="7">
        <f t="shared" si="0"/>
        <v>1.4467126178417116E-2</v>
      </c>
    </row>
    <row r="7" spans="2:10" x14ac:dyDescent="0.25">
      <c r="B7" s="6">
        <v>42583</v>
      </c>
      <c r="C7" s="7">
        <v>-0.150837988818389</v>
      </c>
      <c r="D7" s="7">
        <v>5.0782412534029972E-2</v>
      </c>
      <c r="E7" s="7">
        <v>-4.162243519211799</v>
      </c>
      <c r="F7" s="7">
        <f t="shared" si="0"/>
        <v>1.533379455145081E-2</v>
      </c>
    </row>
    <row r="8" spans="2:10" x14ac:dyDescent="0.25">
      <c r="B8" s="6">
        <v>42613</v>
      </c>
      <c r="C8" s="7">
        <v>-0.13714285715069385</v>
      </c>
      <c r="D8" s="7">
        <v>5.0769169823661371E-2</v>
      </c>
      <c r="E8" s="7">
        <v>-4.1169736779056647</v>
      </c>
      <c r="F8" s="7">
        <f t="shared" si="0"/>
        <v>1.6032520162704979E-2</v>
      </c>
    </row>
    <row r="9" spans="2:10" x14ac:dyDescent="0.25">
      <c r="B9" s="6">
        <v>42614</v>
      </c>
      <c r="C9" s="7">
        <v>-0.12280701754385967</v>
      </c>
      <c r="D9" s="7">
        <v>5.075606124422357E-2</v>
      </c>
      <c r="E9" s="7">
        <v>-4.0812706415268849</v>
      </c>
      <c r="F9" s="7">
        <f t="shared" si="0"/>
        <v>1.6605593974856177E-2</v>
      </c>
    </row>
    <row r="10" spans="2:10" x14ac:dyDescent="0.25">
      <c r="B10" s="6">
        <v>42643</v>
      </c>
      <c r="C10" s="7">
        <v>-0.11811023611166226</v>
      </c>
      <c r="D10" s="7">
        <v>5.0231737000663079E-2</v>
      </c>
      <c r="E10" s="7">
        <v>-4.0597283197361529</v>
      </c>
      <c r="F10" s="7">
        <f t="shared" si="0"/>
        <v>1.6961064745978756E-2</v>
      </c>
    </row>
    <row r="11" spans="2:10" x14ac:dyDescent="0.25">
      <c r="B11" s="6">
        <v>42644</v>
      </c>
      <c r="C11" s="7">
        <v>-0.11133200791031142</v>
      </c>
      <c r="D11" s="7">
        <v>4.9708819055581596E-2</v>
      </c>
      <c r="E11" s="7">
        <v>-4.0415543352008845</v>
      </c>
      <c r="F11" s="7">
        <f t="shared" si="0"/>
        <v>1.7266761845894853E-2</v>
      </c>
    </row>
    <row r="12" spans="2:10" x14ac:dyDescent="0.25">
      <c r="B12" s="6">
        <v>42674</v>
      </c>
      <c r="C12" s="7">
        <v>-0.10843373494629113</v>
      </c>
      <c r="D12" s="7">
        <v>4.918730169984218E-2</v>
      </c>
      <c r="E12" s="7">
        <v>-4.0300312855229432</v>
      </c>
      <c r="F12" s="7">
        <f t="shared" si="0"/>
        <v>1.7463383650904524E-2</v>
      </c>
    </row>
    <row r="13" spans="2:10" x14ac:dyDescent="0.25">
      <c r="B13" s="6">
        <v>42675</v>
      </c>
      <c r="C13" s="7">
        <v>-0.10728744941078359</v>
      </c>
      <c r="D13" s="7">
        <v>5.0529533373931804E-2</v>
      </c>
      <c r="E13" s="7">
        <v>-4.0247965264561198</v>
      </c>
      <c r="F13" s="7">
        <f t="shared" si="0"/>
        <v>1.7553431064347175E-2</v>
      </c>
    </row>
    <row r="14" spans="2:10" x14ac:dyDescent="0.25">
      <c r="B14" s="6">
        <v>42704</v>
      </c>
      <c r="C14" s="7">
        <v>-0.10612244884539784</v>
      </c>
      <c r="D14" s="7">
        <v>5.1858147943812362E-2</v>
      </c>
      <c r="E14" s="7">
        <v>-4.0213014405530174</v>
      </c>
      <c r="F14" s="7">
        <f t="shared" si="0"/>
        <v>1.761380664102594E-2</v>
      </c>
    </row>
    <row r="15" spans="2:10" x14ac:dyDescent="0.25">
      <c r="B15" s="6">
        <v>42705</v>
      </c>
      <c r="C15" s="7">
        <v>-0.10493827166666679</v>
      </c>
      <c r="D15" s="7">
        <v>5.3173351643555855E-2</v>
      </c>
      <c r="E15" s="7">
        <v>-4.0190255642962702</v>
      </c>
      <c r="F15" s="7">
        <f t="shared" si="0"/>
        <v>1.7653230668128406E-2</v>
      </c>
    </row>
    <row r="16" spans="2:10" x14ac:dyDescent="0.25">
      <c r="B16" s="6">
        <v>42735</v>
      </c>
      <c r="C16" s="7">
        <v>-9.4339622641509441E-2</v>
      </c>
      <c r="D16" s="7">
        <v>5.4794494302654158E-2</v>
      </c>
      <c r="E16" s="7">
        <v>-4.0105087685046596</v>
      </c>
      <c r="F16" s="7">
        <f t="shared" si="0"/>
        <v>1.7801533824089971E-2</v>
      </c>
    </row>
    <row r="17" spans="2:6" x14ac:dyDescent="0.25">
      <c r="B17" s="6">
        <v>42736</v>
      </c>
      <c r="C17" s="7">
        <v>-8.33333332692308E-2</v>
      </c>
      <c r="D17" s="7">
        <v>5.6628123361621513E-2</v>
      </c>
      <c r="E17" s="7">
        <v>-4.0025624700950146</v>
      </c>
      <c r="F17" s="7">
        <f t="shared" si="0"/>
        <v>1.7941005664262343E-2</v>
      </c>
    </row>
    <row r="18" spans="2:6" x14ac:dyDescent="0.25">
      <c r="B18" s="6">
        <v>42767</v>
      </c>
      <c r="C18" s="7">
        <v>-7.1895424901960714E-2</v>
      </c>
      <c r="D18" s="7">
        <v>5.3144527890844361E-2</v>
      </c>
      <c r="E18" s="7">
        <v>-3.9879199785694368</v>
      </c>
      <c r="F18" s="7">
        <f t="shared" si="0"/>
        <v>1.8200822856280795E-2</v>
      </c>
    </row>
    <row r="19" spans="2:6" x14ac:dyDescent="0.25">
      <c r="B19" s="6">
        <v>42795</v>
      </c>
      <c r="C19" s="7">
        <v>-7.2368421113659903E-2</v>
      </c>
      <c r="D19" s="7">
        <v>4.9455594910140316E-2</v>
      </c>
      <c r="E19" s="7">
        <v>-3.9828355665126711</v>
      </c>
      <c r="F19" s="7">
        <f t="shared" ref="F19:F31" si="1">EXP(E19)/(EXP(E19)+1)</f>
        <v>1.8291901943606255E-2</v>
      </c>
    </row>
    <row r="20" spans="2:6" x14ac:dyDescent="0.25">
      <c r="B20" s="6">
        <v>42826</v>
      </c>
      <c r="C20" s="7">
        <v>-7.2847681991579219E-2</v>
      </c>
      <c r="D20" s="7">
        <v>4.6371745693079398E-2</v>
      </c>
      <c r="E20" s="7">
        <v>-3.9787492203255761</v>
      </c>
      <c r="F20" s="7">
        <f t="shared" si="1"/>
        <v>1.8365426346813166E-2</v>
      </c>
    </row>
    <row r="21" spans="2:6" x14ac:dyDescent="0.25">
      <c r="B21" s="6">
        <v>42856</v>
      </c>
      <c r="C21" s="7">
        <v>-7.3333333399999923E-2</v>
      </c>
      <c r="D21" s="7">
        <v>4.3319200347773076E-2</v>
      </c>
      <c r="E21" s="7">
        <v>-3.9748634149202071</v>
      </c>
      <c r="F21" s="7">
        <f t="shared" si="1"/>
        <v>1.8435611446595595E-2</v>
      </c>
    </row>
    <row r="22" spans="2:6" x14ac:dyDescent="0.25">
      <c r="B22" s="6">
        <v>42887</v>
      </c>
      <c r="C22" s="7">
        <v>-7.5892857184112011E-2</v>
      </c>
      <c r="D22" s="7">
        <v>4.4694733082997415E-2</v>
      </c>
      <c r="E22" s="7">
        <v>-3.9783998823243842</v>
      </c>
      <c r="F22" s="7">
        <f t="shared" si="1"/>
        <v>1.8371725320078046E-2</v>
      </c>
    </row>
    <row r="23" spans="2:6" x14ac:dyDescent="0.25">
      <c r="B23" s="6">
        <v>42917</v>
      </c>
      <c r="C23" s="7">
        <v>-7.3825503417864161E-2</v>
      </c>
      <c r="D23" s="7">
        <v>4.5880074555990399E-2</v>
      </c>
      <c r="E23" s="7">
        <v>-3.9780771648995312</v>
      </c>
      <c r="F23" s="7">
        <f t="shared" si="1"/>
        <v>1.8377546176968539E-2</v>
      </c>
    </row>
    <row r="24" spans="2:6" x14ac:dyDescent="0.25">
      <c r="B24" s="6">
        <v>42948</v>
      </c>
      <c r="C24" s="7">
        <v>-6.7567567504565482E-2</v>
      </c>
      <c r="D24" s="7">
        <v>4.7063416790557248E-2</v>
      </c>
      <c r="E24" s="7">
        <v>-3.9744612092495224</v>
      </c>
      <c r="F24" s="7">
        <f t="shared" si="1"/>
        <v>1.8442891065585176E-2</v>
      </c>
    </row>
    <row r="25" spans="2:6" x14ac:dyDescent="0.25">
      <c r="B25" s="6">
        <v>42979</v>
      </c>
      <c r="C25" s="7">
        <v>-6.1224489795918505E-2</v>
      </c>
      <c r="D25" s="7">
        <v>4.244576559657523E-2</v>
      </c>
      <c r="E25" s="7">
        <v>-3.963405249331188</v>
      </c>
      <c r="F25" s="7">
        <f t="shared" si="1"/>
        <v>1.864410357434924E-2</v>
      </c>
    </row>
    <row r="26" spans="2:6" x14ac:dyDescent="0.25">
      <c r="B26" s="6">
        <v>43009</v>
      </c>
      <c r="C26" s="7">
        <v>-5.4794520612685305E-2</v>
      </c>
      <c r="D26" s="7">
        <v>3.8071903106232916E-2</v>
      </c>
      <c r="E26" s="7">
        <v>-3.9526186918020225</v>
      </c>
      <c r="F26" s="7">
        <f t="shared" si="1"/>
        <v>1.8842487957267076E-2</v>
      </c>
    </row>
    <row r="27" spans="2:6" x14ac:dyDescent="0.25">
      <c r="B27" s="6">
        <v>43040</v>
      </c>
      <c r="C27" s="7">
        <v>-4.8275862003329381E-2</v>
      </c>
      <c r="D27" s="7">
        <v>3.3753059544397127E-2</v>
      </c>
      <c r="E27" s="7">
        <v>-3.941850923061069</v>
      </c>
      <c r="F27" s="7">
        <f t="shared" si="1"/>
        <v>1.904259132917788E-2</v>
      </c>
    </row>
    <row r="28" spans="2:6" x14ac:dyDescent="0.25">
      <c r="B28" s="6">
        <v>43070</v>
      </c>
      <c r="C28" s="7">
        <v>-4.1666666666666706E-2</v>
      </c>
      <c r="D28" s="7">
        <v>2.9226369231670865E-2</v>
      </c>
      <c r="E28" s="7">
        <v>-3.930758990041948</v>
      </c>
      <c r="F28" s="7">
        <f t="shared" si="1"/>
        <v>1.9250897441617048E-2</v>
      </c>
    </row>
    <row r="29" spans="2:6" x14ac:dyDescent="0.25">
      <c r="B29" s="6">
        <v>43101</v>
      </c>
      <c r="C29" s="7">
        <v>-4.1958041955107869E-2</v>
      </c>
      <c r="D29" s="7">
        <v>2.4536532170119956E-2</v>
      </c>
      <c r="E29" s="7">
        <v>-3.9249772010021253</v>
      </c>
      <c r="F29" s="7">
        <f t="shared" si="1"/>
        <v>1.93603633207826E-2</v>
      </c>
    </row>
    <row r="30" spans="2:6" x14ac:dyDescent="0.25">
      <c r="B30" s="6">
        <v>43132</v>
      </c>
      <c r="C30" s="7">
        <v>-4.2253521129736203E-2</v>
      </c>
      <c r="D30" s="7">
        <v>2.5040827436037142E-2</v>
      </c>
      <c r="E30" s="7">
        <v>-3.9258409592054377</v>
      </c>
      <c r="F30" s="7">
        <f t="shared" si="1"/>
        <v>1.9343971211471835E-2</v>
      </c>
    </row>
    <row r="31" spans="2:6" x14ac:dyDescent="0.25">
      <c r="B31" s="6">
        <v>43160</v>
      </c>
      <c r="C31" s="7">
        <v>-4.2553191489361736E-2</v>
      </c>
      <c r="D31" s="7">
        <v>2.5543478260869504E-2</v>
      </c>
      <c r="E31" s="7">
        <v>-3.9267107683201736</v>
      </c>
      <c r="F31" s="7">
        <f t="shared" si="1"/>
        <v>1.932747801869035E-2</v>
      </c>
    </row>
    <row r="33" spans="2:6" ht="15.75" x14ac:dyDescent="0.25">
      <c r="B33" s="19" t="s">
        <v>18</v>
      </c>
      <c r="C33" s="19"/>
      <c r="D33" s="19"/>
      <c r="E33" s="19"/>
      <c r="F33" s="19"/>
    </row>
    <row r="34" spans="2:6" ht="25.5" x14ac:dyDescent="0.25">
      <c r="B34" s="1" t="s">
        <v>0</v>
      </c>
      <c r="C34" s="2" t="s">
        <v>30</v>
      </c>
      <c r="D34" s="2" t="s">
        <v>29</v>
      </c>
      <c r="E34" s="2" t="s">
        <v>1</v>
      </c>
      <c r="F34" s="2" t="s">
        <v>5</v>
      </c>
    </row>
    <row r="35" spans="2:6" x14ac:dyDescent="0.25">
      <c r="B35" s="6">
        <v>42552</v>
      </c>
      <c r="C35" s="7">
        <v>-0.15217391299740077</v>
      </c>
      <c r="D35" s="7">
        <v>5.3215696506696018E-2</v>
      </c>
      <c r="E35" s="7">
        <v>-4.2837936179150056</v>
      </c>
      <c r="F35" s="7">
        <f t="shared" ref="F35:F47" si="2">EXP(E35)/(EXP(E35)+1)</f>
        <v>1.3602663695272852E-2</v>
      </c>
    </row>
    <row r="36" spans="2:6" x14ac:dyDescent="0.25">
      <c r="B36" s="6">
        <v>42582</v>
      </c>
      <c r="C36" s="7">
        <v>-0.16393442622950821</v>
      </c>
      <c r="D36" s="7">
        <v>5.079579272039432E-2</v>
      </c>
      <c r="E36" s="7">
        <v>-4.2213035681229742</v>
      </c>
      <c r="F36" s="7">
        <f t="shared" si="2"/>
        <v>1.4467126178417231E-2</v>
      </c>
    </row>
    <row r="37" spans="2:6" x14ac:dyDescent="0.25">
      <c r="B37" s="6">
        <v>42583</v>
      </c>
      <c r="C37" s="7">
        <v>-0.150837988818389</v>
      </c>
      <c r="D37" s="7">
        <v>5.0782412534029972E-2</v>
      </c>
      <c r="E37" s="7">
        <v>-4.162243519211791</v>
      </c>
      <c r="F37" s="7">
        <f t="shared" si="2"/>
        <v>1.5333794551450928E-2</v>
      </c>
    </row>
    <row r="38" spans="2:6" x14ac:dyDescent="0.25">
      <c r="B38" s="6">
        <v>42613</v>
      </c>
      <c r="C38" s="7">
        <v>-0.13714285715069385</v>
      </c>
      <c r="D38" s="7">
        <v>5.0769169823661371E-2</v>
      </c>
      <c r="E38" s="7">
        <v>-4.1169736779056567</v>
      </c>
      <c r="F38" s="7">
        <f t="shared" si="2"/>
        <v>1.6032520162705108E-2</v>
      </c>
    </row>
    <row r="39" spans="2:6" x14ac:dyDescent="0.25">
      <c r="B39" s="6">
        <v>42614</v>
      </c>
      <c r="C39" s="7">
        <v>-0.12280701754385967</v>
      </c>
      <c r="D39" s="7">
        <v>5.075606124422357E-2</v>
      </c>
      <c r="E39" s="7">
        <v>-4.0812706415268778</v>
      </c>
      <c r="F39" s="7">
        <f t="shared" si="2"/>
        <v>1.6605593974856295E-2</v>
      </c>
    </row>
    <row r="40" spans="2:6" x14ac:dyDescent="0.25">
      <c r="B40" s="6">
        <v>42643</v>
      </c>
      <c r="C40" s="7">
        <v>-0.11811023611166226</v>
      </c>
      <c r="D40" s="7">
        <v>5.0231737000663079E-2</v>
      </c>
      <c r="E40" s="7">
        <v>-4.0597283197361467</v>
      </c>
      <c r="F40" s="7">
        <f t="shared" si="2"/>
        <v>1.696106474597886E-2</v>
      </c>
    </row>
    <row r="41" spans="2:6" x14ac:dyDescent="0.25">
      <c r="B41" s="6">
        <v>42644</v>
      </c>
      <c r="C41" s="7">
        <v>-4.5725646201874248E-2</v>
      </c>
      <c r="D41" s="7">
        <v>4.9708819055581596E-2</v>
      </c>
      <c r="E41" s="7">
        <v>-3.9891788267856012</v>
      </c>
      <c r="F41" s="7">
        <f t="shared" si="2"/>
        <v>1.8178341439702969E-2</v>
      </c>
    </row>
    <row r="42" spans="2:6" x14ac:dyDescent="0.25">
      <c r="B42" s="6">
        <v>42674</v>
      </c>
      <c r="C42" s="7">
        <v>2.4096385664102278E-2</v>
      </c>
      <c r="D42" s="7">
        <v>4.918730169984218E-2</v>
      </c>
      <c r="E42" s="7">
        <v>-3.9242285513589015</v>
      </c>
      <c r="F42" s="7">
        <f t="shared" si="2"/>
        <v>1.9374581953906636E-2</v>
      </c>
    </row>
    <row r="43" spans="2:6" x14ac:dyDescent="0.25">
      <c r="B43" s="6">
        <v>42675</v>
      </c>
      <c r="C43" s="7">
        <v>9.3117408884754699E-2</v>
      </c>
      <c r="D43" s="7">
        <v>5.0529533373931804E-2</v>
      </c>
      <c r="E43" s="7">
        <v>-3.8648073719169953</v>
      </c>
      <c r="F43" s="7">
        <f t="shared" si="2"/>
        <v>2.0536375492132296E-2</v>
      </c>
    </row>
    <row r="44" spans="2:6" x14ac:dyDescent="0.25">
      <c r="B44" s="6">
        <v>42704</v>
      </c>
      <c r="C44" s="7">
        <v>0.17551020417759269</v>
      </c>
      <c r="D44" s="7">
        <v>5.1858147943812362E-2</v>
      </c>
      <c r="E44" s="7">
        <v>-3.7964657233404604</v>
      </c>
      <c r="F44" s="7">
        <f t="shared" si="2"/>
        <v>2.1957041182881023E-2</v>
      </c>
    </row>
    <row r="45" spans="2:6" x14ac:dyDescent="0.25">
      <c r="B45" s="6">
        <v>42705</v>
      </c>
      <c r="C45" s="7">
        <v>0.25925925925925913</v>
      </c>
      <c r="D45" s="7">
        <v>5.3173351643555855E-2</v>
      </c>
      <c r="E45" s="7">
        <v>-3.7282758511723157</v>
      </c>
      <c r="F45" s="7">
        <f t="shared" si="2"/>
        <v>2.347015151389922E-2</v>
      </c>
    </row>
    <row r="46" spans="2:6" x14ac:dyDescent="0.25">
      <c r="B46" s="6">
        <v>42735</v>
      </c>
      <c r="C46" s="7">
        <v>0.35849056603773594</v>
      </c>
      <c r="D46" s="7">
        <v>5.4794494302654158E-2</v>
      </c>
      <c r="E46" s="7">
        <v>-3.6490009704764117</v>
      </c>
      <c r="F46" s="7">
        <f t="shared" si="2"/>
        <v>2.5357381923003193E-2</v>
      </c>
    </row>
    <row r="47" spans="2:6" x14ac:dyDescent="0.25">
      <c r="B47" s="6">
        <v>42736</v>
      </c>
      <c r="C47" s="7">
        <v>0.45512820519230762</v>
      </c>
      <c r="D47" s="7">
        <v>5.6628123361621513E-2</v>
      </c>
      <c r="E47" s="7">
        <v>-3.5726926205165537</v>
      </c>
      <c r="F47" s="7">
        <f t="shared" si="2"/>
        <v>2.7313184510664078E-2</v>
      </c>
    </row>
    <row r="48" spans="2:6" x14ac:dyDescent="0.25">
      <c r="B48" s="6">
        <v>42767</v>
      </c>
      <c r="C48" s="7">
        <v>0.5555555554901962</v>
      </c>
      <c r="D48" s="7">
        <v>5.3144527890844361E-2</v>
      </c>
      <c r="E48" s="7">
        <v>-3.4870072126740879</v>
      </c>
      <c r="F48" s="7">
        <f t="shared" ref="F48:F61" si="3">EXP(E48)/(EXP(E48)+1)</f>
        <v>2.9684184305988726E-2</v>
      </c>
    </row>
    <row r="49" spans="2:6" x14ac:dyDescent="0.25">
      <c r="B49" s="6">
        <v>42795</v>
      </c>
      <c r="C49" s="7">
        <v>0.6381578946290688</v>
      </c>
      <c r="D49" s="7">
        <v>4.9455594910140316E-2</v>
      </c>
      <c r="E49" s="7">
        <v>-3.4156012913543519</v>
      </c>
      <c r="F49" s="7">
        <f t="shared" si="3"/>
        <v>3.1811427582302911E-2</v>
      </c>
    </row>
    <row r="50" spans="2:6" x14ac:dyDescent="0.25">
      <c r="B50" s="6">
        <v>42826</v>
      </c>
      <c r="C50" s="7">
        <v>0.70198675514582698</v>
      </c>
      <c r="D50" s="7">
        <v>4.6371745693079398E-2</v>
      </c>
      <c r="E50" s="7">
        <v>-3.3601758605789933</v>
      </c>
      <c r="F50" s="7">
        <f t="shared" si="3"/>
        <v>3.3563518422417622E-2</v>
      </c>
    </row>
    <row r="51" spans="2:6" x14ac:dyDescent="0.25">
      <c r="B51" s="6">
        <v>42856</v>
      </c>
      <c r="C51" s="7">
        <v>0.76666666660000016</v>
      </c>
      <c r="D51" s="7">
        <v>4.3319200347773076E-2</v>
      </c>
      <c r="E51" s="7">
        <v>-3.3042664495778094</v>
      </c>
      <c r="F51" s="7">
        <f t="shared" si="3"/>
        <v>3.5425114629338575E-2</v>
      </c>
    </row>
    <row r="52" spans="2:6" x14ac:dyDescent="0.25">
      <c r="B52" s="6">
        <v>42887</v>
      </c>
      <c r="C52" s="7">
        <v>0.82812499991838717</v>
      </c>
      <c r="D52" s="7">
        <v>4.4694733082997415E-2</v>
      </c>
      <c r="E52" s="7">
        <v>-3.2566955590050117</v>
      </c>
      <c r="F52" s="7">
        <f t="shared" si="3"/>
        <v>3.7087035787924327E-2</v>
      </c>
    </row>
    <row r="53" spans="2:6" x14ac:dyDescent="0.25">
      <c r="B53" s="6">
        <v>42917</v>
      </c>
      <c r="C53" s="7">
        <v>0.74375000010898462</v>
      </c>
      <c r="D53" s="7">
        <v>4.5880074555990399E-2</v>
      </c>
      <c r="E53" s="7">
        <v>-3.3253823415621655</v>
      </c>
      <c r="F53" s="7">
        <f t="shared" si="3"/>
        <v>3.4710616598126263E-2</v>
      </c>
    </row>
    <row r="54" spans="2:6" x14ac:dyDescent="0.25">
      <c r="B54" s="6">
        <v>42948</v>
      </c>
      <c r="C54" s="7">
        <v>0.67647058813667815</v>
      </c>
      <c r="D54" s="7">
        <v>4.7063416790557248E-2</v>
      </c>
      <c r="E54" s="7">
        <v>-3.3804734363066982</v>
      </c>
      <c r="F54" s="7">
        <f t="shared" si="3"/>
        <v>3.291132285530058E-2</v>
      </c>
    </row>
    <row r="55" spans="2:6" x14ac:dyDescent="0.25">
      <c r="B55" s="6">
        <v>42979</v>
      </c>
      <c r="C55" s="7">
        <v>0.61666666666666659</v>
      </c>
      <c r="D55" s="7">
        <v>4.244576559657523E-2</v>
      </c>
      <c r="E55" s="7">
        <v>-3.4222245917642145</v>
      </c>
      <c r="F55" s="7">
        <f t="shared" si="3"/>
        <v>3.1608064863681298E-2</v>
      </c>
    </row>
    <row r="56" spans="2:6" x14ac:dyDescent="0.25">
      <c r="B56" s="6">
        <v>43009</v>
      </c>
      <c r="C56" s="7">
        <v>0.52604166671875008</v>
      </c>
      <c r="D56" s="7">
        <v>3.8071903106232916E-2</v>
      </c>
      <c r="E56" s="7">
        <v>-3.4889199006287979</v>
      </c>
      <c r="F56" s="7">
        <f t="shared" si="3"/>
        <v>2.962914262122399E-2</v>
      </c>
    </row>
    <row r="57" spans="2:6" x14ac:dyDescent="0.25">
      <c r="B57" s="6">
        <v>43040</v>
      </c>
      <c r="C57" s="7">
        <v>0.44607843132352953</v>
      </c>
      <c r="D57" s="7">
        <v>3.3753059544397127E-2</v>
      </c>
      <c r="E57" s="7">
        <v>-3.5471931981694294</v>
      </c>
      <c r="F57" s="7">
        <f t="shared" si="3"/>
        <v>2.7998859566444153E-2</v>
      </c>
    </row>
    <row r="58" spans="2:6" x14ac:dyDescent="0.25">
      <c r="B58" s="6">
        <v>43070</v>
      </c>
      <c r="C58" s="7">
        <v>0.375</v>
      </c>
      <c r="D58" s="7">
        <v>2.9226369231670865E-2</v>
      </c>
      <c r="E58" s="7">
        <v>-3.5981216064395682</v>
      </c>
      <c r="F58" s="7">
        <f t="shared" si="3"/>
        <v>2.6645667691115767E-2</v>
      </c>
    </row>
    <row r="59" spans="2:6" x14ac:dyDescent="0.25">
      <c r="B59" s="6">
        <v>43101</v>
      </c>
      <c r="C59" s="7">
        <v>0.31277533029459148</v>
      </c>
      <c r="D59" s="7">
        <v>2.4536532170119956E-2</v>
      </c>
      <c r="E59" s="7">
        <v>-3.6417830070303117</v>
      </c>
      <c r="F59" s="7">
        <f t="shared" si="3"/>
        <v>2.5536381919729172E-2</v>
      </c>
    </row>
    <row r="60" spans="2:6" x14ac:dyDescent="0.25">
      <c r="B60" s="6">
        <v>43132</v>
      </c>
      <c r="C60" s="7">
        <v>0.25630252110320595</v>
      </c>
      <c r="D60" s="7">
        <v>2.5040827436037142E-2</v>
      </c>
      <c r="E60" s="7">
        <v>-3.6874947974125236</v>
      </c>
      <c r="F60" s="7">
        <f t="shared" si="3"/>
        <v>2.4423214014398866E-2</v>
      </c>
    </row>
    <row r="61" spans="2:6" x14ac:dyDescent="0.25">
      <c r="B61" s="6">
        <v>43160</v>
      </c>
      <c r="C61" s="7">
        <v>0.20481927710843364</v>
      </c>
      <c r="D61" s="7">
        <v>2.5543478260869504E-2</v>
      </c>
      <c r="E61" s="7">
        <v>-3.7292259745690557</v>
      </c>
      <c r="F61" s="7">
        <f t="shared" si="3"/>
        <v>2.3448385204004041E-2</v>
      </c>
    </row>
  </sheetData>
  <mergeCells count="3">
    <mergeCell ref="B3:F3"/>
    <mergeCell ref="H3:J3"/>
    <mergeCell ref="B33:F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J61"/>
  <sheetViews>
    <sheetView showGridLines="0" tabSelected="1" zoomScale="80" zoomScaleNormal="80" workbookViewId="0">
      <pane ySplit="1" topLeftCell="A2" activePane="bottomLeft" state="frozen"/>
      <selection activeCell="G61" sqref="G61"/>
      <selection pane="bottomLeft" activeCell="G24" sqref="G24"/>
    </sheetView>
  </sheetViews>
  <sheetFormatPr defaultColWidth="14.28515625" defaultRowHeight="12.75" x14ac:dyDescent="0.25"/>
  <cols>
    <col min="1" max="1" width="3.5703125" style="3" customWidth="1"/>
    <col min="2" max="2" width="14.28515625" style="8"/>
    <col min="3" max="6" width="14.28515625" style="3"/>
    <col min="7" max="7" width="3.5703125" style="3" customWidth="1"/>
    <col min="8" max="16384" width="14.28515625" style="3"/>
  </cols>
  <sheetData>
    <row r="1" spans="2:10" s="12" customFormat="1" ht="19.5" x14ac:dyDescent="0.25">
      <c r="B1" s="11" t="s">
        <v>11</v>
      </c>
    </row>
    <row r="2" spans="2:10" s="5" customFormat="1" x14ac:dyDescent="0.25">
      <c r="B2" s="4"/>
    </row>
    <row r="3" spans="2:10" s="9" customFormat="1" ht="15.75" customHeight="1" x14ac:dyDescent="0.25">
      <c r="B3" s="19" t="s">
        <v>2</v>
      </c>
      <c r="C3" s="19"/>
      <c r="D3" s="19"/>
      <c r="E3" s="19"/>
      <c r="F3" s="19"/>
      <c r="H3" s="20" t="s">
        <v>27</v>
      </c>
      <c r="I3" s="21"/>
      <c r="J3" s="22"/>
    </row>
    <row r="4" spans="2:10" ht="25.5" x14ac:dyDescent="0.25">
      <c r="B4" s="1" t="s">
        <v>0</v>
      </c>
      <c r="C4" s="2" t="s">
        <v>28</v>
      </c>
      <c r="D4" s="2" t="s">
        <v>29</v>
      </c>
      <c r="E4" s="2" t="s">
        <v>1</v>
      </c>
      <c r="F4" s="2" t="s">
        <v>4</v>
      </c>
      <c r="H4" s="2" t="s">
        <v>7</v>
      </c>
      <c r="I4" s="2" t="s">
        <v>8</v>
      </c>
      <c r="J4" s="2" t="s">
        <v>6</v>
      </c>
    </row>
    <row r="5" spans="2:10" x14ac:dyDescent="0.25">
      <c r="B5" s="6">
        <v>42552</v>
      </c>
      <c r="C5" s="7">
        <v>-0.15217391299740077</v>
      </c>
      <c r="D5" s="7">
        <v>5.3215696506696018E-2</v>
      </c>
      <c r="E5" s="7">
        <v>-4.2837936179150109</v>
      </c>
      <c r="F5" s="7">
        <f t="shared" ref="F5:F18" si="0">EXP(E5)/(EXP(E5)+1)</f>
        <v>1.3602663695272781E-2</v>
      </c>
      <c r="H5" s="10">
        <f>AVERAGE(F5:F31)</f>
        <v>1.7725693876911759E-2</v>
      </c>
      <c r="I5" s="10">
        <f>AVERAGE(F35:F61)</f>
        <v>1.9017924222088874E-2</v>
      </c>
      <c r="J5" s="7">
        <f>I5/H5</f>
        <v>1.0729015379680162</v>
      </c>
    </row>
    <row r="6" spans="2:10" x14ac:dyDescent="0.25">
      <c r="B6" s="6">
        <v>42582</v>
      </c>
      <c r="C6" s="7">
        <v>-0.16393442622950821</v>
      </c>
      <c r="D6" s="7">
        <v>5.079579272039432E-2</v>
      </c>
      <c r="E6" s="7">
        <v>-4.2213035681229822</v>
      </c>
      <c r="F6" s="7">
        <f t="shared" si="0"/>
        <v>1.4467126178417116E-2</v>
      </c>
    </row>
    <row r="7" spans="2:10" x14ac:dyDescent="0.25">
      <c r="B7" s="6">
        <v>42583</v>
      </c>
      <c r="C7" s="7">
        <v>-0.150837988818389</v>
      </c>
      <c r="D7" s="7">
        <v>5.0782412534029972E-2</v>
      </c>
      <c r="E7" s="7">
        <v>-4.162243519211799</v>
      </c>
      <c r="F7" s="7">
        <f t="shared" si="0"/>
        <v>1.533379455145081E-2</v>
      </c>
    </row>
    <row r="8" spans="2:10" x14ac:dyDescent="0.25">
      <c r="B8" s="6">
        <v>42613</v>
      </c>
      <c r="C8" s="7">
        <v>-0.13714285715069385</v>
      </c>
      <c r="D8" s="7">
        <v>5.0769169823661371E-2</v>
      </c>
      <c r="E8" s="7">
        <v>-4.1169736779056647</v>
      </c>
      <c r="F8" s="7">
        <f t="shared" si="0"/>
        <v>1.6032520162704979E-2</v>
      </c>
    </row>
    <row r="9" spans="2:10" x14ac:dyDescent="0.25">
      <c r="B9" s="6">
        <v>42614</v>
      </c>
      <c r="C9" s="7">
        <v>-0.12280701754385967</v>
      </c>
      <c r="D9" s="7">
        <v>5.075606124422357E-2</v>
      </c>
      <c r="E9" s="7">
        <v>-4.0812706415268849</v>
      </c>
      <c r="F9" s="7">
        <f t="shared" si="0"/>
        <v>1.6605593974856177E-2</v>
      </c>
    </row>
    <row r="10" spans="2:10" x14ac:dyDescent="0.25">
      <c r="B10" s="6">
        <v>42643</v>
      </c>
      <c r="C10" s="7">
        <v>-0.11811023611166226</v>
      </c>
      <c r="D10" s="7">
        <v>5.0231737000663079E-2</v>
      </c>
      <c r="E10" s="7">
        <v>-4.0597283197361529</v>
      </c>
      <c r="F10" s="7">
        <f t="shared" si="0"/>
        <v>1.6961064745978756E-2</v>
      </c>
    </row>
    <row r="11" spans="2:10" x14ac:dyDescent="0.25">
      <c r="B11" s="6">
        <v>42644</v>
      </c>
      <c r="C11" s="7">
        <v>-0.11133200791031142</v>
      </c>
      <c r="D11" s="7">
        <v>4.9708819055581596E-2</v>
      </c>
      <c r="E11" s="7">
        <v>-4.0415543352008845</v>
      </c>
      <c r="F11" s="7">
        <f t="shared" si="0"/>
        <v>1.7266761845894853E-2</v>
      </c>
    </row>
    <row r="12" spans="2:10" x14ac:dyDescent="0.25">
      <c r="B12" s="6">
        <v>42674</v>
      </c>
      <c r="C12" s="7">
        <v>-0.10843373494629113</v>
      </c>
      <c r="D12" s="7">
        <v>4.918730169984218E-2</v>
      </c>
      <c r="E12" s="7">
        <v>-4.0300312855229432</v>
      </c>
      <c r="F12" s="7">
        <f t="shared" si="0"/>
        <v>1.7463383650904524E-2</v>
      </c>
    </row>
    <row r="13" spans="2:10" x14ac:dyDescent="0.25">
      <c r="B13" s="6">
        <v>42675</v>
      </c>
      <c r="C13" s="7">
        <v>-0.10728744941078359</v>
      </c>
      <c r="D13" s="7">
        <v>5.0529533373931804E-2</v>
      </c>
      <c r="E13" s="7">
        <v>-4.0247965264561198</v>
      </c>
      <c r="F13" s="7">
        <f t="shared" si="0"/>
        <v>1.7553431064347175E-2</v>
      </c>
    </row>
    <row r="14" spans="2:10" x14ac:dyDescent="0.25">
      <c r="B14" s="6">
        <v>42704</v>
      </c>
      <c r="C14" s="7">
        <v>-0.10612244884539784</v>
      </c>
      <c r="D14" s="7">
        <v>5.1858147943812362E-2</v>
      </c>
      <c r="E14" s="7">
        <v>-4.0213014405530174</v>
      </c>
      <c r="F14" s="7">
        <f t="shared" si="0"/>
        <v>1.761380664102594E-2</v>
      </c>
    </row>
    <row r="15" spans="2:10" x14ac:dyDescent="0.25">
      <c r="B15" s="6">
        <v>42705</v>
      </c>
      <c r="C15" s="7">
        <v>-0.10493827166666679</v>
      </c>
      <c r="D15" s="7">
        <v>5.3173351643555855E-2</v>
      </c>
      <c r="E15" s="7">
        <v>-4.0190255642962702</v>
      </c>
      <c r="F15" s="7">
        <f t="shared" si="0"/>
        <v>1.7653230668128406E-2</v>
      </c>
    </row>
    <row r="16" spans="2:10" x14ac:dyDescent="0.25">
      <c r="B16" s="6">
        <v>42735</v>
      </c>
      <c r="C16" s="7">
        <v>-9.4339622641509441E-2</v>
      </c>
      <c r="D16" s="7">
        <v>5.4794494302654158E-2</v>
      </c>
      <c r="E16" s="7">
        <v>-4.0105087685046596</v>
      </c>
      <c r="F16" s="7">
        <f t="shared" si="0"/>
        <v>1.7801533824089971E-2</v>
      </c>
    </row>
    <row r="17" spans="2:6" x14ac:dyDescent="0.25">
      <c r="B17" s="6">
        <v>42736</v>
      </c>
      <c r="C17" s="7">
        <v>-8.33333332692308E-2</v>
      </c>
      <c r="D17" s="7">
        <v>5.6628123361621513E-2</v>
      </c>
      <c r="E17" s="7">
        <v>-4.0025624700950146</v>
      </c>
      <c r="F17" s="7">
        <f t="shared" si="0"/>
        <v>1.7941005664262343E-2</v>
      </c>
    </row>
    <row r="18" spans="2:6" x14ac:dyDescent="0.25">
      <c r="B18" s="6">
        <v>42767</v>
      </c>
      <c r="C18" s="7">
        <v>-7.1895424901960714E-2</v>
      </c>
      <c r="D18" s="7">
        <v>5.3144527890844361E-2</v>
      </c>
      <c r="E18" s="7">
        <v>-3.9879199785694368</v>
      </c>
      <c r="F18" s="7">
        <f t="shared" si="0"/>
        <v>1.8200822856280795E-2</v>
      </c>
    </row>
    <row r="19" spans="2:6" x14ac:dyDescent="0.25">
      <c r="B19" s="6">
        <v>42795</v>
      </c>
      <c r="C19" s="7">
        <v>-7.2368421113659903E-2</v>
      </c>
      <c r="D19" s="7">
        <v>4.9455594910140316E-2</v>
      </c>
      <c r="E19" s="7">
        <v>-3.9828355665126711</v>
      </c>
      <c r="F19" s="7">
        <f t="shared" ref="F19:F31" si="1">EXP(E19)/(EXP(E19)+1)</f>
        <v>1.8291901943606255E-2</v>
      </c>
    </row>
    <row r="20" spans="2:6" x14ac:dyDescent="0.25">
      <c r="B20" s="6">
        <v>42826</v>
      </c>
      <c r="C20" s="7">
        <v>-7.2847681991579219E-2</v>
      </c>
      <c r="D20" s="7">
        <v>4.6371745693079398E-2</v>
      </c>
      <c r="E20" s="7">
        <v>-3.9787492203255761</v>
      </c>
      <c r="F20" s="7">
        <f t="shared" si="1"/>
        <v>1.8365426346813166E-2</v>
      </c>
    </row>
    <row r="21" spans="2:6" x14ac:dyDescent="0.25">
      <c r="B21" s="6">
        <v>42856</v>
      </c>
      <c r="C21" s="7">
        <v>-7.3333333399999923E-2</v>
      </c>
      <c r="D21" s="7">
        <v>4.3319200347773076E-2</v>
      </c>
      <c r="E21" s="7">
        <v>-3.9748634149202071</v>
      </c>
      <c r="F21" s="7">
        <f t="shared" si="1"/>
        <v>1.8435611446595595E-2</v>
      </c>
    </row>
    <row r="22" spans="2:6" x14ac:dyDescent="0.25">
      <c r="B22" s="6">
        <v>42887</v>
      </c>
      <c r="C22" s="7">
        <v>-7.5892857184112011E-2</v>
      </c>
      <c r="D22" s="7">
        <v>4.4694733082997415E-2</v>
      </c>
      <c r="E22" s="7">
        <v>-3.9783998823243842</v>
      </c>
      <c r="F22" s="7">
        <f t="shared" si="1"/>
        <v>1.8371725320078046E-2</v>
      </c>
    </row>
    <row r="23" spans="2:6" x14ac:dyDescent="0.25">
      <c r="B23" s="6">
        <v>42917</v>
      </c>
      <c r="C23" s="7">
        <v>-7.3825503417864161E-2</v>
      </c>
      <c r="D23" s="7">
        <v>4.5880074555990399E-2</v>
      </c>
      <c r="E23" s="7">
        <v>-3.9780771648995312</v>
      </c>
      <c r="F23" s="7">
        <f t="shared" si="1"/>
        <v>1.8377546176968539E-2</v>
      </c>
    </row>
    <row r="24" spans="2:6" x14ac:dyDescent="0.25">
      <c r="B24" s="6">
        <v>42948</v>
      </c>
      <c r="C24" s="7">
        <v>-6.7567567504565482E-2</v>
      </c>
      <c r="D24" s="7">
        <v>4.7063416790557248E-2</v>
      </c>
      <c r="E24" s="7">
        <v>-3.9744612092495224</v>
      </c>
      <c r="F24" s="7">
        <f t="shared" si="1"/>
        <v>1.8442891065585176E-2</v>
      </c>
    </row>
    <row r="25" spans="2:6" x14ac:dyDescent="0.25">
      <c r="B25" s="6">
        <v>42979</v>
      </c>
      <c r="C25" s="7">
        <v>-6.1224489795918505E-2</v>
      </c>
      <c r="D25" s="7">
        <v>4.244576559657523E-2</v>
      </c>
      <c r="E25" s="7">
        <v>-3.963405249331188</v>
      </c>
      <c r="F25" s="7">
        <f t="shared" si="1"/>
        <v>1.864410357434924E-2</v>
      </c>
    </row>
    <row r="26" spans="2:6" x14ac:dyDescent="0.25">
      <c r="B26" s="6">
        <v>43009</v>
      </c>
      <c r="C26" s="7">
        <v>-5.4794520612685305E-2</v>
      </c>
      <c r="D26" s="7">
        <v>3.8071903106232916E-2</v>
      </c>
      <c r="E26" s="7">
        <v>-3.9526186918020225</v>
      </c>
      <c r="F26" s="7">
        <f t="shared" si="1"/>
        <v>1.8842487957267076E-2</v>
      </c>
    </row>
    <row r="27" spans="2:6" x14ac:dyDescent="0.25">
      <c r="B27" s="6">
        <v>43040</v>
      </c>
      <c r="C27" s="7">
        <v>-4.8275862003329381E-2</v>
      </c>
      <c r="D27" s="7">
        <v>3.3753059544397127E-2</v>
      </c>
      <c r="E27" s="7">
        <v>-3.941850923061069</v>
      </c>
      <c r="F27" s="7">
        <f t="shared" si="1"/>
        <v>1.904259132917788E-2</v>
      </c>
    </row>
    <row r="28" spans="2:6" x14ac:dyDescent="0.25">
      <c r="B28" s="6">
        <v>43070</v>
      </c>
      <c r="C28" s="7">
        <v>-4.1666666666666706E-2</v>
      </c>
      <c r="D28" s="7">
        <v>2.9226369231670865E-2</v>
      </c>
      <c r="E28" s="7">
        <v>-3.930758990041948</v>
      </c>
      <c r="F28" s="7">
        <f t="shared" si="1"/>
        <v>1.9250897441617048E-2</v>
      </c>
    </row>
    <row r="29" spans="2:6" x14ac:dyDescent="0.25">
      <c r="B29" s="6">
        <v>43101</v>
      </c>
      <c r="C29" s="7">
        <v>-4.1958041955107869E-2</v>
      </c>
      <c r="D29" s="7">
        <v>2.4536532170119956E-2</v>
      </c>
      <c r="E29" s="7">
        <v>-3.9249772010021253</v>
      </c>
      <c r="F29" s="7">
        <f t="shared" si="1"/>
        <v>1.93603633207826E-2</v>
      </c>
    </row>
    <row r="30" spans="2:6" x14ac:dyDescent="0.25">
      <c r="B30" s="6">
        <v>43132</v>
      </c>
      <c r="C30" s="7">
        <v>-4.2253521129736203E-2</v>
      </c>
      <c r="D30" s="7">
        <v>2.5040827436037142E-2</v>
      </c>
      <c r="E30" s="7">
        <v>-3.9258409592054377</v>
      </c>
      <c r="F30" s="7">
        <f t="shared" si="1"/>
        <v>1.9343971211471835E-2</v>
      </c>
    </row>
    <row r="31" spans="2:6" x14ac:dyDescent="0.25">
      <c r="B31" s="6">
        <v>43160</v>
      </c>
      <c r="C31" s="7">
        <v>-4.2553191489361736E-2</v>
      </c>
      <c r="D31" s="7">
        <v>2.5543478260869504E-2</v>
      </c>
      <c r="E31" s="7">
        <v>-3.9267107683201736</v>
      </c>
      <c r="F31" s="7">
        <f t="shared" si="1"/>
        <v>1.932747801869035E-2</v>
      </c>
    </row>
    <row r="33" spans="2:6" ht="15.75" x14ac:dyDescent="0.25">
      <c r="B33" s="19" t="s">
        <v>19</v>
      </c>
      <c r="C33" s="19"/>
      <c r="D33" s="19"/>
      <c r="E33" s="19"/>
      <c r="F33" s="19"/>
    </row>
    <row r="34" spans="2:6" ht="25.5" x14ac:dyDescent="0.25">
      <c r="B34" s="1" t="s">
        <v>0</v>
      </c>
      <c r="C34" s="2" t="s">
        <v>28</v>
      </c>
      <c r="D34" s="2" t="s">
        <v>31</v>
      </c>
      <c r="E34" s="2" t="s">
        <v>1</v>
      </c>
      <c r="F34" s="2" t="s">
        <v>5</v>
      </c>
    </row>
    <row r="35" spans="2:6" x14ac:dyDescent="0.25">
      <c r="B35" s="6">
        <v>42552</v>
      </c>
      <c r="C35" s="7">
        <v>-0.15217391299740077</v>
      </c>
      <c r="D35" s="7">
        <v>5.3215696506696018E-2</v>
      </c>
      <c r="E35" s="7">
        <v>-4.2837936179150109</v>
      </c>
      <c r="F35" s="7">
        <f t="shared" ref="F35:F47" si="2">EXP(E35)/(EXP(E35)+1)</f>
        <v>1.3602663695272781E-2</v>
      </c>
    </row>
    <row r="36" spans="2:6" x14ac:dyDescent="0.25">
      <c r="B36" s="6">
        <v>42582</v>
      </c>
      <c r="C36" s="7">
        <v>-0.16393442622950821</v>
      </c>
      <c r="D36" s="7">
        <v>5.079579272039432E-2</v>
      </c>
      <c r="E36" s="7">
        <v>-4.2213035681229822</v>
      </c>
      <c r="F36" s="7">
        <f t="shared" si="2"/>
        <v>1.4467126178417116E-2</v>
      </c>
    </row>
    <row r="37" spans="2:6" x14ac:dyDescent="0.25">
      <c r="B37" s="6">
        <v>42583</v>
      </c>
      <c r="C37" s="7">
        <v>-0.150837988818389</v>
      </c>
      <c r="D37" s="7">
        <v>5.0782412534029972E-2</v>
      </c>
      <c r="E37" s="7">
        <v>-4.162243519211799</v>
      </c>
      <c r="F37" s="7">
        <f t="shared" si="2"/>
        <v>1.533379455145081E-2</v>
      </c>
    </row>
    <row r="38" spans="2:6" x14ac:dyDescent="0.25">
      <c r="B38" s="6">
        <v>42613</v>
      </c>
      <c r="C38" s="7">
        <v>-0.13714285715069385</v>
      </c>
      <c r="D38" s="7">
        <v>5.0769169823661371E-2</v>
      </c>
      <c r="E38" s="7">
        <v>-4.1169736779056647</v>
      </c>
      <c r="F38" s="7">
        <f t="shared" si="2"/>
        <v>1.6032520162704979E-2</v>
      </c>
    </row>
    <row r="39" spans="2:6" x14ac:dyDescent="0.25">
      <c r="B39" s="6">
        <v>42614</v>
      </c>
      <c r="C39" s="7">
        <v>-0.12280701754385967</v>
      </c>
      <c r="D39" s="7">
        <v>5.075606124422357E-2</v>
      </c>
      <c r="E39" s="7">
        <v>-4.0812706415268849</v>
      </c>
      <c r="F39" s="7">
        <f t="shared" si="2"/>
        <v>1.6605593974856177E-2</v>
      </c>
    </row>
    <row r="40" spans="2:6" x14ac:dyDescent="0.25">
      <c r="B40" s="6">
        <v>42643</v>
      </c>
      <c r="C40" s="7">
        <v>-0.11811023611166226</v>
      </c>
      <c r="D40" s="7">
        <v>5.0231737000663079E-2</v>
      </c>
      <c r="E40" s="7">
        <v>-4.0597283197361529</v>
      </c>
      <c r="F40" s="7">
        <f t="shared" si="2"/>
        <v>1.6961064745978756E-2</v>
      </c>
    </row>
    <row r="41" spans="2:6" x14ac:dyDescent="0.25">
      <c r="B41" s="6">
        <v>42644</v>
      </c>
      <c r="C41" s="7">
        <v>-0.11133200791031142</v>
      </c>
      <c r="D41" s="7">
        <v>4.9708819055581596E-2</v>
      </c>
      <c r="E41" s="7">
        <v>-4.0415543352008845</v>
      </c>
      <c r="F41" s="7">
        <f t="shared" si="2"/>
        <v>1.7266761845894853E-2</v>
      </c>
    </row>
    <row r="42" spans="2:6" x14ac:dyDescent="0.25">
      <c r="B42" s="6">
        <v>42674</v>
      </c>
      <c r="C42" s="7">
        <v>-0.10843373494629113</v>
      </c>
      <c r="D42" s="7">
        <v>4.918730169984218E-2</v>
      </c>
      <c r="E42" s="7">
        <v>-4.0300312855229432</v>
      </c>
      <c r="F42" s="7">
        <f t="shared" si="2"/>
        <v>1.7463383650904524E-2</v>
      </c>
    </row>
    <row r="43" spans="2:6" x14ac:dyDescent="0.25">
      <c r="B43" s="6">
        <v>42675</v>
      </c>
      <c r="C43" s="7">
        <v>-0.10728744941078359</v>
      </c>
      <c r="D43" s="7">
        <v>5.0529533373931804E-2</v>
      </c>
      <c r="E43" s="7">
        <v>-4.0247965264561198</v>
      </c>
      <c r="F43" s="7">
        <f t="shared" si="2"/>
        <v>1.7553431064347175E-2</v>
      </c>
    </row>
    <row r="44" spans="2:6" x14ac:dyDescent="0.25">
      <c r="B44" s="6">
        <v>42704</v>
      </c>
      <c r="C44" s="7">
        <v>-0.10612244884539784</v>
      </c>
      <c r="D44" s="7">
        <v>5.1858147943812362E-2</v>
      </c>
      <c r="E44" s="7">
        <v>-4.0213014405530174</v>
      </c>
      <c r="F44" s="7">
        <f t="shared" si="2"/>
        <v>1.761380664102594E-2</v>
      </c>
    </row>
    <row r="45" spans="2:6" x14ac:dyDescent="0.25">
      <c r="B45" s="6">
        <v>42705</v>
      </c>
      <c r="C45" s="7">
        <v>-0.10493827166666679</v>
      </c>
      <c r="D45" s="7">
        <v>5.3173351643555855E-2</v>
      </c>
      <c r="E45" s="7">
        <v>-4.0190255642962702</v>
      </c>
      <c r="F45" s="7">
        <f t="shared" si="2"/>
        <v>1.7653230668128406E-2</v>
      </c>
    </row>
    <row r="46" spans="2:6" x14ac:dyDescent="0.25">
      <c r="B46" s="6">
        <v>42735</v>
      </c>
      <c r="C46" s="7">
        <v>-9.4339622641509441E-2</v>
      </c>
      <c r="D46" s="7">
        <v>5.4794494302654158E-2</v>
      </c>
      <c r="E46" s="7">
        <v>-4.0105087685046596</v>
      </c>
      <c r="F46" s="7">
        <f t="shared" si="2"/>
        <v>1.7801533824089971E-2</v>
      </c>
    </row>
    <row r="47" spans="2:6" x14ac:dyDescent="0.25">
      <c r="B47" s="6">
        <v>42736</v>
      </c>
      <c r="C47" s="7">
        <v>-8.33333332692308E-2</v>
      </c>
      <c r="D47" s="7">
        <v>4.6641816317241992E-2</v>
      </c>
      <c r="E47" s="7">
        <v>-3.989805033417678</v>
      </c>
      <c r="F47" s="7">
        <f t="shared" si="2"/>
        <v>1.8167168344538777E-2</v>
      </c>
    </row>
    <row r="48" spans="2:6" x14ac:dyDescent="0.25">
      <c r="B48" s="6">
        <v>42767</v>
      </c>
      <c r="C48" s="7">
        <v>-7.1895424901960714E-2</v>
      </c>
      <c r="D48" s="7">
        <v>3.3270270595654364E-2</v>
      </c>
      <c r="E48" s="7">
        <v>-3.9625307553234737</v>
      </c>
      <c r="F48" s="7">
        <f t="shared" ref="F48:F61" si="3">EXP(E48)/(EXP(E48)+1)</f>
        <v>1.8660110491792427E-2</v>
      </c>
    </row>
    <row r="49" spans="2:6" x14ac:dyDescent="0.25">
      <c r="B49" s="6">
        <v>42795</v>
      </c>
      <c r="C49" s="7">
        <v>-7.2368421113659903E-2</v>
      </c>
      <c r="D49" s="7">
        <v>1.9797067227897286E-2</v>
      </c>
      <c r="E49" s="7">
        <v>-3.9449470069913404</v>
      </c>
      <c r="F49" s="7">
        <f t="shared" si="3"/>
        <v>1.8984842609862003E-2</v>
      </c>
    </row>
    <row r="50" spans="2:6" x14ac:dyDescent="0.25">
      <c r="B50" s="6">
        <v>42826</v>
      </c>
      <c r="C50" s="7">
        <v>-7.2847681991579219E-2</v>
      </c>
      <c r="D50" s="7">
        <v>4.5698373697709831E-3</v>
      </c>
      <c r="E50" s="7">
        <v>-3.9253475778508844</v>
      </c>
      <c r="F50" s="7">
        <f t="shared" si="3"/>
        <v>1.9353332768077831E-2</v>
      </c>
    </row>
    <row r="51" spans="2:6" x14ac:dyDescent="0.25">
      <c r="B51" s="6">
        <v>42856</v>
      </c>
      <c r="C51" s="7">
        <v>-7.3333333399999923E-2</v>
      </c>
      <c r="D51" s="7">
        <v>-1.0502821704200983E-2</v>
      </c>
      <c r="E51" s="7">
        <v>-3.9061061621016351</v>
      </c>
      <c r="F51" s="7">
        <f t="shared" si="3"/>
        <v>1.9721908726873079E-2</v>
      </c>
    </row>
    <row r="52" spans="2:6" x14ac:dyDescent="0.25">
      <c r="B52" s="6">
        <v>42887</v>
      </c>
      <c r="C52" s="7">
        <v>-7.5892857184112011E-2</v>
      </c>
      <c r="D52" s="7">
        <v>-2.1303800270518019E-2</v>
      </c>
      <c r="E52" s="7">
        <v>-3.8940872223678236</v>
      </c>
      <c r="F52" s="7">
        <f t="shared" si="3"/>
        <v>1.9955616598194809E-2</v>
      </c>
    </row>
    <row r="53" spans="2:6" x14ac:dyDescent="0.25">
      <c r="B53" s="6">
        <v>42917</v>
      </c>
      <c r="C53" s="7">
        <v>-7.3825503417864161E-2</v>
      </c>
      <c r="D53" s="7">
        <v>-3.3589526927342635E-2</v>
      </c>
      <c r="E53" s="7">
        <v>-3.8765553106053132</v>
      </c>
      <c r="F53" s="7">
        <f t="shared" si="3"/>
        <v>2.0301396291617476E-2</v>
      </c>
    </row>
    <row r="54" spans="2:6" x14ac:dyDescent="0.25">
      <c r="B54" s="6">
        <v>42948</v>
      </c>
      <c r="C54" s="7">
        <v>-6.7567567504565482E-2</v>
      </c>
      <c r="D54" s="7">
        <v>-4.585454509618421E-2</v>
      </c>
      <c r="E54" s="7">
        <v>-3.855759169577663</v>
      </c>
      <c r="F54" s="7">
        <f t="shared" si="3"/>
        <v>2.0719168520397121E-2</v>
      </c>
    </row>
    <row r="55" spans="2:6" x14ac:dyDescent="0.25">
      <c r="B55" s="6">
        <v>42979</v>
      </c>
      <c r="C55" s="7">
        <v>-6.1224489795918505E-2</v>
      </c>
      <c r="D55" s="7">
        <v>-6.3309601927715037E-2</v>
      </c>
      <c r="E55" s="7">
        <v>-3.8283035146775393</v>
      </c>
      <c r="F55" s="7">
        <f t="shared" si="3"/>
        <v>2.1283632900692618E-2</v>
      </c>
    </row>
    <row r="56" spans="2:6" x14ac:dyDescent="0.25">
      <c r="B56" s="6">
        <v>43009</v>
      </c>
      <c r="C56" s="7">
        <v>-5.4794520612685305E-2</v>
      </c>
      <c r="D56" s="7">
        <v>-8.1470388895823906E-2</v>
      </c>
      <c r="E56" s="7">
        <v>-3.7999042585583256</v>
      </c>
      <c r="F56" s="7">
        <f t="shared" si="3"/>
        <v>2.1883320134311081E-2</v>
      </c>
    </row>
    <row r="57" spans="2:6" x14ac:dyDescent="0.25">
      <c r="B57" s="6">
        <v>43040</v>
      </c>
      <c r="C57" s="7">
        <v>-4.8275862003329381E-2</v>
      </c>
      <c r="D57" s="7">
        <v>-9.9402732732566876E-2</v>
      </c>
      <c r="E57" s="7">
        <v>-3.7717453394209115</v>
      </c>
      <c r="F57" s="7">
        <f t="shared" si="3"/>
        <v>2.2494230513558568E-2</v>
      </c>
    </row>
    <row r="58" spans="2:6" x14ac:dyDescent="0.25">
      <c r="B58" s="6">
        <v>43070</v>
      </c>
      <c r="C58" s="7">
        <v>-4.1666666666666706E-2</v>
      </c>
      <c r="D58" s="7">
        <v>-0.117335465746919</v>
      </c>
      <c r="E58" s="7">
        <v>-3.743527281589123</v>
      </c>
      <c r="F58" s="7">
        <f t="shared" si="3"/>
        <v>2.3123128161036694E-2</v>
      </c>
    </row>
    <row r="59" spans="2:6" x14ac:dyDescent="0.25">
      <c r="B59" s="6">
        <v>43101</v>
      </c>
      <c r="C59" s="7">
        <v>-4.1958041955107869E-2</v>
      </c>
      <c r="D59" s="7">
        <v>-0.1260550458484303</v>
      </c>
      <c r="E59" s="7">
        <v>-3.7325975242933906</v>
      </c>
      <c r="F59" s="7">
        <f t="shared" si="3"/>
        <v>2.3371305493956083E-2</v>
      </c>
    </row>
    <row r="60" spans="2:6" x14ac:dyDescent="0.25">
      <c r="B60" s="6">
        <v>43132</v>
      </c>
      <c r="C60" s="7">
        <v>-4.2253521129736203E-2</v>
      </c>
      <c r="D60" s="7">
        <v>-0.13038653599600269</v>
      </c>
      <c r="E60" s="7">
        <v>-3.7272836008048</v>
      </c>
      <c r="F60" s="7">
        <f t="shared" si="3"/>
        <v>2.3492903957550652E-2</v>
      </c>
    </row>
    <row r="61" spans="2:6" x14ac:dyDescent="0.25">
      <c r="B61" s="6">
        <v>43160</v>
      </c>
      <c r="C61" s="7">
        <v>-4.2553191489361736E-2</v>
      </c>
      <c r="D61" s="7">
        <v>-0.1347874720357943</v>
      </c>
      <c r="E61" s="7">
        <v>-3.7218891123529527</v>
      </c>
      <c r="F61" s="7">
        <f t="shared" si="3"/>
        <v>2.3616977480868766E-2</v>
      </c>
    </row>
  </sheetData>
  <mergeCells count="3">
    <mergeCell ref="B3:F3"/>
    <mergeCell ref="H3:J3"/>
    <mergeCell ref="B33:F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1:H9"/>
  <sheetViews>
    <sheetView showGridLines="0" zoomScale="80" zoomScaleNormal="80" workbookViewId="0">
      <pane ySplit="1" topLeftCell="A2" activePane="bottomLeft" state="frozen"/>
      <selection activeCell="E20" sqref="E20"/>
      <selection pane="bottomLeft" activeCell="E36" sqref="E36"/>
    </sheetView>
  </sheetViews>
  <sheetFormatPr defaultColWidth="14.28515625" defaultRowHeight="12.75" x14ac:dyDescent="0.25"/>
  <cols>
    <col min="1" max="1" width="3.5703125" style="17" customWidth="1"/>
    <col min="2" max="16384" width="14.28515625" style="17"/>
  </cols>
  <sheetData>
    <row r="1" spans="2:8" s="13" customFormat="1" ht="19.5" x14ac:dyDescent="0.25">
      <c r="B1" s="13" t="s">
        <v>25</v>
      </c>
    </row>
    <row r="2" spans="2:8" s="14" customFormat="1" x14ac:dyDescent="0.25"/>
    <row r="3" spans="2:8" s="15" customFormat="1" ht="15.75" customHeight="1" x14ac:dyDescent="0.25">
      <c r="B3" s="23" t="s">
        <v>12</v>
      </c>
      <c r="C3" s="25"/>
      <c r="E3" s="23" t="s">
        <v>26</v>
      </c>
      <c r="F3" s="24"/>
      <c r="G3" s="24"/>
      <c r="H3" s="25"/>
    </row>
    <row r="4" spans="2:8" ht="25.5" x14ac:dyDescent="0.25">
      <c r="B4" s="16" t="s">
        <v>22</v>
      </c>
      <c r="C4" s="16" t="s">
        <v>15</v>
      </c>
      <c r="E4" s="16" t="s">
        <v>22</v>
      </c>
      <c r="F4" s="16" t="s">
        <v>23</v>
      </c>
      <c r="G4" s="16" t="s">
        <v>21</v>
      </c>
      <c r="H4" s="16" t="s">
        <v>20</v>
      </c>
    </row>
    <row r="5" spans="2:8" x14ac:dyDescent="0.25">
      <c r="B5" s="18" t="s">
        <v>13</v>
      </c>
      <c r="C5" s="18">
        <f>AVERAGE('ST1'!D5:D31)</f>
        <v>1.7725693876911759E-2</v>
      </c>
      <c r="E5" s="10" t="s">
        <v>13</v>
      </c>
      <c r="F5" s="10">
        <f>C5</f>
        <v>1.7725693876911759E-2</v>
      </c>
      <c r="G5" s="10">
        <v>0</v>
      </c>
      <c r="H5" s="10">
        <v>0</v>
      </c>
    </row>
    <row r="6" spans="2:8" x14ac:dyDescent="0.25">
      <c r="B6" s="10" t="s">
        <v>16</v>
      </c>
      <c r="C6" s="10">
        <f>AVERAGE('ST2 (Unemp)'!F35:F61)</f>
        <v>2.4950842866180257E-2</v>
      </c>
      <c r="E6" s="10" t="s">
        <v>16</v>
      </c>
      <c r="F6" s="10">
        <f>C5</f>
        <v>1.7725693876911759E-2</v>
      </c>
      <c r="G6" s="10">
        <f>C6-$C$5</f>
        <v>7.2251489892684977E-3</v>
      </c>
      <c r="H6" s="10">
        <v>0</v>
      </c>
    </row>
    <row r="7" spans="2:8" x14ac:dyDescent="0.25">
      <c r="B7" s="10" t="s">
        <v>17</v>
      </c>
      <c r="C7" s="10">
        <f>AVERAGE('ST2 (HPI)'!F35:F61)</f>
        <v>1.9017924222088874E-2</v>
      </c>
      <c r="E7" s="10" t="s">
        <v>17</v>
      </c>
      <c r="F7" s="10">
        <f>F6+G6</f>
        <v>2.4950842866180257E-2</v>
      </c>
      <c r="G7" s="10">
        <f>C7-$C$5</f>
        <v>1.2922303451771144E-3</v>
      </c>
      <c r="H7" s="10">
        <v>0</v>
      </c>
    </row>
    <row r="8" spans="2:8" x14ac:dyDescent="0.25">
      <c r="B8" s="18" t="s">
        <v>14</v>
      </c>
      <c r="C8" s="18">
        <f>AVERAGE('ST1'!D35:D61)</f>
        <v>2.6886286303534023E-2</v>
      </c>
      <c r="E8" s="10" t="s">
        <v>24</v>
      </c>
      <c r="F8" s="10">
        <f>F7+G7</f>
        <v>2.6243073211357371E-2</v>
      </c>
      <c r="G8" s="10">
        <f>H9-F8</f>
        <v>6.4321309217665185E-4</v>
      </c>
      <c r="H8" s="10">
        <v>0</v>
      </c>
    </row>
    <row r="9" spans="2:8" x14ac:dyDescent="0.25">
      <c r="E9" s="10" t="s">
        <v>14</v>
      </c>
      <c r="F9" s="10">
        <v>0</v>
      </c>
      <c r="G9" s="10">
        <v>0</v>
      </c>
      <c r="H9" s="10">
        <f>C8</f>
        <v>2.6886286303534023E-2</v>
      </c>
    </row>
  </sheetData>
  <mergeCells count="2">
    <mergeCell ref="E3:H3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ST1</vt:lpstr>
      <vt:lpstr>ST2 (Unemp)</vt:lpstr>
      <vt:lpstr>ST2 (HPI)</vt:lpstr>
      <vt:lpstr>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2017-06-27T13:37:13Z</dcterms:modified>
</cp:coreProperties>
</file>