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40" yWindow="105" windowWidth="14805" windowHeight="8010" tabRatio="923"/>
  </bookViews>
  <sheets>
    <sheet name="product" sheetId="29" r:id="rId1"/>
    <sheet name="region" sheetId="32" r:id="rId2"/>
    <sheet name="country" sheetId="33" r:id="rId3"/>
    <sheet name="contact" sheetId="34" r:id="rId4"/>
    <sheet name="repeat" sheetId="35" r:id="rId5"/>
    <sheet name="outside" sheetId="36" r:id="rId6"/>
    <sheet name="diagnostics" sheetId="38" r:id="rId7"/>
    <sheet name="repair" sheetId="37" r:id="rId8"/>
    <sheet name="manager" sheetId="39" r:id="rId9"/>
    <sheet name="Issue" sheetId="30" r:id="rId10"/>
  </sheets>
  <definedNames>
    <definedName name="_xlnm._FilterDatabase" localSheetId="9" hidden="1">Issue!#REF!</definedName>
  </definedNames>
  <calcPr calcId="145621"/>
</workbook>
</file>

<file path=xl/calcChain.xml><?xml version="1.0" encoding="utf-8"?>
<calcChain xmlns="http://schemas.openxmlformats.org/spreadsheetml/2006/main">
  <c r="G7" i="38" l="1"/>
  <c r="F7" i="38"/>
  <c r="F6" i="38"/>
  <c r="G6" i="38" s="1"/>
  <c r="G5" i="34" l="1"/>
  <c r="F6" i="34"/>
  <c r="F5" i="34"/>
  <c r="H7" i="30" l="1"/>
  <c r="H8" i="30" s="1"/>
  <c r="H9" i="30" s="1"/>
  <c r="H10" i="30" s="1"/>
  <c r="H11" i="30" s="1"/>
  <c r="H12" i="30" s="1"/>
  <c r="H13" i="30" s="1"/>
  <c r="H14" i="30" s="1"/>
  <c r="H15" i="30" s="1"/>
  <c r="H16" i="30" s="1"/>
  <c r="H17" i="30" s="1"/>
  <c r="H6" i="30"/>
  <c r="H5" i="30"/>
  <c r="H4" i="30"/>
  <c r="F8" i="30"/>
  <c r="F17" i="30"/>
  <c r="F16" i="30"/>
  <c r="F15" i="30"/>
  <c r="F14" i="30"/>
  <c r="F13" i="30"/>
  <c r="F12" i="30"/>
  <c r="F11" i="30"/>
  <c r="F10" i="30"/>
  <c r="F9" i="30"/>
  <c r="F7" i="30"/>
  <c r="F6" i="30"/>
  <c r="F5" i="30"/>
  <c r="C4" i="30"/>
  <c r="F4" i="30" s="1"/>
  <c r="F5" i="39"/>
  <c r="F4" i="39"/>
  <c r="F5" i="38"/>
  <c r="F4" i="38"/>
  <c r="F5" i="37"/>
  <c r="G5" i="37" s="1"/>
  <c r="F4" i="37"/>
  <c r="C9" i="34"/>
  <c r="F4" i="34"/>
  <c r="F5" i="36"/>
  <c r="F4" i="36"/>
  <c r="F5" i="35"/>
  <c r="F4" i="35"/>
  <c r="F6" i="33"/>
  <c r="F5" i="33"/>
  <c r="G5" i="33" s="1"/>
  <c r="F4" i="33"/>
  <c r="G4" i="33" s="1"/>
  <c r="F6" i="32"/>
  <c r="G6" i="32" s="1"/>
  <c r="F5" i="32"/>
  <c r="F4" i="32"/>
  <c r="F6" i="29"/>
  <c r="F5" i="29"/>
  <c r="F4" i="29"/>
  <c r="G4" i="37" l="1"/>
  <c r="G4" i="38"/>
  <c r="G5" i="38"/>
  <c r="G4" i="39"/>
  <c r="G5" i="39"/>
  <c r="G4" i="30"/>
  <c r="G5" i="30"/>
  <c r="G10" i="30"/>
  <c r="G6" i="30"/>
  <c r="G11" i="30"/>
  <c r="G15" i="30"/>
  <c r="G7" i="30"/>
  <c r="G12" i="30"/>
  <c r="G16" i="30"/>
  <c r="G9" i="30"/>
  <c r="G13" i="30"/>
  <c r="G17" i="30"/>
  <c r="G14" i="30"/>
  <c r="G8" i="30"/>
  <c r="G4" i="36"/>
  <c r="G5" i="36"/>
  <c r="G5" i="35"/>
  <c r="G4" i="35"/>
  <c r="G4" i="34"/>
  <c r="G6" i="34"/>
  <c r="G6" i="33"/>
  <c r="G4" i="32"/>
  <c r="G5" i="32"/>
  <c r="G6" i="29"/>
  <c r="G4" i="29"/>
  <c r="G5" i="29"/>
</calcChain>
</file>

<file path=xl/sharedStrings.xml><?xml version="1.0" encoding="utf-8"?>
<sst xmlns="http://schemas.openxmlformats.org/spreadsheetml/2006/main" count="259" uniqueCount="196">
  <si>
    <t>Others</t>
  </si>
  <si>
    <t>Count</t>
  </si>
  <si>
    <t>Percentage</t>
  </si>
  <si>
    <t>Missing</t>
  </si>
  <si>
    <t>product_type</t>
  </si>
  <si>
    <t>Desktops</t>
  </si>
  <si>
    <t>Laptops</t>
  </si>
  <si>
    <t>Other Electronics</t>
  </si>
  <si>
    <t>Others / Missing</t>
  </si>
  <si>
    <t>Product Type</t>
  </si>
  <si>
    <t>Region</t>
  </si>
  <si>
    <t>region</t>
  </si>
  <si>
    <t>Hogwarts</t>
  </si>
  <si>
    <t>Middle Earth</t>
  </si>
  <si>
    <t>Milky Way</t>
  </si>
  <si>
    <t>Country</t>
  </si>
  <si>
    <t>country</t>
  </si>
  <si>
    <t>Acrux</t>
  </si>
  <si>
    <t>Alcor</t>
  </si>
  <si>
    <t>Aldebaran</t>
  </si>
  <si>
    <t>Altair</t>
  </si>
  <si>
    <t>Antares</t>
  </si>
  <si>
    <t>Arcturus</t>
  </si>
  <si>
    <t>Becrux</t>
  </si>
  <si>
    <t>Bellatrix</t>
  </si>
  <si>
    <t>Betelgeuse</t>
  </si>
  <si>
    <t>Bree</t>
  </si>
  <si>
    <t>Canopus</t>
  </si>
  <si>
    <t>Capella</t>
  </si>
  <si>
    <t>Castor</t>
  </si>
  <si>
    <t>Diagon Alley</t>
  </si>
  <si>
    <t>Erebor</t>
  </si>
  <si>
    <t>Fangorn</t>
  </si>
  <si>
    <t>Fomalhaut</t>
  </si>
  <si>
    <t>Gondor</t>
  </si>
  <si>
    <t>Gryffindor</t>
  </si>
  <si>
    <t>Helm's Deep</t>
  </si>
  <si>
    <t>Hobbiton</t>
  </si>
  <si>
    <t>Hog's Head Inn</t>
  </si>
  <si>
    <t>Honeyduke's</t>
  </si>
  <si>
    <t>Hufflepuff</t>
  </si>
  <si>
    <t>Isengard</t>
  </si>
  <si>
    <t>Lorien</t>
  </si>
  <si>
    <t>Merope</t>
  </si>
  <si>
    <t>Minas Tirith</t>
  </si>
  <si>
    <t>Mintaka</t>
  </si>
  <si>
    <t>Mirkwood</t>
  </si>
  <si>
    <t>Mizar</t>
  </si>
  <si>
    <t>Mordor</t>
  </si>
  <si>
    <t>Moria</t>
  </si>
  <si>
    <t>Muscida</t>
  </si>
  <si>
    <t>Pleione</t>
  </si>
  <si>
    <t>Polaris</t>
  </si>
  <si>
    <t>Pollux</t>
  </si>
  <si>
    <t>Procyon</t>
  </si>
  <si>
    <t>Ravenclaw</t>
  </si>
  <si>
    <t>Regulus</t>
  </si>
  <si>
    <t>Rigel</t>
  </si>
  <si>
    <t>Rivendell</t>
  </si>
  <si>
    <t>Rohan</t>
  </si>
  <si>
    <t>Rukbat</t>
  </si>
  <si>
    <t>Sabik</t>
  </si>
  <si>
    <t>Shrieking Shack</t>
  </si>
  <si>
    <t>Sirius</t>
  </si>
  <si>
    <t>Slytherin</t>
  </si>
  <si>
    <t>Spica</t>
  </si>
  <si>
    <t>The Shire</t>
  </si>
  <si>
    <t>Three Broomsticks</t>
  </si>
  <si>
    <t>Vega</t>
  </si>
  <si>
    <t>Zonko's Joke Shop</t>
  </si>
  <si>
    <t>contact_type</t>
  </si>
  <si>
    <t>CHAT</t>
  </si>
  <si>
    <t>EMAIL</t>
  </si>
  <si>
    <t>Unknown</t>
  </si>
  <si>
    <t>VOICE</t>
  </si>
  <si>
    <t>Voice</t>
  </si>
  <si>
    <t>Contact</t>
  </si>
  <si>
    <t>multiple</t>
  </si>
  <si>
    <t>single</t>
  </si>
  <si>
    <t>repeat_compaint</t>
  </si>
  <si>
    <t>outside contract</t>
  </si>
  <si>
    <t>inside</t>
  </si>
  <si>
    <t>outside</t>
  </si>
  <si>
    <t>Outside Contract</t>
  </si>
  <si>
    <t>Repeat Complaints</t>
  </si>
  <si>
    <t>issue_type</t>
  </si>
  <si>
    <t>Adobe</t>
  </si>
  <si>
    <t>Audio, Video, Speakers, TV Tuner</t>
  </si>
  <si>
    <t>Backplane</t>
  </si>
  <si>
    <t>Battery / CMOS</t>
  </si>
  <si>
    <t>Battery/CMOS</t>
  </si>
  <si>
    <t>Clinic</t>
  </si>
  <si>
    <t>Communication/Networking</t>
  </si>
  <si>
    <t>Credits</t>
  </si>
  <si>
    <t>Customer</t>
  </si>
  <si>
    <t>Damaged</t>
  </si>
  <si>
    <t>Dissatisfied</t>
  </si>
  <si>
    <t>Escalation</t>
  </si>
  <si>
    <t>Fee Based Support</t>
  </si>
  <si>
    <t>Hard Drive</t>
  </si>
  <si>
    <t>Imaging Device</t>
  </si>
  <si>
    <t>Information Status</t>
  </si>
  <si>
    <t>Input Device / Webcam</t>
  </si>
  <si>
    <t>MWD</t>
  </si>
  <si>
    <t>Maintenance</t>
  </si>
  <si>
    <t>Malfunctioning</t>
  </si>
  <si>
    <t>Mechanical Chassis / Rack</t>
  </si>
  <si>
    <t>Operating System</t>
  </si>
  <si>
    <t>Power Subsystem / Cables / AC Adapter</t>
  </si>
  <si>
    <t>Processing</t>
  </si>
  <si>
    <t>Restricted</t>
  </si>
  <si>
    <t>Stage</t>
  </si>
  <si>
    <t>System Board Components</t>
  </si>
  <si>
    <t>Audio,Video,Speakers,TVTuner</t>
  </si>
  <si>
    <t>Backup/Archive/DataManagement</t>
  </si>
  <si>
    <t>Backup/RecoverySoftware</t>
  </si>
  <si>
    <t>Burn,Playback,Audio</t>
  </si>
  <si>
    <t>CFA,MFA(CustomerorManufacturer)FieldAction</t>
  </si>
  <si>
    <t>Cancel&amp;Rebook</t>
  </si>
  <si>
    <t>ChangedMind</t>
  </si>
  <si>
    <t>Compellent-Hardware</t>
  </si>
  <si>
    <t>Compellent-NAS/zNAS/FS8600</t>
  </si>
  <si>
    <t>Compellent-Non-Compellent</t>
  </si>
  <si>
    <t>Compellent-Software</t>
  </si>
  <si>
    <t>ContractorServiceIssue</t>
  </si>
  <si>
    <t>Controller/ControllerCard</t>
  </si>
  <si>
    <t>CustomerConcession</t>
  </si>
  <si>
    <t>CustomerConfirmedCID</t>
  </si>
  <si>
    <t>CustomerRelatedIssue</t>
  </si>
  <si>
    <t>DDPELocallyManaged</t>
  </si>
  <si>
    <t>DDPERemotelyManaged</t>
  </si>
  <si>
    <t>Dell-BrandedApps(Other)</t>
  </si>
  <si>
    <t>DellEMC/EQLSoftware</t>
  </si>
  <si>
    <t>DellMobile/WirelessDevices</t>
  </si>
  <si>
    <t>DellMobileDevices</t>
  </si>
  <si>
    <t>DellNetReady</t>
  </si>
  <si>
    <t>DellOMConnection&amp;IntegrationPacks</t>
  </si>
  <si>
    <t>DocumentRequest</t>
  </si>
  <si>
    <t>EQL-Hardware</t>
  </si>
  <si>
    <t>EnterpriseSoftware/Applications</t>
  </si>
  <si>
    <t>FQMProgram</t>
  </si>
  <si>
    <t>FeeBasedSupport</t>
  </si>
  <si>
    <t>FiberChannelSW</t>
  </si>
  <si>
    <t>FieldServiceagentrequiresadditionaltime</t>
  </si>
  <si>
    <t>HardDrive</t>
  </si>
  <si>
    <t>ImagingDevice</t>
  </si>
  <si>
    <t>InformationRequest</t>
  </si>
  <si>
    <t>InformationStatus</t>
  </si>
  <si>
    <t>InputDevice/Webcam</t>
  </si>
  <si>
    <t>Lost/StoleninTransit</t>
  </si>
  <si>
    <t>MechanicalChassis/Rack</t>
  </si>
  <si>
    <t>MediaOnlyDispatch</t>
  </si>
  <si>
    <t>Memory/Processor</t>
  </si>
  <si>
    <t>MicrosoftApps</t>
  </si>
  <si>
    <t>MultipleDownSystems</t>
  </si>
  <si>
    <t>NetworkSoftware</t>
  </si>
  <si>
    <t>NetworkingHardwareNICs/Switches</t>
  </si>
  <si>
    <t>NeverShipped/Fulfilled</t>
  </si>
  <si>
    <t>NonDellEnvironment</t>
  </si>
  <si>
    <t>OperatingSystem</t>
  </si>
  <si>
    <t>OpticalDrive/MediaCardReader</t>
  </si>
  <si>
    <t>Opticaldrive</t>
  </si>
  <si>
    <t>OrderTracking</t>
  </si>
  <si>
    <t>PowerSubsystem/Cables/ACAdapter</t>
  </si>
  <si>
    <t>ProjectsSalesConcession</t>
  </si>
  <si>
    <t>ProjectsWarranty</t>
  </si>
  <si>
    <t>Retail/ChannelReturns</t>
  </si>
  <si>
    <t>SCStorageSW(CML)</t>
  </si>
  <si>
    <t>SafetyHazard</t>
  </si>
  <si>
    <t>Security/AntivirusSoftware</t>
  </si>
  <si>
    <t>ShippingError/FactoryError</t>
  </si>
  <si>
    <t>SyncApplicationTile</t>
  </si>
  <si>
    <t>SystemBoardComponents</t>
  </si>
  <si>
    <t>SystemOutofBox</t>
  </si>
  <si>
    <t>SystemsManagement</t>
  </si>
  <si>
    <t>TapeDriveorLibrary</t>
  </si>
  <si>
    <t>Try&amp;Buy</t>
  </si>
  <si>
    <t>WrongSolution/ProductSold</t>
  </si>
  <si>
    <t>Contractor Service Issue</t>
  </si>
  <si>
    <t>Cumulative  Percentage</t>
  </si>
  <si>
    <t>Issues</t>
  </si>
  <si>
    <t>contact_manager_flg</t>
  </si>
  <si>
    <t>No</t>
  </si>
  <si>
    <t>Yes</t>
  </si>
  <si>
    <t>Contact Manager</t>
  </si>
  <si>
    <t>diagnostics</t>
  </si>
  <si>
    <t>Effective_Usage</t>
  </si>
  <si>
    <t>InEffective_Usage</t>
  </si>
  <si>
    <t>Not_Considered</t>
  </si>
  <si>
    <t>Not_USED</t>
  </si>
  <si>
    <t>Diagnostics</t>
  </si>
  <si>
    <t>repair_type</t>
  </si>
  <si>
    <t>Hard</t>
  </si>
  <si>
    <t>Soft</t>
  </si>
  <si>
    <t>Repair Type</t>
  </si>
  <si>
    <t>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</si>
</sst>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5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0" xfId="0" applyNumberFormat="1" applyFont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3" fontId="3" fillId="3" borderId="0" xfId="0" applyNumberFormat="1" applyFont="1" applyFill="1" applyAlignment="1">
      <alignment vertical="center"/>
    </xf>
    <xf numFmtId="3" fontId="2" fillId="4" borderId="1" xfId="0" applyNumberFormat="1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strRef>
          <c:f>product!$B$1</c:f>
          <c:strCache>
            <c:ptCount val="1"/>
            <c:pt idx="0">
              <c:v>Product Type</c:v>
            </c:pt>
          </c:strCache>
        </c:strRef>
      </c:tx>
      <c:layout/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product!$E$3</c:f>
              <c:strCache>
                <c:ptCount val="1"/>
                <c:pt idx="0">
                  <c:v>product_type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</c:spPr>
          </c:dPt>
          <c:dPt>
            <c:idx val="1"/>
            <c:bubble3D val="0"/>
            <c:spPr>
              <a:solidFill>
                <a:schemeClr val="tx2"/>
              </a:solidFill>
              <a:ln>
                <a:noFill/>
              </a:ln>
            </c:spPr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product!$E$4:$E$6</c:f>
              <c:strCache>
                <c:ptCount val="3"/>
                <c:pt idx="0">
                  <c:v>Laptops</c:v>
                </c:pt>
                <c:pt idx="1">
                  <c:v>Desktops</c:v>
                </c:pt>
                <c:pt idx="2">
                  <c:v>Others / Missing</c:v>
                </c:pt>
              </c:strCache>
            </c:strRef>
          </c:cat>
          <c:val>
            <c:numRef>
              <c:f>product!$G$4:$G$6</c:f>
              <c:numCache>
                <c:formatCode>0%</c:formatCode>
                <c:ptCount val="3"/>
                <c:pt idx="0">
                  <c:v>0.73053000000000001</c:v>
                </c:pt>
                <c:pt idx="1">
                  <c:v>0.23601</c:v>
                </c:pt>
                <c:pt idx="2">
                  <c:v>3.3459999999999997E-2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chemeClr val="bg1"/>
        </a:solidFill>
      </c:spPr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strRef>
          <c:f>region!$B$1</c:f>
          <c:strCache>
            <c:ptCount val="1"/>
            <c:pt idx="0">
              <c:v>Region</c:v>
            </c:pt>
          </c:strCache>
        </c:strRef>
      </c:tx>
      <c:layout/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region!$E$3</c:f>
              <c:strCache>
                <c:ptCount val="1"/>
                <c:pt idx="0">
                  <c:v>product_type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</c:spPr>
          </c:dPt>
          <c:dPt>
            <c:idx val="1"/>
            <c:bubble3D val="0"/>
            <c:spPr>
              <a:solidFill>
                <a:schemeClr val="tx2"/>
              </a:solidFill>
              <a:ln>
                <a:noFill/>
              </a:ln>
            </c:spPr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region!$E$4:$E$6</c:f>
              <c:strCache>
                <c:ptCount val="3"/>
                <c:pt idx="0">
                  <c:v>Hogwarts</c:v>
                </c:pt>
                <c:pt idx="1">
                  <c:v>Middle Earth</c:v>
                </c:pt>
                <c:pt idx="2">
                  <c:v>Milky Way</c:v>
                </c:pt>
              </c:strCache>
            </c:strRef>
          </c:cat>
          <c:val>
            <c:numRef>
              <c:f>region!$G$4:$G$6</c:f>
              <c:numCache>
                <c:formatCode>0%</c:formatCode>
                <c:ptCount val="3"/>
                <c:pt idx="0">
                  <c:v>0.69952999999999999</c:v>
                </c:pt>
                <c:pt idx="1">
                  <c:v>0.24146000000000001</c:v>
                </c:pt>
                <c:pt idx="2">
                  <c:v>5.901E-2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chemeClr val="bg1"/>
        </a:solidFill>
      </c:spPr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strRef>
          <c:f>country!$B$1</c:f>
          <c:strCache>
            <c:ptCount val="1"/>
            <c:pt idx="0">
              <c:v>Country</c:v>
            </c:pt>
          </c:strCache>
        </c:strRef>
      </c:tx>
      <c:layout/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country!$E$3</c:f>
              <c:strCache>
                <c:ptCount val="1"/>
                <c:pt idx="0">
                  <c:v>product_type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</c:spPr>
          </c:dPt>
          <c:dPt>
            <c:idx val="1"/>
            <c:bubble3D val="0"/>
            <c:spPr>
              <a:solidFill>
                <a:schemeClr val="tx2"/>
              </a:solidFill>
              <a:ln>
                <a:noFill/>
              </a:ln>
            </c:spPr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</c:spPr>
          </c:dPt>
          <c:dPt>
            <c:idx val="3"/>
            <c:bubble3D val="0"/>
            <c:spPr>
              <a:solidFill>
                <a:srgbClr val="00B050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country!$E$4:$E$6</c:f>
              <c:strCache>
                <c:ptCount val="3"/>
                <c:pt idx="0">
                  <c:v>Zonko's Joke Shop</c:v>
                </c:pt>
                <c:pt idx="1">
                  <c:v>Lorien</c:v>
                </c:pt>
                <c:pt idx="2">
                  <c:v>Others</c:v>
                </c:pt>
              </c:strCache>
            </c:strRef>
          </c:cat>
          <c:val>
            <c:numRef>
              <c:f>country!$G$4:$G$6</c:f>
              <c:numCache>
                <c:formatCode>0%</c:formatCode>
                <c:ptCount val="3"/>
                <c:pt idx="0">
                  <c:v>0.65102000000000004</c:v>
                </c:pt>
                <c:pt idx="1">
                  <c:v>0.19133</c:v>
                </c:pt>
                <c:pt idx="2">
                  <c:v>0.15765000000000001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chemeClr val="bg1"/>
        </a:solidFill>
      </c:spPr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strRef>
          <c:f>contact!$B$1</c:f>
          <c:strCache>
            <c:ptCount val="1"/>
            <c:pt idx="0">
              <c:v>Contact</c:v>
            </c:pt>
          </c:strCache>
        </c:strRef>
      </c:tx>
      <c:layout/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contact!$E$3</c:f>
              <c:strCache>
                <c:ptCount val="1"/>
                <c:pt idx="0">
                  <c:v>product_type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</c:spPr>
          </c:dPt>
          <c:dPt>
            <c:idx val="1"/>
            <c:bubble3D val="0"/>
            <c:spPr>
              <a:solidFill>
                <a:schemeClr val="tx2"/>
              </a:solidFill>
              <a:ln>
                <a:noFill/>
              </a:ln>
            </c:spPr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contact!$E$4:$E$6</c:f>
              <c:strCache>
                <c:ptCount val="3"/>
                <c:pt idx="0">
                  <c:v>Voice</c:v>
                </c:pt>
                <c:pt idx="1">
                  <c:v>Chat</c:v>
                </c:pt>
                <c:pt idx="2">
                  <c:v>Others</c:v>
                </c:pt>
              </c:strCache>
            </c:strRef>
          </c:cat>
          <c:val>
            <c:numRef>
              <c:f>contact!$G$4:$G$6</c:f>
              <c:numCache>
                <c:formatCode>0%</c:formatCode>
                <c:ptCount val="3"/>
                <c:pt idx="0">
                  <c:v>0.84162000000000003</c:v>
                </c:pt>
                <c:pt idx="1">
                  <c:v>0.14424999999999999</c:v>
                </c:pt>
                <c:pt idx="2">
                  <c:v>1.413E-2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chemeClr val="bg1"/>
        </a:solidFill>
      </c:spPr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strRef>
          <c:f>repeat!$B$1</c:f>
          <c:strCache>
            <c:ptCount val="1"/>
            <c:pt idx="0">
              <c:v>Repeat Complaints</c:v>
            </c:pt>
          </c:strCache>
        </c:strRef>
      </c:tx>
      <c:layout/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repeat!$E$3</c:f>
              <c:strCache>
                <c:ptCount val="1"/>
                <c:pt idx="0">
                  <c:v>product_type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</c:spPr>
          </c:dPt>
          <c:dPt>
            <c:idx val="1"/>
            <c:bubble3D val="0"/>
            <c:spPr>
              <a:solidFill>
                <a:schemeClr val="tx2"/>
              </a:solidFill>
              <a:ln>
                <a:noFill/>
              </a:ln>
            </c:spPr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repeat!$E$4:$E$5</c:f>
              <c:strCache>
                <c:ptCount val="2"/>
                <c:pt idx="0">
                  <c:v>single</c:v>
                </c:pt>
                <c:pt idx="1">
                  <c:v>multiple</c:v>
                </c:pt>
              </c:strCache>
            </c:strRef>
          </c:cat>
          <c:val>
            <c:numRef>
              <c:f>repeat!$G$4:$G$5</c:f>
              <c:numCache>
                <c:formatCode>0%</c:formatCode>
                <c:ptCount val="2"/>
                <c:pt idx="0">
                  <c:v>0.65258000000000005</c:v>
                </c:pt>
                <c:pt idx="1">
                  <c:v>0.34742000000000001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chemeClr val="bg1"/>
        </a:solidFill>
      </c:spPr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strRef>
          <c:f>outside!$B$1:$G$1</c:f>
          <c:strCache>
            <c:ptCount val="1"/>
            <c:pt idx="0">
              <c:v>Outside Contract</c:v>
            </c:pt>
          </c:strCache>
        </c:strRef>
      </c:tx>
      <c:layout/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outside!$E$3</c:f>
              <c:strCache>
                <c:ptCount val="1"/>
                <c:pt idx="0">
                  <c:v>product_type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</c:spPr>
          </c:dPt>
          <c:dPt>
            <c:idx val="1"/>
            <c:bubble3D val="0"/>
            <c:spPr>
              <a:solidFill>
                <a:schemeClr val="tx2"/>
              </a:solidFill>
              <a:ln>
                <a:noFill/>
              </a:ln>
            </c:spPr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</c:spPr>
          </c:dPt>
          <c:dPt>
            <c:idx val="3"/>
            <c:bubble3D val="0"/>
            <c:spPr>
              <a:solidFill>
                <a:srgbClr val="00B050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outside!$E$4:$E$5</c:f>
              <c:strCache>
                <c:ptCount val="2"/>
                <c:pt idx="0">
                  <c:v>inside</c:v>
                </c:pt>
                <c:pt idx="1">
                  <c:v>outside</c:v>
                </c:pt>
              </c:strCache>
            </c:strRef>
          </c:cat>
          <c:val>
            <c:numRef>
              <c:f>outside!$G$4:$G$5</c:f>
              <c:numCache>
                <c:formatCode>0%</c:formatCode>
                <c:ptCount val="2"/>
                <c:pt idx="0">
                  <c:v>0.83808000000000005</c:v>
                </c:pt>
                <c:pt idx="1">
                  <c:v>0.16192000000000001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chemeClr val="bg1"/>
        </a:solidFill>
      </c:spPr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strRef>
          <c:f>diagnostics!$B$1</c:f>
          <c:strCache>
            <c:ptCount val="1"/>
            <c:pt idx="0">
              <c:v>Diagnostics</c:v>
            </c:pt>
          </c:strCache>
        </c:strRef>
      </c:tx>
      <c:layout/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diagnostics!$E$3</c:f>
              <c:strCache>
                <c:ptCount val="1"/>
                <c:pt idx="0">
                  <c:v>diagnostics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</c:spPr>
          </c:dPt>
          <c:dPt>
            <c:idx val="1"/>
            <c:bubble3D val="0"/>
            <c:spPr>
              <a:solidFill>
                <a:schemeClr val="tx2"/>
              </a:solidFill>
              <a:ln>
                <a:noFill/>
              </a:ln>
            </c:spPr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</c:spPr>
          </c:dPt>
          <c:dPt>
            <c:idx val="3"/>
            <c:bubble3D val="0"/>
            <c:spPr>
              <a:solidFill>
                <a:srgbClr val="00B050"/>
              </a:solidFill>
              <a:ln>
                <a:noFill/>
              </a:ln>
            </c:spPr>
          </c:dPt>
          <c:dLbls>
            <c:dLbl>
              <c:idx val="3"/>
              <c:layout>
                <c:manualLayout>
                  <c:x val="2.0650918635170604E-2"/>
                  <c:y val="0.1670876141225195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diagnostics!$E$4:$E$7</c:f>
              <c:strCache>
                <c:ptCount val="4"/>
                <c:pt idx="0">
                  <c:v>Not_USED</c:v>
                </c:pt>
                <c:pt idx="1">
                  <c:v>Effective_Usage</c:v>
                </c:pt>
                <c:pt idx="2">
                  <c:v>InEffective_Usage</c:v>
                </c:pt>
                <c:pt idx="3">
                  <c:v>Not_Considered</c:v>
                </c:pt>
              </c:strCache>
            </c:strRef>
          </c:cat>
          <c:val>
            <c:numRef>
              <c:f>diagnostics!$G$4:$G$7</c:f>
              <c:numCache>
                <c:formatCode>0%</c:formatCode>
                <c:ptCount val="4"/>
                <c:pt idx="0">
                  <c:v>0.69184228067476794</c:v>
                </c:pt>
                <c:pt idx="1">
                  <c:v>0.23393324103984003</c:v>
                </c:pt>
                <c:pt idx="2">
                  <c:v>7.4224478285391984E-2</c:v>
                </c:pt>
                <c:pt idx="3">
                  <c:v>2.5483258985797057E-2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chemeClr val="bg1"/>
        </a:solidFill>
      </c:spPr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strRef>
          <c:f>repair!$B$1</c:f>
          <c:strCache>
            <c:ptCount val="1"/>
            <c:pt idx="0">
              <c:v>Repair Type</c:v>
            </c:pt>
          </c:strCache>
        </c:strRef>
      </c:tx>
      <c:layout/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repair!$E$3</c:f>
              <c:strCache>
                <c:ptCount val="1"/>
                <c:pt idx="0">
                  <c:v>repair_type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</c:spPr>
          </c:dPt>
          <c:dPt>
            <c:idx val="1"/>
            <c:bubble3D val="0"/>
            <c:spPr>
              <a:solidFill>
                <a:schemeClr val="tx2"/>
              </a:solidFill>
              <a:ln>
                <a:noFill/>
              </a:ln>
            </c:spPr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repair!$E$4:$E$5</c:f>
              <c:strCache>
                <c:ptCount val="2"/>
                <c:pt idx="0">
                  <c:v>Hard</c:v>
                </c:pt>
                <c:pt idx="1">
                  <c:v>Soft</c:v>
                </c:pt>
              </c:strCache>
            </c:strRef>
          </c:cat>
          <c:val>
            <c:numRef>
              <c:f>repair!$G$4:$G$5</c:f>
              <c:numCache>
                <c:formatCode>0%</c:formatCode>
                <c:ptCount val="2"/>
                <c:pt idx="0">
                  <c:v>0.59494999999999998</c:v>
                </c:pt>
                <c:pt idx="1">
                  <c:v>0.40505000000000002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chemeClr val="bg1"/>
        </a:solidFill>
      </c:spPr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strRef>
          <c:f>manager!$B$1</c:f>
          <c:strCache>
            <c:ptCount val="1"/>
            <c:pt idx="0">
              <c:v>Contact Manager</c:v>
            </c:pt>
          </c:strCache>
        </c:strRef>
      </c:tx>
      <c:layout/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manager!$E$3</c:f>
              <c:strCache>
                <c:ptCount val="1"/>
                <c:pt idx="0">
                  <c:v>contact_manager_flg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</c:spPr>
          </c:dPt>
          <c:dPt>
            <c:idx val="1"/>
            <c:bubble3D val="0"/>
            <c:spPr>
              <a:solidFill>
                <a:schemeClr val="tx2"/>
              </a:solidFill>
              <a:ln>
                <a:noFill/>
              </a:ln>
            </c:spPr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</c:spPr>
          </c:dPt>
          <c:dPt>
            <c:idx val="3"/>
            <c:bubble3D val="0"/>
            <c:spPr>
              <a:solidFill>
                <a:srgbClr val="00B050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manager!$E$4:$E$5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manager!$G$4:$G$5</c:f>
              <c:numCache>
                <c:formatCode>0%</c:formatCode>
                <c:ptCount val="2"/>
                <c:pt idx="0">
                  <c:v>0.98756999999999995</c:v>
                </c:pt>
                <c:pt idx="1">
                  <c:v>1.243E-2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chemeClr val="bg1"/>
        </a:solidFill>
      </c:spPr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strRef>
          <c:f>Issue!$B$1</c:f>
          <c:strCache>
            <c:ptCount val="1"/>
            <c:pt idx="0">
              <c:v>Issues</c:v>
            </c:pt>
          </c:strCache>
        </c:strRef>
      </c:tx>
      <c:layout/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027054310518878E-2"/>
          <c:y val="0.10044207953314005"/>
          <c:w val="0.89944303115956659"/>
          <c:h val="0.44238497675114552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Issue!$G$3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</c:spPr>
          </c:dPt>
          <c:val>
            <c:numRef>
              <c:f>Issue!$G$4:$G$17</c:f>
              <c:numCache>
                <c:formatCode>0%</c:formatCode>
                <c:ptCount val="14"/>
                <c:pt idx="0">
                  <c:v>0.14041999999999999</c:v>
                </c:pt>
                <c:pt idx="1">
                  <c:v>0.13075999999999999</c:v>
                </c:pt>
                <c:pt idx="2">
                  <c:v>0.10188</c:v>
                </c:pt>
                <c:pt idx="3">
                  <c:v>9.7070000000000004E-2</c:v>
                </c:pt>
                <c:pt idx="4">
                  <c:v>9.9419999999999994E-2</c:v>
                </c:pt>
                <c:pt idx="5">
                  <c:v>8.4919999999999995E-2</c:v>
                </c:pt>
                <c:pt idx="6">
                  <c:v>8.4790000000000004E-2</c:v>
                </c:pt>
                <c:pt idx="7">
                  <c:v>5.7509999999999999E-2</c:v>
                </c:pt>
                <c:pt idx="8">
                  <c:v>5.1819999999999998E-2</c:v>
                </c:pt>
                <c:pt idx="9">
                  <c:v>3.9989999999999998E-2</c:v>
                </c:pt>
                <c:pt idx="10">
                  <c:v>3.1179999999999999E-2</c:v>
                </c:pt>
                <c:pt idx="11">
                  <c:v>3.0339999999999999E-2</c:v>
                </c:pt>
                <c:pt idx="12">
                  <c:v>2.9430000000000001E-2</c:v>
                </c:pt>
                <c:pt idx="13">
                  <c:v>2.0469999999999999E-2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902016"/>
        <c:axId val="314572800"/>
      </c:barChart>
      <c:lineChart>
        <c:grouping val="standard"/>
        <c:varyColors val="0"/>
        <c:ser>
          <c:idx val="0"/>
          <c:order val="0"/>
          <c:tx>
            <c:strRef>
              <c:f>Issue!$H$3</c:f>
              <c:strCache>
                <c:ptCount val="1"/>
                <c:pt idx="0">
                  <c:v>Cumulative  Percentage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8"/>
            <c:spPr>
              <a:solidFill>
                <a:schemeClr val="accent2"/>
              </a:solidFill>
              <a:ln w="28575">
                <a:noFill/>
              </a:ln>
            </c:spPr>
          </c:marker>
          <c:cat>
            <c:strRef>
              <c:f>Issue!$E$4:$E$17</c:f>
              <c:strCache>
                <c:ptCount val="14"/>
                <c:pt idx="0">
                  <c:v>Missing</c:v>
                </c:pt>
                <c:pt idx="1">
                  <c:v>System Board Components</c:v>
                </c:pt>
                <c:pt idx="2">
                  <c:v>Fee Based Support</c:v>
                </c:pt>
                <c:pt idx="3">
                  <c:v>Operating System</c:v>
                </c:pt>
                <c:pt idx="4">
                  <c:v>Others</c:v>
                </c:pt>
                <c:pt idx="5">
                  <c:v>Audio, Video, Speakers, TV Tuner</c:v>
                </c:pt>
                <c:pt idx="6">
                  <c:v>Hard Drive</c:v>
                </c:pt>
                <c:pt idx="7">
                  <c:v>Input Device / Webcam</c:v>
                </c:pt>
                <c:pt idx="8">
                  <c:v>Power Subsystem / Cables / AC Adapter</c:v>
                </c:pt>
                <c:pt idx="9">
                  <c:v>Contractor Service Issue</c:v>
                </c:pt>
                <c:pt idx="10">
                  <c:v>Information Status</c:v>
                </c:pt>
                <c:pt idx="11">
                  <c:v>Mechanical Chassis / Rack</c:v>
                </c:pt>
                <c:pt idx="12">
                  <c:v>Battery / CMOS</c:v>
                </c:pt>
                <c:pt idx="13">
                  <c:v>Imaging Device</c:v>
                </c:pt>
              </c:strCache>
            </c:strRef>
          </c:cat>
          <c:val>
            <c:numRef>
              <c:f>Issue!$G$4:$G$17</c:f>
              <c:numCache>
                <c:formatCode>0%</c:formatCode>
                <c:ptCount val="14"/>
                <c:pt idx="0">
                  <c:v>0.14041999999999999</c:v>
                </c:pt>
                <c:pt idx="1">
                  <c:v>0.13075999999999999</c:v>
                </c:pt>
                <c:pt idx="2">
                  <c:v>0.10188</c:v>
                </c:pt>
                <c:pt idx="3">
                  <c:v>9.7070000000000004E-2</c:v>
                </c:pt>
                <c:pt idx="4">
                  <c:v>9.9419999999999994E-2</c:v>
                </c:pt>
                <c:pt idx="5">
                  <c:v>8.4919999999999995E-2</c:v>
                </c:pt>
                <c:pt idx="6">
                  <c:v>8.4790000000000004E-2</c:v>
                </c:pt>
                <c:pt idx="7">
                  <c:v>5.7509999999999999E-2</c:v>
                </c:pt>
                <c:pt idx="8">
                  <c:v>5.1819999999999998E-2</c:v>
                </c:pt>
                <c:pt idx="9">
                  <c:v>3.9989999999999998E-2</c:v>
                </c:pt>
                <c:pt idx="10">
                  <c:v>3.1179999999999999E-2</c:v>
                </c:pt>
                <c:pt idx="11">
                  <c:v>3.0339999999999999E-2</c:v>
                </c:pt>
                <c:pt idx="12">
                  <c:v>2.9430000000000001E-2</c:v>
                </c:pt>
                <c:pt idx="13">
                  <c:v>2.0469999999999999E-2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902016"/>
        <c:axId val="314572800"/>
      </c:lineChart>
      <c:catAx>
        <c:axId val="314902016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314572800"/>
        <c:crosses val="autoZero"/>
        <c:auto val="1"/>
        <c:lblAlgn val="ctr"/>
        <c:lblOffset val="100"/>
        <c:noMultiLvlLbl val="0"/>
      </c:catAx>
      <c:valAx>
        <c:axId val="3145728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14902016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</c:chart>
  <c:txPr>
    <a:bodyPr/>
    <a:lstStyle/>
    <a:p>
      <a:pPr>
        <a:defRPr sz="10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166687</xdr:rowOff>
    </xdr:from>
    <xdr:to>
      <xdr:col>15</xdr:col>
      <xdr:colOff>0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erve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B1:H7"/>
  <sheetViews>
    <sheetView showGridLines="0" tabSelected="1" zoomScale="80" zoomScaleNormal="80" workbookViewId="0"/>
  </sheetViews>
  <sheetFormatPr defaultColWidth="16.25" defaultRowHeight="12.75" x14ac:dyDescent="0.2"/>
  <cols>
    <col min="1" max="1" width="3.25" style="1" customWidth="1"/>
    <col min="2" max="2" width="16.25" style="1"/>
    <col min="3" max="3" width="12.125" style="1" customWidth="1"/>
    <col min="4" max="4" width="3.25" style="1" customWidth="1"/>
    <col min="5" max="6" width="12.125" style="1" customWidth="1"/>
    <col min="7" max="7" width="12.125" style="6" customWidth="1"/>
    <col min="8" max="8" width="3.25" style="1" customWidth="1"/>
    <col min="9" max="16384" width="16.25" style="1"/>
  </cols>
  <sheetData>
    <row r="1" spans="2:8" s="3" customFormat="1" ht="19.5" x14ac:dyDescent="0.2">
      <c r="B1" s="11" t="s">
        <v>9</v>
      </c>
      <c r="C1" s="11"/>
      <c r="D1" s="11"/>
      <c r="E1" s="11"/>
      <c r="F1" s="11"/>
      <c r="G1" s="11"/>
      <c r="H1" s="7"/>
    </row>
    <row r="3" spans="2:8" x14ac:dyDescent="0.2">
      <c r="B3" s="8" t="s">
        <v>4</v>
      </c>
      <c r="C3" s="8" t="s">
        <v>1</v>
      </c>
      <c r="E3" s="8" t="s">
        <v>4</v>
      </c>
      <c r="F3" s="8" t="s">
        <v>1</v>
      </c>
      <c r="G3" s="9" t="s">
        <v>2</v>
      </c>
    </row>
    <row r="4" spans="2:8" x14ac:dyDescent="0.2">
      <c r="B4" s="10" t="s">
        <v>6</v>
      </c>
      <c r="C4" s="4">
        <v>73053</v>
      </c>
      <c r="E4" s="10" t="s">
        <v>6</v>
      </c>
      <c r="F4" s="4">
        <f>C4</f>
        <v>73053</v>
      </c>
      <c r="G4" s="5">
        <f>F4/SUM($F$4:$F$6)</f>
        <v>0.73053000000000001</v>
      </c>
    </row>
    <row r="5" spans="2:8" x14ac:dyDescent="0.2">
      <c r="B5" s="10" t="s">
        <v>5</v>
      </c>
      <c r="C5" s="4">
        <v>23601</v>
      </c>
      <c r="E5" s="10" t="s">
        <v>5</v>
      </c>
      <c r="F5" s="4">
        <f>C5</f>
        <v>23601</v>
      </c>
      <c r="G5" s="5">
        <f t="shared" ref="G5:G6" si="0">F5/SUM($F$4:$F$6)</f>
        <v>0.23601</v>
      </c>
    </row>
    <row r="6" spans="2:8" x14ac:dyDescent="0.2">
      <c r="B6" s="10" t="s">
        <v>7</v>
      </c>
      <c r="C6" s="4">
        <v>3327</v>
      </c>
      <c r="E6" s="10" t="s">
        <v>8</v>
      </c>
      <c r="F6" s="4">
        <f>SUM(C6:C7)</f>
        <v>3346</v>
      </c>
      <c r="G6" s="5">
        <f t="shared" si="0"/>
        <v>3.3459999999999997E-2</v>
      </c>
    </row>
    <row r="7" spans="2:8" x14ac:dyDescent="0.2">
      <c r="B7" s="10" t="s">
        <v>3</v>
      </c>
      <c r="C7" s="4">
        <v>19</v>
      </c>
    </row>
  </sheetData>
  <sortState ref="B18:C21">
    <sortCondition descending="1" ref="C18:C21"/>
    <sortCondition ref="B18:B21"/>
  </sortState>
  <mergeCells count="1">
    <mergeCell ref="B1:G1"/>
  </mergeCells>
  <pageMargins left="0.7" right="0.7" top="0.75" bottom="0.75" header="0.3" footer="0.3"/>
  <pageSetup paperSize="9"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B1:H7"/>
  <sheetViews>
    <sheetView showGridLines="0" zoomScale="80" zoomScaleNormal="80" workbookViewId="0"/>
  </sheetViews>
  <sheetFormatPr defaultColWidth="16.25" defaultRowHeight="12.75" x14ac:dyDescent="0.2"/>
  <cols>
    <col min="1" max="1" width="3.25" style="1" customWidth="1"/>
    <col min="2" max="2" width="16.25" style="1"/>
    <col min="3" max="3" width="12.125" style="1" customWidth="1"/>
    <col min="4" max="4" width="3.25" style="1" customWidth="1"/>
    <col min="5" max="6" width="12.125" style="1" customWidth="1"/>
    <col min="7" max="7" width="12.125" style="6" customWidth="1"/>
    <col min="8" max="8" width="3.25" style="1" customWidth="1"/>
    <col min="9" max="16384" width="16.25" style="1"/>
  </cols>
  <sheetData>
    <row r="1" spans="2:8" s="3" customFormat="1" ht="19.5" x14ac:dyDescent="0.2">
      <c r="B1" s="11" t="s">
        <v>10</v>
      </c>
      <c r="C1" s="11"/>
      <c r="D1" s="11"/>
      <c r="E1" s="11"/>
      <c r="F1" s="11"/>
      <c r="G1" s="11"/>
      <c r="H1" s="7"/>
    </row>
    <row r="3" spans="2:8" x14ac:dyDescent="0.2">
      <c r="B3" s="8" t="s">
        <v>11</v>
      </c>
      <c r="C3" s="8" t="s">
        <v>1</v>
      </c>
      <c r="E3" s="8" t="s">
        <v>4</v>
      </c>
      <c r="F3" s="8" t="s">
        <v>1</v>
      </c>
      <c r="G3" s="9" t="s">
        <v>2</v>
      </c>
    </row>
    <row r="4" spans="2:8" x14ac:dyDescent="0.2">
      <c r="B4" s="10" t="s">
        <v>12</v>
      </c>
      <c r="C4" s="4">
        <v>69953</v>
      </c>
      <c r="E4" s="10" t="s">
        <v>12</v>
      </c>
      <c r="F4" s="4">
        <f>C4</f>
        <v>69953</v>
      </c>
      <c r="G4" s="5">
        <f>F4/SUM($F$4:$F$6)</f>
        <v>0.69952999999999999</v>
      </c>
    </row>
    <row r="5" spans="2:8" x14ac:dyDescent="0.2">
      <c r="B5" s="10" t="s">
        <v>13</v>
      </c>
      <c r="C5" s="4">
        <v>24146</v>
      </c>
      <c r="E5" s="10" t="s">
        <v>13</v>
      </c>
      <c r="F5" s="4">
        <f>C5</f>
        <v>24146</v>
      </c>
      <c r="G5" s="5">
        <f t="shared" ref="G5:G6" si="0">F5/SUM($F$4:$F$6)</f>
        <v>0.24146000000000001</v>
      </c>
    </row>
    <row r="6" spans="2:8" x14ac:dyDescent="0.2">
      <c r="B6" s="10" t="s">
        <v>14</v>
      </c>
      <c r="C6" s="4">
        <v>5898</v>
      </c>
      <c r="E6" s="10" t="s">
        <v>14</v>
      </c>
      <c r="F6" s="4">
        <f>SUM(C6:C7)</f>
        <v>5901</v>
      </c>
      <c r="G6" s="5">
        <f t="shared" si="0"/>
        <v>5.901E-2</v>
      </c>
    </row>
    <row r="7" spans="2:8" x14ac:dyDescent="0.2">
      <c r="B7" s="10" t="s">
        <v>3</v>
      </c>
      <c r="C7" s="4">
        <v>3</v>
      </c>
    </row>
  </sheetData>
  <mergeCells count="1">
    <mergeCell ref="B1:G1"/>
  </mergeCells>
  <pageMargins left="0.7" right="0.7" top="0.75" bottom="0.75" header="0.3" footer="0.3"/>
  <pageSetup paperSize="9" scale="6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B1:H57"/>
  <sheetViews>
    <sheetView showGridLines="0" zoomScale="80" zoomScaleNormal="80" workbookViewId="0"/>
  </sheetViews>
  <sheetFormatPr defaultColWidth="16.25" defaultRowHeight="12.75" x14ac:dyDescent="0.2"/>
  <cols>
    <col min="1" max="1" width="3.25" style="1" customWidth="1"/>
    <col min="2" max="2" width="16.25" style="1"/>
    <col min="3" max="3" width="12.125" style="1" customWidth="1"/>
    <col min="4" max="4" width="3.25" style="1" customWidth="1"/>
    <col min="5" max="6" width="12.125" style="1" customWidth="1"/>
    <col min="7" max="7" width="12.125" style="6" customWidth="1"/>
    <col min="8" max="8" width="3.25" style="1" customWidth="1"/>
    <col min="9" max="16384" width="16.25" style="1"/>
  </cols>
  <sheetData>
    <row r="1" spans="2:8" s="3" customFormat="1" ht="19.5" x14ac:dyDescent="0.2">
      <c r="B1" s="11" t="s">
        <v>15</v>
      </c>
      <c r="C1" s="11"/>
      <c r="D1" s="11"/>
      <c r="E1" s="11"/>
      <c r="F1" s="11"/>
      <c r="G1" s="11"/>
      <c r="H1" s="7"/>
    </row>
    <row r="3" spans="2:8" x14ac:dyDescent="0.2">
      <c r="B3" s="8" t="s">
        <v>16</v>
      </c>
      <c r="C3" s="8" t="s">
        <v>1</v>
      </c>
      <c r="E3" s="8" t="s">
        <v>4</v>
      </c>
      <c r="F3" s="8" t="s">
        <v>1</v>
      </c>
      <c r="G3" s="9" t="s">
        <v>2</v>
      </c>
    </row>
    <row r="4" spans="2:8" x14ac:dyDescent="0.2">
      <c r="B4" s="10" t="s">
        <v>69</v>
      </c>
      <c r="C4" s="4">
        <v>65102</v>
      </c>
      <c r="E4" s="10" t="s">
        <v>69</v>
      </c>
      <c r="F4" s="4">
        <f>C4</f>
        <v>65102</v>
      </c>
      <c r="G4" s="5">
        <f>F4/SUM($F$4:$F$6)</f>
        <v>0.65102000000000004</v>
      </c>
    </row>
    <row r="5" spans="2:8" x14ac:dyDescent="0.2">
      <c r="B5" s="10" t="s">
        <v>42</v>
      </c>
      <c r="C5" s="4">
        <v>19133</v>
      </c>
      <c r="E5" s="10" t="s">
        <v>42</v>
      </c>
      <c r="F5" s="4">
        <f>C5</f>
        <v>19133</v>
      </c>
      <c r="G5" s="5">
        <f>F5/SUM($F$4:$F$6)</f>
        <v>0.19133</v>
      </c>
    </row>
    <row r="6" spans="2:8" x14ac:dyDescent="0.2">
      <c r="B6" s="10" t="s">
        <v>3</v>
      </c>
      <c r="C6" s="4">
        <v>6532</v>
      </c>
      <c r="E6" s="10" t="s">
        <v>0</v>
      </c>
      <c r="F6" s="4">
        <f>SUM(C6:C57)</f>
        <v>15765</v>
      </c>
      <c r="G6" s="5">
        <f>F6/SUM($F$4:$F$6)</f>
        <v>0.15765000000000001</v>
      </c>
    </row>
    <row r="7" spans="2:8" x14ac:dyDescent="0.2">
      <c r="B7" s="10" t="s">
        <v>43</v>
      </c>
      <c r="C7" s="4">
        <v>4717</v>
      </c>
    </row>
    <row r="8" spans="2:8" x14ac:dyDescent="0.2">
      <c r="B8" s="10" t="s">
        <v>48</v>
      </c>
      <c r="C8" s="4">
        <v>3166</v>
      </c>
    </row>
    <row r="9" spans="2:8" x14ac:dyDescent="0.2">
      <c r="B9" s="10" t="s">
        <v>53</v>
      </c>
      <c r="C9" s="4">
        <v>417</v>
      </c>
    </row>
    <row r="10" spans="2:8" x14ac:dyDescent="0.2">
      <c r="B10" s="10" t="s">
        <v>66</v>
      </c>
      <c r="C10" s="4">
        <v>203</v>
      </c>
    </row>
    <row r="11" spans="2:8" x14ac:dyDescent="0.2">
      <c r="B11" s="10" t="s">
        <v>62</v>
      </c>
      <c r="C11" s="4">
        <v>95</v>
      </c>
    </row>
    <row r="12" spans="2:8" x14ac:dyDescent="0.2">
      <c r="B12" s="10" t="s">
        <v>68</v>
      </c>
      <c r="C12" s="4">
        <v>81</v>
      </c>
    </row>
    <row r="13" spans="2:8" x14ac:dyDescent="0.2">
      <c r="B13" s="10" t="s">
        <v>55</v>
      </c>
      <c r="C13" s="4">
        <v>69</v>
      </c>
    </row>
    <row r="14" spans="2:8" x14ac:dyDescent="0.2">
      <c r="B14" s="10" t="s">
        <v>40</v>
      </c>
      <c r="C14" s="4">
        <v>53</v>
      </c>
    </row>
    <row r="15" spans="2:8" x14ac:dyDescent="0.2">
      <c r="B15" s="10" t="s">
        <v>59</v>
      </c>
      <c r="C15" s="4">
        <v>46</v>
      </c>
    </row>
    <row r="16" spans="2:8" x14ac:dyDescent="0.2">
      <c r="B16" s="10" t="s">
        <v>52</v>
      </c>
      <c r="C16" s="4">
        <v>35</v>
      </c>
    </row>
    <row r="17" spans="2:3" x14ac:dyDescent="0.2">
      <c r="B17" s="10" t="s">
        <v>23</v>
      </c>
      <c r="C17" s="4">
        <v>30</v>
      </c>
    </row>
    <row r="18" spans="2:3" x14ac:dyDescent="0.2">
      <c r="B18" s="10" t="s">
        <v>39</v>
      </c>
      <c r="C18" s="4">
        <v>27</v>
      </c>
    </row>
    <row r="19" spans="2:3" x14ac:dyDescent="0.2">
      <c r="B19" s="10" t="s">
        <v>21</v>
      </c>
      <c r="C19" s="4">
        <v>25</v>
      </c>
    </row>
    <row r="20" spans="2:3" x14ac:dyDescent="0.2">
      <c r="B20" s="10" t="s">
        <v>22</v>
      </c>
      <c r="C20" s="4">
        <v>21</v>
      </c>
    </row>
    <row r="21" spans="2:3" x14ac:dyDescent="0.2">
      <c r="B21" s="10" t="s">
        <v>28</v>
      </c>
      <c r="C21" s="4">
        <v>20</v>
      </c>
    </row>
    <row r="22" spans="2:3" x14ac:dyDescent="0.2">
      <c r="B22" s="10" t="s">
        <v>35</v>
      </c>
      <c r="C22" s="4">
        <v>17</v>
      </c>
    </row>
    <row r="23" spans="2:3" x14ac:dyDescent="0.2">
      <c r="B23" s="10" t="s">
        <v>17</v>
      </c>
      <c r="C23" s="4">
        <v>15</v>
      </c>
    </row>
    <row r="24" spans="2:3" x14ac:dyDescent="0.2">
      <c r="B24" s="10" t="s">
        <v>32</v>
      </c>
      <c r="C24" s="4">
        <v>14</v>
      </c>
    </row>
    <row r="25" spans="2:3" x14ac:dyDescent="0.2">
      <c r="B25" s="10" t="s">
        <v>65</v>
      </c>
      <c r="C25" s="4">
        <v>14</v>
      </c>
    </row>
    <row r="26" spans="2:3" x14ac:dyDescent="0.2">
      <c r="B26" s="10" t="s">
        <v>67</v>
      </c>
      <c r="C26" s="4">
        <v>13</v>
      </c>
    </row>
    <row r="27" spans="2:3" x14ac:dyDescent="0.2">
      <c r="B27" s="10" t="s">
        <v>27</v>
      </c>
      <c r="C27" s="4">
        <v>12</v>
      </c>
    </row>
    <row r="28" spans="2:3" x14ac:dyDescent="0.2">
      <c r="B28" s="10" t="s">
        <v>54</v>
      </c>
      <c r="C28" s="4">
        <v>11</v>
      </c>
    </row>
    <row r="29" spans="2:3" x14ac:dyDescent="0.2">
      <c r="B29" s="10" t="s">
        <v>63</v>
      </c>
      <c r="C29" s="4">
        <v>11</v>
      </c>
    </row>
    <row r="30" spans="2:3" x14ac:dyDescent="0.2">
      <c r="B30" s="10" t="s">
        <v>34</v>
      </c>
      <c r="C30" s="4">
        <v>10</v>
      </c>
    </row>
    <row r="31" spans="2:3" x14ac:dyDescent="0.2">
      <c r="B31" s="10" t="s">
        <v>56</v>
      </c>
      <c r="C31" s="4">
        <v>10</v>
      </c>
    </row>
    <row r="32" spans="2:3" x14ac:dyDescent="0.2">
      <c r="B32" s="10" t="s">
        <v>37</v>
      </c>
      <c r="C32" s="4">
        <v>8</v>
      </c>
    </row>
    <row r="33" spans="2:3" x14ac:dyDescent="0.2">
      <c r="B33" s="10" t="s">
        <v>29</v>
      </c>
      <c r="C33" s="4">
        <v>7</v>
      </c>
    </row>
    <row r="34" spans="2:3" x14ac:dyDescent="0.2">
      <c r="B34" s="10" t="s">
        <v>41</v>
      </c>
      <c r="C34" s="4">
        <v>7</v>
      </c>
    </row>
    <row r="35" spans="2:3" x14ac:dyDescent="0.2">
      <c r="B35" s="10" t="s">
        <v>51</v>
      </c>
      <c r="C35" s="4">
        <v>7</v>
      </c>
    </row>
    <row r="36" spans="2:3" x14ac:dyDescent="0.2">
      <c r="B36" s="10" t="s">
        <v>44</v>
      </c>
      <c r="C36" s="4">
        <v>6</v>
      </c>
    </row>
    <row r="37" spans="2:3" x14ac:dyDescent="0.2">
      <c r="B37" s="10" t="s">
        <v>61</v>
      </c>
      <c r="C37" s="4">
        <v>6</v>
      </c>
    </row>
    <row r="38" spans="2:3" x14ac:dyDescent="0.2">
      <c r="B38" s="10" t="s">
        <v>18</v>
      </c>
      <c r="C38" s="4">
        <v>5</v>
      </c>
    </row>
    <row r="39" spans="2:3" x14ac:dyDescent="0.2">
      <c r="B39" s="10" t="s">
        <v>33</v>
      </c>
      <c r="C39" s="4">
        <v>5</v>
      </c>
    </row>
    <row r="40" spans="2:3" x14ac:dyDescent="0.2">
      <c r="B40" s="10" t="s">
        <v>57</v>
      </c>
      <c r="C40" s="4">
        <v>5</v>
      </c>
    </row>
    <row r="41" spans="2:3" x14ac:dyDescent="0.2">
      <c r="B41" s="10" t="s">
        <v>19</v>
      </c>
      <c r="C41" s="4">
        <v>4</v>
      </c>
    </row>
    <row r="42" spans="2:3" x14ac:dyDescent="0.2">
      <c r="B42" s="10" t="s">
        <v>30</v>
      </c>
      <c r="C42" s="4">
        <v>4</v>
      </c>
    </row>
    <row r="43" spans="2:3" x14ac:dyDescent="0.2">
      <c r="B43" s="10" t="s">
        <v>31</v>
      </c>
      <c r="C43" s="4">
        <v>4</v>
      </c>
    </row>
    <row r="44" spans="2:3" x14ac:dyDescent="0.2">
      <c r="B44" s="10" t="s">
        <v>36</v>
      </c>
      <c r="C44" s="4">
        <v>4</v>
      </c>
    </row>
    <row r="45" spans="2:3" x14ac:dyDescent="0.2">
      <c r="B45" s="10" t="s">
        <v>45</v>
      </c>
      <c r="C45" s="4">
        <v>4</v>
      </c>
    </row>
    <row r="46" spans="2:3" x14ac:dyDescent="0.2">
      <c r="B46" s="10" t="s">
        <v>46</v>
      </c>
      <c r="C46" s="4">
        <v>4</v>
      </c>
    </row>
    <row r="47" spans="2:3" x14ac:dyDescent="0.2">
      <c r="B47" s="10" t="s">
        <v>20</v>
      </c>
      <c r="C47" s="4">
        <v>3</v>
      </c>
    </row>
    <row r="48" spans="2:3" x14ac:dyDescent="0.2">
      <c r="B48" s="10" t="s">
        <v>26</v>
      </c>
      <c r="C48" s="4">
        <v>3</v>
      </c>
    </row>
    <row r="49" spans="2:3" x14ac:dyDescent="0.2">
      <c r="B49" s="10" t="s">
        <v>38</v>
      </c>
      <c r="C49" s="4">
        <v>3</v>
      </c>
    </row>
    <row r="50" spans="2:3" x14ac:dyDescent="0.2">
      <c r="B50" s="10" t="s">
        <v>64</v>
      </c>
      <c r="C50" s="4">
        <v>3</v>
      </c>
    </row>
    <row r="51" spans="2:3" x14ac:dyDescent="0.2">
      <c r="B51" s="10" t="s">
        <v>50</v>
      </c>
      <c r="C51" s="4">
        <v>2</v>
      </c>
    </row>
    <row r="52" spans="2:3" x14ac:dyDescent="0.2">
      <c r="B52" s="10" t="s">
        <v>60</v>
      </c>
      <c r="C52" s="4">
        <v>2</v>
      </c>
    </row>
    <row r="53" spans="2:3" x14ac:dyDescent="0.2">
      <c r="B53" s="10" t="s">
        <v>24</v>
      </c>
      <c r="C53" s="4">
        <v>1</v>
      </c>
    </row>
    <row r="54" spans="2:3" x14ac:dyDescent="0.2">
      <c r="B54" s="10" t="s">
        <v>25</v>
      </c>
      <c r="C54" s="4">
        <v>1</v>
      </c>
    </row>
    <row r="55" spans="2:3" x14ac:dyDescent="0.2">
      <c r="B55" s="10" t="s">
        <v>47</v>
      </c>
      <c r="C55" s="4">
        <v>1</v>
      </c>
    </row>
    <row r="56" spans="2:3" x14ac:dyDescent="0.2">
      <c r="B56" s="10" t="s">
        <v>49</v>
      </c>
      <c r="C56" s="4">
        <v>1</v>
      </c>
    </row>
    <row r="57" spans="2:3" x14ac:dyDescent="0.2">
      <c r="B57" s="10" t="s">
        <v>58</v>
      </c>
      <c r="C57" s="4">
        <v>1</v>
      </c>
    </row>
  </sheetData>
  <mergeCells count="1">
    <mergeCell ref="B1:G1"/>
  </mergeCells>
  <pageMargins left="0.7" right="0.7" top="0.75" bottom="0.75" header="0.3" footer="0.3"/>
  <pageSetup paperSize="9" scale="6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B1:H9"/>
  <sheetViews>
    <sheetView showGridLines="0" zoomScale="80" zoomScaleNormal="80" workbookViewId="0"/>
  </sheetViews>
  <sheetFormatPr defaultColWidth="16.25" defaultRowHeight="12.75" x14ac:dyDescent="0.2"/>
  <cols>
    <col min="1" max="1" width="3.25" style="1" customWidth="1"/>
    <col min="2" max="2" width="16.25" style="1"/>
    <col min="3" max="3" width="12.125" style="1" customWidth="1"/>
    <col min="4" max="4" width="3.25" style="1" customWidth="1"/>
    <col min="5" max="6" width="12.125" style="1" customWidth="1"/>
    <col min="7" max="7" width="12.125" style="6" customWidth="1"/>
    <col min="8" max="8" width="3.25" style="1" customWidth="1"/>
    <col min="9" max="16384" width="16.25" style="1"/>
  </cols>
  <sheetData>
    <row r="1" spans="2:8" s="3" customFormat="1" ht="19.5" x14ac:dyDescent="0.2">
      <c r="B1" s="11" t="s">
        <v>76</v>
      </c>
      <c r="C1" s="11"/>
      <c r="D1" s="11"/>
      <c r="E1" s="11"/>
      <c r="F1" s="11"/>
      <c r="G1" s="11"/>
      <c r="H1" s="7"/>
    </row>
    <row r="3" spans="2:8" x14ac:dyDescent="0.2">
      <c r="B3" s="8" t="s">
        <v>70</v>
      </c>
      <c r="C3" s="8" t="s">
        <v>1</v>
      </c>
      <c r="E3" s="8" t="s">
        <v>4</v>
      </c>
      <c r="F3" s="8" t="s">
        <v>1</v>
      </c>
      <c r="G3" s="9" t="s">
        <v>2</v>
      </c>
    </row>
    <row r="4" spans="2:8" x14ac:dyDescent="0.2">
      <c r="B4" s="10" t="s">
        <v>74</v>
      </c>
      <c r="C4" s="4">
        <v>69757</v>
      </c>
      <c r="E4" s="10" t="s">
        <v>75</v>
      </c>
      <c r="F4" s="4">
        <f>SUM(C4,C6)</f>
        <v>84162</v>
      </c>
      <c r="G4" s="5">
        <f>F4/SUM($F$4:$F$6)</f>
        <v>0.84162000000000003</v>
      </c>
    </row>
    <row r="5" spans="2:8" x14ac:dyDescent="0.2">
      <c r="B5" s="10" t="s">
        <v>71</v>
      </c>
      <c r="C5" s="4">
        <v>14425</v>
      </c>
      <c r="E5" s="10" t="s">
        <v>195</v>
      </c>
      <c r="F5" s="4">
        <f>C5</f>
        <v>14425</v>
      </c>
      <c r="G5" s="5">
        <f>F5/SUM($F$4:$F$6)</f>
        <v>0.14424999999999999</v>
      </c>
    </row>
    <row r="6" spans="2:8" x14ac:dyDescent="0.2">
      <c r="B6" s="10" t="s">
        <v>75</v>
      </c>
      <c r="C6" s="4">
        <v>14405</v>
      </c>
      <c r="E6" s="10" t="s">
        <v>0</v>
      </c>
      <c r="F6" s="4">
        <f>SUM(C7,C8,C9)</f>
        <v>1413</v>
      </c>
      <c r="G6" s="5">
        <f>F6/SUM($F$4:$F$6)</f>
        <v>1.413E-2</v>
      </c>
    </row>
    <row r="7" spans="2:8" x14ac:dyDescent="0.2">
      <c r="B7" s="10" t="s">
        <v>72</v>
      </c>
      <c r="C7" s="4">
        <v>1281</v>
      </c>
    </row>
    <row r="8" spans="2:8" x14ac:dyDescent="0.2">
      <c r="B8" s="10" t="s">
        <v>73</v>
      </c>
      <c r="C8" s="4">
        <v>118</v>
      </c>
    </row>
    <row r="9" spans="2:8" x14ac:dyDescent="0.2">
      <c r="B9" s="10" t="s">
        <v>3</v>
      </c>
      <c r="C9" s="4">
        <f>100000-SUM(C4:C8)</f>
        <v>14</v>
      </c>
    </row>
  </sheetData>
  <sortState ref="B4:C8">
    <sortCondition descending="1" ref="C4:C8"/>
    <sortCondition ref="B4:B8"/>
  </sortState>
  <mergeCells count="1">
    <mergeCell ref="B1:G1"/>
  </mergeCells>
  <pageMargins left="0.7" right="0.7" top="0.75" bottom="0.75" header="0.3" footer="0.3"/>
  <pageSetup paperSize="9" scale="6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B1:H5"/>
  <sheetViews>
    <sheetView showGridLines="0" zoomScale="80" zoomScaleNormal="80" workbookViewId="0"/>
  </sheetViews>
  <sheetFormatPr defaultColWidth="16.25" defaultRowHeight="12.75" x14ac:dyDescent="0.2"/>
  <cols>
    <col min="1" max="1" width="3.25" style="1" customWidth="1"/>
    <col min="2" max="2" width="16.25" style="1"/>
    <col min="3" max="3" width="12.125" style="1" customWidth="1"/>
    <col min="4" max="4" width="3.25" style="1" customWidth="1"/>
    <col min="5" max="6" width="12.125" style="1" customWidth="1"/>
    <col min="7" max="7" width="12.125" style="6" customWidth="1"/>
    <col min="8" max="8" width="3.25" style="1" customWidth="1"/>
    <col min="9" max="16384" width="16.25" style="1"/>
  </cols>
  <sheetData>
    <row r="1" spans="2:8" s="3" customFormat="1" ht="19.5" x14ac:dyDescent="0.2">
      <c r="B1" s="11" t="s">
        <v>84</v>
      </c>
      <c r="C1" s="11"/>
      <c r="D1" s="11"/>
      <c r="E1" s="11"/>
      <c r="F1" s="11"/>
      <c r="G1" s="11"/>
      <c r="H1" s="7"/>
    </row>
    <row r="3" spans="2:8" x14ac:dyDescent="0.2">
      <c r="B3" s="8" t="s">
        <v>79</v>
      </c>
      <c r="C3" s="8" t="s">
        <v>1</v>
      </c>
      <c r="E3" s="8" t="s">
        <v>4</v>
      </c>
      <c r="F3" s="8" t="s">
        <v>1</v>
      </c>
      <c r="G3" s="9" t="s">
        <v>2</v>
      </c>
    </row>
    <row r="4" spans="2:8" x14ac:dyDescent="0.2">
      <c r="B4" s="10" t="s">
        <v>78</v>
      </c>
      <c r="C4" s="4">
        <v>65258</v>
      </c>
      <c r="E4" s="10" t="s">
        <v>78</v>
      </c>
      <c r="F4" s="4">
        <f>C4</f>
        <v>65258</v>
      </c>
      <c r="G4" s="5">
        <f>F4/SUM($F$4:$F$5)</f>
        <v>0.65258000000000005</v>
      </c>
    </row>
    <row r="5" spans="2:8" x14ac:dyDescent="0.2">
      <c r="B5" s="10" t="s">
        <v>77</v>
      </c>
      <c r="C5" s="4">
        <v>34742</v>
      </c>
      <c r="E5" s="10" t="s">
        <v>77</v>
      </c>
      <c r="F5" s="4">
        <f>C5</f>
        <v>34742</v>
      </c>
      <c r="G5" s="5">
        <f>F5/SUM($F$4:$F$5)</f>
        <v>0.34742000000000001</v>
      </c>
    </row>
  </sheetData>
  <mergeCells count="1">
    <mergeCell ref="B1:G1"/>
  </mergeCells>
  <pageMargins left="0.7" right="0.7" top="0.75" bottom="0.75" header="0.3" footer="0.3"/>
  <pageSetup paperSize="9" scale="62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B1:H5"/>
  <sheetViews>
    <sheetView showGridLines="0" zoomScale="80" zoomScaleNormal="80" workbookViewId="0"/>
  </sheetViews>
  <sheetFormatPr defaultColWidth="16.25" defaultRowHeight="12.75" x14ac:dyDescent="0.2"/>
  <cols>
    <col min="1" max="1" width="3.25" style="1" customWidth="1"/>
    <col min="2" max="2" width="16.25" style="1"/>
    <col min="3" max="3" width="12.125" style="1" customWidth="1"/>
    <col min="4" max="4" width="3.25" style="1" customWidth="1"/>
    <col min="5" max="6" width="12.125" style="1" customWidth="1"/>
    <col min="7" max="7" width="12.125" style="6" customWidth="1"/>
    <col min="8" max="8" width="3.25" style="1" customWidth="1"/>
    <col min="9" max="16384" width="16.25" style="1"/>
  </cols>
  <sheetData>
    <row r="1" spans="2:8" s="3" customFormat="1" ht="19.5" x14ac:dyDescent="0.2">
      <c r="B1" s="11" t="s">
        <v>83</v>
      </c>
      <c r="C1" s="11"/>
      <c r="D1" s="11"/>
      <c r="E1" s="11"/>
      <c r="F1" s="11"/>
      <c r="G1" s="11"/>
      <c r="H1" s="7"/>
    </row>
    <row r="3" spans="2:8" x14ac:dyDescent="0.2">
      <c r="B3" s="8" t="s">
        <v>80</v>
      </c>
      <c r="C3" s="8" t="s">
        <v>1</v>
      </c>
      <c r="E3" s="8" t="s">
        <v>4</v>
      </c>
      <c r="F3" s="8" t="s">
        <v>1</v>
      </c>
      <c r="G3" s="9" t="s">
        <v>2</v>
      </c>
    </row>
    <row r="4" spans="2:8" x14ac:dyDescent="0.2">
      <c r="B4" s="10" t="s">
        <v>81</v>
      </c>
      <c r="C4" s="4">
        <v>83808</v>
      </c>
      <c r="E4" s="10" t="s">
        <v>81</v>
      </c>
      <c r="F4" s="4">
        <f>C4</f>
        <v>83808</v>
      </c>
      <c r="G4" s="5">
        <f>F4/SUM($F$4:$F$5)</f>
        <v>0.83808000000000005</v>
      </c>
    </row>
    <row r="5" spans="2:8" x14ac:dyDescent="0.2">
      <c r="B5" s="10" t="s">
        <v>82</v>
      </c>
      <c r="C5" s="4">
        <v>16192</v>
      </c>
      <c r="E5" s="10" t="s">
        <v>82</v>
      </c>
      <c r="F5" s="4">
        <f>C5</f>
        <v>16192</v>
      </c>
      <c r="G5" s="5">
        <f>F5/SUM($F$4:$F$5)</f>
        <v>0.16192000000000001</v>
      </c>
    </row>
  </sheetData>
  <mergeCells count="1">
    <mergeCell ref="B1:G1"/>
  </mergeCells>
  <pageMargins left="0.7" right="0.7" top="0.75" bottom="0.75" header="0.3" footer="0.3"/>
  <pageSetup paperSize="9" scale="6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1:H7"/>
  <sheetViews>
    <sheetView showGridLines="0" zoomScale="80" zoomScaleNormal="80" workbookViewId="0"/>
  </sheetViews>
  <sheetFormatPr defaultColWidth="16.25" defaultRowHeight="12.75" x14ac:dyDescent="0.2"/>
  <cols>
    <col min="1" max="1" width="3.25" style="1" customWidth="1"/>
    <col min="2" max="2" width="16.25" style="1"/>
    <col min="3" max="3" width="12.125" style="1" customWidth="1"/>
    <col min="4" max="4" width="3.25" style="1" customWidth="1"/>
    <col min="5" max="6" width="12.125" style="1" customWidth="1"/>
    <col min="7" max="7" width="12.125" style="6" customWidth="1"/>
    <col min="8" max="8" width="3.25" style="1" customWidth="1"/>
    <col min="9" max="16384" width="16.25" style="1"/>
  </cols>
  <sheetData>
    <row r="1" spans="2:8" s="3" customFormat="1" ht="19.5" x14ac:dyDescent="0.2">
      <c r="B1" s="11" t="s">
        <v>190</v>
      </c>
      <c r="C1" s="11"/>
      <c r="D1" s="11"/>
      <c r="E1" s="11"/>
      <c r="F1" s="11"/>
      <c r="G1" s="11"/>
      <c r="H1" s="7"/>
    </row>
    <row r="3" spans="2:8" x14ac:dyDescent="0.2">
      <c r="B3" s="8" t="s">
        <v>185</v>
      </c>
      <c r="C3" s="8" t="s">
        <v>1</v>
      </c>
      <c r="E3" s="8" t="s">
        <v>185</v>
      </c>
      <c r="F3" s="8" t="s">
        <v>1</v>
      </c>
      <c r="G3" s="9" t="s">
        <v>2</v>
      </c>
    </row>
    <row r="4" spans="2:8" x14ac:dyDescent="0.2">
      <c r="B4" s="10" t="s">
        <v>189</v>
      </c>
      <c r="C4" s="4">
        <v>67465</v>
      </c>
      <c r="E4" s="10" t="s">
        <v>189</v>
      </c>
      <c r="F4" s="4">
        <f>C4</f>
        <v>67465</v>
      </c>
      <c r="G4" s="5">
        <f>F4/SUM($F$4:$F$6)</f>
        <v>0.69184228067476794</v>
      </c>
    </row>
    <row r="5" spans="2:8" x14ac:dyDescent="0.2">
      <c r="B5" s="10" t="s">
        <v>186</v>
      </c>
      <c r="C5" s="4">
        <v>22812</v>
      </c>
      <c r="E5" s="10" t="s">
        <v>186</v>
      </c>
      <c r="F5" s="4">
        <f>C5</f>
        <v>22812</v>
      </c>
      <c r="G5" s="5">
        <f t="shared" ref="G5:G6" si="0">F5/SUM($F$4:$F$6)</f>
        <v>0.23393324103984003</v>
      </c>
    </row>
    <row r="6" spans="2:8" x14ac:dyDescent="0.2">
      <c r="B6" s="10" t="s">
        <v>187</v>
      </c>
      <c r="C6" s="4">
        <v>7238</v>
      </c>
      <c r="E6" s="10" t="s">
        <v>187</v>
      </c>
      <c r="F6" s="4">
        <f t="shared" ref="F6:F7" si="1">C6</f>
        <v>7238</v>
      </c>
      <c r="G6" s="5">
        <f t="shared" ref="G6:G7" si="2">F6/SUM($F$4:$F$6)</f>
        <v>7.4224478285391984E-2</v>
      </c>
    </row>
    <row r="7" spans="2:8" x14ac:dyDescent="0.2">
      <c r="B7" s="10" t="s">
        <v>188</v>
      </c>
      <c r="C7" s="4">
        <v>2485</v>
      </c>
      <c r="E7" s="10" t="s">
        <v>188</v>
      </c>
      <c r="F7" s="4">
        <f t="shared" si="1"/>
        <v>2485</v>
      </c>
      <c r="G7" s="5">
        <f t="shared" si="2"/>
        <v>2.5483258985797057E-2</v>
      </c>
    </row>
  </sheetData>
  <mergeCells count="1">
    <mergeCell ref="B1:G1"/>
  </mergeCells>
  <pageMargins left="0.7" right="0.7" top="0.75" bottom="0.75" header="0.3" footer="0.3"/>
  <pageSetup paperSize="9" scale="62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1:H5"/>
  <sheetViews>
    <sheetView showGridLines="0" zoomScale="80" zoomScaleNormal="80" workbookViewId="0"/>
  </sheetViews>
  <sheetFormatPr defaultColWidth="16.25" defaultRowHeight="12.75" x14ac:dyDescent="0.2"/>
  <cols>
    <col min="1" max="1" width="3.25" style="1" customWidth="1"/>
    <col min="2" max="2" width="16.25" style="1"/>
    <col min="3" max="3" width="12.125" style="1" customWidth="1"/>
    <col min="4" max="4" width="3.25" style="1" customWidth="1"/>
    <col min="5" max="6" width="12.125" style="1" customWidth="1"/>
    <col min="7" max="7" width="12.125" style="6" customWidth="1"/>
    <col min="8" max="8" width="3.25" style="1" customWidth="1"/>
    <col min="9" max="16384" width="16.25" style="1"/>
  </cols>
  <sheetData>
    <row r="1" spans="2:8" s="3" customFormat="1" ht="19.5" x14ac:dyDescent="0.2">
      <c r="B1" s="11" t="s">
        <v>194</v>
      </c>
      <c r="C1" s="11"/>
      <c r="D1" s="11"/>
      <c r="E1" s="11"/>
      <c r="F1" s="11"/>
      <c r="G1" s="11"/>
      <c r="H1" s="7"/>
    </row>
    <row r="3" spans="2:8" x14ac:dyDescent="0.2">
      <c r="B3" s="8" t="s">
        <v>191</v>
      </c>
      <c r="C3" s="8" t="s">
        <v>1</v>
      </c>
      <c r="E3" s="8" t="s">
        <v>191</v>
      </c>
      <c r="F3" s="8" t="s">
        <v>1</v>
      </c>
      <c r="G3" s="9" t="s">
        <v>2</v>
      </c>
    </row>
    <row r="4" spans="2:8" x14ac:dyDescent="0.2">
      <c r="B4" s="10" t="s">
        <v>192</v>
      </c>
      <c r="C4" s="4">
        <v>59495</v>
      </c>
      <c r="E4" s="10" t="s">
        <v>192</v>
      </c>
      <c r="F4" s="4">
        <f>C4</f>
        <v>59495</v>
      </c>
      <c r="G4" s="5">
        <f>F4/SUM($F$4:$F$5)</f>
        <v>0.59494999999999998</v>
      </c>
    </row>
    <row r="5" spans="2:8" x14ac:dyDescent="0.2">
      <c r="B5" s="10" t="s">
        <v>193</v>
      </c>
      <c r="C5" s="4">
        <v>40505</v>
      </c>
      <c r="E5" s="10" t="s">
        <v>193</v>
      </c>
      <c r="F5" s="4">
        <f>C5</f>
        <v>40505</v>
      </c>
      <c r="G5" s="5">
        <f>F5/SUM($F$4:$F$5)</f>
        <v>0.40505000000000002</v>
      </c>
    </row>
  </sheetData>
  <mergeCells count="1">
    <mergeCell ref="B1:G1"/>
  </mergeCells>
  <pageMargins left="0.7" right="0.7" top="0.75" bottom="0.75" header="0.3" footer="0.3"/>
  <pageSetup paperSize="9" scale="62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1:H5"/>
  <sheetViews>
    <sheetView showGridLines="0" zoomScale="80" zoomScaleNormal="80" workbookViewId="0"/>
  </sheetViews>
  <sheetFormatPr defaultColWidth="16.25" defaultRowHeight="12.75" x14ac:dyDescent="0.2"/>
  <cols>
    <col min="1" max="1" width="3.25" style="1" customWidth="1"/>
    <col min="2" max="2" width="16.25" style="1"/>
    <col min="3" max="3" width="12.125" style="1" customWidth="1"/>
    <col min="4" max="4" width="3.25" style="1" customWidth="1"/>
    <col min="5" max="6" width="12.125" style="1" customWidth="1"/>
    <col min="7" max="7" width="12.125" style="6" customWidth="1"/>
    <col min="8" max="8" width="3.25" style="1" customWidth="1"/>
    <col min="9" max="16384" width="16.25" style="1"/>
  </cols>
  <sheetData>
    <row r="1" spans="2:8" s="3" customFormat="1" ht="19.5" x14ac:dyDescent="0.2">
      <c r="B1" s="11" t="s">
        <v>184</v>
      </c>
      <c r="C1" s="11"/>
      <c r="D1" s="11"/>
      <c r="E1" s="11"/>
      <c r="F1" s="11"/>
      <c r="G1" s="11"/>
      <c r="H1" s="7"/>
    </row>
    <row r="3" spans="2:8" x14ac:dyDescent="0.2">
      <c r="B3" s="8" t="s">
        <v>181</v>
      </c>
      <c r="C3" s="8" t="s">
        <v>1</v>
      </c>
      <c r="E3" s="8" t="s">
        <v>181</v>
      </c>
      <c r="F3" s="8" t="s">
        <v>1</v>
      </c>
      <c r="G3" s="9" t="s">
        <v>2</v>
      </c>
    </row>
    <row r="4" spans="2:8" x14ac:dyDescent="0.2">
      <c r="B4" s="10">
        <v>0</v>
      </c>
      <c r="C4" s="4">
        <v>98757</v>
      </c>
      <c r="E4" s="10" t="s">
        <v>182</v>
      </c>
      <c r="F4" s="4">
        <f>C4</f>
        <v>98757</v>
      </c>
      <c r="G4" s="5">
        <f>F4/SUM($F$4:$F$5)</f>
        <v>0.98756999999999995</v>
      </c>
    </row>
    <row r="5" spans="2:8" x14ac:dyDescent="0.2">
      <c r="B5" s="10">
        <v>1</v>
      </c>
      <c r="C5" s="4">
        <v>1243</v>
      </c>
      <c r="E5" s="10" t="s">
        <v>183</v>
      </c>
      <c r="F5" s="4">
        <f>C5</f>
        <v>1243</v>
      </c>
      <c r="G5" s="5">
        <f>F5/SUM($F$4:$F$5)</f>
        <v>1.243E-2</v>
      </c>
    </row>
  </sheetData>
  <mergeCells count="1">
    <mergeCell ref="B1:G1"/>
  </mergeCells>
  <pageMargins left="0.7" right="0.7" top="0.75" bottom="0.75" header="0.3" footer="0.3"/>
  <pageSetup paperSize="9" scale="62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H85"/>
  <sheetViews>
    <sheetView showGridLines="0" zoomScale="80" zoomScaleNormal="80" workbookViewId="0"/>
  </sheetViews>
  <sheetFormatPr defaultColWidth="16.25" defaultRowHeight="12.75" x14ac:dyDescent="0.2"/>
  <cols>
    <col min="1" max="1" width="3.25" style="1" customWidth="1"/>
    <col min="2" max="2" width="16.25" style="1"/>
    <col min="3" max="3" width="12.125" style="1" customWidth="1"/>
    <col min="4" max="4" width="3.25" style="1" customWidth="1"/>
    <col min="5" max="6" width="12.125" style="1" customWidth="1"/>
    <col min="7" max="8" width="12.125" style="6" customWidth="1"/>
    <col min="9" max="9" width="3.25" style="1" customWidth="1"/>
    <col min="10" max="16384" width="16.25" style="1"/>
  </cols>
  <sheetData>
    <row r="1" spans="2:8" s="2" customFormat="1" ht="19.5" x14ac:dyDescent="0.2">
      <c r="B1" s="11" t="s">
        <v>180</v>
      </c>
      <c r="C1" s="11"/>
      <c r="D1" s="11"/>
      <c r="E1" s="11"/>
      <c r="F1" s="11"/>
      <c r="G1" s="11"/>
      <c r="H1" s="3"/>
    </row>
    <row r="3" spans="2:8" x14ac:dyDescent="0.2">
      <c r="B3" s="8" t="s">
        <v>85</v>
      </c>
      <c r="C3" s="8" t="s">
        <v>1</v>
      </c>
      <c r="E3" s="8" t="s">
        <v>4</v>
      </c>
      <c r="F3" s="8" t="s">
        <v>1</v>
      </c>
      <c r="G3" s="9" t="s">
        <v>2</v>
      </c>
      <c r="H3" s="9" t="s">
        <v>179</v>
      </c>
    </row>
    <row r="4" spans="2:8" x14ac:dyDescent="0.2">
      <c r="B4" s="10" t="s">
        <v>3</v>
      </c>
      <c r="C4" s="4">
        <f>100000-SUM(C5:C85)</f>
        <v>14042</v>
      </c>
      <c r="E4" s="10" t="s">
        <v>3</v>
      </c>
      <c r="F4" s="4">
        <f>C4</f>
        <v>14042</v>
      </c>
      <c r="G4" s="5">
        <f>F4/SUM($F$4:$F$17)</f>
        <v>0.14041999999999999</v>
      </c>
      <c r="H4" s="5">
        <f>G4</f>
        <v>0.14041999999999999</v>
      </c>
    </row>
    <row r="5" spans="2:8" x14ac:dyDescent="0.2">
      <c r="B5" s="10" t="s">
        <v>172</v>
      </c>
      <c r="C5" s="4">
        <v>13076</v>
      </c>
      <c r="E5" s="10" t="s">
        <v>112</v>
      </c>
      <c r="F5" s="4">
        <f t="shared" ref="F5:F7" si="0">C5</f>
        <v>13076</v>
      </c>
      <c r="G5" s="5">
        <f t="shared" ref="G5:G17" si="1">F5/SUM($F$4:$F$17)</f>
        <v>0.13075999999999999</v>
      </c>
      <c r="H5" s="5">
        <f>G5+H4</f>
        <v>0.27117999999999998</v>
      </c>
    </row>
    <row r="6" spans="2:8" x14ac:dyDescent="0.2">
      <c r="B6" s="10" t="s">
        <v>141</v>
      </c>
      <c r="C6" s="4">
        <v>10188</v>
      </c>
      <c r="E6" s="10" t="s">
        <v>98</v>
      </c>
      <c r="F6" s="4">
        <f t="shared" si="0"/>
        <v>10188</v>
      </c>
      <c r="G6" s="5">
        <f t="shared" si="1"/>
        <v>0.10188</v>
      </c>
      <c r="H6" s="5">
        <f t="shared" ref="H6:H17" si="2">G6+H5</f>
        <v>0.37305999999999995</v>
      </c>
    </row>
    <row r="7" spans="2:8" x14ac:dyDescent="0.2">
      <c r="B7" s="10" t="s">
        <v>159</v>
      </c>
      <c r="C7" s="4">
        <v>9707</v>
      </c>
      <c r="E7" s="10" t="s">
        <v>107</v>
      </c>
      <c r="F7" s="4">
        <f t="shared" si="0"/>
        <v>9707</v>
      </c>
      <c r="G7" s="5">
        <f t="shared" si="1"/>
        <v>9.7070000000000004E-2</v>
      </c>
      <c r="H7" s="5">
        <f t="shared" si="2"/>
        <v>0.47012999999999994</v>
      </c>
    </row>
    <row r="8" spans="2:8" x14ac:dyDescent="0.2">
      <c r="B8" s="10" t="s">
        <v>113</v>
      </c>
      <c r="C8" s="4">
        <v>8492</v>
      </c>
      <c r="E8" s="10" t="s">
        <v>0</v>
      </c>
      <c r="F8" s="4">
        <f>SUM(C17:C85)</f>
        <v>9942</v>
      </c>
      <c r="G8" s="5">
        <f t="shared" si="1"/>
        <v>9.9419999999999994E-2</v>
      </c>
      <c r="H8" s="5">
        <f t="shared" si="2"/>
        <v>0.56954999999999989</v>
      </c>
    </row>
    <row r="9" spans="2:8" x14ac:dyDescent="0.2">
      <c r="B9" s="10" t="s">
        <v>144</v>
      </c>
      <c r="C9" s="4">
        <v>8479</v>
      </c>
      <c r="E9" s="10" t="s">
        <v>87</v>
      </c>
      <c r="F9" s="4">
        <f t="shared" ref="F9:F17" si="3">C8</f>
        <v>8492</v>
      </c>
      <c r="G9" s="5">
        <f t="shared" si="1"/>
        <v>8.4919999999999995E-2</v>
      </c>
      <c r="H9" s="5">
        <f t="shared" si="2"/>
        <v>0.65446999999999989</v>
      </c>
    </row>
    <row r="10" spans="2:8" ht="12.75" customHeight="1" x14ac:dyDescent="0.2">
      <c r="B10" s="10" t="s">
        <v>148</v>
      </c>
      <c r="C10" s="4">
        <v>5751</v>
      </c>
      <c r="E10" s="10" t="s">
        <v>99</v>
      </c>
      <c r="F10" s="4">
        <f t="shared" si="3"/>
        <v>8479</v>
      </c>
      <c r="G10" s="5">
        <f t="shared" si="1"/>
        <v>8.4790000000000004E-2</v>
      </c>
      <c r="H10" s="5">
        <f t="shared" si="2"/>
        <v>0.73925999999999992</v>
      </c>
    </row>
    <row r="11" spans="2:8" ht="12.75" customHeight="1" x14ac:dyDescent="0.2">
      <c r="B11" s="10" t="s">
        <v>163</v>
      </c>
      <c r="C11" s="4">
        <v>5182</v>
      </c>
      <c r="E11" s="10" t="s">
        <v>102</v>
      </c>
      <c r="F11" s="4">
        <f t="shared" si="3"/>
        <v>5751</v>
      </c>
      <c r="G11" s="5">
        <f t="shared" si="1"/>
        <v>5.7509999999999999E-2</v>
      </c>
      <c r="H11" s="5">
        <f t="shared" si="2"/>
        <v>0.79676999999999987</v>
      </c>
    </row>
    <row r="12" spans="2:8" ht="12.75" customHeight="1" x14ac:dyDescent="0.2">
      <c r="B12" s="10" t="s">
        <v>124</v>
      </c>
      <c r="C12" s="4">
        <v>3999</v>
      </c>
      <c r="E12" s="10" t="s">
        <v>108</v>
      </c>
      <c r="F12" s="4">
        <f t="shared" si="3"/>
        <v>5182</v>
      </c>
      <c r="G12" s="5">
        <f t="shared" si="1"/>
        <v>5.1819999999999998E-2</v>
      </c>
      <c r="H12" s="5">
        <f t="shared" si="2"/>
        <v>0.84858999999999984</v>
      </c>
    </row>
    <row r="13" spans="2:8" ht="12.75" customHeight="1" x14ac:dyDescent="0.2">
      <c r="B13" s="10" t="s">
        <v>147</v>
      </c>
      <c r="C13" s="4">
        <v>3118</v>
      </c>
      <c r="E13" s="10" t="s">
        <v>178</v>
      </c>
      <c r="F13" s="4">
        <f t="shared" si="3"/>
        <v>3999</v>
      </c>
      <c r="G13" s="5">
        <f t="shared" si="1"/>
        <v>3.9989999999999998E-2</v>
      </c>
      <c r="H13" s="5">
        <f t="shared" si="2"/>
        <v>0.88857999999999981</v>
      </c>
    </row>
    <row r="14" spans="2:8" x14ac:dyDescent="0.2">
      <c r="B14" s="10" t="s">
        <v>150</v>
      </c>
      <c r="C14" s="4">
        <v>3034</v>
      </c>
      <c r="E14" s="10" t="s">
        <v>101</v>
      </c>
      <c r="F14" s="4">
        <f t="shared" si="3"/>
        <v>3118</v>
      </c>
      <c r="G14" s="5">
        <f t="shared" si="1"/>
        <v>3.1179999999999999E-2</v>
      </c>
      <c r="H14" s="5">
        <f t="shared" si="2"/>
        <v>0.9197599999999998</v>
      </c>
    </row>
    <row r="15" spans="2:8" ht="12.75" customHeight="1" x14ac:dyDescent="0.2">
      <c r="B15" s="10" t="s">
        <v>90</v>
      </c>
      <c r="C15" s="4">
        <v>2943</v>
      </c>
      <c r="E15" s="10" t="s">
        <v>106</v>
      </c>
      <c r="F15" s="4">
        <f t="shared" si="3"/>
        <v>3034</v>
      </c>
      <c r="G15" s="5">
        <f t="shared" si="1"/>
        <v>3.0339999999999999E-2</v>
      </c>
      <c r="H15" s="5">
        <f t="shared" si="2"/>
        <v>0.95009999999999983</v>
      </c>
    </row>
    <row r="16" spans="2:8" x14ac:dyDescent="0.2">
      <c r="B16" s="10" t="s">
        <v>145</v>
      </c>
      <c r="C16" s="4">
        <v>2047</v>
      </c>
      <c r="E16" s="10" t="s">
        <v>89</v>
      </c>
      <c r="F16" s="4">
        <f t="shared" si="3"/>
        <v>2943</v>
      </c>
      <c r="G16" s="5">
        <f t="shared" si="1"/>
        <v>2.9430000000000001E-2</v>
      </c>
      <c r="H16" s="5">
        <f t="shared" si="2"/>
        <v>0.97952999999999979</v>
      </c>
    </row>
    <row r="17" spans="2:8" x14ac:dyDescent="0.2">
      <c r="B17" s="10" t="s">
        <v>153</v>
      </c>
      <c r="C17" s="4">
        <v>1231</v>
      </c>
      <c r="E17" s="10" t="s">
        <v>100</v>
      </c>
      <c r="F17" s="4">
        <f t="shared" si="3"/>
        <v>2047</v>
      </c>
      <c r="G17" s="5">
        <f t="shared" si="1"/>
        <v>2.0469999999999999E-2</v>
      </c>
      <c r="H17" s="5">
        <f t="shared" si="2"/>
        <v>0.99999999999999978</v>
      </c>
    </row>
    <row r="18" spans="2:8" x14ac:dyDescent="0.2">
      <c r="B18" s="10" t="s">
        <v>127</v>
      </c>
      <c r="C18" s="4">
        <v>939</v>
      </c>
    </row>
    <row r="19" spans="2:8" x14ac:dyDescent="0.2">
      <c r="B19" s="10" t="s">
        <v>156</v>
      </c>
      <c r="C19" s="4">
        <v>926</v>
      </c>
    </row>
    <row r="20" spans="2:8" x14ac:dyDescent="0.2">
      <c r="B20" s="10" t="s">
        <v>152</v>
      </c>
      <c r="C20" s="4">
        <v>810</v>
      </c>
    </row>
    <row r="21" spans="2:8" x14ac:dyDescent="0.2">
      <c r="B21" s="10" t="s">
        <v>133</v>
      </c>
      <c r="C21" s="4">
        <v>653</v>
      </c>
    </row>
    <row r="22" spans="2:8" x14ac:dyDescent="0.2">
      <c r="B22" s="10" t="s">
        <v>151</v>
      </c>
      <c r="C22" s="4">
        <v>498</v>
      </c>
    </row>
    <row r="23" spans="2:8" x14ac:dyDescent="0.2">
      <c r="B23" s="10" t="s">
        <v>160</v>
      </c>
      <c r="C23" s="4">
        <v>395</v>
      </c>
    </row>
    <row r="24" spans="2:8" x14ac:dyDescent="0.2">
      <c r="B24" s="10" t="s">
        <v>146</v>
      </c>
      <c r="C24" s="4">
        <v>337</v>
      </c>
    </row>
    <row r="25" spans="2:8" x14ac:dyDescent="0.2">
      <c r="B25" s="10" t="s">
        <v>104</v>
      </c>
      <c r="C25" s="4">
        <v>307</v>
      </c>
    </row>
    <row r="26" spans="2:8" x14ac:dyDescent="0.2">
      <c r="B26" s="10" t="s">
        <v>169</v>
      </c>
      <c r="C26" s="4">
        <v>281</v>
      </c>
    </row>
    <row r="27" spans="2:8" x14ac:dyDescent="0.2">
      <c r="B27" s="10" t="s">
        <v>125</v>
      </c>
      <c r="C27" s="4">
        <v>270</v>
      </c>
    </row>
    <row r="28" spans="2:8" x14ac:dyDescent="0.2">
      <c r="B28" s="10" t="s">
        <v>92</v>
      </c>
      <c r="C28" s="4">
        <v>243</v>
      </c>
    </row>
    <row r="29" spans="2:8" x14ac:dyDescent="0.2">
      <c r="B29" s="10" t="s">
        <v>128</v>
      </c>
      <c r="C29" s="4">
        <v>235</v>
      </c>
    </row>
    <row r="30" spans="2:8" x14ac:dyDescent="0.2">
      <c r="B30" s="10" t="s">
        <v>93</v>
      </c>
      <c r="C30" s="4">
        <v>230</v>
      </c>
    </row>
    <row r="31" spans="2:8" x14ac:dyDescent="0.2">
      <c r="B31" s="10" t="s">
        <v>88</v>
      </c>
      <c r="C31" s="4">
        <v>217</v>
      </c>
    </row>
    <row r="32" spans="2:8" x14ac:dyDescent="0.2">
      <c r="B32" s="10" t="s">
        <v>166</v>
      </c>
      <c r="C32" s="4">
        <v>207</v>
      </c>
    </row>
    <row r="33" spans="2:3" x14ac:dyDescent="0.2">
      <c r="B33" s="10" t="s">
        <v>115</v>
      </c>
      <c r="C33" s="4">
        <v>199</v>
      </c>
    </row>
    <row r="34" spans="2:3" x14ac:dyDescent="0.2">
      <c r="B34" s="10" t="s">
        <v>131</v>
      </c>
      <c r="C34" s="4">
        <v>176</v>
      </c>
    </row>
    <row r="35" spans="2:3" x14ac:dyDescent="0.2">
      <c r="B35" s="10" t="s">
        <v>110</v>
      </c>
      <c r="C35" s="4">
        <v>162</v>
      </c>
    </row>
    <row r="36" spans="2:3" x14ac:dyDescent="0.2">
      <c r="B36" s="10" t="s">
        <v>86</v>
      </c>
      <c r="C36" s="4">
        <v>153</v>
      </c>
    </row>
    <row r="37" spans="2:3" x14ac:dyDescent="0.2">
      <c r="B37" s="10" t="s">
        <v>126</v>
      </c>
      <c r="C37" s="4">
        <v>149</v>
      </c>
    </row>
    <row r="38" spans="2:3" x14ac:dyDescent="0.2">
      <c r="B38" s="10" t="s">
        <v>158</v>
      </c>
      <c r="C38" s="4">
        <v>148</v>
      </c>
    </row>
    <row r="39" spans="2:3" x14ac:dyDescent="0.2">
      <c r="B39" s="10" t="s">
        <v>116</v>
      </c>
      <c r="C39" s="4">
        <v>108</v>
      </c>
    </row>
    <row r="40" spans="2:3" x14ac:dyDescent="0.2">
      <c r="B40" s="10" t="s">
        <v>137</v>
      </c>
      <c r="C40" s="4">
        <v>104</v>
      </c>
    </row>
    <row r="41" spans="2:3" x14ac:dyDescent="0.2">
      <c r="B41" s="10" t="s">
        <v>161</v>
      </c>
      <c r="C41" s="4">
        <v>100</v>
      </c>
    </row>
    <row r="42" spans="2:3" x14ac:dyDescent="0.2">
      <c r="B42" s="10" t="s">
        <v>130</v>
      </c>
      <c r="C42" s="4">
        <v>95</v>
      </c>
    </row>
    <row r="43" spans="2:3" x14ac:dyDescent="0.2">
      <c r="B43" s="10" t="s">
        <v>117</v>
      </c>
      <c r="C43" s="4">
        <v>88</v>
      </c>
    </row>
    <row r="44" spans="2:3" x14ac:dyDescent="0.2">
      <c r="B44" s="10" t="s">
        <v>129</v>
      </c>
      <c r="C44" s="4">
        <v>86</v>
      </c>
    </row>
    <row r="45" spans="2:3" x14ac:dyDescent="0.2">
      <c r="B45" s="10" t="s">
        <v>134</v>
      </c>
      <c r="C45" s="4">
        <v>71</v>
      </c>
    </row>
    <row r="46" spans="2:3" x14ac:dyDescent="0.2">
      <c r="B46" s="10" t="s">
        <v>139</v>
      </c>
      <c r="C46" s="4">
        <v>69</v>
      </c>
    </row>
    <row r="47" spans="2:3" x14ac:dyDescent="0.2">
      <c r="B47" s="10" t="s">
        <v>154</v>
      </c>
      <c r="C47" s="4">
        <v>61</v>
      </c>
    </row>
    <row r="48" spans="2:3" x14ac:dyDescent="0.2">
      <c r="B48" s="10" t="s">
        <v>173</v>
      </c>
      <c r="C48" s="4">
        <v>39</v>
      </c>
    </row>
    <row r="49" spans="2:3" x14ac:dyDescent="0.2">
      <c r="B49" s="10" t="s">
        <v>175</v>
      </c>
      <c r="C49" s="4">
        <v>39</v>
      </c>
    </row>
    <row r="50" spans="2:3" x14ac:dyDescent="0.2">
      <c r="B50" s="10" t="s">
        <v>135</v>
      </c>
      <c r="C50" s="4">
        <v>30</v>
      </c>
    </row>
    <row r="51" spans="2:3" x14ac:dyDescent="0.2">
      <c r="B51" s="10" t="s">
        <v>132</v>
      </c>
      <c r="C51" s="4">
        <v>28</v>
      </c>
    </row>
    <row r="52" spans="2:3" x14ac:dyDescent="0.2">
      <c r="B52" s="10" t="s">
        <v>91</v>
      </c>
      <c r="C52" s="4">
        <v>24</v>
      </c>
    </row>
    <row r="53" spans="2:3" x14ac:dyDescent="0.2">
      <c r="B53" s="10" t="s">
        <v>114</v>
      </c>
      <c r="C53" s="4">
        <v>21</v>
      </c>
    </row>
    <row r="54" spans="2:3" x14ac:dyDescent="0.2">
      <c r="B54" s="10" t="s">
        <v>95</v>
      </c>
      <c r="C54" s="4">
        <v>21</v>
      </c>
    </row>
    <row r="55" spans="2:3" x14ac:dyDescent="0.2">
      <c r="B55" s="10" t="s">
        <v>140</v>
      </c>
      <c r="C55" s="4">
        <v>18</v>
      </c>
    </row>
    <row r="56" spans="2:3" x14ac:dyDescent="0.2">
      <c r="B56" s="10" t="s">
        <v>121</v>
      </c>
      <c r="C56" s="4">
        <v>17</v>
      </c>
    </row>
    <row r="57" spans="2:3" x14ac:dyDescent="0.2">
      <c r="B57" s="10" t="s">
        <v>119</v>
      </c>
      <c r="C57" s="4">
        <v>15</v>
      </c>
    </row>
    <row r="58" spans="2:3" x14ac:dyDescent="0.2">
      <c r="B58" s="10" t="s">
        <v>143</v>
      </c>
      <c r="C58" s="4">
        <v>12</v>
      </c>
    </row>
    <row r="59" spans="2:3" x14ac:dyDescent="0.2">
      <c r="B59" s="10" t="s">
        <v>155</v>
      </c>
      <c r="C59" s="4">
        <v>11</v>
      </c>
    </row>
    <row r="60" spans="2:3" x14ac:dyDescent="0.2">
      <c r="B60" s="10" t="s">
        <v>164</v>
      </c>
      <c r="C60" s="4">
        <v>10</v>
      </c>
    </row>
    <row r="61" spans="2:3" x14ac:dyDescent="0.2">
      <c r="B61" s="10" t="s">
        <v>168</v>
      </c>
      <c r="C61" s="4">
        <v>10</v>
      </c>
    </row>
    <row r="62" spans="2:3" x14ac:dyDescent="0.2">
      <c r="B62" s="10" t="s">
        <v>97</v>
      </c>
      <c r="C62" s="4">
        <v>9</v>
      </c>
    </row>
    <row r="63" spans="2:3" x14ac:dyDescent="0.2">
      <c r="B63" s="10" t="s">
        <v>111</v>
      </c>
      <c r="C63" s="4">
        <v>9</v>
      </c>
    </row>
    <row r="64" spans="2:3" x14ac:dyDescent="0.2">
      <c r="B64" s="10" t="s">
        <v>165</v>
      </c>
      <c r="C64" s="4">
        <v>8</v>
      </c>
    </row>
    <row r="65" spans="2:3" x14ac:dyDescent="0.2">
      <c r="B65" s="10" t="s">
        <v>171</v>
      </c>
      <c r="C65" s="4">
        <v>8</v>
      </c>
    </row>
    <row r="66" spans="2:3" x14ac:dyDescent="0.2">
      <c r="B66" s="10" t="s">
        <v>174</v>
      </c>
      <c r="C66" s="4">
        <v>6</v>
      </c>
    </row>
    <row r="67" spans="2:3" x14ac:dyDescent="0.2">
      <c r="B67" s="10" t="s">
        <v>136</v>
      </c>
      <c r="C67" s="4">
        <v>5</v>
      </c>
    </row>
    <row r="68" spans="2:3" x14ac:dyDescent="0.2">
      <c r="B68" s="10" t="s">
        <v>96</v>
      </c>
      <c r="C68" s="4">
        <v>5</v>
      </c>
    </row>
    <row r="69" spans="2:3" x14ac:dyDescent="0.2">
      <c r="B69" s="10" t="s">
        <v>177</v>
      </c>
      <c r="C69" s="4">
        <v>5</v>
      </c>
    </row>
    <row r="70" spans="2:3" x14ac:dyDescent="0.2">
      <c r="B70" s="10" t="s">
        <v>118</v>
      </c>
      <c r="C70" s="4">
        <v>4</v>
      </c>
    </row>
    <row r="71" spans="2:3" x14ac:dyDescent="0.2">
      <c r="B71" s="10" t="s">
        <v>123</v>
      </c>
      <c r="C71" s="4">
        <v>4</v>
      </c>
    </row>
    <row r="72" spans="2:3" x14ac:dyDescent="0.2">
      <c r="B72" s="10" t="s">
        <v>94</v>
      </c>
      <c r="C72" s="4">
        <v>4</v>
      </c>
    </row>
    <row r="73" spans="2:3" x14ac:dyDescent="0.2">
      <c r="B73" s="10" t="s">
        <v>105</v>
      </c>
      <c r="C73" s="4">
        <v>4</v>
      </c>
    </row>
    <row r="74" spans="2:3" x14ac:dyDescent="0.2">
      <c r="B74" s="10" t="s">
        <v>122</v>
      </c>
      <c r="C74" s="4">
        <v>3</v>
      </c>
    </row>
    <row r="75" spans="2:3" x14ac:dyDescent="0.2">
      <c r="B75" s="10" t="s">
        <v>138</v>
      </c>
      <c r="C75" s="4">
        <v>3</v>
      </c>
    </row>
    <row r="76" spans="2:3" x14ac:dyDescent="0.2">
      <c r="B76" s="10" t="s">
        <v>142</v>
      </c>
      <c r="C76" s="4">
        <v>3</v>
      </c>
    </row>
    <row r="77" spans="2:3" x14ac:dyDescent="0.2">
      <c r="B77" s="10" t="s">
        <v>162</v>
      </c>
      <c r="C77" s="4">
        <v>3</v>
      </c>
    </row>
    <row r="78" spans="2:3" x14ac:dyDescent="0.2">
      <c r="B78" s="10" t="s">
        <v>109</v>
      </c>
      <c r="C78" s="4">
        <v>3</v>
      </c>
    </row>
    <row r="79" spans="2:3" x14ac:dyDescent="0.2">
      <c r="B79" s="10" t="s">
        <v>167</v>
      </c>
      <c r="C79" s="4">
        <v>3</v>
      </c>
    </row>
    <row r="80" spans="2:3" x14ac:dyDescent="0.2">
      <c r="B80" s="10" t="s">
        <v>170</v>
      </c>
      <c r="C80" s="4">
        <v>3</v>
      </c>
    </row>
    <row r="81" spans="2:3" x14ac:dyDescent="0.2">
      <c r="B81" s="10" t="s">
        <v>120</v>
      </c>
      <c r="C81" s="4">
        <v>2</v>
      </c>
    </row>
    <row r="82" spans="2:3" x14ac:dyDescent="0.2">
      <c r="B82" s="10" t="s">
        <v>157</v>
      </c>
      <c r="C82" s="4">
        <v>2</v>
      </c>
    </row>
    <row r="83" spans="2:3" x14ac:dyDescent="0.2">
      <c r="B83" s="10" t="s">
        <v>149</v>
      </c>
      <c r="C83" s="4">
        <v>1</v>
      </c>
    </row>
    <row r="84" spans="2:3" x14ac:dyDescent="0.2">
      <c r="B84" s="10" t="s">
        <v>103</v>
      </c>
      <c r="C84" s="4">
        <v>1</v>
      </c>
    </row>
    <row r="85" spans="2:3" x14ac:dyDescent="0.2">
      <c r="B85" s="10" t="s">
        <v>176</v>
      </c>
      <c r="C85" s="4">
        <v>1</v>
      </c>
    </row>
  </sheetData>
  <sortState ref="B4:C85">
    <sortCondition descending="1" ref="C4:C85"/>
    <sortCondition ref="B4:B85"/>
  </sortState>
  <mergeCells count="1">
    <mergeCell ref="B1:G1"/>
  </mergeCells>
  <pageMargins left="0.7" right="0.7" top="0.75" bottom="0.75" header="0.3" footer="0.3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</vt:lpstr>
      <vt:lpstr>region</vt:lpstr>
      <vt:lpstr>country</vt:lpstr>
      <vt:lpstr>contact</vt:lpstr>
      <vt:lpstr>repeat</vt:lpstr>
      <vt:lpstr>outside</vt:lpstr>
      <vt:lpstr>diagnostics</vt:lpstr>
      <vt:lpstr>repair</vt:lpstr>
      <vt:lpstr>manager</vt:lpstr>
      <vt:lpstr>Issue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2022-03-25T12:28:37Z</dcterms:modified>
</cp:coreProperties>
</file>