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1"/>
  <workbookPr codeName="ThisWorkbook" defaultThemeVersion="166925"/>
  <mc:AlternateContent xmlns:mc="http://schemas.openxmlformats.org/markup-compatibility/2006">
    <mc:Choice Requires="x15">
      <x15ac:absPath xmlns:x15ac="http://schemas.microsoft.com/office/spreadsheetml/2010/11/ac" url="/Users/rishabhthole/Desktop/Skill/GHG Emissions Calcultor/"/>
    </mc:Choice>
  </mc:AlternateContent>
  <xr:revisionPtr revIDLastSave="0" documentId="13_ncr:1_{E6C12A61-C538-2D43-938E-50A9C73F2ADC}" xr6:coauthVersionLast="47" xr6:coauthVersionMax="47" xr10:uidLastSave="{00000000-0000-0000-0000-000000000000}"/>
  <bookViews>
    <workbookView xWindow="0" yWindow="0" windowWidth="12200" windowHeight="18000" tabRatio="921" firstSheet="7" activeTab="9" xr2:uid="{2F2A1708-4194-FD4A-AF7A-B7304905A527}"/>
  </bookViews>
  <sheets>
    <sheet name="DB" sheetId="36" state="hidden" r:id="rId1"/>
    <sheet name="Disclaimer" sheetId="30" r:id="rId2"/>
    <sheet name="Info and sources" sheetId="7" r:id="rId3"/>
    <sheet name="Report" sheetId="26" r:id="rId4"/>
    <sheet name="Your organisation" sheetId="27" r:id="rId5"/>
    <sheet name="Fuels" sheetId="5" r:id="rId6"/>
    <sheet name="Bioenergy" sheetId="38" r:id="rId7"/>
    <sheet name="Refrigerants" sheetId="31" r:id="rId8"/>
    <sheet name="Electricity, heat, cooling, T&amp;D" sheetId="39" r:id="rId9"/>
    <sheet name="Owned vehicles" sheetId="8" r:id="rId10"/>
    <sheet name="WTT- fuels" sheetId="13" r:id="rId11"/>
    <sheet name="Material use" sheetId="21" r:id="rId12"/>
    <sheet name="Waste disposal" sheetId="20" r:id="rId13"/>
    <sheet name="Flight and Accommodation" sheetId="22" r:id="rId14"/>
    <sheet name="Business travel - land and sea" sheetId="23" r:id="rId15"/>
    <sheet name="Freighting goods" sheetId="25" r:id="rId16"/>
    <sheet name="Employees commuting" sheetId="37" r:id="rId17"/>
    <sheet name="Food" sheetId="32" r:id="rId18"/>
    <sheet name="Home Office" sheetId="35" r:id="rId19"/>
    <sheet name="Water" sheetId="18" r:id="rId20"/>
  </sheets>
  <externalReferences>
    <externalReference r:id="rId21"/>
  </externalReferences>
  <definedNames>
    <definedName name="_xlnm._FilterDatabase" localSheetId="6" hidden="1">Bioenergy!$C$5:$D$15</definedName>
    <definedName name="_xlnm._FilterDatabase" localSheetId="14" hidden="1">'Business travel - land and sea'!$B$5:$H$56</definedName>
    <definedName name="_xlnm._FilterDatabase" localSheetId="0" hidden="1">DB!$A$1:$L$3091</definedName>
    <definedName name="_xlnm._FilterDatabase" localSheetId="16" hidden="1">'Employees commuting'!$B$5:$H$56</definedName>
    <definedName name="_xlnm._FilterDatabase" localSheetId="13" hidden="1">'Flight and Accommodation'!$Y$6:$Z$58</definedName>
    <definedName name="_xlnm._FilterDatabase" localSheetId="5" hidden="1">Fuels!$C$5:$D$33</definedName>
    <definedName name="_xlnm._FilterDatabase" localSheetId="11" hidden="1">'Material use'!$D$5:$D$39</definedName>
    <definedName name="_xlnm._FilterDatabase" localSheetId="9" hidden="1">'Owned vehicles'!$B$6:$J$80</definedName>
    <definedName name="_xlnm._FilterDatabase" localSheetId="12" hidden="1">'Waste disposal'!$E$5:$E$41</definedName>
    <definedName name="_xlnm._FilterDatabase" localSheetId="19" hidden="1">Water!$B$5:$C$18</definedName>
    <definedName name="_xlnm._FilterDatabase" localSheetId="10" hidden="1">'WTT- fuels'!$C$5:$D$11</definedName>
    <definedName name="Impact_flag" localSheetId="6">#REF!</definedName>
    <definedName name="Impact_flag" localSheetId="14">#REF!</definedName>
    <definedName name="Impact_flag" localSheetId="1">#REF!</definedName>
    <definedName name="Impact_flag" localSheetId="16">#REF!</definedName>
    <definedName name="Impact_flag" localSheetId="13">#REF!</definedName>
    <definedName name="Impact_flag" localSheetId="17">#REF!</definedName>
    <definedName name="Impact_flag" localSheetId="15">#REF!</definedName>
    <definedName name="Impact_flag" localSheetId="18">#REF!</definedName>
    <definedName name="Impact_flag" localSheetId="11">#REF!</definedName>
    <definedName name="Impact_flag" localSheetId="7">#REF!</definedName>
    <definedName name="Impact_flag" localSheetId="12">#REF!</definedName>
    <definedName name="Impact_flag" localSheetId="19">#REF!</definedName>
    <definedName name="Impact_flag">#REF!</definedName>
    <definedName name="Index" localSheetId="6">#REF!</definedName>
    <definedName name="Index" localSheetId="14">#REF!</definedName>
    <definedName name="Index" localSheetId="1">#REF!</definedName>
    <definedName name="Index" localSheetId="16">#REF!</definedName>
    <definedName name="Index" localSheetId="13">#REF!</definedName>
    <definedName name="Index" localSheetId="17">#REF!</definedName>
    <definedName name="Index" localSheetId="15">#REF!</definedName>
    <definedName name="Index" localSheetId="18">#REF!</definedName>
    <definedName name="Index" localSheetId="11">#REF!</definedName>
    <definedName name="Index" localSheetId="7">#REF!</definedName>
    <definedName name="Index" localSheetId="12">#REF!</definedName>
    <definedName name="Index" localSheetId="19">#REF!</definedName>
    <definedName name="Index">#REF!</definedName>
    <definedName name="IndexArray" localSheetId="6">#REF!</definedName>
    <definedName name="IndexArray" localSheetId="14">#REF!</definedName>
    <definedName name="IndexArray" localSheetId="1">#REF!</definedName>
    <definedName name="IndexArray" localSheetId="16">#REF!</definedName>
    <definedName name="IndexArray" localSheetId="13">#REF!</definedName>
    <definedName name="IndexArray" localSheetId="17">#REF!</definedName>
    <definedName name="IndexArray" localSheetId="15">#REF!</definedName>
    <definedName name="IndexArray" localSheetId="18">#REF!</definedName>
    <definedName name="IndexArray" localSheetId="11">#REF!</definedName>
    <definedName name="IndexArray" localSheetId="7">#REF!</definedName>
    <definedName name="IndexArray" localSheetId="12">#REF!</definedName>
    <definedName name="IndexArray" localSheetId="19">#REF!</definedName>
    <definedName name="IndexArray">#REF!</definedName>
    <definedName name="ja" localSheetId="6">#REF!</definedName>
    <definedName name="ja" localSheetId="14">#REF!</definedName>
    <definedName name="ja" localSheetId="1">#REF!</definedName>
    <definedName name="ja" localSheetId="16">#REF!</definedName>
    <definedName name="ja" localSheetId="13">#REF!</definedName>
    <definedName name="ja" localSheetId="17">#REF!</definedName>
    <definedName name="ja" localSheetId="15">#REF!</definedName>
    <definedName name="ja" localSheetId="18">#REF!</definedName>
    <definedName name="ja" localSheetId="11">#REF!</definedName>
    <definedName name="ja" localSheetId="7">#REF!</definedName>
    <definedName name="ja">#REF!</definedName>
    <definedName name="LatestChange" localSheetId="6">#REF!</definedName>
    <definedName name="LatestChange" localSheetId="14">#REF!</definedName>
    <definedName name="LatestChange" localSheetId="1">#REF!</definedName>
    <definedName name="LatestChange" localSheetId="16">#REF!</definedName>
    <definedName name="LatestChange" localSheetId="13">#REF!</definedName>
    <definedName name="LatestChange" localSheetId="17">#REF!</definedName>
    <definedName name="LatestChange" localSheetId="15">#REF!</definedName>
    <definedName name="LatestChange" localSheetId="18">#REF!</definedName>
    <definedName name="LatestChange" localSheetId="11">#REF!</definedName>
    <definedName name="LatestChange" localSheetId="7">#REF!</definedName>
    <definedName name="LatestChange" localSheetId="12">#REF!</definedName>
    <definedName name="LatestChange" localSheetId="19">#REF!</definedName>
    <definedName name="LatestChange">#REF!</definedName>
    <definedName name="LatestPerson" localSheetId="6">#REF!</definedName>
    <definedName name="LatestPerson" localSheetId="14">#REF!</definedName>
    <definedName name="LatestPerson" localSheetId="1">#REF!</definedName>
    <definedName name="LatestPerson" localSheetId="16">#REF!</definedName>
    <definedName name="LatestPerson" localSheetId="13">#REF!</definedName>
    <definedName name="LatestPerson" localSheetId="17">#REF!</definedName>
    <definedName name="LatestPerson" localSheetId="15">#REF!</definedName>
    <definedName name="LatestPerson" localSheetId="18">#REF!</definedName>
    <definedName name="LatestPerson" localSheetId="11">#REF!</definedName>
    <definedName name="LatestPerson" localSheetId="7">#REF!</definedName>
    <definedName name="LatestPerson" localSheetId="12">#REF!</definedName>
    <definedName name="LatestPerson" localSheetId="19">#REF!</definedName>
    <definedName name="LatestPerson">#REF!</definedName>
    <definedName name="LatestVersion" localSheetId="6">#REF!</definedName>
    <definedName name="LatestVersion" localSheetId="14">#REF!</definedName>
    <definedName name="LatestVersion" localSheetId="1">#REF!</definedName>
    <definedName name="LatestVersion" localSheetId="16">#REF!</definedName>
    <definedName name="LatestVersion" localSheetId="13">#REF!</definedName>
    <definedName name="LatestVersion" localSheetId="17">#REF!</definedName>
    <definedName name="LatestVersion" localSheetId="15">#REF!</definedName>
    <definedName name="LatestVersion" localSheetId="18">#REF!</definedName>
    <definedName name="LatestVersion" localSheetId="11">#REF!</definedName>
    <definedName name="LatestVersion" localSheetId="7">#REF!</definedName>
    <definedName name="LatestVersion" localSheetId="12">#REF!</definedName>
    <definedName name="LatestVersion" localSheetId="19">#REF!</definedName>
    <definedName name="LatestVersion">#REF!</definedName>
    <definedName name="materail1" localSheetId="6">#REF!</definedName>
    <definedName name="materail1" localSheetId="14">#REF!</definedName>
    <definedName name="materail1" localSheetId="1">#REF!</definedName>
    <definedName name="materail1" localSheetId="16">#REF!</definedName>
    <definedName name="materail1" localSheetId="13">#REF!</definedName>
    <definedName name="materail1" localSheetId="17">#REF!</definedName>
    <definedName name="materail1" localSheetId="15">#REF!</definedName>
    <definedName name="materail1" localSheetId="18">#REF!</definedName>
    <definedName name="materail1" localSheetId="11">#REF!</definedName>
    <definedName name="materail1" localSheetId="7">#REF!</definedName>
    <definedName name="materail1">#REF!</definedName>
    <definedName name="Material" localSheetId="6">#REF!</definedName>
    <definedName name="Material" localSheetId="14">#REF!</definedName>
    <definedName name="Material" localSheetId="1">#REF!</definedName>
    <definedName name="Material" localSheetId="16">#REF!</definedName>
    <definedName name="Material" localSheetId="13">#REF!</definedName>
    <definedName name="Material" localSheetId="17">#REF!</definedName>
    <definedName name="Material" localSheetId="15">#REF!</definedName>
    <definedName name="Material" localSheetId="18">#REF!</definedName>
    <definedName name="Material" localSheetId="11">#REF!</definedName>
    <definedName name="Material" localSheetId="7">#REF!</definedName>
    <definedName name="Material">#REF!</definedName>
    <definedName name="ModelName" localSheetId="6">#REF!</definedName>
    <definedName name="ModelName" localSheetId="14">#REF!</definedName>
    <definedName name="ModelName" localSheetId="1">#REF!</definedName>
    <definedName name="ModelName" localSheetId="16">#REF!</definedName>
    <definedName name="ModelName" localSheetId="13">#REF!</definedName>
    <definedName name="ModelName" localSheetId="17">#REF!</definedName>
    <definedName name="ModelName" localSheetId="15">#REF!</definedName>
    <definedName name="ModelName" localSheetId="18">#REF!</definedName>
    <definedName name="ModelName" localSheetId="11">#REF!</definedName>
    <definedName name="ModelName" localSheetId="7">#REF!</definedName>
    <definedName name="ModelName" localSheetId="12">#REF!</definedName>
    <definedName name="ModelName" localSheetId="19">#REF!</definedName>
    <definedName name="ModelName">#REF!</definedName>
    <definedName name="_xlnm.Print_Area" localSheetId="3">Report!$A$1:$E$29</definedName>
    <definedName name="Quality_flag" localSheetId="6">#REF!</definedName>
    <definedName name="Quality_flag" localSheetId="14">#REF!</definedName>
    <definedName name="Quality_flag" localSheetId="1">#REF!</definedName>
    <definedName name="Quality_flag" localSheetId="16">#REF!</definedName>
    <definedName name="Quality_flag" localSheetId="13">#REF!</definedName>
    <definedName name="Quality_flag" localSheetId="17">#REF!</definedName>
    <definedName name="Quality_flag" localSheetId="15">#REF!</definedName>
    <definedName name="Quality_flag" localSheetId="18">#REF!</definedName>
    <definedName name="Quality_flag" localSheetId="11">#REF!</definedName>
    <definedName name="Quality_flag" localSheetId="7">#REF!</definedName>
    <definedName name="Quality_flag" localSheetId="12">#REF!</definedName>
    <definedName name="Quality_flag" localSheetId="19">#REF!</definedName>
    <definedName name="Quality_flag">#REF!</definedName>
    <definedName name="Risk_flag" localSheetId="6">#REF!</definedName>
    <definedName name="Risk_flag" localSheetId="14">#REF!</definedName>
    <definedName name="Risk_flag" localSheetId="1">#REF!</definedName>
    <definedName name="Risk_flag" localSheetId="16">#REF!</definedName>
    <definedName name="Risk_flag" localSheetId="13">#REF!</definedName>
    <definedName name="Risk_flag" localSheetId="17">#REF!</definedName>
    <definedName name="Risk_flag" localSheetId="15">#REF!</definedName>
    <definedName name="Risk_flag" localSheetId="18">#REF!</definedName>
    <definedName name="Risk_flag" localSheetId="11">#REF!</definedName>
    <definedName name="Risk_flag" localSheetId="7">#REF!</definedName>
    <definedName name="Risk_flag" localSheetId="12">#REF!</definedName>
    <definedName name="Risk_flag" localSheetId="19">#REF!</definedName>
    <definedName name="Risk_flag">#REF!</definedName>
    <definedName name="Status_Checking" localSheetId="6">#REF!</definedName>
    <definedName name="Status_Checking" localSheetId="14">#REF!</definedName>
    <definedName name="Status_Checking" localSheetId="1">#REF!</definedName>
    <definedName name="Status_Checking" localSheetId="16">#REF!</definedName>
    <definedName name="Status_Checking" localSheetId="13">#REF!</definedName>
    <definedName name="Status_Checking" localSheetId="17">#REF!</definedName>
    <definedName name="Status_Checking" localSheetId="15">#REF!</definedName>
    <definedName name="Status_Checking" localSheetId="18">#REF!</definedName>
    <definedName name="Status_Checking" localSheetId="11">#REF!</definedName>
    <definedName name="Status_Checking" localSheetId="7">#REF!</definedName>
    <definedName name="Status_Checking" localSheetId="12">#REF!</definedName>
    <definedName name="Status_Checking" localSheetId="19">#REF!</definedName>
    <definedName name="Status_Checking">#REF!</definedName>
    <definedName name="Status_Overall" localSheetId="6">#REF!</definedName>
    <definedName name="Status_Overall" localSheetId="14">#REF!</definedName>
    <definedName name="Status_Overall" localSheetId="1">#REF!</definedName>
    <definedName name="Status_Overall" localSheetId="16">#REF!</definedName>
    <definedName name="Status_Overall" localSheetId="13">#REF!</definedName>
    <definedName name="Status_Overall" localSheetId="17">#REF!</definedName>
    <definedName name="Status_Overall" localSheetId="15">#REF!</definedName>
    <definedName name="Status_Overall" localSheetId="18">#REF!</definedName>
    <definedName name="Status_Overall" localSheetId="11">#REF!</definedName>
    <definedName name="Status_Overall" localSheetId="7">#REF!</definedName>
    <definedName name="Status_Overall" localSheetId="12">#REF!</definedName>
    <definedName name="Status_Overall" localSheetId="19">#REF!</definedName>
    <definedName name="Status_Overall">#REF!</definedName>
    <definedName name="Status_Update" localSheetId="6">#REF!</definedName>
    <definedName name="Status_Update" localSheetId="14">#REF!</definedName>
    <definedName name="Status_Update" localSheetId="1">#REF!</definedName>
    <definedName name="Status_Update" localSheetId="16">#REF!</definedName>
    <definedName name="Status_Update" localSheetId="13">#REF!</definedName>
    <definedName name="Status_Update" localSheetId="17">#REF!</definedName>
    <definedName name="Status_Update" localSheetId="15">#REF!</definedName>
    <definedName name="Status_Update" localSheetId="18">#REF!</definedName>
    <definedName name="Status_Update" localSheetId="11">#REF!</definedName>
    <definedName name="Status_Update" localSheetId="7">#REF!</definedName>
    <definedName name="Status_Update" localSheetId="12">#REF!</definedName>
    <definedName name="Status_Update" localSheetId="19">#REF!</definedName>
    <definedName name="Status_Update">#REF!</definedName>
    <definedName name="t_Water_supply" localSheetId="6">#REF!</definedName>
    <definedName name="t_Water_supply" localSheetId="14">#REF!</definedName>
    <definedName name="t_Water_supply" localSheetId="1">#REF!</definedName>
    <definedName name="t_Water_supply" localSheetId="16">#REF!</definedName>
    <definedName name="t_Water_supply" localSheetId="13">#REF!</definedName>
    <definedName name="t_Water_supply" localSheetId="17">#REF!</definedName>
    <definedName name="t_Water_supply" localSheetId="15">#REF!</definedName>
    <definedName name="t_Water_supply" localSheetId="18">#REF!</definedName>
    <definedName name="t_Water_supply" localSheetId="7">#REF!</definedName>
    <definedName name="t_Water_supply">#REF!</definedName>
    <definedName name="t_Water_treatment" localSheetId="6">#REF!</definedName>
    <definedName name="t_Water_treatment" localSheetId="14">#REF!</definedName>
    <definedName name="t_Water_treatment" localSheetId="1">#REF!</definedName>
    <definedName name="t_Water_treatment" localSheetId="16">#REF!</definedName>
    <definedName name="t_Water_treatment" localSheetId="13">#REF!</definedName>
    <definedName name="t_Water_treatment" localSheetId="17">#REF!</definedName>
    <definedName name="t_Water_treatment" localSheetId="15">#REF!</definedName>
    <definedName name="t_Water_treatment" localSheetId="18">#REF!</definedName>
    <definedName name="t_Water_treatment" localSheetId="7">#REF!</definedName>
    <definedName name="t_Water_treatment">#REF!</definedName>
    <definedName name="Team" localSheetId="6">#REF!</definedName>
    <definedName name="Team" localSheetId="14">#REF!</definedName>
    <definedName name="Team" localSheetId="1">#REF!</definedName>
    <definedName name="Team" localSheetId="16">#REF!</definedName>
    <definedName name="Team" localSheetId="13">#REF!</definedName>
    <definedName name="Team" localSheetId="17">#REF!</definedName>
    <definedName name="Team" localSheetId="15">#REF!</definedName>
    <definedName name="Team" localSheetId="18">#REF!</definedName>
    <definedName name="Team" localSheetId="11">#REF!</definedName>
    <definedName name="Team" localSheetId="7">#REF!</definedName>
    <definedName name="Team" localSheetId="12">#REF!</definedName>
    <definedName name="Team" localSheetId="19">#REF!</definedName>
    <definedName name="Team">#REF!</definedName>
    <definedName name="Total_WTT_EF_Gen" localSheetId="6">[1]Calc2_UK_WTT_Elec!#REF!</definedName>
    <definedName name="Total_WTT_EF_Gen" localSheetId="14">[1]Calc2_UK_WTT_Elec!#REF!</definedName>
    <definedName name="Total_WTT_EF_Gen" localSheetId="1">[1]Calc2_UK_WTT_Elec!#REF!</definedName>
    <definedName name="Total_WTT_EF_Gen" localSheetId="16">[1]Calc2_UK_WTT_Elec!#REF!</definedName>
    <definedName name="Total_WTT_EF_Gen" localSheetId="13">[1]Calc2_UK_WTT_Elec!#REF!</definedName>
    <definedName name="Total_WTT_EF_Gen" localSheetId="17">[1]Calc2_UK_WTT_Elec!#REF!</definedName>
    <definedName name="Total_WTT_EF_Gen" localSheetId="15">[1]Calc2_UK_WTT_Elec!#REF!</definedName>
    <definedName name="Total_WTT_EF_Gen" localSheetId="18">[1]Calc2_UK_WTT_Elec!#REF!</definedName>
    <definedName name="Total_WTT_EF_Gen" localSheetId="11">[1]Calc2_UK_WTT_Elec!#REF!</definedName>
    <definedName name="Total_WTT_EF_Gen" localSheetId="7">[1]Calc2_UK_WTT_Elec!#REF!</definedName>
    <definedName name="Total_WTT_EF_Gen" localSheetId="12">[1]Calc2_UK_WTT_Elec!#REF!</definedName>
    <definedName name="Total_WTT_EF_Gen" localSheetId="19">[1]Calc2_UK_WTT_Elec!#REF!</definedName>
    <definedName name="Total_WTT_EF_Gen">[1]Calc2_UK_WTT_Elec!#REF!</definedName>
    <definedName name="Year_Reporting_WTT" localSheetId="6">[1]Calc2_UK_WTT_Elec!#REF!</definedName>
    <definedName name="Year_Reporting_WTT" localSheetId="14">[1]Calc2_UK_WTT_Elec!#REF!</definedName>
    <definedName name="Year_Reporting_WTT" localSheetId="1">[1]Calc2_UK_WTT_Elec!#REF!</definedName>
    <definedName name="Year_Reporting_WTT" localSheetId="16">[1]Calc2_UK_WTT_Elec!#REF!</definedName>
    <definedName name="Year_Reporting_WTT" localSheetId="13">[1]Calc2_UK_WTT_Elec!#REF!</definedName>
    <definedName name="Year_Reporting_WTT" localSheetId="17">[1]Calc2_UK_WTT_Elec!#REF!</definedName>
    <definedName name="Year_Reporting_WTT" localSheetId="15">[1]Calc2_UK_WTT_Elec!#REF!</definedName>
    <definedName name="Year_Reporting_WTT" localSheetId="18">[1]Calc2_UK_WTT_Elec!#REF!</definedName>
    <definedName name="Year_Reporting_WTT" localSheetId="11">[1]Calc2_UK_WTT_Elec!#REF!</definedName>
    <definedName name="Year_Reporting_WTT" localSheetId="7">[1]Calc2_UK_WTT_Elec!#REF!</definedName>
    <definedName name="Year_Reporting_WTT" localSheetId="12">[1]Calc2_UK_WTT_Elec!#REF!</definedName>
    <definedName name="Year_Reporting_WTT" localSheetId="19">[1]Calc2_UK_WTT_Elec!#REF!</definedName>
    <definedName name="Year_Reporting_WTT">[1]Calc2_UK_WTT_Elec!#REF!</definedName>
    <definedName name="YesNo" localSheetId="6">#REF!</definedName>
    <definedName name="YesNo" localSheetId="14">#REF!</definedName>
    <definedName name="YesNo" localSheetId="1">#REF!</definedName>
    <definedName name="YesNo" localSheetId="16">#REF!</definedName>
    <definedName name="YesNo" localSheetId="13">#REF!</definedName>
    <definedName name="YesNo" localSheetId="17">#REF!</definedName>
    <definedName name="YesNo" localSheetId="15">#REF!</definedName>
    <definedName name="YesNo" localSheetId="18">#REF!</definedName>
    <definedName name="YesNo" localSheetId="11">#REF!</definedName>
    <definedName name="YesNo" localSheetId="7">#REF!</definedName>
    <definedName name="YesNo" localSheetId="12">#REF!</definedName>
    <definedName name="YesNo" localSheetId="19">#REF!</definedName>
    <definedName name="YesNo">#REF!</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22" i="26" l="1"/>
  <c r="E100" i="35" l="1"/>
  <c r="D100" i="35"/>
  <c r="J100" i="35" s="1"/>
  <c r="E99" i="35"/>
  <c r="D99" i="35"/>
  <c r="E98" i="35"/>
  <c r="D98" i="35"/>
  <c r="E97" i="35"/>
  <c r="D97" i="35"/>
  <c r="E96" i="35"/>
  <c r="D96" i="35"/>
  <c r="J96" i="35" s="1"/>
  <c r="E95" i="35"/>
  <c r="D95" i="35"/>
  <c r="E94" i="35"/>
  <c r="D94" i="35"/>
  <c r="J94" i="35" s="1"/>
  <c r="E93" i="35"/>
  <c r="J93" i="35" s="1"/>
  <c r="D93" i="35"/>
  <c r="E92" i="35"/>
  <c r="D92" i="35"/>
  <c r="J92" i="35" s="1"/>
  <c r="E91" i="35"/>
  <c r="D91" i="35"/>
  <c r="E90" i="35"/>
  <c r="J90" i="35" s="1"/>
  <c r="D90" i="35"/>
  <c r="E89" i="35"/>
  <c r="D89" i="35"/>
  <c r="E88" i="35"/>
  <c r="D88" i="35"/>
  <c r="E87" i="35"/>
  <c r="D87" i="35"/>
  <c r="J87" i="35" s="1"/>
  <c r="J86" i="35"/>
  <c r="E86" i="35"/>
  <c r="D86" i="35"/>
  <c r="E85" i="35"/>
  <c r="D85" i="35"/>
  <c r="E84" i="35"/>
  <c r="D84" i="35"/>
  <c r="E83" i="35"/>
  <c r="D83" i="35"/>
  <c r="J83" i="35" s="1"/>
  <c r="E82" i="35"/>
  <c r="D82" i="35"/>
  <c r="J82" i="35" s="1"/>
  <c r="E81" i="35"/>
  <c r="J81" i="35" s="1"/>
  <c r="D81" i="35"/>
  <c r="E80" i="35"/>
  <c r="D80" i="35"/>
  <c r="J80" i="35" s="1"/>
  <c r="E79" i="35"/>
  <c r="D79" i="35"/>
  <c r="E78" i="35"/>
  <c r="D78" i="35"/>
  <c r="J78" i="35" s="1"/>
  <c r="E77" i="35"/>
  <c r="J77" i="35" s="1"/>
  <c r="D77" i="35"/>
  <c r="E76" i="35"/>
  <c r="D76" i="35"/>
  <c r="J76" i="35" s="1"/>
  <c r="E75" i="35"/>
  <c r="D75" i="35"/>
  <c r="E74" i="35"/>
  <c r="J74" i="35" s="1"/>
  <c r="D74" i="35"/>
  <c r="E73" i="35"/>
  <c r="D73" i="35"/>
  <c r="E72" i="35"/>
  <c r="D72" i="35"/>
  <c r="E71" i="35"/>
  <c r="D71" i="35"/>
  <c r="J71" i="35" s="1"/>
  <c r="J70" i="35"/>
  <c r="E70" i="35"/>
  <c r="D70" i="35"/>
  <c r="E69" i="35"/>
  <c r="D69" i="35"/>
  <c r="E68" i="35"/>
  <c r="D68" i="35"/>
  <c r="E67" i="35"/>
  <c r="D67" i="35"/>
  <c r="J67" i="35" s="1"/>
  <c r="E66" i="35"/>
  <c r="D66" i="35"/>
  <c r="J66" i="35" s="1"/>
  <c r="E65" i="35"/>
  <c r="J65" i="35" s="1"/>
  <c r="D65" i="35"/>
  <c r="E64" i="35"/>
  <c r="D64" i="35"/>
  <c r="J64" i="35" s="1"/>
  <c r="E63" i="35"/>
  <c r="D63" i="35"/>
  <c r="E62" i="35"/>
  <c r="D62" i="35"/>
  <c r="J62" i="35" s="1"/>
  <c r="E61" i="35"/>
  <c r="J61" i="35" s="1"/>
  <c r="D61" i="35"/>
  <c r="E60" i="35"/>
  <c r="D60" i="35"/>
  <c r="J60" i="35" s="1"/>
  <c r="E59" i="35"/>
  <c r="D59" i="35"/>
  <c r="E58" i="35"/>
  <c r="J58" i="35" s="1"/>
  <c r="D58" i="35"/>
  <c r="E57" i="35"/>
  <c r="D57" i="35"/>
  <c r="E56" i="35"/>
  <c r="D56" i="35"/>
  <c r="E55" i="35"/>
  <c r="D55" i="35"/>
  <c r="J55" i="35" s="1"/>
  <c r="J54" i="35"/>
  <c r="E54" i="35"/>
  <c r="D54" i="35"/>
  <c r="E53" i="35"/>
  <c r="D53" i="35"/>
  <c r="E52" i="35"/>
  <c r="D52" i="35"/>
  <c r="E51" i="35"/>
  <c r="D51" i="35"/>
  <c r="J51" i="35" s="1"/>
  <c r="E50" i="35"/>
  <c r="D50" i="35"/>
  <c r="J50" i="35" s="1"/>
  <c r="E49" i="35"/>
  <c r="J49" i="35" s="1"/>
  <c r="D49" i="35"/>
  <c r="E48" i="35"/>
  <c r="D48" i="35"/>
  <c r="J48" i="35" s="1"/>
  <c r="E47" i="35"/>
  <c r="D47" i="35"/>
  <c r="E46" i="35"/>
  <c r="D46" i="35"/>
  <c r="J46" i="35" s="1"/>
  <c r="E45" i="35"/>
  <c r="J45" i="35" s="1"/>
  <c r="D45" i="35"/>
  <c r="E44" i="35"/>
  <c r="D44" i="35"/>
  <c r="J44" i="35" s="1"/>
  <c r="E43" i="35"/>
  <c r="D43" i="35"/>
  <c r="E42" i="35"/>
  <c r="D42" i="35"/>
  <c r="J42" i="35" s="1"/>
  <c r="E41" i="35"/>
  <c r="D41" i="35"/>
  <c r="E40" i="35"/>
  <c r="D40" i="35"/>
  <c r="E39" i="35"/>
  <c r="D39" i="35"/>
  <c r="J39" i="35" s="1"/>
  <c r="J38" i="35"/>
  <c r="E38" i="35"/>
  <c r="D38" i="35"/>
  <c r="E37" i="35"/>
  <c r="D37" i="35"/>
  <c r="J37" i="35" l="1"/>
  <c r="J85" i="35"/>
  <c r="J53" i="35"/>
  <c r="J69" i="35"/>
  <c r="J41" i="35"/>
  <c r="J43" i="35"/>
  <c r="J52" i="35"/>
  <c r="J57" i="35"/>
  <c r="J59" i="35"/>
  <c r="J68" i="35"/>
  <c r="J73" i="35"/>
  <c r="J75" i="35"/>
  <c r="J84" i="35"/>
  <c r="J89" i="35"/>
  <c r="J91" i="35"/>
  <c r="J98" i="35"/>
  <c r="J40" i="35"/>
  <c r="J47" i="35"/>
  <c r="J56" i="35"/>
  <c r="J63" i="35"/>
  <c r="J72" i="35"/>
  <c r="J79" i="35"/>
  <c r="J88" i="35"/>
  <c r="J95" i="35"/>
  <c r="J97" i="35"/>
  <c r="J99" i="35"/>
  <c r="J60" i="25"/>
  <c r="J61" i="25"/>
  <c r="J62" i="25"/>
  <c r="J63" i="25"/>
  <c r="J64" i="25"/>
  <c r="J65" i="25"/>
  <c r="J66" i="25"/>
  <c r="J67" i="25"/>
  <c r="J68" i="25"/>
  <c r="J69" i="25"/>
  <c r="J70" i="25"/>
  <c r="J71" i="25"/>
  <c r="J72" i="25"/>
  <c r="J73" i="25"/>
  <c r="J74" i="25"/>
  <c r="J75" i="25"/>
  <c r="J76" i="25"/>
  <c r="J77" i="25"/>
  <c r="J78" i="25"/>
  <c r="J79" i="25"/>
  <c r="J80" i="25"/>
  <c r="J81" i="25"/>
  <c r="J82" i="25"/>
  <c r="J83" i="25"/>
  <c r="J84" i="25"/>
  <c r="J85" i="25"/>
  <c r="J86" i="25"/>
  <c r="J87" i="25"/>
  <c r="J88" i="25"/>
  <c r="J89" i="25"/>
  <c r="J90" i="25"/>
  <c r="J91" i="25"/>
  <c r="J92" i="25"/>
  <c r="J93" i="25"/>
  <c r="J94" i="25"/>
  <c r="J95" i="25"/>
  <c r="J96" i="25"/>
  <c r="J97" i="25"/>
  <c r="J98" i="25"/>
  <c r="J99" i="25"/>
  <c r="J100" i="25"/>
  <c r="J101" i="25"/>
  <c r="J102" i="25"/>
  <c r="J103" i="25"/>
  <c r="J104" i="25"/>
  <c r="J105" i="25"/>
  <c r="J106" i="25"/>
  <c r="J107" i="25"/>
  <c r="J108" i="25"/>
  <c r="J109" i="25"/>
  <c r="J110" i="25"/>
  <c r="J111" i="25"/>
  <c r="J59" i="25"/>
  <c r="E6" i="39" l="1"/>
  <c r="I8" i="39"/>
  <c r="J8" i="39"/>
  <c r="C17" i="39"/>
  <c r="I6" i="39" l="1"/>
  <c r="E9" i="26" s="1"/>
  <c r="E17" i="39"/>
  <c r="H17" i="39" s="1"/>
  <c r="E12" i="26" s="1"/>
  <c r="E7" i="35"/>
  <c r="E8" i="35"/>
  <c r="E9" i="35"/>
  <c r="E10" i="35"/>
  <c r="E11" i="35"/>
  <c r="E12" i="35"/>
  <c r="E13" i="35"/>
  <c r="E14" i="35"/>
  <c r="E15" i="35"/>
  <c r="E16" i="35"/>
  <c r="E17" i="35"/>
  <c r="E18" i="35"/>
  <c r="E19" i="35"/>
  <c r="E20" i="35"/>
  <c r="E21" i="35"/>
  <c r="E22" i="35"/>
  <c r="E23" i="35"/>
  <c r="E24" i="35"/>
  <c r="E25" i="35"/>
  <c r="E26" i="35"/>
  <c r="E27" i="35"/>
  <c r="E28" i="35"/>
  <c r="E29" i="35"/>
  <c r="E30" i="35"/>
  <c r="E31" i="35"/>
  <c r="E32" i="35"/>
  <c r="E33" i="35"/>
  <c r="E34" i="35"/>
  <c r="E35" i="35"/>
  <c r="E36" i="35"/>
  <c r="E6" i="35" l="1"/>
  <c r="J2843" i="36" l="1"/>
  <c r="J3076" i="36" l="1"/>
  <c r="J3075" i="36"/>
  <c r="J3074" i="36"/>
  <c r="J3073" i="36"/>
  <c r="J3072" i="36"/>
  <c r="J3071" i="36"/>
  <c r="J3070" i="36"/>
  <c r="J3069" i="36"/>
  <c r="J3068" i="36"/>
  <c r="J3067" i="36"/>
  <c r="J3066" i="36"/>
  <c r="J3065" i="36"/>
  <c r="J3064" i="36"/>
  <c r="J3063" i="36"/>
  <c r="J3062" i="36"/>
  <c r="J3061" i="36"/>
  <c r="J3060" i="36"/>
  <c r="J3059" i="36"/>
  <c r="J3058" i="36"/>
  <c r="J3057" i="36"/>
  <c r="J3056" i="36"/>
  <c r="J3055" i="36"/>
  <c r="J3054" i="36"/>
  <c r="J3053" i="36"/>
  <c r="J3052" i="36"/>
  <c r="J3051" i="36"/>
  <c r="J3050" i="36"/>
  <c r="J3049" i="36"/>
  <c r="J3048" i="36"/>
  <c r="J3047" i="36"/>
  <c r="J3046" i="36"/>
  <c r="J3045" i="36"/>
  <c r="J3044" i="36"/>
  <c r="J3043" i="36"/>
  <c r="J3042" i="36"/>
  <c r="J3041" i="36"/>
  <c r="J3040" i="36"/>
  <c r="J3039" i="36"/>
  <c r="J3038" i="36"/>
  <c r="J3037" i="36"/>
  <c r="J3036" i="36"/>
  <c r="J3035" i="36"/>
  <c r="J3034" i="36"/>
  <c r="J3033" i="36"/>
  <c r="J3032" i="36"/>
  <c r="J3031" i="36"/>
  <c r="J3030" i="36"/>
  <c r="J3029" i="36"/>
  <c r="J3028" i="36"/>
  <c r="J3027" i="36"/>
  <c r="J3026" i="36"/>
  <c r="J3025" i="36"/>
  <c r="J3024" i="36"/>
  <c r="J3023" i="36"/>
  <c r="J3022" i="36"/>
  <c r="J3021" i="36"/>
  <c r="J3020" i="36"/>
  <c r="J3019" i="36"/>
  <c r="J3018" i="36"/>
  <c r="J3017" i="36"/>
  <c r="J3016" i="36"/>
  <c r="J3015" i="36"/>
  <c r="J3014" i="36"/>
  <c r="J3013" i="36"/>
  <c r="J3012" i="36"/>
  <c r="J3011" i="36"/>
  <c r="J3010" i="36"/>
  <c r="J3009" i="36"/>
  <c r="J3008" i="36"/>
  <c r="J3007" i="36"/>
  <c r="J3006" i="36"/>
  <c r="J3005" i="36"/>
  <c r="J3004" i="36"/>
  <c r="J3003" i="36"/>
  <c r="J3002" i="36"/>
  <c r="J3001" i="36"/>
  <c r="J3000" i="36"/>
  <c r="J2999" i="36"/>
  <c r="J2998" i="36"/>
  <c r="J2997" i="36"/>
  <c r="J2996" i="36"/>
  <c r="J2995" i="36"/>
  <c r="J2994" i="36"/>
  <c r="J2993" i="36"/>
  <c r="J2992" i="36"/>
  <c r="J2991" i="36"/>
  <c r="J2990" i="36"/>
  <c r="J2989" i="36"/>
  <c r="J2988" i="36"/>
  <c r="J2987" i="36"/>
  <c r="J2986" i="36"/>
  <c r="J2985" i="36"/>
  <c r="J2984" i="36"/>
  <c r="J2983" i="36"/>
  <c r="J2982" i="36"/>
  <c r="J2981" i="36"/>
  <c r="J2980" i="36"/>
  <c r="J2979" i="36"/>
  <c r="J2978" i="36"/>
  <c r="J2977" i="36"/>
  <c r="J2976" i="36"/>
  <c r="J2975" i="36"/>
  <c r="J2974" i="36"/>
  <c r="J2973" i="36"/>
  <c r="J2972" i="36"/>
  <c r="J2971" i="36"/>
  <c r="J2970" i="36"/>
  <c r="J2969" i="36"/>
  <c r="J2968" i="36"/>
  <c r="J2967" i="36"/>
  <c r="J2966" i="36"/>
  <c r="J2965" i="36"/>
  <c r="J2964" i="36"/>
  <c r="J2963" i="36"/>
  <c r="J2962" i="36"/>
  <c r="J2961" i="36"/>
  <c r="J2960" i="36"/>
  <c r="J2959" i="36"/>
  <c r="J2958" i="36"/>
  <c r="J2957" i="36"/>
  <c r="J2956" i="36"/>
  <c r="J2955" i="36"/>
  <c r="J2954" i="36"/>
  <c r="J2953" i="36"/>
  <c r="J2952" i="36"/>
  <c r="J2951" i="36"/>
  <c r="J2950" i="36"/>
  <c r="J2949" i="36"/>
  <c r="J2948" i="36"/>
  <c r="J2947" i="36"/>
  <c r="J2946" i="36"/>
  <c r="J2945" i="36"/>
  <c r="J2944" i="36"/>
  <c r="J2943" i="36"/>
  <c r="J2942" i="36"/>
  <c r="J2941" i="36"/>
  <c r="J2940" i="36"/>
  <c r="J2939" i="36"/>
  <c r="J2938" i="36"/>
  <c r="J2937" i="36"/>
  <c r="J2936" i="36"/>
  <c r="J2935" i="36"/>
  <c r="J2934" i="36"/>
  <c r="J2933" i="36"/>
  <c r="J2932" i="36"/>
  <c r="J2931" i="36"/>
  <c r="J2930" i="36"/>
  <c r="J2929" i="36"/>
  <c r="J2928" i="36"/>
  <c r="J2927" i="36"/>
  <c r="J2926" i="36"/>
  <c r="J2925" i="36"/>
  <c r="J2924" i="36"/>
  <c r="J2923" i="36"/>
  <c r="J2922" i="36"/>
  <c r="J2921" i="36"/>
  <c r="J2920" i="36"/>
  <c r="J2919" i="36"/>
  <c r="J2918" i="36"/>
  <c r="J2917" i="36"/>
  <c r="J2916" i="36"/>
  <c r="J2915" i="36"/>
  <c r="J2914" i="36"/>
  <c r="J2913" i="36"/>
  <c r="J2912" i="36"/>
  <c r="J2911" i="36"/>
  <c r="J2910" i="36"/>
  <c r="J2909" i="36"/>
  <c r="J2908" i="36"/>
  <c r="J2907" i="36"/>
  <c r="J2906" i="36"/>
  <c r="J2905" i="36"/>
  <c r="J2904" i="36"/>
  <c r="J2903" i="36"/>
  <c r="J2902" i="36"/>
  <c r="J2901" i="36"/>
  <c r="J2900" i="36"/>
  <c r="J2899" i="36"/>
  <c r="J2898" i="36"/>
  <c r="J2897" i="36"/>
  <c r="J2896" i="36"/>
  <c r="J2895" i="36"/>
  <c r="J2894" i="36"/>
  <c r="J2893" i="36"/>
  <c r="J2892" i="36"/>
  <c r="J2891" i="36"/>
  <c r="J2890" i="36"/>
  <c r="J2889" i="36"/>
  <c r="J2888" i="36"/>
  <c r="J2887" i="36"/>
  <c r="J2886" i="36"/>
  <c r="J2885" i="36"/>
  <c r="J2884" i="36"/>
  <c r="J2883" i="36"/>
  <c r="J2882" i="36"/>
  <c r="J2881" i="36"/>
  <c r="J2880" i="36"/>
  <c r="J2879" i="36"/>
  <c r="J2878" i="36"/>
  <c r="J2877" i="36"/>
  <c r="J2876" i="36"/>
  <c r="J2875" i="36"/>
  <c r="J2874" i="36"/>
  <c r="J2873" i="36"/>
  <c r="J2872" i="36"/>
  <c r="J2871" i="36"/>
  <c r="J2870" i="36"/>
  <c r="J2869" i="36"/>
  <c r="J2868" i="36"/>
  <c r="J2867" i="36"/>
  <c r="J2866" i="36"/>
  <c r="J2865" i="36"/>
  <c r="J2864" i="36"/>
  <c r="J2863" i="36"/>
  <c r="J2862" i="36"/>
  <c r="J2861" i="36"/>
  <c r="J2860" i="36"/>
  <c r="J2859" i="36"/>
  <c r="J2858" i="36"/>
  <c r="J2857" i="36"/>
  <c r="J2856" i="36"/>
  <c r="J2855" i="36"/>
  <c r="J2854" i="36"/>
  <c r="J2853" i="36"/>
  <c r="J2852" i="36"/>
  <c r="J2851" i="36"/>
  <c r="J2850" i="36"/>
  <c r="J2849" i="36"/>
  <c r="J2848" i="36"/>
  <c r="J2847" i="36"/>
  <c r="J2846" i="36"/>
  <c r="J2845" i="36"/>
  <c r="J2844" i="36"/>
  <c r="I15" i="38" l="1"/>
  <c r="I14" i="38"/>
  <c r="I13" i="38"/>
  <c r="I12" i="38"/>
  <c r="I11" i="38"/>
  <c r="I10" i="38"/>
  <c r="I9" i="38"/>
  <c r="I8" i="38"/>
  <c r="I7" i="38"/>
  <c r="I6" i="38"/>
  <c r="I56" i="37" l="1"/>
  <c r="I55" i="37"/>
  <c r="I54" i="37"/>
  <c r="I53" i="37"/>
  <c r="I52" i="37"/>
  <c r="I51" i="37"/>
  <c r="I50" i="37"/>
  <c r="I49" i="37"/>
  <c r="I48" i="37"/>
  <c r="I47" i="37"/>
  <c r="I46" i="37"/>
  <c r="I45" i="37"/>
  <c r="I44" i="37"/>
  <c r="I43" i="37"/>
  <c r="I42" i="37"/>
  <c r="I41" i="37"/>
  <c r="I40" i="37"/>
  <c r="I39" i="37"/>
  <c r="I38" i="37"/>
  <c r="I37" i="37"/>
  <c r="I36" i="37"/>
  <c r="I35" i="37"/>
  <c r="I34" i="37"/>
  <c r="I33" i="37"/>
  <c r="I32" i="37"/>
  <c r="I31" i="37"/>
  <c r="I30" i="37"/>
  <c r="I29" i="37"/>
  <c r="I28" i="37"/>
  <c r="I27" i="37"/>
  <c r="I26" i="37"/>
  <c r="I25" i="37"/>
  <c r="I24" i="37"/>
  <c r="I23" i="37"/>
  <c r="I22" i="37"/>
  <c r="I21" i="37"/>
  <c r="I20" i="37"/>
  <c r="I19" i="37"/>
  <c r="I18" i="37"/>
  <c r="I17" i="37"/>
  <c r="I16" i="37"/>
  <c r="I15" i="37"/>
  <c r="I14" i="37"/>
  <c r="I13" i="37"/>
  <c r="I12" i="37"/>
  <c r="I11" i="37"/>
  <c r="I10" i="37"/>
  <c r="I9" i="37"/>
  <c r="I8" i="37"/>
  <c r="I7" i="37"/>
  <c r="I6" i="37"/>
  <c r="K7" i="8"/>
  <c r="K20" i="8" l="1"/>
  <c r="K21" i="8"/>
  <c r="K22" i="8"/>
  <c r="K8" i="8"/>
  <c r="K23" i="8"/>
  <c r="K24" i="8"/>
  <c r="K25" i="8"/>
  <c r="K26" i="8"/>
  <c r="K27" i="8"/>
  <c r="K28" i="8"/>
  <c r="K9" i="8"/>
  <c r="K10" i="8"/>
  <c r="K29" i="8"/>
  <c r="K30" i="8"/>
  <c r="K31" i="8"/>
  <c r="K32" i="8"/>
  <c r="K33" i="8"/>
  <c r="K34" i="8"/>
  <c r="K11" i="8"/>
  <c r="K12" i="8"/>
  <c r="K35" i="8"/>
  <c r="K36" i="8"/>
  <c r="K37" i="8"/>
  <c r="K38" i="8"/>
  <c r="K39" i="8"/>
  <c r="K40" i="8"/>
  <c r="K13" i="8"/>
  <c r="K14" i="8"/>
  <c r="K41" i="8"/>
  <c r="K42" i="8"/>
  <c r="K43" i="8"/>
  <c r="K44" i="8"/>
  <c r="K45" i="8"/>
  <c r="K46" i="8"/>
  <c r="K47" i="8"/>
  <c r="K48" i="8"/>
  <c r="K49" i="8"/>
  <c r="K15" i="8"/>
  <c r="K50" i="8"/>
  <c r="K51" i="8"/>
  <c r="K52" i="8"/>
  <c r="K53" i="8"/>
  <c r="K54" i="8"/>
  <c r="K16" i="8"/>
  <c r="K55" i="8"/>
  <c r="K56" i="8"/>
  <c r="K57" i="8"/>
  <c r="K58" i="8"/>
  <c r="K59" i="8"/>
  <c r="K17" i="8"/>
  <c r="K60" i="8"/>
  <c r="K61" i="8"/>
  <c r="K62" i="8"/>
  <c r="K63" i="8"/>
  <c r="K64" i="8"/>
  <c r="K18" i="8"/>
  <c r="K65" i="8"/>
  <c r="K66" i="8"/>
  <c r="K67" i="8"/>
  <c r="K68" i="8"/>
  <c r="K69" i="8"/>
  <c r="K70" i="8"/>
  <c r="K71" i="8"/>
  <c r="K72" i="8"/>
  <c r="K73" i="8"/>
  <c r="K74" i="8"/>
  <c r="K75" i="8"/>
  <c r="K76" i="8"/>
  <c r="K77" i="8"/>
  <c r="K78" i="8"/>
  <c r="K79" i="8"/>
  <c r="K80" i="8"/>
  <c r="L51" i="8"/>
  <c r="L52" i="8"/>
  <c r="L53" i="8"/>
  <c r="L54" i="8"/>
  <c r="L16" i="8"/>
  <c r="L55" i="8"/>
  <c r="L56" i="8"/>
  <c r="L57" i="8"/>
  <c r="L58" i="8"/>
  <c r="L59" i="8"/>
  <c r="L17" i="8"/>
  <c r="L60" i="8"/>
  <c r="L61" i="8"/>
  <c r="L62" i="8"/>
  <c r="L63" i="8"/>
  <c r="L64" i="8"/>
  <c r="L18" i="8"/>
  <c r="L65" i="8"/>
  <c r="L66" i="8"/>
  <c r="L67" i="8"/>
  <c r="L68" i="8"/>
  <c r="L69" i="8"/>
  <c r="L70" i="8"/>
  <c r="L71" i="8"/>
  <c r="L72" i="8"/>
  <c r="L73" i="8"/>
  <c r="L74" i="8"/>
  <c r="L75" i="8"/>
  <c r="L76" i="8"/>
  <c r="L77" i="8"/>
  <c r="L78" i="8"/>
  <c r="L79" i="8"/>
  <c r="L80" i="8"/>
  <c r="L20" i="8"/>
  <c r="L21" i="8"/>
  <c r="L22" i="8"/>
  <c r="L7" i="8"/>
  <c r="L8" i="8"/>
  <c r="L23" i="8"/>
  <c r="L24" i="8"/>
  <c r="L25" i="8"/>
  <c r="L26" i="8"/>
  <c r="L27" i="8"/>
  <c r="L28" i="8"/>
  <c r="L9" i="8"/>
  <c r="L10" i="8"/>
  <c r="L29" i="8"/>
  <c r="L30" i="8"/>
  <c r="L31" i="8"/>
  <c r="L32" i="8"/>
  <c r="L33" i="8"/>
  <c r="L34" i="8"/>
  <c r="L11" i="8"/>
  <c r="L12" i="8"/>
  <c r="L35" i="8"/>
  <c r="L36" i="8"/>
  <c r="L37" i="8"/>
  <c r="L38" i="8"/>
  <c r="L39" i="8"/>
  <c r="L40" i="8"/>
  <c r="L13" i="8"/>
  <c r="L14" i="8"/>
  <c r="L41" i="8"/>
  <c r="L42" i="8"/>
  <c r="L43" i="8"/>
  <c r="L44" i="8"/>
  <c r="L45" i="8"/>
  <c r="L46" i="8"/>
  <c r="L47" i="8"/>
  <c r="L48" i="8"/>
  <c r="L49" i="8"/>
  <c r="L15" i="8"/>
  <c r="L50" i="8"/>
  <c r="L19" i="8"/>
  <c r="C84" i="8"/>
  <c r="K19" i="8"/>
  <c r="J58" i="25" l="1"/>
  <c r="J7" i="25"/>
  <c r="J8" i="25"/>
  <c r="J9" i="25"/>
  <c r="J10" i="25"/>
  <c r="J11" i="25"/>
  <c r="J12" i="25"/>
  <c r="J13" i="25"/>
  <c r="J14" i="25"/>
  <c r="J15" i="25"/>
  <c r="J16" i="25"/>
  <c r="J17" i="25"/>
  <c r="J18" i="25"/>
  <c r="J19" i="25"/>
  <c r="J20" i="25"/>
  <c r="J21" i="25"/>
  <c r="J22" i="25"/>
  <c r="J23" i="25"/>
  <c r="J24" i="25"/>
  <c r="J25" i="25"/>
  <c r="J26" i="25"/>
  <c r="J27" i="25"/>
  <c r="J28" i="25"/>
  <c r="J29" i="25"/>
  <c r="J30" i="25"/>
  <c r="J31" i="25"/>
  <c r="J32" i="25"/>
  <c r="J33" i="25"/>
  <c r="J34" i="25"/>
  <c r="J35" i="25"/>
  <c r="J36" i="25"/>
  <c r="J37" i="25"/>
  <c r="J38" i="25"/>
  <c r="J39" i="25"/>
  <c r="J40" i="25"/>
  <c r="J41" i="25"/>
  <c r="J42" i="25"/>
  <c r="J43" i="25"/>
  <c r="J44" i="25"/>
  <c r="J45" i="25"/>
  <c r="J46" i="25"/>
  <c r="J47" i="25"/>
  <c r="J48" i="25"/>
  <c r="J49" i="25"/>
  <c r="J50" i="25"/>
  <c r="J51" i="25"/>
  <c r="J52" i="25"/>
  <c r="J53" i="25"/>
  <c r="J54" i="25"/>
  <c r="J55" i="25"/>
  <c r="J56" i="25"/>
  <c r="J57" i="25"/>
  <c r="J6" i="25"/>
  <c r="I6" i="23"/>
  <c r="I7" i="23"/>
  <c r="I8" i="23"/>
  <c r="I9" i="23"/>
  <c r="I10" i="23"/>
  <c r="I11" i="23"/>
  <c r="I12" i="23"/>
  <c r="I13" i="23"/>
  <c r="I14" i="23"/>
  <c r="I15" i="23"/>
  <c r="I16" i="23"/>
  <c r="I17" i="23"/>
  <c r="I18" i="23"/>
  <c r="I19" i="23"/>
  <c r="I20" i="23"/>
  <c r="I21" i="23"/>
  <c r="I22" i="23"/>
  <c r="I23" i="23"/>
  <c r="I24" i="23"/>
  <c r="I25" i="23"/>
  <c r="I26" i="23"/>
  <c r="I27" i="23"/>
  <c r="I28" i="23"/>
  <c r="I29" i="23"/>
  <c r="I30" i="23"/>
  <c r="I31" i="23"/>
  <c r="I32" i="23"/>
  <c r="I33" i="23"/>
  <c r="I34" i="23"/>
  <c r="I35" i="23"/>
  <c r="I36" i="23"/>
  <c r="I37" i="23"/>
  <c r="I38" i="23"/>
  <c r="I39" i="23"/>
  <c r="I40" i="23"/>
  <c r="I41" i="23"/>
  <c r="I42" i="23"/>
  <c r="I43" i="23"/>
  <c r="I44" i="23"/>
  <c r="I45" i="23"/>
  <c r="I46" i="23"/>
  <c r="I47" i="23"/>
  <c r="I48" i="23"/>
  <c r="I49" i="23"/>
  <c r="I50" i="23"/>
  <c r="I51" i="23"/>
  <c r="I52" i="23"/>
  <c r="I53" i="23"/>
  <c r="I54" i="23"/>
  <c r="I55" i="23"/>
  <c r="I56" i="23"/>
  <c r="J1744" i="36"/>
  <c r="G13" i="18"/>
  <c r="G6" i="18"/>
  <c r="N7" i="22" l="1"/>
  <c r="N8" i="22"/>
  <c r="N9" i="22"/>
  <c r="L9" i="22" s="1"/>
  <c r="N10" i="22"/>
  <c r="N11" i="22"/>
  <c r="N12" i="22"/>
  <c r="N13" i="22"/>
  <c r="N14" i="22"/>
  <c r="N15" i="22"/>
  <c r="N16" i="22"/>
  <c r="N17" i="22"/>
  <c r="N18" i="22"/>
  <c r="N19" i="22"/>
  <c r="N20" i="22"/>
  <c r="N21" i="22"/>
  <c r="N22" i="22"/>
  <c r="N23" i="22"/>
  <c r="N24" i="22"/>
  <c r="N25" i="22"/>
  <c r="N26" i="22"/>
  <c r="N27" i="22"/>
  <c r="N28" i="22"/>
  <c r="N29" i="22"/>
  <c r="N30" i="22"/>
  <c r="N31" i="22"/>
  <c r="N32" i="22"/>
  <c r="N33" i="22"/>
  <c r="N34" i="22"/>
  <c r="N35" i="22"/>
  <c r="N36" i="22"/>
  <c r="N37" i="22"/>
  <c r="N38" i="22"/>
  <c r="N39" i="22"/>
  <c r="N40" i="22"/>
  <c r="N41" i="22"/>
  <c r="N42" i="22"/>
  <c r="N43" i="22"/>
  <c r="N44" i="22"/>
  <c r="N45" i="22"/>
  <c r="N46" i="22"/>
  <c r="N47" i="22"/>
  <c r="N48" i="22"/>
  <c r="N49" i="22"/>
  <c r="N50" i="22"/>
  <c r="N51" i="22"/>
  <c r="N52" i="22"/>
  <c r="N53" i="22"/>
  <c r="N54" i="22"/>
  <c r="N55" i="22"/>
  <c r="N56" i="22"/>
  <c r="N57" i="22"/>
  <c r="N58" i="22"/>
  <c r="N59" i="22"/>
  <c r="N60" i="22"/>
  <c r="N61" i="22"/>
  <c r="N62" i="22"/>
  <c r="N63" i="22"/>
  <c r="N64" i="22"/>
  <c r="N65" i="22"/>
  <c r="N66" i="22"/>
  <c r="N67" i="22"/>
  <c r="N68" i="22"/>
  <c r="N69" i="22"/>
  <c r="N70" i="22"/>
  <c r="N71" i="22"/>
  <c r="N72" i="22"/>
  <c r="N73" i="22"/>
  <c r="N74" i="22"/>
  <c r="N75" i="22"/>
  <c r="N76" i="22"/>
  <c r="N77" i="22"/>
  <c r="N78" i="22"/>
  <c r="N79" i="22"/>
  <c r="N80" i="22"/>
  <c r="N81" i="22"/>
  <c r="N82" i="22"/>
  <c r="N83" i="22"/>
  <c r="N84" i="22"/>
  <c r="N85" i="22"/>
  <c r="N86" i="22"/>
  <c r="N87" i="22"/>
  <c r="N88" i="22"/>
  <c r="N89" i="22"/>
  <c r="N90" i="22"/>
  <c r="N91" i="22"/>
  <c r="N92" i="22"/>
  <c r="N93" i="22"/>
  <c r="N94" i="22"/>
  <c r="N95" i="22"/>
  <c r="N96" i="22"/>
  <c r="N97" i="22"/>
  <c r="N98" i="22"/>
  <c r="N99" i="22"/>
  <c r="N100" i="22"/>
  <c r="N101" i="22"/>
  <c r="N102" i="22"/>
  <c r="N103" i="22"/>
  <c r="N104" i="22"/>
  <c r="N105" i="22"/>
  <c r="N106" i="22"/>
  <c r="N107" i="22"/>
  <c r="N108" i="22"/>
  <c r="N109" i="22"/>
  <c r="N110" i="22"/>
  <c r="N111" i="22"/>
  <c r="N112" i="22"/>
  <c r="N113" i="22"/>
  <c r="N114" i="22"/>
  <c r="N115" i="22"/>
  <c r="N116" i="22"/>
  <c r="N117" i="22"/>
  <c r="N118" i="22"/>
  <c r="N119" i="22"/>
  <c r="N120" i="22"/>
  <c r="N121" i="22"/>
  <c r="N122" i="22"/>
  <c r="N123" i="22"/>
  <c r="N124" i="22"/>
  <c r="N125" i="22"/>
  <c r="N126" i="22"/>
  <c r="N127" i="22"/>
  <c r="N128" i="22"/>
  <c r="N129" i="22"/>
  <c r="N130" i="22"/>
  <c r="N131" i="22"/>
  <c r="N132" i="22"/>
  <c r="N133" i="22"/>
  <c r="N134" i="22"/>
  <c r="N135" i="22"/>
  <c r="N136" i="22"/>
  <c r="N137" i="22"/>
  <c r="N138" i="22"/>
  <c r="N139" i="22"/>
  <c r="N140" i="22"/>
  <c r="N141" i="22"/>
  <c r="N142" i="22"/>
  <c r="N143" i="22"/>
  <c r="N144" i="22"/>
  <c r="N145" i="22"/>
  <c r="N146" i="22"/>
  <c r="N147" i="22"/>
  <c r="N148" i="22"/>
  <c r="N149" i="22"/>
  <c r="N150" i="22"/>
  <c r="N151" i="22"/>
  <c r="N152" i="22"/>
  <c r="N153" i="22"/>
  <c r="N154" i="22"/>
  <c r="N155" i="22"/>
  <c r="N156" i="22"/>
  <c r="N157" i="22"/>
  <c r="N158" i="22"/>
  <c r="N159" i="22"/>
  <c r="N160" i="22"/>
  <c r="N161" i="22"/>
  <c r="N162" i="22"/>
  <c r="N163" i="22"/>
  <c r="N164" i="22"/>
  <c r="N165" i="22"/>
  <c r="N166" i="22"/>
  <c r="N167" i="22"/>
  <c r="N168" i="22"/>
  <c r="N169" i="22"/>
  <c r="N170" i="22"/>
  <c r="N171" i="22"/>
  <c r="N172" i="22"/>
  <c r="N173" i="22"/>
  <c r="N174" i="22"/>
  <c r="N175" i="22"/>
  <c r="N176" i="22"/>
  <c r="N177" i="22"/>
  <c r="N178" i="22"/>
  <c r="N179" i="22"/>
  <c r="N180" i="22"/>
  <c r="N181" i="22"/>
  <c r="N182" i="22"/>
  <c r="N183" i="22"/>
  <c r="N184" i="22"/>
  <c r="N185" i="22"/>
  <c r="N186" i="22"/>
  <c r="N187" i="22"/>
  <c r="N188" i="22"/>
  <c r="N189" i="22"/>
  <c r="N190" i="22"/>
  <c r="N191" i="22"/>
  <c r="N192" i="22"/>
  <c r="N193" i="22"/>
  <c r="N194" i="22"/>
  <c r="N195" i="22"/>
  <c r="N196" i="22"/>
  <c r="N197" i="22"/>
  <c r="N198" i="22"/>
  <c r="N199" i="22"/>
  <c r="N200" i="22"/>
  <c r="N201" i="22"/>
  <c r="N202" i="22"/>
  <c r="N203" i="22"/>
  <c r="N204" i="22"/>
  <c r="N205" i="22"/>
  <c r="N206" i="22"/>
  <c r="N207" i="22"/>
  <c r="N208" i="22"/>
  <c r="N209" i="22"/>
  <c r="N210" i="22"/>
  <c r="N211" i="22"/>
  <c r="N212" i="22"/>
  <c r="N213" i="22"/>
  <c r="N214" i="22"/>
  <c r="N215" i="22"/>
  <c r="N216" i="22"/>
  <c r="N217" i="22"/>
  <c r="N218" i="22"/>
  <c r="N219" i="22"/>
  <c r="N220" i="22"/>
  <c r="N221" i="22"/>
  <c r="N222" i="22"/>
  <c r="N223" i="22"/>
  <c r="N224" i="22"/>
  <c r="N225" i="22"/>
  <c r="N226" i="22"/>
  <c r="N227" i="22"/>
  <c r="N228" i="22"/>
  <c r="N229" i="22"/>
  <c r="N230" i="22"/>
  <c r="N231" i="22"/>
  <c r="N232" i="22"/>
  <c r="N233" i="22"/>
  <c r="N234" i="22"/>
  <c r="N235" i="22"/>
  <c r="N236" i="22"/>
  <c r="N237" i="22"/>
  <c r="N238" i="22"/>
  <c r="N239" i="22"/>
  <c r="N240" i="22"/>
  <c r="N241" i="22"/>
  <c r="N242" i="22"/>
  <c r="N243" i="22"/>
  <c r="N244" i="22"/>
  <c r="N245" i="22"/>
  <c r="N246" i="22"/>
  <c r="N247" i="22"/>
  <c r="N248" i="22"/>
  <c r="N249" i="22"/>
  <c r="N250" i="22"/>
  <c r="N251" i="22"/>
  <c r="N252" i="22"/>
  <c r="N253" i="22"/>
  <c r="N254" i="22"/>
  <c r="N255" i="22"/>
  <c r="N256" i="22"/>
  <c r="N257" i="22"/>
  <c r="N258" i="22"/>
  <c r="N259" i="22"/>
  <c r="N260" i="22"/>
  <c r="N261" i="22"/>
  <c r="N262" i="22"/>
  <c r="N263" i="22"/>
  <c r="N264" i="22"/>
  <c r="N265" i="22"/>
  <c r="N266" i="22"/>
  <c r="N267" i="22"/>
  <c r="N268" i="22"/>
  <c r="N269" i="22"/>
  <c r="N270" i="22"/>
  <c r="N271" i="22"/>
  <c r="N272" i="22"/>
  <c r="N273" i="22"/>
  <c r="N274" i="22"/>
  <c r="N275" i="22"/>
  <c r="N276" i="22"/>
  <c r="N277" i="22"/>
  <c r="N278" i="22"/>
  <c r="N279" i="22"/>
  <c r="N280" i="22"/>
  <c r="N281" i="22"/>
  <c r="N282" i="22"/>
  <c r="N283" i="22"/>
  <c r="N284" i="22"/>
  <c r="N285" i="22"/>
  <c r="N286" i="22"/>
  <c r="N287" i="22"/>
  <c r="N288" i="22"/>
  <c r="N289" i="22"/>
  <c r="N290" i="22"/>
  <c r="N291" i="22"/>
  <c r="N292" i="22"/>
  <c r="N293" i="22"/>
  <c r="N294" i="22"/>
  <c r="N295" i="22"/>
  <c r="N296" i="22"/>
  <c r="N297" i="22"/>
  <c r="N298" i="22"/>
  <c r="N299" i="22"/>
  <c r="N300" i="22"/>
  <c r="N301" i="22"/>
  <c r="N302" i="22"/>
  <c r="N303" i="22"/>
  <c r="N304" i="22"/>
  <c r="N305" i="22"/>
  <c r="N306" i="22"/>
  <c r="N307" i="22"/>
  <c r="N308" i="22"/>
  <c r="N309" i="22"/>
  <c r="N310" i="22"/>
  <c r="N311" i="22"/>
  <c r="N312" i="22"/>
  <c r="N313" i="22"/>
  <c r="N314" i="22"/>
  <c r="N315" i="22"/>
  <c r="N316" i="22"/>
  <c r="N317" i="22"/>
  <c r="N318" i="22"/>
  <c r="N319" i="22"/>
  <c r="N320" i="22"/>
  <c r="N321" i="22"/>
  <c r="N322" i="22"/>
  <c r="N323" i="22"/>
  <c r="N324" i="22"/>
  <c r="N325" i="22"/>
  <c r="N326" i="22"/>
  <c r="N327" i="22"/>
  <c r="N328" i="22"/>
  <c r="N329" i="22"/>
  <c r="N330" i="22"/>
  <c r="N331" i="22"/>
  <c r="N332" i="22"/>
  <c r="N333" i="22"/>
  <c r="N334" i="22"/>
  <c r="N335" i="22"/>
  <c r="N336" i="22"/>
  <c r="N337" i="22"/>
  <c r="N338" i="22"/>
  <c r="N339" i="22"/>
  <c r="N340" i="22"/>
  <c r="N341" i="22"/>
  <c r="N342" i="22"/>
  <c r="N343" i="22"/>
  <c r="N344" i="22"/>
  <c r="N345" i="22"/>
  <c r="N346" i="22"/>
  <c r="N347" i="22"/>
  <c r="N348" i="22"/>
  <c r="N349" i="22"/>
  <c r="N350" i="22"/>
  <c r="N351" i="22"/>
  <c r="N352" i="22"/>
  <c r="N353" i="22"/>
  <c r="N354" i="22"/>
  <c r="N355" i="22"/>
  <c r="N356" i="22"/>
  <c r="N357" i="22"/>
  <c r="N358" i="22"/>
  <c r="N359" i="22"/>
  <c r="N360" i="22"/>
  <c r="N361" i="22"/>
  <c r="N362" i="22"/>
  <c r="N363" i="22"/>
  <c r="N364" i="22"/>
  <c r="N365" i="22"/>
  <c r="N366" i="22"/>
  <c r="N367" i="22"/>
  <c r="N368" i="22"/>
  <c r="N369" i="22"/>
  <c r="N370" i="22"/>
  <c r="N371" i="22"/>
  <c r="N372" i="22"/>
  <c r="N373" i="22"/>
  <c r="N374" i="22"/>
  <c r="N375" i="22"/>
  <c r="N376" i="22"/>
  <c r="N377" i="22"/>
  <c r="N378" i="22"/>
  <c r="N379" i="22"/>
  <c r="N380" i="22"/>
  <c r="N381" i="22"/>
  <c r="N382" i="22"/>
  <c r="N383" i="22"/>
  <c r="N384" i="22"/>
  <c r="N385" i="22"/>
  <c r="N386" i="22"/>
  <c r="N387" i="22"/>
  <c r="N388" i="22"/>
  <c r="N389" i="22"/>
  <c r="N390" i="22"/>
  <c r="N391" i="22"/>
  <c r="N392" i="22"/>
  <c r="N393" i="22"/>
  <c r="N394" i="22"/>
  <c r="N395" i="22"/>
  <c r="N396" i="22"/>
  <c r="N397" i="22"/>
  <c r="N398" i="22"/>
  <c r="N399" i="22"/>
  <c r="N400" i="22"/>
  <c r="N401" i="22"/>
  <c r="N402" i="22"/>
  <c r="N403" i="22"/>
  <c r="N404" i="22"/>
  <c r="N405" i="22"/>
  <c r="N406" i="22"/>
  <c r="N407" i="22"/>
  <c r="N408" i="22"/>
  <c r="N409" i="22"/>
  <c r="N410" i="22"/>
  <c r="N411" i="22"/>
  <c r="N412" i="22"/>
  <c r="N413" i="22"/>
  <c r="N414" i="22"/>
  <c r="N415" i="22"/>
  <c r="N416" i="22"/>
  <c r="N417" i="22"/>
  <c r="N418" i="22"/>
  <c r="N419" i="22"/>
  <c r="N420" i="22"/>
  <c r="N421" i="22"/>
  <c r="N422" i="22"/>
  <c r="N423" i="22"/>
  <c r="N424" i="22"/>
  <c r="N425" i="22"/>
  <c r="N426" i="22"/>
  <c r="N427" i="22"/>
  <c r="N428" i="22"/>
  <c r="N429" i="22"/>
  <c r="N430" i="22"/>
  <c r="N431" i="22"/>
  <c r="N432" i="22"/>
  <c r="N433" i="22"/>
  <c r="N434" i="22"/>
  <c r="N435" i="22"/>
  <c r="N436" i="22"/>
  <c r="N437" i="22"/>
  <c r="N438" i="22"/>
  <c r="N439" i="22"/>
  <c r="N440" i="22"/>
  <c r="N441" i="22"/>
  <c r="N442" i="22"/>
  <c r="N443" i="22"/>
  <c r="N444" i="22"/>
  <c r="N445" i="22"/>
  <c r="N446" i="22"/>
  <c r="N447" i="22"/>
  <c r="N448" i="22"/>
  <c r="N449" i="22"/>
  <c r="N450" i="22"/>
  <c r="N451" i="22"/>
  <c r="N452" i="22"/>
  <c r="N453" i="22"/>
  <c r="N454" i="22"/>
  <c r="N455" i="22"/>
  <c r="N456" i="22"/>
  <c r="N457" i="22"/>
  <c r="N458" i="22"/>
  <c r="N459" i="22"/>
  <c r="N460" i="22"/>
  <c r="N461" i="22"/>
  <c r="N462" i="22"/>
  <c r="N463" i="22"/>
  <c r="N464" i="22"/>
  <c r="N465" i="22"/>
  <c r="N466" i="22"/>
  <c r="N467" i="22"/>
  <c r="N468" i="22"/>
  <c r="N469" i="22"/>
  <c r="N470" i="22"/>
  <c r="N471" i="22"/>
  <c r="N472" i="22"/>
  <c r="N473" i="22"/>
  <c r="N474" i="22"/>
  <c r="N475" i="22"/>
  <c r="N476" i="22"/>
  <c r="N477" i="22"/>
  <c r="N478" i="22"/>
  <c r="N479" i="22"/>
  <c r="N480" i="22"/>
  <c r="N481" i="22"/>
  <c r="N482" i="22"/>
  <c r="N483" i="22"/>
  <c r="N484" i="22"/>
  <c r="N485" i="22"/>
  <c r="N486" i="22"/>
  <c r="N487" i="22"/>
  <c r="N488" i="22"/>
  <c r="N489" i="22"/>
  <c r="N490" i="22"/>
  <c r="N491" i="22"/>
  <c r="N492" i="22"/>
  <c r="N493" i="22"/>
  <c r="N494" i="22"/>
  <c r="N495" i="22"/>
  <c r="N496" i="22"/>
  <c r="N497" i="22"/>
  <c r="N498" i="22"/>
  <c r="N499" i="22"/>
  <c r="N500" i="22"/>
  <c r="N501" i="22"/>
  <c r="N502" i="22"/>
  <c r="N503" i="22"/>
  <c r="N504" i="22"/>
  <c r="N505" i="22"/>
  <c r="N506" i="22"/>
  <c r="N507" i="22"/>
  <c r="N508" i="22"/>
  <c r="N509" i="22"/>
  <c r="N510" i="22"/>
  <c r="N511" i="22"/>
  <c r="N512" i="22"/>
  <c r="N513" i="22"/>
  <c r="N514" i="22"/>
  <c r="N515" i="22"/>
  <c r="N516" i="22"/>
  <c r="N517" i="22"/>
  <c r="N518" i="22"/>
  <c r="N519" i="22"/>
  <c r="N520" i="22"/>
  <c r="N521" i="22"/>
  <c r="N522" i="22"/>
  <c r="N523" i="22"/>
  <c r="N524" i="22"/>
  <c r="N525" i="22"/>
  <c r="N526" i="22"/>
  <c r="N527" i="22"/>
  <c r="N528" i="22"/>
  <c r="N529" i="22"/>
  <c r="N530" i="22"/>
  <c r="N531" i="22"/>
  <c r="N532" i="22"/>
  <c r="N533" i="22"/>
  <c r="N534" i="22"/>
  <c r="N535" i="22"/>
  <c r="N536" i="22"/>
  <c r="N537" i="22"/>
  <c r="N538" i="22"/>
  <c r="N539" i="22"/>
  <c r="N540" i="22"/>
  <c r="N541" i="22"/>
  <c r="N542" i="22"/>
  <c r="N543" i="22"/>
  <c r="N544" i="22"/>
  <c r="N545" i="22"/>
  <c r="N546" i="22"/>
  <c r="N547" i="22"/>
  <c r="N548" i="22"/>
  <c r="N549" i="22"/>
  <c r="N550" i="22"/>
  <c r="N551" i="22"/>
  <c r="N552" i="22"/>
  <c r="N553" i="22"/>
  <c r="N554" i="22"/>
  <c r="N555" i="22"/>
  <c r="N556" i="22"/>
  <c r="N557" i="22"/>
  <c r="N558" i="22"/>
  <c r="N559" i="22"/>
  <c r="N560" i="22"/>
  <c r="N561" i="22"/>
  <c r="N562" i="22"/>
  <c r="N563" i="22"/>
  <c r="N564" i="22"/>
  <c r="N565" i="22"/>
  <c r="N566" i="22"/>
  <c r="N567" i="22"/>
  <c r="N568" i="22"/>
  <c r="N569" i="22"/>
  <c r="N570" i="22"/>
  <c r="N571" i="22"/>
  <c r="N572" i="22"/>
  <c r="N573" i="22"/>
  <c r="N574" i="22"/>
  <c r="N575" i="22"/>
  <c r="N576" i="22"/>
  <c r="N577" i="22"/>
  <c r="N578" i="22"/>
  <c r="N579" i="22"/>
  <c r="N580" i="22"/>
  <c r="N581" i="22"/>
  <c r="N582" i="22"/>
  <c r="N583" i="22"/>
  <c r="N584" i="22"/>
  <c r="N585" i="22"/>
  <c r="N586" i="22"/>
  <c r="N587" i="22"/>
  <c r="N588" i="22"/>
  <c r="N589" i="22"/>
  <c r="N590" i="22"/>
  <c r="N591" i="22"/>
  <c r="N592" i="22"/>
  <c r="N593" i="22"/>
  <c r="N594" i="22"/>
  <c r="N595" i="22"/>
  <c r="N596" i="22"/>
  <c r="N597" i="22"/>
  <c r="N598" i="22"/>
  <c r="N599" i="22"/>
  <c r="N600" i="22"/>
  <c r="N601" i="22"/>
  <c r="N602" i="22"/>
  <c r="N603" i="22"/>
  <c r="N604" i="22"/>
  <c r="N605" i="22"/>
  <c r="N606" i="22"/>
  <c r="N607" i="22"/>
  <c r="N608" i="22"/>
  <c r="N609" i="22"/>
  <c r="N610" i="22"/>
  <c r="N611" i="22"/>
  <c r="N612" i="22"/>
  <c r="N613" i="22"/>
  <c r="N614" i="22"/>
  <c r="N615" i="22"/>
  <c r="N616" i="22"/>
  <c r="N617" i="22"/>
  <c r="N618" i="22"/>
  <c r="N619" i="22"/>
  <c r="N620" i="22"/>
  <c r="N621" i="22"/>
  <c r="N622" i="22"/>
  <c r="N623" i="22"/>
  <c r="N624" i="22"/>
  <c r="N625" i="22"/>
  <c r="N626" i="22"/>
  <c r="N627" i="22"/>
  <c r="N628" i="22"/>
  <c r="N629" i="22"/>
  <c r="N630" i="22"/>
  <c r="N631" i="22"/>
  <c r="N632" i="22"/>
  <c r="N633" i="22"/>
  <c r="N634" i="22"/>
  <c r="N635" i="22"/>
  <c r="N636" i="22"/>
  <c r="N637" i="22"/>
  <c r="N638" i="22"/>
  <c r="N639" i="22"/>
  <c r="N640" i="22"/>
  <c r="N641" i="22"/>
  <c r="N642" i="22"/>
  <c r="N643" i="22"/>
  <c r="N644" i="22"/>
  <c r="N645" i="22"/>
  <c r="N646" i="22"/>
  <c r="N647" i="22"/>
  <c r="N648" i="22"/>
  <c r="N649" i="22"/>
  <c r="N650" i="22"/>
  <c r="N651" i="22"/>
  <c r="N652" i="22"/>
  <c r="N653" i="22"/>
  <c r="N654" i="22"/>
  <c r="N655" i="22"/>
  <c r="N656" i="22"/>
  <c r="N657" i="22"/>
  <c r="N658" i="22"/>
  <c r="N659" i="22"/>
  <c r="N660" i="22"/>
  <c r="N661" i="22"/>
  <c r="N662" i="22"/>
  <c r="N663" i="22"/>
  <c r="N664" i="22"/>
  <c r="N665" i="22"/>
  <c r="N666" i="22"/>
  <c r="N667" i="22"/>
  <c r="N668" i="22"/>
  <c r="N669" i="22"/>
  <c r="N670" i="22"/>
  <c r="N671" i="22"/>
  <c r="N672" i="22"/>
  <c r="N673" i="22"/>
  <c r="N674" i="22"/>
  <c r="N675" i="22"/>
  <c r="N676" i="22"/>
  <c r="N677" i="22"/>
  <c r="N678" i="22"/>
  <c r="N679" i="22"/>
  <c r="N680" i="22"/>
  <c r="N681" i="22"/>
  <c r="N682" i="22"/>
  <c r="N683" i="22"/>
  <c r="N684" i="22"/>
  <c r="N685" i="22"/>
  <c r="N686" i="22"/>
  <c r="N687" i="22"/>
  <c r="N688" i="22"/>
  <c r="N689" i="22"/>
  <c r="N690" i="22"/>
  <c r="N691" i="22"/>
  <c r="N692" i="22"/>
  <c r="N693" i="22"/>
  <c r="N694" i="22"/>
  <c r="N695" i="22"/>
  <c r="N696" i="22"/>
  <c r="N697" i="22"/>
  <c r="N698" i="22"/>
  <c r="N699" i="22"/>
  <c r="N700" i="22"/>
  <c r="N701" i="22"/>
  <c r="N702" i="22"/>
  <c r="N703" i="22"/>
  <c r="N704" i="22"/>
  <c r="N705" i="22"/>
  <c r="N706" i="22"/>
  <c r="N707" i="22"/>
  <c r="N708" i="22"/>
  <c r="N709" i="22"/>
  <c r="N710" i="22"/>
  <c r="N711" i="22"/>
  <c r="N712" i="22"/>
  <c r="N713" i="22"/>
  <c r="N714" i="22"/>
  <c r="N715" i="22"/>
  <c r="N716" i="22"/>
  <c r="N717" i="22"/>
  <c r="N718" i="22"/>
  <c r="N719" i="22"/>
  <c r="N720" i="22"/>
  <c r="N721" i="22"/>
  <c r="N722" i="22"/>
  <c r="N723" i="22"/>
  <c r="N724" i="22"/>
  <c r="N725" i="22"/>
  <c r="N726" i="22"/>
  <c r="N727" i="22"/>
  <c r="N728" i="22"/>
  <c r="N729" i="22"/>
  <c r="N730" i="22"/>
  <c r="N731" i="22"/>
  <c r="N732" i="22"/>
  <c r="N733" i="22"/>
  <c r="N734" i="22"/>
  <c r="N735" i="22"/>
  <c r="N736" i="22"/>
  <c r="N737" i="22"/>
  <c r="N738" i="22"/>
  <c r="N739" i="22"/>
  <c r="N740" i="22"/>
  <c r="N741" i="22"/>
  <c r="N742" i="22"/>
  <c r="N743" i="22"/>
  <c r="N744" i="22"/>
  <c r="N745" i="22"/>
  <c r="N746" i="22"/>
  <c r="N747" i="22"/>
  <c r="N748" i="22"/>
  <c r="N749" i="22"/>
  <c r="N750" i="22"/>
  <c r="N751" i="22"/>
  <c r="N752" i="22"/>
  <c r="N753" i="22"/>
  <c r="N754" i="22"/>
  <c r="N755" i="22"/>
  <c r="N756" i="22"/>
  <c r="N757" i="22"/>
  <c r="N758" i="22"/>
  <c r="N759" i="22"/>
  <c r="N760" i="22"/>
  <c r="N761" i="22"/>
  <c r="N762" i="22"/>
  <c r="N763" i="22"/>
  <c r="N764" i="22"/>
  <c r="N765" i="22"/>
  <c r="N766" i="22"/>
  <c r="N767" i="22"/>
  <c r="N768" i="22"/>
  <c r="N769" i="22"/>
  <c r="N770" i="22"/>
  <c r="N771" i="22"/>
  <c r="N772" i="22"/>
  <c r="N773" i="22"/>
  <c r="N774" i="22"/>
  <c r="N775" i="22"/>
  <c r="N776" i="22"/>
  <c r="N777" i="22"/>
  <c r="N778" i="22"/>
  <c r="N779" i="22"/>
  <c r="N780" i="22"/>
  <c r="N781" i="22"/>
  <c r="N782" i="22"/>
  <c r="N783" i="22"/>
  <c r="N784" i="22"/>
  <c r="N785" i="22"/>
  <c r="N786" i="22"/>
  <c r="N787" i="22"/>
  <c r="N788" i="22"/>
  <c r="N789" i="22"/>
  <c r="N790" i="22"/>
  <c r="N791" i="22"/>
  <c r="N792" i="22"/>
  <c r="N793" i="22"/>
  <c r="N794" i="22"/>
  <c r="N795" i="22"/>
  <c r="N796" i="22"/>
  <c r="N797" i="22"/>
  <c r="N798" i="22"/>
  <c r="N799" i="22"/>
  <c r="N800" i="22"/>
  <c r="N801" i="22"/>
  <c r="N802" i="22"/>
  <c r="N803" i="22"/>
  <c r="N804" i="22"/>
  <c r="N805" i="22"/>
  <c r="N806" i="22"/>
  <c r="N807" i="22"/>
  <c r="N808" i="22"/>
  <c r="N809" i="22"/>
  <c r="N810" i="22"/>
  <c r="N811" i="22"/>
  <c r="N812" i="22"/>
  <c r="N813" i="22"/>
  <c r="N814" i="22"/>
  <c r="N815" i="22"/>
  <c r="N816" i="22"/>
  <c r="N817" i="22"/>
  <c r="N818" i="22"/>
  <c r="N819" i="22"/>
  <c r="N820" i="22"/>
  <c r="N821" i="22"/>
  <c r="N822" i="22"/>
  <c r="N823" i="22"/>
  <c r="N824" i="22"/>
  <c r="N825" i="22"/>
  <c r="N826" i="22"/>
  <c r="N827" i="22"/>
  <c r="N828" i="22"/>
  <c r="N829" i="22"/>
  <c r="N830" i="22"/>
  <c r="N831" i="22"/>
  <c r="N832" i="22"/>
  <c r="N833" i="22"/>
  <c r="N834" i="22"/>
  <c r="N835" i="22"/>
  <c r="N836" i="22"/>
  <c r="N837" i="22"/>
  <c r="N838" i="22"/>
  <c r="N839" i="22"/>
  <c r="N840" i="22"/>
  <c r="N841" i="22"/>
  <c r="N842" i="22"/>
  <c r="N843" i="22"/>
  <c r="N844" i="22"/>
  <c r="N845" i="22"/>
  <c r="N846" i="22"/>
  <c r="N847" i="22"/>
  <c r="N848" i="22"/>
  <c r="N849" i="22"/>
  <c r="N850" i="22"/>
  <c r="N851" i="22"/>
  <c r="N852" i="22"/>
  <c r="N853" i="22"/>
  <c r="N854" i="22"/>
  <c r="N855" i="22"/>
  <c r="N856" i="22"/>
  <c r="N857" i="22"/>
  <c r="N858" i="22"/>
  <c r="N859" i="22"/>
  <c r="N860" i="22"/>
  <c r="N861" i="22"/>
  <c r="N862" i="22"/>
  <c r="N863" i="22"/>
  <c r="N864" i="22"/>
  <c r="N865" i="22"/>
  <c r="N866" i="22"/>
  <c r="N867" i="22"/>
  <c r="N868" i="22"/>
  <c r="N869" i="22"/>
  <c r="N870" i="22"/>
  <c r="N871" i="22"/>
  <c r="N872" i="22"/>
  <c r="N873" i="22"/>
  <c r="N874" i="22"/>
  <c r="N875" i="22"/>
  <c r="N876" i="22"/>
  <c r="N877" i="22"/>
  <c r="N878" i="22"/>
  <c r="N879" i="22"/>
  <c r="N880" i="22"/>
  <c r="N881" i="22"/>
  <c r="N882" i="22"/>
  <c r="N883" i="22"/>
  <c r="N884" i="22"/>
  <c r="N885" i="22"/>
  <c r="N886" i="22"/>
  <c r="N887" i="22"/>
  <c r="N888" i="22"/>
  <c r="N889" i="22"/>
  <c r="N890" i="22"/>
  <c r="N891" i="22"/>
  <c r="N892" i="22"/>
  <c r="N893" i="22"/>
  <c r="N894" i="22"/>
  <c r="N895" i="22"/>
  <c r="N896" i="22"/>
  <c r="N897" i="22"/>
  <c r="N898" i="22"/>
  <c r="N899" i="22"/>
  <c r="N900" i="22"/>
  <c r="N901" i="22"/>
  <c r="N902" i="22"/>
  <c r="N903" i="22"/>
  <c r="N904" i="22"/>
  <c r="N905" i="22"/>
  <c r="N906" i="22"/>
  <c r="N907" i="22"/>
  <c r="N908" i="22"/>
  <c r="N909" i="22"/>
  <c r="N910" i="22"/>
  <c r="N911" i="22"/>
  <c r="N912" i="22"/>
  <c r="N913" i="22"/>
  <c r="N914" i="22"/>
  <c r="N915" i="22"/>
  <c r="N916" i="22"/>
  <c r="N917" i="22"/>
  <c r="N918" i="22"/>
  <c r="N919" i="22"/>
  <c r="N920" i="22"/>
  <c r="N921" i="22"/>
  <c r="N922" i="22"/>
  <c r="N923" i="22"/>
  <c r="N924" i="22"/>
  <c r="N925" i="22"/>
  <c r="N926" i="22"/>
  <c r="N927" i="22"/>
  <c r="N928" i="22"/>
  <c r="N929" i="22"/>
  <c r="N930" i="22"/>
  <c r="N931" i="22"/>
  <c r="N932" i="22"/>
  <c r="N933" i="22"/>
  <c r="N934" i="22"/>
  <c r="N935" i="22"/>
  <c r="N936" i="22"/>
  <c r="N937" i="22"/>
  <c r="N938" i="22"/>
  <c r="N939" i="22"/>
  <c r="N940" i="22"/>
  <c r="N941" i="22"/>
  <c r="N942" i="22"/>
  <c r="N943" i="22"/>
  <c r="N944" i="22"/>
  <c r="N945" i="22"/>
  <c r="N946" i="22"/>
  <c r="N947" i="22"/>
  <c r="N948" i="22"/>
  <c r="N949" i="22"/>
  <c r="N950" i="22"/>
  <c r="N951" i="22"/>
  <c r="N952" i="22"/>
  <c r="N953" i="22"/>
  <c r="N954" i="22"/>
  <c r="N955" i="22"/>
  <c r="N956" i="22"/>
  <c r="N957" i="22"/>
  <c r="N958" i="22"/>
  <c r="N959" i="22"/>
  <c r="N960" i="22"/>
  <c r="N961" i="22"/>
  <c r="N962" i="22"/>
  <c r="N963" i="22"/>
  <c r="N964" i="22"/>
  <c r="N965" i="22"/>
  <c r="N966" i="22"/>
  <c r="N967" i="22"/>
  <c r="N968" i="22"/>
  <c r="N969" i="22"/>
  <c r="N970" i="22"/>
  <c r="N971" i="22"/>
  <c r="N972" i="22"/>
  <c r="N973" i="22"/>
  <c r="N974" i="22"/>
  <c r="N975" i="22"/>
  <c r="N976" i="22"/>
  <c r="N977" i="22"/>
  <c r="N978" i="22"/>
  <c r="N979" i="22"/>
  <c r="N980" i="22"/>
  <c r="N981" i="22"/>
  <c r="N982" i="22"/>
  <c r="N983" i="22"/>
  <c r="N984" i="22"/>
  <c r="N985" i="22"/>
  <c r="N986" i="22"/>
  <c r="N987" i="22"/>
  <c r="N988" i="22"/>
  <c r="N989" i="22"/>
  <c r="N990" i="22"/>
  <c r="N991" i="22"/>
  <c r="N992" i="22"/>
  <c r="N993" i="22"/>
  <c r="N994" i="22"/>
  <c r="N995" i="22"/>
  <c r="N996" i="22"/>
  <c r="N997" i="22"/>
  <c r="N998" i="22"/>
  <c r="N999" i="22"/>
  <c r="N1000" i="22"/>
  <c r="N1001" i="22"/>
  <c r="N1002" i="22"/>
  <c r="N1003" i="22"/>
  <c r="N1004" i="22"/>
  <c r="N1005" i="22"/>
  <c r="N1006" i="22"/>
  <c r="N1007" i="22"/>
  <c r="N1008" i="22"/>
  <c r="N1009" i="22"/>
  <c r="N1010" i="22"/>
  <c r="N1011" i="22"/>
  <c r="N1012" i="22"/>
  <c r="N1013" i="22"/>
  <c r="N1014" i="22"/>
  <c r="N1015" i="22"/>
  <c r="N1016" i="22"/>
  <c r="N1017" i="22"/>
  <c r="N1018" i="22"/>
  <c r="N1019" i="22"/>
  <c r="N1020" i="22"/>
  <c r="N1021" i="22"/>
  <c r="N1022" i="22"/>
  <c r="N1023" i="22"/>
  <c r="N1024" i="22"/>
  <c r="N1025" i="22"/>
  <c r="N1026" i="22"/>
  <c r="N1027" i="22"/>
  <c r="N1028" i="22"/>
  <c r="N1029" i="22"/>
  <c r="N1030" i="22"/>
  <c r="N1031" i="22"/>
  <c r="N1032" i="22"/>
  <c r="N1033" i="22"/>
  <c r="N1034" i="22"/>
  <c r="N1035" i="22"/>
  <c r="N1036" i="22"/>
  <c r="N1037" i="22"/>
  <c r="N1038" i="22"/>
  <c r="N1039" i="22"/>
  <c r="N1040" i="22"/>
  <c r="N1041" i="22"/>
  <c r="N1042" i="22"/>
  <c r="N1043" i="22"/>
  <c r="N1044" i="22"/>
  <c r="N1045" i="22"/>
  <c r="N1046" i="22"/>
  <c r="N1047" i="22"/>
  <c r="N1048" i="22"/>
  <c r="N1049" i="22"/>
  <c r="N1050" i="22"/>
  <c r="N1051" i="22"/>
  <c r="N1052" i="22"/>
  <c r="N1053" i="22"/>
  <c r="N1054" i="22"/>
  <c r="N1055" i="22"/>
  <c r="N1056" i="22"/>
  <c r="N1057" i="22"/>
  <c r="N1058" i="22"/>
  <c r="N1059" i="22"/>
  <c r="N1060" i="22"/>
  <c r="N1061" i="22"/>
  <c r="N1062" i="22"/>
  <c r="N1063" i="22"/>
  <c r="N1064" i="22"/>
  <c r="N1065" i="22"/>
  <c r="N1066" i="22"/>
  <c r="N1067" i="22"/>
  <c r="N1068" i="22"/>
  <c r="N1069" i="22"/>
  <c r="N1070" i="22"/>
  <c r="N1071" i="22"/>
  <c r="N1072" i="22"/>
  <c r="N1073" i="22"/>
  <c r="N1074" i="22"/>
  <c r="N1075" i="22"/>
  <c r="N1076" i="22"/>
  <c r="N1077" i="22"/>
  <c r="N1078" i="22"/>
  <c r="N1079" i="22"/>
  <c r="N1080" i="22"/>
  <c r="N1081" i="22"/>
  <c r="N1082" i="22"/>
  <c r="N1083" i="22"/>
  <c r="N1084" i="22"/>
  <c r="N1085" i="22"/>
  <c r="N1086" i="22"/>
  <c r="N1087" i="22"/>
  <c r="N1088" i="22"/>
  <c r="N1089" i="22"/>
  <c r="N1090" i="22"/>
  <c r="N1091" i="22"/>
  <c r="N1092" i="22"/>
  <c r="N1093" i="22"/>
  <c r="N1094" i="22"/>
  <c r="N1095" i="22"/>
  <c r="N1096" i="22"/>
  <c r="N1097" i="22"/>
  <c r="N1098" i="22"/>
  <c r="N1099" i="22"/>
  <c r="N1100" i="22"/>
  <c r="N1101" i="22"/>
  <c r="N1102" i="22"/>
  <c r="N1103" i="22"/>
  <c r="N1104" i="22"/>
  <c r="N1105" i="22"/>
  <c r="N1106" i="22"/>
  <c r="N1107" i="22"/>
  <c r="N1108" i="22"/>
  <c r="N1109" i="22"/>
  <c r="N1110" i="22"/>
  <c r="N1111" i="22"/>
  <c r="N1112" i="22"/>
  <c r="N1113" i="22"/>
  <c r="N1114" i="22"/>
  <c r="N1115" i="22"/>
  <c r="N1116" i="22"/>
  <c r="N1117" i="22"/>
  <c r="N1118" i="22"/>
  <c r="N1119" i="22"/>
  <c r="N1120" i="22"/>
  <c r="N1121" i="22"/>
  <c r="N1122" i="22"/>
  <c r="N1123" i="22"/>
  <c r="N1124" i="22"/>
  <c r="N1125" i="22"/>
  <c r="N1126" i="22"/>
  <c r="N1127" i="22"/>
  <c r="N1128" i="22"/>
  <c r="N1129" i="22"/>
  <c r="N1130" i="22"/>
  <c r="N1131" i="22"/>
  <c r="N1132" i="22"/>
  <c r="N1133" i="22"/>
  <c r="N1134" i="22"/>
  <c r="N1135" i="22"/>
  <c r="N1136" i="22"/>
  <c r="N1137" i="22"/>
  <c r="N1138" i="22"/>
  <c r="N1139" i="22"/>
  <c r="N1140" i="22"/>
  <c r="N1141" i="22"/>
  <c r="N1142" i="22"/>
  <c r="N1143" i="22"/>
  <c r="N1144" i="22"/>
  <c r="N1145" i="22"/>
  <c r="N1146" i="22"/>
  <c r="N1147" i="22"/>
  <c r="N1148" i="22"/>
  <c r="N1149" i="22"/>
  <c r="N1150" i="22"/>
  <c r="N1151" i="22"/>
  <c r="N1152" i="22"/>
  <c r="N1153" i="22"/>
  <c r="N1154" i="22"/>
  <c r="N1155" i="22"/>
  <c r="N1156" i="22"/>
  <c r="N1157" i="22"/>
  <c r="N1158" i="22"/>
  <c r="N1159" i="22"/>
  <c r="N1160" i="22"/>
  <c r="N1161" i="22"/>
  <c r="N1162" i="22"/>
  <c r="N1163" i="22"/>
  <c r="N1164" i="22"/>
  <c r="N1165" i="22"/>
  <c r="N1166" i="22"/>
  <c r="N1167" i="22"/>
  <c r="N1168" i="22"/>
  <c r="N1169" i="22"/>
  <c r="N1170" i="22"/>
  <c r="N1171" i="22"/>
  <c r="N1172" i="22"/>
  <c r="N1173" i="22"/>
  <c r="N1174" i="22"/>
  <c r="N1175" i="22"/>
  <c r="N1176" i="22"/>
  <c r="N1177" i="22"/>
  <c r="N1178" i="22"/>
  <c r="N1179" i="22"/>
  <c r="N1180" i="22"/>
  <c r="N1181" i="22"/>
  <c r="N1182" i="22"/>
  <c r="N1183" i="22"/>
  <c r="N1184" i="22"/>
  <c r="N1185" i="22"/>
  <c r="N1186" i="22"/>
  <c r="N1187" i="22"/>
  <c r="N1188" i="22"/>
  <c r="N1189" i="22"/>
  <c r="N1190" i="22"/>
  <c r="N1191" i="22"/>
  <c r="N1192" i="22"/>
  <c r="N1193" i="22"/>
  <c r="N1194" i="22"/>
  <c r="N1195" i="22"/>
  <c r="N1196" i="22"/>
  <c r="N1197" i="22"/>
  <c r="N1198" i="22"/>
  <c r="N1199" i="22"/>
  <c r="N1200" i="22"/>
  <c r="N1201" i="22"/>
  <c r="N1202" i="22"/>
  <c r="N1203" i="22"/>
  <c r="N1204" i="22"/>
  <c r="N1205" i="22"/>
  <c r="N1206" i="22"/>
  <c r="N1207" i="22"/>
  <c r="N1208" i="22"/>
  <c r="N1209" i="22"/>
  <c r="N1210" i="22"/>
  <c r="N1211" i="22"/>
  <c r="N1212" i="22"/>
  <c r="N1213" i="22"/>
  <c r="N1214" i="22"/>
  <c r="N1215" i="22"/>
  <c r="N1216" i="22"/>
  <c r="N1217" i="22"/>
  <c r="N1218" i="22"/>
  <c r="N1219" i="22"/>
  <c r="N1220" i="22"/>
  <c r="N1221" i="22"/>
  <c r="N1222" i="22"/>
  <c r="N1223" i="22"/>
  <c r="N1224" i="22"/>
  <c r="N1225" i="22"/>
  <c r="N1226" i="22"/>
  <c r="N1227" i="22"/>
  <c r="N1228" i="22"/>
  <c r="N1229" i="22"/>
  <c r="N1230" i="22"/>
  <c r="N1231" i="22"/>
  <c r="N1232" i="22"/>
  <c r="N1233" i="22"/>
  <c r="N1234" i="22"/>
  <c r="N1235" i="22"/>
  <c r="N1236" i="22"/>
  <c r="N1237" i="22"/>
  <c r="N1238" i="22"/>
  <c r="N1239" i="22"/>
  <c r="N1240" i="22"/>
  <c r="N1241" i="22"/>
  <c r="N1242" i="22"/>
  <c r="N1243" i="22"/>
  <c r="N1244" i="22"/>
  <c r="N1245" i="22"/>
  <c r="N1246" i="22"/>
  <c r="N1247" i="22"/>
  <c r="N1248" i="22"/>
  <c r="N1249" i="22"/>
  <c r="N1250" i="22"/>
  <c r="N1251" i="22"/>
  <c r="N1252" i="22"/>
  <c r="N1253" i="22"/>
  <c r="N1254" i="22"/>
  <c r="N1255" i="22"/>
  <c r="N1256" i="22"/>
  <c r="N1257" i="22"/>
  <c r="N1258" i="22"/>
  <c r="N1259" i="22"/>
  <c r="N1260" i="22"/>
  <c r="N1261" i="22"/>
  <c r="N1262" i="22"/>
  <c r="N1263" i="22"/>
  <c r="N1264" i="22"/>
  <c r="N1265" i="22"/>
  <c r="N1266" i="22"/>
  <c r="N1267" i="22"/>
  <c r="N1268" i="22"/>
  <c r="N1269" i="22"/>
  <c r="N1270" i="22"/>
  <c r="N1271" i="22"/>
  <c r="N1272" i="22"/>
  <c r="N1273" i="22"/>
  <c r="N1274" i="22"/>
  <c r="N1275" i="22"/>
  <c r="N1276" i="22"/>
  <c r="N1277" i="22"/>
  <c r="N1278" i="22"/>
  <c r="N1279" i="22"/>
  <c r="N1280" i="22"/>
  <c r="N1281" i="22"/>
  <c r="N1282" i="22"/>
  <c r="N1283" i="22"/>
  <c r="N1284" i="22"/>
  <c r="N1285" i="22"/>
  <c r="N1286" i="22"/>
  <c r="N1287" i="22"/>
  <c r="N1288" i="22"/>
  <c r="N1289" i="22"/>
  <c r="N1290" i="22"/>
  <c r="N1291" i="22"/>
  <c r="N1292" i="22"/>
  <c r="N1293" i="22"/>
  <c r="N1294" i="22"/>
  <c r="N1295" i="22"/>
  <c r="N1296" i="22"/>
  <c r="N1297" i="22"/>
  <c r="N1298" i="22"/>
  <c r="N1299" i="22"/>
  <c r="N1300" i="22"/>
  <c r="N1301" i="22"/>
  <c r="N1302" i="22"/>
  <c r="N1303" i="22"/>
  <c r="N1304" i="22"/>
  <c r="N1305" i="22"/>
  <c r="N1306" i="22"/>
  <c r="N1307" i="22"/>
  <c r="N1308" i="22"/>
  <c r="N1309" i="22"/>
  <c r="N1310" i="22"/>
  <c r="N1311" i="22"/>
  <c r="N1312" i="22"/>
  <c r="N1313" i="22"/>
  <c r="N1314" i="22"/>
  <c r="N1315" i="22"/>
  <c r="N1316" i="22"/>
  <c r="N1317" i="22"/>
  <c r="N1318" i="22"/>
  <c r="N1319" i="22"/>
  <c r="N1320" i="22"/>
  <c r="N1321" i="22"/>
  <c r="N1322" i="22"/>
  <c r="N1323" i="22"/>
  <c r="N1324" i="22"/>
  <c r="N1325" i="22"/>
  <c r="N1326" i="22"/>
  <c r="N1327" i="22"/>
  <c r="N1328" i="22"/>
  <c r="N1329" i="22"/>
  <c r="N1330" i="22"/>
  <c r="N1331" i="22"/>
  <c r="N1332" i="22"/>
  <c r="N1333" i="22"/>
  <c r="N1334" i="22"/>
  <c r="N1335" i="22"/>
  <c r="N1336" i="22"/>
  <c r="N1337" i="22"/>
  <c r="N1338" i="22"/>
  <c r="N1339" i="22"/>
  <c r="N1340" i="22"/>
  <c r="N1341" i="22"/>
  <c r="N1342" i="22"/>
  <c r="N1343" i="22"/>
  <c r="N1344" i="22"/>
  <c r="N1345" i="22"/>
  <c r="N1346" i="22"/>
  <c r="N1347" i="22"/>
  <c r="N1348" i="22"/>
  <c r="N1349" i="22"/>
  <c r="N1350" i="22"/>
  <c r="N1351" i="22"/>
  <c r="N1352" i="22"/>
  <c r="N1353" i="22"/>
  <c r="N1354" i="22"/>
  <c r="N1355" i="22"/>
  <c r="N1356" i="22"/>
  <c r="N1357" i="22"/>
  <c r="N1358" i="22"/>
  <c r="N1359" i="22"/>
  <c r="N1360" i="22"/>
  <c r="N1361" i="22"/>
  <c r="N1362" i="22"/>
  <c r="N1363" i="22"/>
  <c r="N1364" i="22"/>
  <c r="N1365" i="22"/>
  <c r="N1366" i="22"/>
  <c r="N1367" i="22"/>
  <c r="N1368" i="22"/>
  <c r="N1369" i="22"/>
  <c r="N1370" i="22"/>
  <c r="N1371" i="22"/>
  <c r="N1372" i="22"/>
  <c r="N1373" i="22"/>
  <c r="N1374" i="22"/>
  <c r="N1375" i="22"/>
  <c r="N1376" i="22"/>
  <c r="N1377" i="22"/>
  <c r="N1378" i="22"/>
  <c r="N1379" i="22"/>
  <c r="N1380" i="22"/>
  <c r="N1381" i="22"/>
  <c r="N1382" i="22"/>
  <c r="N1383" i="22"/>
  <c r="N1384" i="22"/>
  <c r="N1385" i="22"/>
  <c r="N1386" i="22"/>
  <c r="N1387" i="22"/>
  <c r="N1388" i="22"/>
  <c r="N1389" i="22"/>
  <c r="N1390" i="22"/>
  <c r="N1391" i="22"/>
  <c r="N1392" i="22"/>
  <c r="N1393" i="22"/>
  <c r="N1394" i="22"/>
  <c r="N1395" i="22"/>
  <c r="N1396" i="22"/>
  <c r="N1397" i="22"/>
  <c r="N1398" i="22"/>
  <c r="N1399" i="22"/>
  <c r="N1400" i="22"/>
  <c r="N1401" i="22"/>
  <c r="N1402" i="22"/>
  <c r="N1403" i="22"/>
  <c r="N1404" i="22"/>
  <c r="N1405" i="22"/>
  <c r="N1406" i="22"/>
  <c r="N1407" i="22"/>
  <c r="N1408" i="22"/>
  <c r="N1409" i="22"/>
  <c r="N1410" i="22"/>
  <c r="N1411" i="22"/>
  <c r="N1412" i="22"/>
  <c r="N1413" i="22"/>
  <c r="N1414" i="22"/>
  <c r="N1415" i="22"/>
  <c r="N1416" i="22"/>
  <c r="N1417" i="22"/>
  <c r="N1418" i="22"/>
  <c r="N1419" i="22"/>
  <c r="N1420" i="22"/>
  <c r="N1421" i="22"/>
  <c r="N1422" i="22"/>
  <c r="N1423" i="22"/>
  <c r="N1424" i="22"/>
  <c r="N1425" i="22"/>
  <c r="N1426" i="22"/>
  <c r="N1427" i="22"/>
  <c r="N1428" i="22"/>
  <c r="N1429" i="22"/>
  <c r="N1430" i="22"/>
  <c r="N1431" i="22"/>
  <c r="N1432" i="22"/>
  <c r="N1433" i="22"/>
  <c r="N1434" i="22"/>
  <c r="N1435" i="22"/>
  <c r="N1436" i="22"/>
  <c r="N1437" i="22"/>
  <c r="N1438" i="22"/>
  <c r="N1439" i="22"/>
  <c r="N1440" i="22"/>
  <c r="N1441" i="22"/>
  <c r="N1442" i="22"/>
  <c r="N1443" i="22"/>
  <c r="N1444" i="22"/>
  <c r="N1445" i="22"/>
  <c r="N1446" i="22"/>
  <c r="N1447" i="22"/>
  <c r="N1448" i="22"/>
  <c r="N1449" i="22"/>
  <c r="N1450" i="22"/>
  <c r="N1451" i="22"/>
  <c r="N1452" i="22"/>
  <c r="N1453" i="22"/>
  <c r="N1454" i="22"/>
  <c r="N1455" i="22"/>
  <c r="N1456" i="22"/>
  <c r="N1457" i="22"/>
  <c r="N1458" i="22"/>
  <c r="N1459" i="22"/>
  <c r="N1460" i="22"/>
  <c r="N1461" i="22"/>
  <c r="N1462" i="22"/>
  <c r="N1463" i="22"/>
  <c r="N1464" i="22"/>
  <c r="N1465" i="22"/>
  <c r="N1466" i="22"/>
  <c r="N1467" i="22"/>
  <c r="N1468" i="22"/>
  <c r="N1469" i="22"/>
  <c r="N1470" i="22"/>
  <c r="N1471" i="22"/>
  <c r="N1472" i="22"/>
  <c r="N1473" i="22"/>
  <c r="N1474" i="22"/>
  <c r="N1475" i="22"/>
  <c r="N1476" i="22"/>
  <c r="N1477" i="22"/>
  <c r="N1478" i="22"/>
  <c r="N1479" i="22"/>
  <c r="N1480" i="22"/>
  <c r="N1481" i="22"/>
  <c r="N1482" i="22"/>
  <c r="N1483" i="22"/>
  <c r="N1484" i="22"/>
  <c r="N1485" i="22"/>
  <c r="N1486" i="22"/>
  <c r="N1487" i="22"/>
  <c r="N1488" i="22"/>
  <c r="N1489" i="22"/>
  <c r="N1490" i="22"/>
  <c r="N1491" i="22"/>
  <c r="N1492" i="22"/>
  <c r="N1493" i="22"/>
  <c r="N1494" i="22"/>
  <c r="N1495" i="22"/>
  <c r="N1496" i="22"/>
  <c r="N1497" i="22"/>
  <c r="N1498" i="22"/>
  <c r="N1499" i="22"/>
  <c r="N1500" i="22"/>
  <c r="N1501" i="22"/>
  <c r="N1502" i="22"/>
  <c r="N1503" i="22"/>
  <c r="N1504" i="22"/>
  <c r="N1505" i="22"/>
  <c r="N1506" i="22"/>
  <c r="N1507" i="22"/>
  <c r="N1508" i="22"/>
  <c r="N1509" i="22"/>
  <c r="N1510" i="22"/>
  <c r="N1511" i="22"/>
  <c r="N1512" i="22"/>
  <c r="N1513" i="22"/>
  <c r="N1514" i="22"/>
  <c r="N1515" i="22"/>
  <c r="N1516" i="22"/>
  <c r="N1517" i="22"/>
  <c r="N1518" i="22"/>
  <c r="N1519" i="22"/>
  <c r="N1520" i="22"/>
  <c r="N1521" i="22"/>
  <c r="N1522" i="22"/>
  <c r="N1523" i="22"/>
  <c r="N1524" i="22"/>
  <c r="N1525" i="22"/>
  <c r="N1526" i="22"/>
  <c r="N1527" i="22"/>
  <c r="N1528" i="22"/>
  <c r="N1529" i="22"/>
  <c r="N1530" i="22"/>
  <c r="N1531" i="22"/>
  <c r="N1532" i="22"/>
  <c r="N1533" i="22"/>
  <c r="N1534" i="22"/>
  <c r="N1535" i="22"/>
  <c r="N1536" i="22"/>
  <c r="N1537" i="22"/>
  <c r="N1538" i="22"/>
  <c r="N1539" i="22"/>
  <c r="N1540" i="22"/>
  <c r="N1541" i="22"/>
  <c r="N1542" i="22"/>
  <c r="N1543" i="22"/>
  <c r="N1544" i="22"/>
  <c r="N1545" i="22"/>
  <c r="N1546" i="22"/>
  <c r="N1547" i="22"/>
  <c r="N1548" i="22"/>
  <c r="N1549" i="22"/>
  <c r="N1550" i="22"/>
  <c r="N1551" i="22"/>
  <c r="N1552" i="22"/>
  <c r="N1553" i="22"/>
  <c r="N1554" i="22"/>
  <c r="N1555" i="22"/>
  <c r="N1556" i="22"/>
  <c r="N1557" i="22"/>
  <c r="N1558" i="22"/>
  <c r="N1559" i="22"/>
  <c r="N1560" i="22"/>
  <c r="N1561" i="22"/>
  <c r="N1562" i="22"/>
  <c r="N1563" i="22"/>
  <c r="N1564" i="22"/>
  <c r="N1565" i="22"/>
  <c r="N1566" i="22"/>
  <c r="N1567" i="22"/>
  <c r="N1568" i="22"/>
  <c r="N1569" i="22"/>
  <c r="N1570" i="22"/>
  <c r="N1571" i="22"/>
  <c r="N1572" i="22"/>
  <c r="N1573" i="22"/>
  <c r="N1574" i="22"/>
  <c r="N1575" i="22"/>
  <c r="N1576" i="22"/>
  <c r="N1577" i="22"/>
  <c r="N1578" i="22"/>
  <c r="N1579" i="22"/>
  <c r="N1580" i="22"/>
  <c r="N1581" i="22"/>
  <c r="N1582" i="22"/>
  <c r="N1583" i="22"/>
  <c r="N1584" i="22"/>
  <c r="N1585" i="22"/>
  <c r="N1586" i="22"/>
  <c r="N1587" i="22"/>
  <c r="N1588" i="22"/>
  <c r="N1589" i="22"/>
  <c r="N1590" i="22"/>
  <c r="N1591" i="22"/>
  <c r="N1592" i="22"/>
  <c r="N1593" i="22"/>
  <c r="N1594" i="22"/>
  <c r="N1595" i="22"/>
  <c r="N1596" i="22"/>
  <c r="N1597" i="22"/>
  <c r="N1598" i="22"/>
  <c r="N1599" i="22"/>
  <c r="N1600" i="22"/>
  <c r="N1601" i="22"/>
  <c r="N1602" i="22"/>
  <c r="N1603" i="22"/>
  <c r="N1604" i="22"/>
  <c r="N1605" i="22"/>
  <c r="N1606" i="22"/>
  <c r="N1607" i="22"/>
  <c r="N1608" i="22"/>
  <c r="N1609" i="22"/>
  <c r="N1610" i="22"/>
  <c r="N1611" i="22"/>
  <c r="N1612" i="22"/>
  <c r="N1613" i="22"/>
  <c r="N1614" i="22"/>
  <c r="N1615" i="22"/>
  <c r="N1616" i="22"/>
  <c r="N1617" i="22"/>
  <c r="N1618" i="22"/>
  <c r="N1619" i="22"/>
  <c r="N1620" i="22"/>
  <c r="N1621" i="22"/>
  <c r="N1622" i="22"/>
  <c r="N1623" i="22"/>
  <c r="N1624" i="22"/>
  <c r="N1625" i="22"/>
  <c r="N1626" i="22"/>
  <c r="N1627" i="22"/>
  <c r="N1628" i="22"/>
  <c r="N1629" i="22"/>
  <c r="N1630" i="22"/>
  <c r="N1631" i="22"/>
  <c r="N1632" i="22"/>
  <c r="N1633" i="22"/>
  <c r="N1634" i="22"/>
  <c r="N1635" i="22"/>
  <c r="N1636" i="22"/>
  <c r="N1637" i="22"/>
  <c r="N1638" i="22"/>
  <c r="N1639" i="22"/>
  <c r="N1640" i="22"/>
  <c r="N1641" i="22"/>
  <c r="N1642" i="22"/>
  <c r="N1643" i="22"/>
  <c r="N1644" i="22"/>
  <c r="N1645" i="22"/>
  <c r="N1646" i="22"/>
  <c r="N1647" i="22"/>
  <c r="N1648" i="22"/>
  <c r="N1649" i="22"/>
  <c r="N1650" i="22"/>
  <c r="N1651" i="22"/>
  <c r="N1652" i="22"/>
  <c r="N1653" i="22"/>
  <c r="N1654" i="22"/>
  <c r="N1655" i="22"/>
  <c r="N1656" i="22"/>
  <c r="N1657" i="22"/>
  <c r="N1658" i="22"/>
  <c r="N1659" i="22"/>
  <c r="N1660" i="22"/>
  <c r="N1661" i="22"/>
  <c r="N1662" i="22"/>
  <c r="N1663" i="22"/>
  <c r="N1664" i="22"/>
  <c r="N1665" i="22"/>
  <c r="N1666" i="22"/>
  <c r="N1667" i="22"/>
  <c r="N1668" i="22"/>
  <c r="N1669" i="22"/>
  <c r="N1670" i="22"/>
  <c r="N1671" i="22"/>
  <c r="N1672" i="22"/>
  <c r="N1673" i="22"/>
  <c r="N1674" i="22"/>
  <c r="N1675" i="22"/>
  <c r="N1676" i="22"/>
  <c r="N1677" i="22"/>
  <c r="N1678" i="22"/>
  <c r="N1679" i="22"/>
  <c r="N1680" i="22"/>
  <c r="N1681" i="22"/>
  <c r="N1682" i="22"/>
  <c r="N1683" i="22"/>
  <c r="N1684" i="22"/>
  <c r="N1685" i="22"/>
  <c r="N1686" i="22"/>
  <c r="N1687" i="22"/>
  <c r="N1688" i="22"/>
  <c r="N1689" i="22"/>
  <c r="N1690" i="22"/>
  <c r="N1691" i="22"/>
  <c r="N1692" i="22"/>
  <c r="N1693" i="22"/>
  <c r="N1694" i="22"/>
  <c r="N1695" i="22"/>
  <c r="N1696" i="22"/>
  <c r="N1697" i="22"/>
  <c r="N1698" i="22"/>
  <c r="N1699" i="22"/>
  <c r="N1700" i="22"/>
  <c r="N1701" i="22"/>
  <c r="N1702" i="22"/>
  <c r="N1703" i="22"/>
  <c r="N1704" i="22"/>
  <c r="N1705" i="22"/>
  <c r="N1706" i="22"/>
  <c r="N1707" i="22"/>
  <c r="N1708" i="22"/>
  <c r="N1709" i="22"/>
  <c r="N1710" i="22"/>
  <c r="N1711" i="22"/>
  <c r="N1712" i="22"/>
  <c r="N1713" i="22"/>
  <c r="N1714" i="22"/>
  <c r="N1715" i="22"/>
  <c r="N1716" i="22"/>
  <c r="N1717" i="22"/>
  <c r="N1718" i="22"/>
  <c r="N1719" i="22"/>
  <c r="N1720" i="22"/>
  <c r="N1721" i="22"/>
  <c r="N1722" i="22"/>
  <c r="N1723" i="22"/>
  <c r="N1724" i="22"/>
  <c r="N1725" i="22"/>
  <c r="N1726" i="22"/>
  <c r="N1727" i="22"/>
  <c r="N1728" i="22"/>
  <c r="N1729" i="22"/>
  <c r="N1730" i="22"/>
  <c r="N1731" i="22"/>
  <c r="N1732" i="22"/>
  <c r="N1733" i="22"/>
  <c r="N1734" i="22"/>
  <c r="N1735" i="22"/>
  <c r="N1736" i="22"/>
  <c r="N1737" i="22"/>
  <c r="N1738" i="22"/>
  <c r="N1739" i="22"/>
  <c r="N1740" i="22"/>
  <c r="N1741" i="22"/>
  <c r="N1742" i="22"/>
  <c r="N1743" i="22"/>
  <c r="N1744" i="22"/>
  <c r="N1745" i="22"/>
  <c r="N1746" i="22"/>
  <c r="N1747" i="22"/>
  <c r="N1748" i="22"/>
  <c r="N1749" i="22"/>
  <c r="N1750" i="22"/>
  <c r="N1751" i="22"/>
  <c r="N1752" i="22"/>
  <c r="N1753" i="22"/>
  <c r="N1754" i="22"/>
  <c r="N1755" i="22"/>
  <c r="N1756" i="22"/>
  <c r="N1757" i="22"/>
  <c r="N1758" i="22"/>
  <c r="N1759" i="22"/>
  <c r="N1760" i="22"/>
  <c r="N1761" i="22"/>
  <c r="N1762" i="22"/>
  <c r="N1763" i="22"/>
  <c r="N1764" i="22"/>
  <c r="N1765" i="22"/>
  <c r="N1766" i="22"/>
  <c r="N1767" i="22"/>
  <c r="N1768" i="22"/>
  <c r="N1769" i="22"/>
  <c r="N1770" i="22"/>
  <c r="N1771" i="22"/>
  <c r="N1772" i="22"/>
  <c r="N1773" i="22"/>
  <c r="N1774" i="22"/>
  <c r="N1775" i="22"/>
  <c r="N1776" i="22"/>
  <c r="N1777" i="22"/>
  <c r="N1778" i="22"/>
  <c r="N1779" i="22"/>
  <c r="N1780" i="22"/>
  <c r="N1781" i="22"/>
  <c r="N1782" i="22"/>
  <c r="N1783" i="22"/>
  <c r="N1784" i="22"/>
  <c r="N1785" i="22"/>
  <c r="N1786" i="22"/>
  <c r="N1787" i="22"/>
  <c r="N1788" i="22"/>
  <c r="N1789" i="22"/>
  <c r="N1790" i="22"/>
  <c r="N1791" i="22"/>
  <c r="N1792" i="22"/>
  <c r="N1793" i="22"/>
  <c r="N1794" i="22"/>
  <c r="N1795" i="22"/>
  <c r="N1796" i="22"/>
  <c r="N1797" i="22"/>
  <c r="N1798" i="22"/>
  <c r="N1799" i="22"/>
  <c r="N1800" i="22"/>
  <c r="N1801" i="22"/>
  <c r="N1802" i="22"/>
  <c r="N1803" i="22"/>
  <c r="N1804" i="22"/>
  <c r="N1805" i="22"/>
  <c r="N1806" i="22"/>
  <c r="N1807" i="22"/>
  <c r="N1808" i="22"/>
  <c r="N1809" i="22"/>
  <c r="N1810" i="22"/>
  <c r="N1811" i="22"/>
  <c r="N1812" i="22"/>
  <c r="N1813" i="22"/>
  <c r="N1814" i="22"/>
  <c r="N1815" i="22"/>
  <c r="N1816" i="22"/>
  <c r="N1817" i="22"/>
  <c r="N1818" i="22"/>
  <c r="N1819" i="22"/>
  <c r="N1820" i="22"/>
  <c r="N1821" i="22"/>
  <c r="N1822" i="22"/>
  <c r="N1823" i="22"/>
  <c r="N1824" i="22"/>
  <c r="N1825" i="22"/>
  <c r="N1826" i="22"/>
  <c r="N1827" i="22"/>
  <c r="N1828" i="22"/>
  <c r="N1829" i="22"/>
  <c r="N1830" i="22"/>
  <c r="N1831" i="22"/>
  <c r="N1832" i="22"/>
  <c r="N1833" i="22"/>
  <c r="N1834" i="22"/>
  <c r="N1835" i="22"/>
  <c r="N1836" i="22"/>
  <c r="N1837" i="22"/>
  <c r="N1838" i="22"/>
  <c r="N1839" i="22"/>
  <c r="N1840" i="22"/>
  <c r="N1841" i="22"/>
  <c r="N1842" i="22"/>
  <c r="N1843" i="22"/>
  <c r="N1844" i="22"/>
  <c r="N1845" i="22"/>
  <c r="N1846" i="22"/>
  <c r="N1847" i="22"/>
  <c r="N1848" i="22"/>
  <c r="N1849" i="22"/>
  <c r="N1850" i="22"/>
  <c r="N1851" i="22"/>
  <c r="N1852" i="22"/>
  <c r="N1853" i="22"/>
  <c r="N1854" i="22"/>
  <c r="N1855" i="22"/>
  <c r="N1856" i="22"/>
  <c r="N1857" i="22"/>
  <c r="N1858" i="22"/>
  <c r="N1859" i="22"/>
  <c r="N1860" i="22"/>
  <c r="N1861" i="22"/>
  <c r="N1862" i="22"/>
  <c r="N1863" i="22"/>
  <c r="N1864" i="22"/>
  <c r="N1865" i="22"/>
  <c r="N1866" i="22"/>
  <c r="N1867" i="22"/>
  <c r="N1868" i="22"/>
  <c r="N1869" i="22"/>
  <c r="N1870" i="22"/>
  <c r="N1871" i="22"/>
  <c r="N1872" i="22"/>
  <c r="N1873" i="22"/>
  <c r="N1874" i="22"/>
  <c r="N1875" i="22"/>
  <c r="N1876" i="22"/>
  <c r="N1877" i="22"/>
  <c r="N1878" i="22"/>
  <c r="N1879" i="22"/>
  <c r="N1880" i="22"/>
  <c r="N1881" i="22"/>
  <c r="N1882" i="22"/>
  <c r="N1883" i="22"/>
  <c r="N1884" i="22"/>
  <c r="N1885" i="22"/>
  <c r="N1886" i="22"/>
  <c r="N1887" i="22"/>
  <c r="N1888" i="22"/>
  <c r="N1889" i="22"/>
  <c r="N1890" i="22"/>
  <c r="N1891" i="22"/>
  <c r="N1892" i="22"/>
  <c r="N1893" i="22"/>
  <c r="N1894" i="22"/>
  <c r="N1895" i="22"/>
  <c r="N1896" i="22"/>
  <c r="N1897" i="22"/>
  <c r="N1898" i="22"/>
  <c r="N1899" i="22"/>
  <c r="N1900" i="22"/>
  <c r="N1901" i="22"/>
  <c r="N1902" i="22"/>
  <c r="N1903" i="22"/>
  <c r="N1904" i="22"/>
  <c r="N1905" i="22"/>
  <c r="N1906" i="22"/>
  <c r="N1907" i="22"/>
  <c r="N1908" i="22"/>
  <c r="N1909" i="22"/>
  <c r="N1910" i="22"/>
  <c r="N1911" i="22"/>
  <c r="N1912" i="22"/>
  <c r="N1913" i="22"/>
  <c r="N1914" i="22"/>
  <c r="N1915" i="22"/>
  <c r="N1916" i="22"/>
  <c r="N1917" i="22"/>
  <c r="N1918" i="22"/>
  <c r="N1919" i="22"/>
  <c r="N1920" i="22"/>
  <c r="N1921" i="22"/>
  <c r="N1922" i="22"/>
  <c r="N1923" i="22"/>
  <c r="N1924" i="22"/>
  <c r="N1925" i="22"/>
  <c r="N1926" i="22"/>
  <c r="N1927" i="22"/>
  <c r="N1928" i="22"/>
  <c r="N1929" i="22"/>
  <c r="N1930" i="22"/>
  <c r="N1931" i="22"/>
  <c r="N1932" i="22"/>
  <c r="N1933" i="22"/>
  <c r="N1934" i="22"/>
  <c r="N1935" i="22"/>
  <c r="N1936" i="22"/>
  <c r="N1937" i="22"/>
  <c r="N1938" i="22"/>
  <c r="N1939" i="22"/>
  <c r="N1940" i="22"/>
  <c r="N1941" i="22"/>
  <c r="N1942" i="22"/>
  <c r="N1943" i="22"/>
  <c r="N1944" i="22"/>
  <c r="N1945" i="22"/>
  <c r="N1946" i="22"/>
  <c r="N1947" i="22"/>
  <c r="N1948" i="22"/>
  <c r="N1949" i="22"/>
  <c r="N1950" i="22"/>
  <c r="N1951" i="22"/>
  <c r="N1952" i="22"/>
  <c r="N1953" i="22"/>
  <c r="N1954" i="22"/>
  <c r="N1955" i="22"/>
  <c r="N1956" i="22"/>
  <c r="N1957" i="22"/>
  <c r="N1958" i="22"/>
  <c r="N1959" i="22"/>
  <c r="N1960" i="22"/>
  <c r="N1961" i="22"/>
  <c r="N1962" i="22"/>
  <c r="N1963" i="22"/>
  <c r="N1964" i="22"/>
  <c r="N1965" i="22"/>
  <c r="N1966" i="22"/>
  <c r="N1967" i="22"/>
  <c r="N1968" i="22"/>
  <c r="N1969" i="22"/>
  <c r="N1970" i="22"/>
  <c r="N1971" i="22"/>
  <c r="N1972" i="22"/>
  <c r="N1973" i="22"/>
  <c r="N1974" i="22"/>
  <c r="N1975" i="22"/>
  <c r="N1976" i="22"/>
  <c r="N1977" i="22"/>
  <c r="N1978" i="22"/>
  <c r="N1979" i="22"/>
  <c r="N1980" i="22"/>
  <c r="N1981" i="22"/>
  <c r="N1982" i="22"/>
  <c r="N1983" i="22"/>
  <c r="N1984" i="22"/>
  <c r="N1985" i="22"/>
  <c r="N1986" i="22"/>
  <c r="N1987" i="22"/>
  <c r="N1988" i="22"/>
  <c r="N1989" i="22"/>
  <c r="N1990" i="22"/>
  <c r="N1991" i="22"/>
  <c r="N1992" i="22"/>
  <c r="N1993" i="22"/>
  <c r="N1994" i="22"/>
  <c r="N1995" i="22"/>
  <c r="N1996" i="22"/>
  <c r="N1997" i="22"/>
  <c r="N1998" i="22"/>
  <c r="N1999" i="22"/>
  <c r="N2000" i="22"/>
  <c r="N2001" i="22"/>
  <c r="N2002" i="22"/>
  <c r="N2003" i="22"/>
  <c r="N2004" i="22"/>
  <c r="N2005" i="22"/>
  <c r="N2006" i="22"/>
  <c r="N2007" i="22"/>
  <c r="N2008" i="22"/>
  <c r="N2009" i="22"/>
  <c r="N2010" i="22"/>
  <c r="N2011" i="22"/>
  <c r="N2012" i="22"/>
  <c r="N2013" i="22"/>
  <c r="N2014" i="22"/>
  <c r="N2015" i="22"/>
  <c r="N2016" i="22"/>
  <c r="N2017" i="22"/>
  <c r="N2018" i="22"/>
  <c r="N2019" i="22"/>
  <c r="N2020" i="22"/>
  <c r="N2021" i="22"/>
  <c r="N2022" i="22"/>
  <c r="N2023" i="22"/>
  <c r="N2024" i="22"/>
  <c r="N2025" i="22"/>
  <c r="N2026" i="22"/>
  <c r="N2027" i="22"/>
  <c r="N2028" i="22"/>
  <c r="N2029" i="22"/>
  <c r="N2030" i="22"/>
  <c r="N2031" i="22"/>
  <c r="N2032" i="22"/>
  <c r="N2033" i="22"/>
  <c r="N2034" i="22"/>
  <c r="N2035" i="22"/>
  <c r="N2036" i="22"/>
  <c r="N2037" i="22"/>
  <c r="N2038" i="22"/>
  <c r="N2039" i="22"/>
  <c r="N2040" i="22"/>
  <c r="N2041" i="22"/>
  <c r="N2042" i="22"/>
  <c r="N2043" i="22"/>
  <c r="N2044" i="22"/>
  <c r="N2045" i="22"/>
  <c r="N2046" i="22"/>
  <c r="N2047" i="22"/>
  <c r="N2048" i="22"/>
  <c r="N2049" i="22"/>
  <c r="N2050" i="22"/>
  <c r="N2051" i="22"/>
  <c r="N2052" i="22"/>
  <c r="N2053" i="22"/>
  <c r="N2054" i="22"/>
  <c r="N2055" i="22"/>
  <c r="N2056" i="22"/>
  <c r="N2057" i="22"/>
  <c r="N2058" i="22"/>
  <c r="N2059" i="22"/>
  <c r="N2060" i="22"/>
  <c r="N2061" i="22"/>
  <c r="N2062" i="22"/>
  <c r="N2063" i="22"/>
  <c r="N2064" i="22"/>
  <c r="N2065" i="22"/>
  <c r="N2066" i="22"/>
  <c r="N2067" i="22"/>
  <c r="N2068" i="22"/>
  <c r="N2069" i="22"/>
  <c r="N2070" i="22"/>
  <c r="N2071" i="22"/>
  <c r="N2072" i="22"/>
  <c r="N2073" i="22"/>
  <c r="N2074" i="22"/>
  <c r="N2075" i="22"/>
  <c r="N2076" i="22"/>
  <c r="N2077" i="22"/>
  <c r="N2078" i="22"/>
  <c r="N2079" i="22"/>
  <c r="N2080" i="22"/>
  <c r="N2081" i="22"/>
  <c r="N2082" i="22"/>
  <c r="N2083" i="22"/>
  <c r="N2084" i="22"/>
  <c r="N2085" i="22"/>
  <c r="N2086" i="22"/>
  <c r="N2087" i="22"/>
  <c r="N2088" i="22"/>
  <c r="N2089" i="22"/>
  <c r="N2090" i="22"/>
  <c r="N2091" i="22"/>
  <c r="N2092" i="22"/>
  <c r="N2093" i="22"/>
  <c r="N2094" i="22"/>
  <c r="N2095" i="22"/>
  <c r="N2096" i="22"/>
  <c r="N2097" i="22"/>
  <c r="N2098" i="22"/>
  <c r="N2099" i="22"/>
  <c r="N2100" i="22"/>
  <c r="N2101" i="22"/>
  <c r="N2102" i="22"/>
  <c r="N2103" i="22"/>
  <c r="N2104" i="22"/>
  <c r="N2105" i="22"/>
  <c r="N2106" i="22"/>
  <c r="N2107" i="22"/>
  <c r="N2108" i="22"/>
  <c r="N2109" i="22"/>
  <c r="N2110" i="22"/>
  <c r="N2111" i="22"/>
  <c r="N2112" i="22"/>
  <c r="N2113" i="22"/>
  <c r="N2114" i="22"/>
  <c r="N2115" i="22"/>
  <c r="N2116" i="22"/>
  <c r="N2117" i="22"/>
  <c r="N2118" i="22"/>
  <c r="N2119" i="22"/>
  <c r="N2120" i="22"/>
  <c r="N2121" i="22"/>
  <c r="N2122" i="22"/>
  <c r="N2123" i="22"/>
  <c r="N2124" i="22"/>
  <c r="N2125" i="22"/>
  <c r="N2126" i="22"/>
  <c r="N2127" i="22"/>
  <c r="N2128" i="22"/>
  <c r="N2129" i="22"/>
  <c r="N2130" i="22"/>
  <c r="N2131" i="22"/>
  <c r="N2132" i="22"/>
  <c r="N2133" i="22"/>
  <c r="N2134" i="22"/>
  <c r="N2135" i="22"/>
  <c r="N2136" i="22"/>
  <c r="N2137" i="22"/>
  <c r="N2138" i="22"/>
  <c r="N2139" i="22"/>
  <c r="N2140" i="22"/>
  <c r="N2141" i="22"/>
  <c r="N2142" i="22"/>
  <c r="N2143" i="22"/>
  <c r="N2144" i="22"/>
  <c r="N2145" i="22"/>
  <c r="N2146" i="22"/>
  <c r="N2147" i="22"/>
  <c r="N2148" i="22"/>
  <c r="N2149" i="22"/>
  <c r="N2150" i="22"/>
  <c r="N2151" i="22"/>
  <c r="N2152" i="22"/>
  <c r="N2153" i="22"/>
  <c r="N2154" i="22"/>
  <c r="N2155" i="22"/>
  <c r="N2156" i="22"/>
  <c r="N2157" i="22"/>
  <c r="N2158" i="22"/>
  <c r="N2159" i="22"/>
  <c r="N2160" i="22"/>
  <c r="N2161" i="22"/>
  <c r="N2162" i="22"/>
  <c r="N2163" i="22"/>
  <c r="N2164" i="22"/>
  <c r="N2165" i="22"/>
  <c r="N2166" i="22"/>
  <c r="N2167" i="22"/>
  <c r="N2168" i="22"/>
  <c r="N2169" i="22"/>
  <c r="N2170" i="22"/>
  <c r="N2171" i="22"/>
  <c r="N2172" i="22"/>
  <c r="N2173" i="22"/>
  <c r="N2174" i="22"/>
  <c r="N2175" i="22"/>
  <c r="N2176" i="22"/>
  <c r="N2177" i="22"/>
  <c r="N2178" i="22"/>
  <c r="N2179" i="22"/>
  <c r="N2180" i="22"/>
  <c r="N2181" i="22"/>
  <c r="N2182" i="22"/>
  <c r="N2183" i="22"/>
  <c r="N2184" i="22"/>
  <c r="N2185" i="22"/>
  <c r="N2186" i="22"/>
  <c r="N2187" i="22"/>
  <c r="N2188" i="22"/>
  <c r="N2189" i="22"/>
  <c r="N2190" i="22"/>
  <c r="N2191" i="22"/>
  <c r="N2192" i="22"/>
  <c r="N2193" i="22"/>
  <c r="N2194" i="22"/>
  <c r="N2195" i="22"/>
  <c r="N2196" i="22"/>
  <c r="N2197" i="22"/>
  <c r="N2198" i="22"/>
  <c r="N2199" i="22"/>
  <c r="N2200" i="22"/>
  <c r="N2201" i="22"/>
  <c r="N2202" i="22"/>
  <c r="N2203" i="22"/>
  <c r="N2204" i="22"/>
  <c r="N2205" i="22"/>
  <c r="N2206" i="22"/>
  <c r="N2207" i="22"/>
  <c r="N2208" i="22"/>
  <c r="N2209" i="22"/>
  <c r="N2210" i="22"/>
  <c r="N2211" i="22"/>
  <c r="N2212" i="22"/>
  <c r="N2213" i="22"/>
  <c r="N2214" i="22"/>
  <c r="N2215" i="22"/>
  <c r="N2216" i="22"/>
  <c r="N2217" i="22"/>
  <c r="N2218" i="22"/>
  <c r="N2219" i="22"/>
  <c r="N2220" i="22"/>
  <c r="N2221" i="22"/>
  <c r="N2222" i="22"/>
  <c r="N2223" i="22"/>
  <c r="N2224" i="22"/>
  <c r="N2225" i="22"/>
  <c r="N2226" i="22"/>
  <c r="N2227" i="22"/>
  <c r="N2228" i="22"/>
  <c r="N2229" i="22"/>
  <c r="N2230" i="22"/>
  <c r="N2231" i="22"/>
  <c r="N2232" i="22"/>
  <c r="N2233" i="22"/>
  <c r="N2234" i="22"/>
  <c r="N2235" i="22"/>
  <c r="N2236" i="22"/>
  <c r="N2237" i="22"/>
  <c r="N2238" i="22"/>
  <c r="N2239" i="22"/>
  <c r="N2240" i="22"/>
  <c r="N2241" i="22"/>
  <c r="N2242" i="22"/>
  <c r="N2243" i="22"/>
  <c r="N2244" i="22"/>
  <c r="N2245" i="22"/>
  <c r="N2246" i="22"/>
  <c r="N2247" i="22"/>
  <c r="N2248" i="22"/>
  <c r="N2249" i="22"/>
  <c r="N2250" i="22"/>
  <c r="N2251" i="22"/>
  <c r="N2252" i="22"/>
  <c r="N2253" i="22"/>
  <c r="N2254" i="22"/>
  <c r="N2255" i="22"/>
  <c r="N2256" i="22"/>
  <c r="N2257" i="22"/>
  <c r="N2258" i="22"/>
  <c r="N2259" i="22"/>
  <c r="N2260" i="22"/>
  <c r="N2261" i="22"/>
  <c r="N2262" i="22"/>
  <c r="N2263" i="22"/>
  <c r="N2264" i="22"/>
  <c r="N2265" i="22"/>
  <c r="N2266" i="22"/>
  <c r="N2267" i="22"/>
  <c r="N2268" i="22"/>
  <c r="N2269" i="22"/>
  <c r="N2270" i="22"/>
  <c r="N2271" i="22"/>
  <c r="N2272" i="22"/>
  <c r="N2273" i="22"/>
  <c r="N2274" i="22"/>
  <c r="N2275" i="22"/>
  <c r="N2276" i="22"/>
  <c r="N2277" i="22"/>
  <c r="N2278" i="22"/>
  <c r="N2279" i="22"/>
  <c r="N2280" i="22"/>
  <c r="N2281" i="22"/>
  <c r="N2282" i="22"/>
  <c r="N2283" i="22"/>
  <c r="N2284" i="22"/>
  <c r="N2285" i="22"/>
  <c r="N2286" i="22"/>
  <c r="N2287" i="22"/>
  <c r="N2288" i="22"/>
  <c r="N2289" i="22"/>
  <c r="N2290" i="22"/>
  <c r="N2291" i="22"/>
  <c r="N2292" i="22"/>
  <c r="N2293" i="22"/>
  <c r="N2294" i="22"/>
  <c r="N2295" i="22"/>
  <c r="N2296" i="22"/>
  <c r="N2297" i="22"/>
  <c r="N2298" i="22"/>
  <c r="N2299" i="22"/>
  <c r="N2300" i="22"/>
  <c r="N2301" i="22"/>
  <c r="N2302" i="22"/>
  <c r="N2303" i="22"/>
  <c r="N2304" i="22"/>
  <c r="N2305" i="22"/>
  <c r="N2306" i="22"/>
  <c r="N2307" i="22"/>
  <c r="N2308" i="22"/>
  <c r="N2309" i="22"/>
  <c r="N2310" i="22"/>
  <c r="N2311" i="22"/>
  <c r="N2312" i="22"/>
  <c r="N2313" i="22"/>
  <c r="N2314" i="22"/>
  <c r="N2315" i="22"/>
  <c r="N2316" i="22"/>
  <c r="N2317" i="22"/>
  <c r="N2318" i="22"/>
  <c r="N2319" i="22"/>
  <c r="N2320" i="22"/>
  <c r="N2321" i="22"/>
  <c r="N2322" i="22"/>
  <c r="N2323" i="22"/>
  <c r="N2324" i="22"/>
  <c r="N2325" i="22"/>
  <c r="N2326" i="22"/>
  <c r="N2327" i="22"/>
  <c r="N2328" i="22"/>
  <c r="N2329" i="22"/>
  <c r="N2330" i="22"/>
  <c r="N2331" i="22"/>
  <c r="N2332" i="22"/>
  <c r="N2333" i="22"/>
  <c r="N2334" i="22"/>
  <c r="N2335" i="22"/>
  <c r="N2336" i="22"/>
  <c r="N2337" i="22"/>
  <c r="N2338" i="22"/>
  <c r="N2339" i="22"/>
  <c r="N2340" i="22"/>
  <c r="N2341" i="22"/>
  <c r="N2342" i="22"/>
  <c r="N2343" i="22"/>
  <c r="N2344" i="22"/>
  <c r="N2345" i="22"/>
  <c r="N2346" i="22"/>
  <c r="N2347" i="22"/>
  <c r="N2348" i="22"/>
  <c r="N2349" i="22"/>
  <c r="N2350" i="22"/>
  <c r="N2351" i="22"/>
  <c r="N2352" i="22"/>
  <c r="N2353" i="22"/>
  <c r="N2354" i="22"/>
  <c r="N2355" i="22"/>
  <c r="N2356" i="22"/>
  <c r="N2357" i="22"/>
  <c r="N2358" i="22"/>
  <c r="N2359" i="22"/>
  <c r="N2360" i="22"/>
  <c r="N2361" i="22"/>
  <c r="N2362" i="22"/>
  <c r="N2363" i="22"/>
  <c r="N2364" i="22"/>
  <c r="N2365" i="22"/>
  <c r="N2366" i="22"/>
  <c r="N2367" i="22"/>
  <c r="N2368" i="22"/>
  <c r="N2369" i="22"/>
  <c r="N2370" i="22"/>
  <c r="N2371" i="22"/>
  <c r="N2372" i="22"/>
  <c r="N2373" i="22"/>
  <c r="N2374" i="22"/>
  <c r="N2375" i="22"/>
  <c r="N2376" i="22"/>
  <c r="N2377" i="22"/>
  <c r="N2378" i="22"/>
  <c r="N2379" i="22"/>
  <c r="N2380" i="22"/>
  <c r="N2381" i="22"/>
  <c r="N2382" i="22"/>
  <c r="N2383" i="22"/>
  <c r="N2384" i="22"/>
  <c r="N2385" i="22"/>
  <c r="N2386" i="22"/>
  <c r="N2387" i="22"/>
  <c r="N2388" i="22"/>
  <c r="N2389" i="22"/>
  <c r="N2390" i="22"/>
  <c r="N2391" i="22"/>
  <c r="N2392" i="22"/>
  <c r="N2393" i="22"/>
  <c r="N2394" i="22"/>
  <c r="N2395" i="22"/>
  <c r="N2396" i="22"/>
  <c r="N2397" i="22"/>
  <c r="N2398" i="22"/>
  <c r="N2399" i="22"/>
  <c r="N2400" i="22"/>
  <c r="N2401" i="22"/>
  <c r="N2402" i="22"/>
  <c r="N2403" i="22"/>
  <c r="N2404" i="22"/>
  <c r="N2405" i="22"/>
  <c r="N2406" i="22"/>
  <c r="N2407" i="22"/>
  <c r="N2408" i="22"/>
  <c r="N2409" i="22"/>
  <c r="N2410" i="22"/>
  <c r="N2411" i="22"/>
  <c r="N2412" i="22"/>
  <c r="N2413" i="22"/>
  <c r="N2414" i="22"/>
  <c r="N2415" i="22"/>
  <c r="N2416" i="22"/>
  <c r="N2417" i="22"/>
  <c r="N2418" i="22"/>
  <c r="N2419" i="22"/>
  <c r="N2420" i="22"/>
  <c r="N2421" i="22"/>
  <c r="N2422" i="22"/>
  <c r="N2423" i="22"/>
  <c r="N2424" i="22"/>
  <c r="N2425" i="22"/>
  <c r="N2426" i="22"/>
  <c r="N2427" i="22"/>
  <c r="N2428" i="22"/>
  <c r="N2429" i="22"/>
  <c r="N2430" i="22"/>
  <c r="N2431" i="22"/>
  <c r="N2432" i="22"/>
  <c r="N2433" i="22"/>
  <c r="N2434" i="22"/>
  <c r="N2435" i="22"/>
  <c r="N2436" i="22"/>
  <c r="N2437" i="22"/>
  <c r="N2438" i="22"/>
  <c r="N2439" i="22"/>
  <c r="N2440" i="22"/>
  <c r="N2441" i="22"/>
  <c r="N2442" i="22"/>
  <c r="N2443" i="22"/>
  <c r="N2444" i="22"/>
  <c r="N2445" i="22"/>
  <c r="N2446" i="22"/>
  <c r="N2447" i="22"/>
  <c r="N2448" i="22"/>
  <c r="N2449" i="22"/>
  <c r="N2450" i="22"/>
  <c r="N2451" i="22"/>
  <c r="N2452" i="22"/>
  <c r="N2453" i="22"/>
  <c r="N2454" i="22"/>
  <c r="N2455" i="22"/>
  <c r="N2456" i="22"/>
  <c r="N2457" i="22"/>
  <c r="N2458" i="22"/>
  <c r="N2459" i="22"/>
  <c r="N2460" i="22"/>
  <c r="N2461" i="22"/>
  <c r="N2462" i="22"/>
  <c r="N2463" i="22"/>
  <c r="N2464" i="22"/>
  <c r="N2465" i="22"/>
  <c r="N2466" i="22"/>
  <c r="N2467" i="22"/>
  <c r="N2468" i="22"/>
  <c r="N2469" i="22"/>
  <c r="N2470" i="22"/>
  <c r="N2471" i="22"/>
  <c r="N2472" i="22"/>
  <c r="N2473" i="22"/>
  <c r="N2474" i="22"/>
  <c r="N2475" i="22"/>
  <c r="N2476" i="22"/>
  <c r="N2477" i="22"/>
  <c r="N2478" i="22"/>
  <c r="N2479" i="22"/>
  <c r="N2480" i="22"/>
  <c r="N2481" i="22"/>
  <c r="N2482" i="22"/>
  <c r="N2483" i="22"/>
  <c r="N2484" i="22"/>
  <c r="N2485" i="22"/>
  <c r="N2486" i="22"/>
  <c r="N2487" i="22"/>
  <c r="N2488" i="22"/>
  <c r="N2489" i="22"/>
  <c r="N2490" i="22"/>
  <c r="N2491" i="22"/>
  <c r="N2492" i="22"/>
  <c r="N2493" i="22"/>
  <c r="N2494" i="22"/>
  <c r="N2495" i="22"/>
  <c r="N2496" i="22"/>
  <c r="N2497" i="22"/>
  <c r="N2498" i="22"/>
  <c r="N2499" i="22"/>
  <c r="N2500" i="22"/>
  <c r="N2501" i="22"/>
  <c r="N2502" i="22"/>
  <c r="N2503" i="22"/>
  <c r="N2504" i="22"/>
  <c r="N2505" i="22"/>
  <c r="N2506" i="22"/>
  <c r="N2507" i="22"/>
  <c r="N2508" i="22"/>
  <c r="N2509" i="22"/>
  <c r="N2510" i="22"/>
  <c r="N2511" i="22"/>
  <c r="N2512" i="22"/>
  <c r="N2513" i="22"/>
  <c r="N2514" i="22"/>
  <c r="N2515" i="22"/>
  <c r="N2516" i="22"/>
  <c r="N2517" i="22"/>
  <c r="N2518" i="22"/>
  <c r="N2519" i="22"/>
  <c r="N2520" i="22"/>
  <c r="N2521" i="22"/>
  <c r="N2522" i="22"/>
  <c r="N2523" i="22"/>
  <c r="N2524" i="22"/>
  <c r="N2525" i="22"/>
  <c r="N2526" i="22"/>
  <c r="N2527" i="22"/>
  <c r="N2528" i="22"/>
  <c r="N2529" i="22"/>
  <c r="N2530" i="22"/>
  <c r="N2531" i="22"/>
  <c r="N2532" i="22"/>
  <c r="N2533" i="22"/>
  <c r="N2534" i="22"/>
  <c r="N2535" i="22"/>
  <c r="N2536" i="22"/>
  <c r="N2537" i="22"/>
  <c r="N2538" i="22"/>
  <c r="N2539" i="22"/>
  <c r="N2540" i="22"/>
  <c r="N2541" i="22"/>
  <c r="N2542" i="22"/>
  <c r="N2543" i="22"/>
  <c r="N2544" i="22"/>
  <c r="N2545" i="22"/>
  <c r="N2546" i="22"/>
  <c r="N2547" i="22"/>
  <c r="N2548" i="22"/>
  <c r="N2549" i="22"/>
  <c r="N2550" i="22"/>
  <c r="N2551" i="22"/>
  <c r="N2552" i="22"/>
  <c r="N2553" i="22"/>
  <c r="N2554" i="22"/>
  <c r="N2555" i="22"/>
  <c r="N2556" i="22"/>
  <c r="N2557" i="22"/>
  <c r="N2558" i="22"/>
  <c r="N2559" i="22"/>
  <c r="N2560" i="22"/>
  <c r="N2561" i="22"/>
  <c r="N2562" i="22"/>
  <c r="N2563" i="22"/>
  <c r="N2564" i="22"/>
  <c r="N2565" i="22"/>
  <c r="N2566" i="22"/>
  <c r="N2567" i="22"/>
  <c r="N2568" i="22"/>
  <c r="N2569" i="22"/>
  <c r="N2570" i="22"/>
  <c r="N2571" i="22"/>
  <c r="N2572" i="22"/>
  <c r="N2573" i="22"/>
  <c r="N2574" i="22"/>
  <c r="N2575" i="22"/>
  <c r="N2576" i="22"/>
  <c r="N2577" i="22"/>
  <c r="N2578" i="22"/>
  <c r="N2579" i="22"/>
  <c r="N2580" i="22"/>
  <c r="N2581" i="22"/>
  <c r="N2582" i="22"/>
  <c r="N2583" i="22"/>
  <c r="N2584" i="22"/>
  <c r="N2585" i="22"/>
  <c r="N2586" i="22"/>
  <c r="N2587" i="22"/>
  <c r="N2588" i="22"/>
  <c r="N2589" i="22"/>
  <c r="N2590" i="22"/>
  <c r="N2591" i="22"/>
  <c r="N2592" i="22"/>
  <c r="N2593" i="22"/>
  <c r="N2594" i="22"/>
  <c r="N2595" i="22"/>
  <c r="N2596" i="22"/>
  <c r="N2597" i="22"/>
  <c r="N2598" i="22"/>
  <c r="N2599" i="22"/>
  <c r="N2600" i="22"/>
  <c r="N2601" i="22"/>
  <c r="N2602" i="22"/>
  <c r="N2603" i="22"/>
  <c r="N2604" i="22"/>
  <c r="N2605" i="22"/>
  <c r="N2606" i="22"/>
  <c r="N2607" i="22"/>
  <c r="N2608" i="22"/>
  <c r="N2609" i="22"/>
  <c r="N2610" i="22"/>
  <c r="N2611" i="22"/>
  <c r="N2612" i="22"/>
  <c r="N2613" i="22"/>
  <c r="N2614" i="22"/>
  <c r="N2615" i="22"/>
  <c r="N2616" i="22"/>
  <c r="N2617" i="22"/>
  <c r="N2618" i="22"/>
  <c r="N2619" i="22"/>
  <c r="N2620" i="22"/>
  <c r="N2621" i="22"/>
  <c r="N2622" i="22"/>
  <c r="N2623" i="22"/>
  <c r="N2624" i="22"/>
  <c r="N2625" i="22"/>
  <c r="N2626" i="22"/>
  <c r="N2627" i="22"/>
  <c r="N2628" i="22"/>
  <c r="N2629" i="22"/>
  <c r="N2630" i="22"/>
  <c r="N2631" i="22"/>
  <c r="N2632" i="22"/>
  <c r="N2633" i="22"/>
  <c r="N2634" i="22"/>
  <c r="N2635" i="22"/>
  <c r="N2636" i="22"/>
  <c r="N2637" i="22"/>
  <c r="N2638" i="22"/>
  <c r="N2639" i="22"/>
  <c r="N2640" i="22"/>
  <c r="N2641" i="22"/>
  <c r="N2642" i="22"/>
  <c r="N2643" i="22"/>
  <c r="N2644" i="22"/>
  <c r="N2645" i="22"/>
  <c r="N2646" i="22"/>
  <c r="N2647" i="22"/>
  <c r="N2648" i="22"/>
  <c r="N2649" i="22"/>
  <c r="N2650" i="22"/>
  <c r="N2651" i="22"/>
  <c r="N2652" i="22"/>
  <c r="N2653" i="22"/>
  <c r="N2654" i="22"/>
  <c r="N2655" i="22"/>
  <c r="N2656" i="22"/>
  <c r="N2657" i="22"/>
  <c r="N2658" i="22"/>
  <c r="N2659" i="22"/>
  <c r="N2660" i="22"/>
  <c r="N2661" i="22"/>
  <c r="N2662" i="22"/>
  <c r="N2663" i="22"/>
  <c r="N2664" i="22"/>
  <c r="N2665" i="22"/>
  <c r="N2666" i="22"/>
  <c r="N2667" i="22"/>
  <c r="N2668" i="22"/>
  <c r="N2669" i="22"/>
  <c r="N2670" i="22"/>
  <c r="N2671" i="22"/>
  <c r="N2672" i="22"/>
  <c r="N2673" i="22"/>
  <c r="N2674" i="22"/>
  <c r="N2675" i="22"/>
  <c r="N2676" i="22"/>
  <c r="N2677" i="22"/>
  <c r="N2678" i="22"/>
  <c r="N2679" i="22"/>
  <c r="N2680" i="22"/>
  <c r="N2681" i="22"/>
  <c r="N2682" i="22"/>
  <c r="N2683" i="22"/>
  <c r="N2684" i="22"/>
  <c r="N2685" i="22"/>
  <c r="N2686" i="22"/>
  <c r="N2687" i="22"/>
  <c r="N2688" i="22"/>
  <c r="N2689" i="22"/>
  <c r="N2690" i="22"/>
  <c r="N2691" i="22"/>
  <c r="N2692" i="22"/>
  <c r="N2693" i="22"/>
  <c r="N2694" i="22"/>
  <c r="N2695" i="22"/>
  <c r="N2696" i="22"/>
  <c r="N2697" i="22"/>
  <c r="N2698" i="22"/>
  <c r="N2699" i="22"/>
  <c r="N2700" i="22"/>
  <c r="N2701" i="22"/>
  <c r="N2702" i="22"/>
  <c r="N2703" i="22"/>
  <c r="N2704" i="22"/>
  <c r="N2705" i="22"/>
  <c r="N2706" i="22"/>
  <c r="N2707" i="22"/>
  <c r="N2708" i="22"/>
  <c r="N2709" i="22"/>
  <c r="N2710" i="22"/>
  <c r="N2711" i="22"/>
  <c r="N2712" i="22"/>
  <c r="N2713" i="22"/>
  <c r="N2714" i="22"/>
  <c r="N2715" i="22"/>
  <c r="N2716" i="22"/>
  <c r="N2717" i="22"/>
  <c r="N2718" i="22"/>
  <c r="N2719" i="22"/>
  <c r="N2720" i="22"/>
  <c r="N2721" i="22"/>
  <c r="N2722" i="22"/>
  <c r="N2723" i="22"/>
  <c r="N2724" i="22"/>
  <c r="N2725" i="22"/>
  <c r="N2726" i="22"/>
  <c r="N2727" i="22"/>
  <c r="N2728" i="22"/>
  <c r="N2729" i="22"/>
  <c r="N2730" i="22"/>
  <c r="N2731" i="22"/>
  <c r="N2732" i="22"/>
  <c r="N2733" i="22"/>
  <c r="N2734" i="22"/>
  <c r="N2735" i="22"/>
  <c r="N2736" i="22"/>
  <c r="N2737" i="22"/>
  <c r="N2738" i="22"/>
  <c r="N2739" i="22"/>
  <c r="N2740" i="22"/>
  <c r="N2741" i="22"/>
  <c r="N2742" i="22"/>
  <c r="N2743" i="22"/>
  <c r="N2744" i="22"/>
  <c r="N2745" i="22"/>
  <c r="N2746" i="22"/>
  <c r="N2747" i="22"/>
  <c r="N2748" i="22"/>
  <c r="N2749" i="22"/>
  <c r="N2750" i="22"/>
  <c r="N2751" i="22"/>
  <c r="N2752" i="22"/>
  <c r="N2753" i="22"/>
  <c r="N2754" i="22"/>
  <c r="N2755" i="22"/>
  <c r="N2756" i="22"/>
  <c r="N2757" i="22"/>
  <c r="N2758" i="22"/>
  <c r="N2759" i="22"/>
  <c r="N2760" i="22"/>
  <c r="N2761" i="22"/>
  <c r="N2762" i="22"/>
  <c r="N2763" i="22"/>
  <c r="N2764" i="22"/>
  <c r="N2765" i="22"/>
  <c r="N2766" i="22"/>
  <c r="N2767" i="22"/>
  <c r="N2768" i="22"/>
  <c r="N2769" i="22"/>
  <c r="N2770" i="22"/>
  <c r="N2771" i="22"/>
  <c r="N2772" i="22"/>
  <c r="N2773" i="22"/>
  <c r="N2774" i="22"/>
  <c r="N2775" i="22"/>
  <c r="N2776" i="22"/>
  <c r="N2777" i="22"/>
  <c r="N2778" i="22"/>
  <c r="N2779" i="22"/>
  <c r="N2780" i="22"/>
  <c r="N2781" i="22"/>
  <c r="N2782" i="22"/>
  <c r="N2783" i="22"/>
  <c r="N2784" i="22"/>
  <c r="N2785" i="22"/>
  <c r="N2786" i="22"/>
  <c r="N2787" i="22"/>
  <c r="N2788" i="22"/>
  <c r="N2789" i="22"/>
  <c r="N2790" i="22"/>
  <c r="N2791" i="22"/>
  <c r="N2792" i="22"/>
  <c r="N2793" i="22"/>
  <c r="N2794" i="22"/>
  <c r="N2795" i="22"/>
  <c r="N2796" i="22"/>
  <c r="N2797" i="22"/>
  <c r="N2798" i="22"/>
  <c r="N2799" i="22"/>
  <c r="N2800" i="22"/>
  <c r="N2801" i="22"/>
  <c r="N2802" i="22"/>
  <c r="N2803" i="22"/>
  <c r="N2804" i="22"/>
  <c r="N2805" i="22"/>
  <c r="N2806" i="22"/>
  <c r="N2807" i="22"/>
  <c r="N2808" i="22"/>
  <c r="N2809" i="22"/>
  <c r="N2810" i="22"/>
  <c r="N2811" i="22"/>
  <c r="N2812" i="22"/>
  <c r="N2813" i="22"/>
  <c r="N2814" i="22"/>
  <c r="N2815" i="22"/>
  <c r="N2816" i="22"/>
  <c r="N2817" i="22"/>
  <c r="N2818" i="22"/>
  <c r="N2819" i="22"/>
  <c r="N2820" i="22"/>
  <c r="N2821" i="22"/>
  <c r="N2822" i="22"/>
  <c r="N2823" i="22"/>
  <c r="N2824" i="22"/>
  <c r="N2825" i="22"/>
  <c r="N2826" i="22"/>
  <c r="N2827" i="22"/>
  <c r="N2828" i="22"/>
  <c r="N2829" i="22"/>
  <c r="N2830" i="22"/>
  <c r="N2831" i="22"/>
  <c r="N2832" i="22"/>
  <c r="N2833" i="22"/>
  <c r="N2834" i="22"/>
  <c r="N2835" i="22"/>
  <c r="N2836" i="22"/>
  <c r="N2837" i="22"/>
  <c r="N2838" i="22"/>
  <c r="N2839" i="22"/>
  <c r="N2840" i="22"/>
  <c r="N2841" i="22"/>
  <c r="N2842" i="22"/>
  <c r="N2843" i="22"/>
  <c r="N2844" i="22"/>
  <c r="N2845" i="22"/>
  <c r="N2846" i="22"/>
  <c r="N2847" i="22"/>
  <c r="N2848" i="22"/>
  <c r="N2849" i="22"/>
  <c r="N2850" i="22"/>
  <c r="N2851" i="22"/>
  <c r="N2852" i="22"/>
  <c r="N2853" i="22"/>
  <c r="N2854" i="22"/>
  <c r="N2855" i="22"/>
  <c r="N2856" i="22"/>
  <c r="N2857" i="22"/>
  <c r="N2858" i="22"/>
  <c r="N2859" i="22"/>
  <c r="N2860" i="22"/>
  <c r="N2861" i="22"/>
  <c r="N2862" i="22"/>
  <c r="N2863" i="22"/>
  <c r="N2864" i="22"/>
  <c r="N2865" i="22"/>
  <c r="N2866" i="22"/>
  <c r="N2867" i="22"/>
  <c r="N2868" i="22"/>
  <c r="N2869" i="22"/>
  <c r="N2870" i="22"/>
  <c r="N2871" i="22"/>
  <c r="N2872" i="22"/>
  <c r="N2873" i="22"/>
  <c r="N2874" i="22"/>
  <c r="N2875" i="22"/>
  <c r="N2876" i="22"/>
  <c r="N2877" i="22"/>
  <c r="N2878" i="22"/>
  <c r="N2879" i="22"/>
  <c r="N2880" i="22"/>
  <c r="N2881" i="22"/>
  <c r="N2882" i="22"/>
  <c r="N2883" i="22"/>
  <c r="N2884" i="22"/>
  <c r="N2885" i="22"/>
  <c r="N2886" i="22"/>
  <c r="N2887" i="22"/>
  <c r="N2888" i="22"/>
  <c r="N2889" i="22"/>
  <c r="N2890" i="22"/>
  <c r="N2891" i="22"/>
  <c r="N2892" i="22"/>
  <c r="N2893" i="22"/>
  <c r="N2894" i="22"/>
  <c r="N2895" i="22"/>
  <c r="N2896" i="22"/>
  <c r="N2897" i="22"/>
  <c r="N2898" i="22"/>
  <c r="N2899" i="22"/>
  <c r="N2900" i="22"/>
  <c r="N2901" i="22"/>
  <c r="N2902" i="22"/>
  <c r="N2903" i="22"/>
  <c r="N2904" i="22"/>
  <c r="N2905" i="22"/>
  <c r="N2906" i="22"/>
  <c r="N2907" i="22"/>
  <c r="N2908" i="22"/>
  <c r="N2909" i="22"/>
  <c r="N2910" i="22"/>
  <c r="N2911" i="22"/>
  <c r="N2912" i="22"/>
  <c r="N2913" i="22"/>
  <c r="N2914" i="22"/>
  <c r="N2915" i="22"/>
  <c r="N2916" i="22"/>
  <c r="N2917" i="22"/>
  <c r="N2918" i="22"/>
  <c r="N2919" i="22"/>
  <c r="N2920" i="22"/>
  <c r="N2921" i="22"/>
  <c r="N2922" i="22"/>
  <c r="N2923" i="22"/>
  <c r="N2924" i="22"/>
  <c r="N2925" i="22"/>
  <c r="N2926" i="22"/>
  <c r="N2927" i="22"/>
  <c r="N2928" i="22"/>
  <c r="N2929" i="22"/>
  <c r="N2930" i="22"/>
  <c r="N2931" i="22"/>
  <c r="N2932" i="22"/>
  <c r="N2933" i="22"/>
  <c r="N2934" i="22"/>
  <c r="N2935" i="22"/>
  <c r="N2936" i="22"/>
  <c r="N2937" i="22"/>
  <c r="N2938" i="22"/>
  <c r="N2939" i="22"/>
  <c r="N2940" i="22"/>
  <c r="N2941" i="22"/>
  <c r="N2942" i="22"/>
  <c r="N2943" i="22"/>
  <c r="N2944" i="22"/>
  <c r="N2945" i="22"/>
  <c r="N2946" i="22"/>
  <c r="N2947" i="22"/>
  <c r="N2948" i="22"/>
  <c r="N2949" i="22"/>
  <c r="N2950" i="22"/>
  <c r="N2951" i="22"/>
  <c r="N2952" i="22"/>
  <c r="N2953" i="22"/>
  <c r="N2954" i="22"/>
  <c r="N2955" i="22"/>
  <c r="N2956" i="22"/>
  <c r="N2957" i="22"/>
  <c r="N2958" i="22"/>
  <c r="N2959" i="22"/>
  <c r="N2960" i="22"/>
  <c r="N2961" i="22"/>
  <c r="N2962" i="22"/>
  <c r="N2963" i="22"/>
  <c r="N2964" i="22"/>
  <c r="N2965" i="22"/>
  <c r="N2966" i="22"/>
  <c r="N2967" i="22"/>
  <c r="N2968" i="22"/>
  <c r="N2969" i="22"/>
  <c r="N2970" i="22"/>
  <c r="N2971" i="22"/>
  <c r="N2972" i="22"/>
  <c r="N2973" i="22"/>
  <c r="N2974" i="22"/>
  <c r="N2975" i="22"/>
  <c r="N2976" i="22"/>
  <c r="N2977" i="22"/>
  <c r="N2978" i="22"/>
  <c r="N2979" i="22"/>
  <c r="N2980" i="22"/>
  <c r="N2981" i="22"/>
  <c r="N2982" i="22"/>
  <c r="N2983" i="22"/>
  <c r="N2984" i="22"/>
  <c r="N2985" i="22"/>
  <c r="N2986" i="22"/>
  <c r="N2987" i="22"/>
  <c r="N2988" i="22"/>
  <c r="N2989" i="22"/>
  <c r="N2990" i="22"/>
  <c r="N2991" i="22"/>
  <c r="N2992" i="22"/>
  <c r="N2993" i="22"/>
  <c r="N2994" i="22"/>
  <c r="N2995" i="22"/>
  <c r="N2996" i="22"/>
  <c r="N2997" i="22"/>
  <c r="N2998" i="22"/>
  <c r="N2999" i="22"/>
  <c r="N3000" i="22"/>
  <c r="N6" i="22"/>
  <c r="L7" i="22"/>
  <c r="L8" i="22"/>
  <c r="L10" i="22"/>
  <c r="L11" i="22"/>
  <c r="L12" i="22"/>
  <c r="L13" i="22"/>
  <c r="L14" i="22"/>
  <c r="L15" i="22"/>
  <c r="L16" i="22"/>
  <c r="L17" i="22"/>
  <c r="L18" i="22"/>
  <c r="L19" i="22"/>
  <c r="L20" i="22"/>
  <c r="L21" i="22"/>
  <c r="L22" i="22"/>
  <c r="L23" i="22"/>
  <c r="L24" i="22"/>
  <c r="L25" i="22"/>
  <c r="L26" i="22"/>
  <c r="L27" i="22"/>
  <c r="L28" i="22"/>
  <c r="L29" i="22"/>
  <c r="L30" i="22"/>
  <c r="L31" i="22"/>
  <c r="L32" i="22"/>
  <c r="L33" i="22"/>
  <c r="L34" i="22"/>
  <c r="L35" i="22"/>
  <c r="L36" i="22"/>
  <c r="L37" i="22"/>
  <c r="L38" i="22"/>
  <c r="L39" i="22"/>
  <c r="L40" i="22"/>
  <c r="L41" i="22"/>
  <c r="L42" i="22"/>
  <c r="L43" i="22"/>
  <c r="L44" i="22"/>
  <c r="L45" i="22"/>
  <c r="L46" i="22"/>
  <c r="L47" i="22"/>
  <c r="L48" i="22"/>
  <c r="L49" i="22"/>
  <c r="L50" i="22"/>
  <c r="L51" i="22"/>
  <c r="L52" i="22"/>
  <c r="L53" i="22"/>
  <c r="L54" i="22"/>
  <c r="L55" i="22"/>
  <c r="L56" i="22"/>
  <c r="L57" i="22"/>
  <c r="L58" i="22"/>
  <c r="L59" i="22"/>
  <c r="L60" i="22"/>
  <c r="L61" i="22"/>
  <c r="L62" i="22"/>
  <c r="L63" i="22"/>
  <c r="L64" i="22"/>
  <c r="L65" i="22"/>
  <c r="L66" i="22"/>
  <c r="L67" i="22"/>
  <c r="L68" i="22"/>
  <c r="L69" i="22"/>
  <c r="L70" i="22"/>
  <c r="L71" i="22"/>
  <c r="L72" i="22"/>
  <c r="L73" i="22"/>
  <c r="L74" i="22"/>
  <c r="L75" i="22"/>
  <c r="L76" i="22"/>
  <c r="L77" i="22"/>
  <c r="L78" i="22"/>
  <c r="L79" i="22"/>
  <c r="L80" i="22"/>
  <c r="L81" i="22"/>
  <c r="L82" i="22"/>
  <c r="L83" i="22"/>
  <c r="L84" i="22"/>
  <c r="L85" i="22"/>
  <c r="L86" i="22"/>
  <c r="L87" i="22"/>
  <c r="L88" i="22"/>
  <c r="L89" i="22"/>
  <c r="L90" i="22"/>
  <c r="L91" i="22"/>
  <c r="L92" i="22"/>
  <c r="L93" i="22"/>
  <c r="L94" i="22"/>
  <c r="L95" i="22"/>
  <c r="L96" i="22"/>
  <c r="L97" i="22"/>
  <c r="L98" i="22"/>
  <c r="L99" i="22"/>
  <c r="L100" i="22"/>
  <c r="L101" i="22"/>
  <c r="L102" i="22"/>
  <c r="L103" i="22"/>
  <c r="L104" i="22"/>
  <c r="L105" i="22"/>
  <c r="L106" i="22"/>
  <c r="L107" i="22"/>
  <c r="L108" i="22"/>
  <c r="L109" i="22"/>
  <c r="L110" i="22"/>
  <c r="L111" i="22"/>
  <c r="L112" i="22"/>
  <c r="L113" i="22"/>
  <c r="L114" i="22"/>
  <c r="L115" i="22"/>
  <c r="L116" i="22"/>
  <c r="L117" i="22"/>
  <c r="L118" i="22"/>
  <c r="L119" i="22"/>
  <c r="L120" i="22"/>
  <c r="L121" i="22"/>
  <c r="L122" i="22"/>
  <c r="L123" i="22"/>
  <c r="L124" i="22"/>
  <c r="L125" i="22"/>
  <c r="L126" i="22"/>
  <c r="L127" i="22"/>
  <c r="L128" i="22"/>
  <c r="L129" i="22"/>
  <c r="L130" i="22"/>
  <c r="L131" i="22"/>
  <c r="L132" i="22"/>
  <c r="L133" i="22"/>
  <c r="L134" i="22"/>
  <c r="L135" i="22"/>
  <c r="L136" i="22"/>
  <c r="L137" i="22"/>
  <c r="L138" i="22"/>
  <c r="L139" i="22"/>
  <c r="L140" i="22"/>
  <c r="L141" i="22"/>
  <c r="L142" i="22"/>
  <c r="L143" i="22"/>
  <c r="L144" i="22"/>
  <c r="L145" i="22"/>
  <c r="L146" i="22"/>
  <c r="L147" i="22"/>
  <c r="L148" i="22"/>
  <c r="L149" i="22"/>
  <c r="L150" i="22"/>
  <c r="L151" i="22"/>
  <c r="L152" i="22"/>
  <c r="L153" i="22"/>
  <c r="L154" i="22"/>
  <c r="L155" i="22"/>
  <c r="L156" i="22"/>
  <c r="L157" i="22"/>
  <c r="L158" i="22"/>
  <c r="L159" i="22"/>
  <c r="L160" i="22"/>
  <c r="L161" i="22"/>
  <c r="L162" i="22"/>
  <c r="L163" i="22"/>
  <c r="L164" i="22"/>
  <c r="L165" i="22"/>
  <c r="L166" i="22"/>
  <c r="L167" i="22"/>
  <c r="L168" i="22"/>
  <c r="L169" i="22"/>
  <c r="L170" i="22"/>
  <c r="L171" i="22"/>
  <c r="L172" i="22"/>
  <c r="L173" i="22"/>
  <c r="L174" i="22"/>
  <c r="L175" i="22"/>
  <c r="L176" i="22"/>
  <c r="L177" i="22"/>
  <c r="L178" i="22"/>
  <c r="L179" i="22"/>
  <c r="L180" i="22"/>
  <c r="L181" i="22"/>
  <c r="L182" i="22"/>
  <c r="L183" i="22"/>
  <c r="L184" i="22"/>
  <c r="L185" i="22"/>
  <c r="L186" i="22"/>
  <c r="L187" i="22"/>
  <c r="L188" i="22"/>
  <c r="L189" i="22"/>
  <c r="L190" i="22"/>
  <c r="L191" i="22"/>
  <c r="L192" i="22"/>
  <c r="L193" i="22"/>
  <c r="L194" i="22"/>
  <c r="L195" i="22"/>
  <c r="L196" i="22"/>
  <c r="L197" i="22"/>
  <c r="L198" i="22"/>
  <c r="L199" i="22"/>
  <c r="L200" i="22"/>
  <c r="L201" i="22"/>
  <c r="L202" i="22"/>
  <c r="L203" i="22"/>
  <c r="L204" i="22"/>
  <c r="L205" i="22"/>
  <c r="L206" i="22"/>
  <c r="L207" i="22"/>
  <c r="L208" i="22"/>
  <c r="L209" i="22"/>
  <c r="L210" i="22"/>
  <c r="L211" i="22"/>
  <c r="L212" i="22"/>
  <c r="L213" i="22"/>
  <c r="L214" i="22"/>
  <c r="L215" i="22"/>
  <c r="L216" i="22"/>
  <c r="L217" i="22"/>
  <c r="L218" i="22"/>
  <c r="L219" i="22"/>
  <c r="L220" i="22"/>
  <c r="L221" i="22"/>
  <c r="L222" i="22"/>
  <c r="L223" i="22"/>
  <c r="L224" i="22"/>
  <c r="L225" i="22"/>
  <c r="L226" i="22"/>
  <c r="L227" i="22"/>
  <c r="L228" i="22"/>
  <c r="L229" i="22"/>
  <c r="L230" i="22"/>
  <c r="L231" i="22"/>
  <c r="L232" i="22"/>
  <c r="L233" i="22"/>
  <c r="L234" i="22"/>
  <c r="L235" i="22"/>
  <c r="L236" i="22"/>
  <c r="L237" i="22"/>
  <c r="L238" i="22"/>
  <c r="L239" i="22"/>
  <c r="L240" i="22"/>
  <c r="L241" i="22"/>
  <c r="L242" i="22"/>
  <c r="L243" i="22"/>
  <c r="L244" i="22"/>
  <c r="L245" i="22"/>
  <c r="L246" i="22"/>
  <c r="L247" i="22"/>
  <c r="L248" i="22"/>
  <c r="L249" i="22"/>
  <c r="L250" i="22"/>
  <c r="L251" i="22"/>
  <c r="L252" i="22"/>
  <c r="L253" i="22"/>
  <c r="L254" i="22"/>
  <c r="L255" i="22"/>
  <c r="L256" i="22"/>
  <c r="L257" i="22"/>
  <c r="L258" i="22"/>
  <c r="L259" i="22"/>
  <c r="L260" i="22"/>
  <c r="L261" i="22"/>
  <c r="L262" i="22"/>
  <c r="L263" i="22"/>
  <c r="L264" i="22"/>
  <c r="L265" i="22"/>
  <c r="L266" i="22"/>
  <c r="L267" i="22"/>
  <c r="L268" i="22"/>
  <c r="L269" i="22"/>
  <c r="L270" i="22"/>
  <c r="L271" i="22"/>
  <c r="L272" i="22"/>
  <c r="L273" i="22"/>
  <c r="L274" i="22"/>
  <c r="L275" i="22"/>
  <c r="L276" i="22"/>
  <c r="L277" i="22"/>
  <c r="L278" i="22"/>
  <c r="L279" i="22"/>
  <c r="L280" i="22"/>
  <c r="L281" i="22"/>
  <c r="L282" i="22"/>
  <c r="L283" i="22"/>
  <c r="L284" i="22"/>
  <c r="L285" i="22"/>
  <c r="L286" i="22"/>
  <c r="L287" i="22"/>
  <c r="L288" i="22"/>
  <c r="L289" i="22"/>
  <c r="L290" i="22"/>
  <c r="L291" i="22"/>
  <c r="L292" i="22"/>
  <c r="L293" i="22"/>
  <c r="L294" i="22"/>
  <c r="L295" i="22"/>
  <c r="L296" i="22"/>
  <c r="L297" i="22"/>
  <c r="L298" i="22"/>
  <c r="L299" i="22"/>
  <c r="L300" i="22"/>
  <c r="L301" i="22"/>
  <c r="L302" i="22"/>
  <c r="L303" i="22"/>
  <c r="L304" i="22"/>
  <c r="L305" i="22"/>
  <c r="L306" i="22"/>
  <c r="L307" i="22"/>
  <c r="L308" i="22"/>
  <c r="L309" i="22"/>
  <c r="L310" i="22"/>
  <c r="L311" i="22"/>
  <c r="L312" i="22"/>
  <c r="L313" i="22"/>
  <c r="L314" i="22"/>
  <c r="L315" i="22"/>
  <c r="L316" i="22"/>
  <c r="L317" i="22"/>
  <c r="L318" i="22"/>
  <c r="L319" i="22"/>
  <c r="L320" i="22"/>
  <c r="L321" i="22"/>
  <c r="L322" i="22"/>
  <c r="L323" i="22"/>
  <c r="L324" i="22"/>
  <c r="L325" i="22"/>
  <c r="L326" i="22"/>
  <c r="L327" i="22"/>
  <c r="L328" i="22"/>
  <c r="L329" i="22"/>
  <c r="L330" i="22"/>
  <c r="L331" i="22"/>
  <c r="L332" i="22"/>
  <c r="L333" i="22"/>
  <c r="L334" i="22"/>
  <c r="L335" i="22"/>
  <c r="L336" i="22"/>
  <c r="L337" i="22"/>
  <c r="L338" i="22"/>
  <c r="L339" i="22"/>
  <c r="L340" i="22"/>
  <c r="L341" i="22"/>
  <c r="L342" i="22"/>
  <c r="L343" i="22"/>
  <c r="L344" i="22"/>
  <c r="L345" i="22"/>
  <c r="L346" i="22"/>
  <c r="L347" i="22"/>
  <c r="L348" i="22"/>
  <c r="L349" i="22"/>
  <c r="L350" i="22"/>
  <c r="L351" i="22"/>
  <c r="L352" i="22"/>
  <c r="L353" i="22"/>
  <c r="L354" i="22"/>
  <c r="L355" i="22"/>
  <c r="L356" i="22"/>
  <c r="L357" i="22"/>
  <c r="L358" i="22"/>
  <c r="L359" i="22"/>
  <c r="L360" i="22"/>
  <c r="L361" i="22"/>
  <c r="L362" i="22"/>
  <c r="L363" i="22"/>
  <c r="L364" i="22"/>
  <c r="L365" i="22"/>
  <c r="L366" i="22"/>
  <c r="L367" i="22"/>
  <c r="L368" i="22"/>
  <c r="L369" i="22"/>
  <c r="L370" i="22"/>
  <c r="L371" i="22"/>
  <c r="L372" i="22"/>
  <c r="L373" i="22"/>
  <c r="L374" i="22"/>
  <c r="L375" i="22"/>
  <c r="L376" i="22"/>
  <c r="L377" i="22"/>
  <c r="L378" i="22"/>
  <c r="L379" i="22"/>
  <c r="L380" i="22"/>
  <c r="L381" i="22"/>
  <c r="L382" i="22"/>
  <c r="L383" i="22"/>
  <c r="L384" i="22"/>
  <c r="L385" i="22"/>
  <c r="L386" i="22"/>
  <c r="L387" i="22"/>
  <c r="L388" i="22"/>
  <c r="L389" i="22"/>
  <c r="L390" i="22"/>
  <c r="L391" i="22"/>
  <c r="L392" i="22"/>
  <c r="L393" i="22"/>
  <c r="L394" i="22"/>
  <c r="L395" i="22"/>
  <c r="L396" i="22"/>
  <c r="L397" i="22"/>
  <c r="L398" i="22"/>
  <c r="L399" i="22"/>
  <c r="L400" i="22"/>
  <c r="L401" i="22"/>
  <c r="L402" i="22"/>
  <c r="L403" i="22"/>
  <c r="L404" i="22"/>
  <c r="L405" i="22"/>
  <c r="L406" i="22"/>
  <c r="L407" i="22"/>
  <c r="L408" i="22"/>
  <c r="L409" i="22"/>
  <c r="L410" i="22"/>
  <c r="L411" i="22"/>
  <c r="L412" i="22"/>
  <c r="L413" i="22"/>
  <c r="L414" i="22"/>
  <c r="L415" i="22"/>
  <c r="L416" i="22"/>
  <c r="L417" i="22"/>
  <c r="L418" i="22"/>
  <c r="L419" i="22"/>
  <c r="L420" i="22"/>
  <c r="L421" i="22"/>
  <c r="L422" i="22"/>
  <c r="L423" i="22"/>
  <c r="L424" i="22"/>
  <c r="L425" i="22"/>
  <c r="L426" i="22"/>
  <c r="L427" i="22"/>
  <c r="L428" i="22"/>
  <c r="L429" i="22"/>
  <c r="L430" i="22"/>
  <c r="L431" i="22"/>
  <c r="L432" i="22"/>
  <c r="L433" i="22"/>
  <c r="L434" i="22"/>
  <c r="L435" i="22"/>
  <c r="L436" i="22"/>
  <c r="L437" i="22"/>
  <c r="L438" i="22"/>
  <c r="L439" i="22"/>
  <c r="L440" i="22"/>
  <c r="L441" i="22"/>
  <c r="L442" i="22"/>
  <c r="L443" i="22"/>
  <c r="L444" i="22"/>
  <c r="L445" i="22"/>
  <c r="L446" i="22"/>
  <c r="L447" i="22"/>
  <c r="L448" i="22"/>
  <c r="L449" i="22"/>
  <c r="L450" i="22"/>
  <c r="L451" i="22"/>
  <c r="L452" i="22"/>
  <c r="L453" i="22"/>
  <c r="L454" i="22"/>
  <c r="L455" i="22"/>
  <c r="L456" i="22"/>
  <c r="L457" i="22"/>
  <c r="L458" i="22"/>
  <c r="L459" i="22"/>
  <c r="L460" i="22"/>
  <c r="L461" i="22"/>
  <c r="L462" i="22"/>
  <c r="L463" i="22"/>
  <c r="L464" i="22"/>
  <c r="L465" i="22"/>
  <c r="L466" i="22"/>
  <c r="L467" i="22"/>
  <c r="L468" i="22"/>
  <c r="L469" i="22"/>
  <c r="L470" i="22"/>
  <c r="L471" i="22"/>
  <c r="L472" i="22"/>
  <c r="L473" i="22"/>
  <c r="L474" i="22"/>
  <c r="L475" i="22"/>
  <c r="L476" i="22"/>
  <c r="L477" i="22"/>
  <c r="L478" i="22"/>
  <c r="L479" i="22"/>
  <c r="L480" i="22"/>
  <c r="L481" i="22"/>
  <c r="L482" i="22"/>
  <c r="L483" i="22"/>
  <c r="L484" i="22"/>
  <c r="L485" i="22"/>
  <c r="L486" i="22"/>
  <c r="L487" i="22"/>
  <c r="L488" i="22"/>
  <c r="L489" i="22"/>
  <c r="L490" i="22"/>
  <c r="L491" i="22"/>
  <c r="L492" i="22"/>
  <c r="L493" i="22"/>
  <c r="L494" i="22"/>
  <c r="L495" i="22"/>
  <c r="L496" i="22"/>
  <c r="L497" i="22"/>
  <c r="L498" i="22"/>
  <c r="L499" i="22"/>
  <c r="L500" i="22"/>
  <c r="L501" i="22"/>
  <c r="L502" i="22"/>
  <c r="L503" i="22"/>
  <c r="L504" i="22"/>
  <c r="L505" i="22"/>
  <c r="L506" i="22"/>
  <c r="L507" i="22"/>
  <c r="L508" i="22"/>
  <c r="L509" i="22"/>
  <c r="L510" i="22"/>
  <c r="L511" i="22"/>
  <c r="L512" i="22"/>
  <c r="L513" i="22"/>
  <c r="L514" i="22"/>
  <c r="L515" i="22"/>
  <c r="L516" i="22"/>
  <c r="L517" i="22"/>
  <c r="L518" i="22"/>
  <c r="L519" i="22"/>
  <c r="L520" i="22"/>
  <c r="L521" i="22"/>
  <c r="L522" i="22"/>
  <c r="L523" i="22"/>
  <c r="L524" i="22"/>
  <c r="L525" i="22"/>
  <c r="L526" i="22"/>
  <c r="L527" i="22"/>
  <c r="L528" i="22"/>
  <c r="L529" i="22"/>
  <c r="L530" i="22"/>
  <c r="L531" i="22"/>
  <c r="L532" i="22"/>
  <c r="L533" i="22"/>
  <c r="L534" i="22"/>
  <c r="L535" i="22"/>
  <c r="L536" i="22"/>
  <c r="L537" i="22"/>
  <c r="L538" i="22"/>
  <c r="L539" i="22"/>
  <c r="L540" i="22"/>
  <c r="L541" i="22"/>
  <c r="L542" i="22"/>
  <c r="L543" i="22"/>
  <c r="L544" i="22"/>
  <c r="L545" i="22"/>
  <c r="L546" i="22"/>
  <c r="L547" i="22"/>
  <c r="L548" i="22"/>
  <c r="L549" i="22"/>
  <c r="L550" i="22"/>
  <c r="L551" i="22"/>
  <c r="L552" i="22"/>
  <c r="L553" i="22"/>
  <c r="L554" i="22"/>
  <c r="L555" i="22"/>
  <c r="L556" i="22"/>
  <c r="L557" i="22"/>
  <c r="L558" i="22"/>
  <c r="L559" i="22"/>
  <c r="L560" i="22"/>
  <c r="L561" i="22"/>
  <c r="L562" i="22"/>
  <c r="L563" i="22"/>
  <c r="L564" i="22"/>
  <c r="L565" i="22"/>
  <c r="L566" i="22"/>
  <c r="L567" i="22"/>
  <c r="L568" i="22"/>
  <c r="L569" i="22"/>
  <c r="L570" i="22"/>
  <c r="L571" i="22"/>
  <c r="L572" i="22"/>
  <c r="L573" i="22"/>
  <c r="L574" i="22"/>
  <c r="L575" i="22"/>
  <c r="L576" i="22"/>
  <c r="L577" i="22"/>
  <c r="L578" i="22"/>
  <c r="L579" i="22"/>
  <c r="L580" i="22"/>
  <c r="L581" i="22"/>
  <c r="L582" i="22"/>
  <c r="L583" i="22"/>
  <c r="L584" i="22"/>
  <c r="L585" i="22"/>
  <c r="L586" i="22"/>
  <c r="L587" i="22"/>
  <c r="L588" i="22"/>
  <c r="L589" i="22"/>
  <c r="L590" i="22"/>
  <c r="L591" i="22"/>
  <c r="L592" i="22"/>
  <c r="L593" i="22"/>
  <c r="L594" i="22"/>
  <c r="L595" i="22"/>
  <c r="L596" i="22"/>
  <c r="L597" i="22"/>
  <c r="L598" i="22"/>
  <c r="L599" i="22"/>
  <c r="L600" i="22"/>
  <c r="L601" i="22"/>
  <c r="L602" i="22"/>
  <c r="L603" i="22"/>
  <c r="L604" i="22"/>
  <c r="L605" i="22"/>
  <c r="L606" i="22"/>
  <c r="L607" i="22"/>
  <c r="L608" i="22"/>
  <c r="L609" i="22"/>
  <c r="L610" i="22"/>
  <c r="L611" i="22"/>
  <c r="L612" i="22"/>
  <c r="L613" i="22"/>
  <c r="L614" i="22"/>
  <c r="L615" i="22"/>
  <c r="L616" i="22"/>
  <c r="L617" i="22"/>
  <c r="L618" i="22"/>
  <c r="L619" i="22"/>
  <c r="L620" i="22"/>
  <c r="L621" i="22"/>
  <c r="L622" i="22"/>
  <c r="L623" i="22"/>
  <c r="L624" i="22"/>
  <c r="L625" i="22"/>
  <c r="L626" i="22"/>
  <c r="L627" i="22"/>
  <c r="L628" i="22"/>
  <c r="L629" i="22"/>
  <c r="L630" i="22"/>
  <c r="L631" i="22"/>
  <c r="L632" i="22"/>
  <c r="L633" i="22"/>
  <c r="L634" i="22"/>
  <c r="L635" i="22"/>
  <c r="L636" i="22"/>
  <c r="L637" i="22"/>
  <c r="L638" i="22"/>
  <c r="L639" i="22"/>
  <c r="L640" i="22"/>
  <c r="L641" i="22"/>
  <c r="L642" i="22"/>
  <c r="L643" i="22"/>
  <c r="L644" i="22"/>
  <c r="L645" i="22"/>
  <c r="L646" i="22"/>
  <c r="L647" i="22"/>
  <c r="L648" i="22"/>
  <c r="L649" i="22"/>
  <c r="L650" i="22"/>
  <c r="L651" i="22"/>
  <c r="L652" i="22"/>
  <c r="L653" i="22"/>
  <c r="L654" i="22"/>
  <c r="L655" i="22"/>
  <c r="L656" i="22"/>
  <c r="L657" i="22"/>
  <c r="L658" i="22"/>
  <c r="L659" i="22"/>
  <c r="L660" i="22"/>
  <c r="L661" i="22"/>
  <c r="L662" i="22"/>
  <c r="L663" i="22"/>
  <c r="L664" i="22"/>
  <c r="L665" i="22"/>
  <c r="L666" i="22"/>
  <c r="L667" i="22"/>
  <c r="L668" i="22"/>
  <c r="L669" i="22"/>
  <c r="L670" i="22"/>
  <c r="L671" i="22"/>
  <c r="L672" i="22"/>
  <c r="L673" i="22"/>
  <c r="L674" i="22"/>
  <c r="L675" i="22"/>
  <c r="L676" i="22"/>
  <c r="L677" i="22"/>
  <c r="L678" i="22"/>
  <c r="L679" i="22"/>
  <c r="L680" i="22"/>
  <c r="L681" i="22"/>
  <c r="L682" i="22"/>
  <c r="L683" i="22"/>
  <c r="L684" i="22"/>
  <c r="L685" i="22"/>
  <c r="L686" i="22"/>
  <c r="L687" i="22"/>
  <c r="L688" i="22"/>
  <c r="L689" i="22"/>
  <c r="L690" i="22"/>
  <c r="L691" i="22"/>
  <c r="L692" i="22"/>
  <c r="L693" i="22"/>
  <c r="L694" i="22"/>
  <c r="L695" i="22"/>
  <c r="L696" i="22"/>
  <c r="L697" i="22"/>
  <c r="L698" i="22"/>
  <c r="L699" i="22"/>
  <c r="L700" i="22"/>
  <c r="L701" i="22"/>
  <c r="L702" i="22"/>
  <c r="L703" i="22"/>
  <c r="L704" i="22"/>
  <c r="L705" i="22"/>
  <c r="L706" i="22"/>
  <c r="L707" i="22"/>
  <c r="L708" i="22"/>
  <c r="L709" i="22"/>
  <c r="L710" i="22"/>
  <c r="L711" i="22"/>
  <c r="L712" i="22"/>
  <c r="L713" i="22"/>
  <c r="L714" i="22"/>
  <c r="L715" i="22"/>
  <c r="L716" i="22"/>
  <c r="L717" i="22"/>
  <c r="L718" i="22"/>
  <c r="L719" i="22"/>
  <c r="L720" i="22"/>
  <c r="L721" i="22"/>
  <c r="L722" i="22"/>
  <c r="L723" i="22"/>
  <c r="L724" i="22"/>
  <c r="L725" i="22"/>
  <c r="L726" i="22"/>
  <c r="L727" i="22"/>
  <c r="L728" i="22"/>
  <c r="L729" i="22"/>
  <c r="L730" i="22"/>
  <c r="L731" i="22"/>
  <c r="L732" i="22"/>
  <c r="L733" i="22"/>
  <c r="L734" i="22"/>
  <c r="L735" i="22"/>
  <c r="L736" i="22"/>
  <c r="L737" i="22"/>
  <c r="L738" i="22"/>
  <c r="L739" i="22"/>
  <c r="L740" i="22"/>
  <c r="L741" i="22"/>
  <c r="L742" i="22"/>
  <c r="L743" i="22"/>
  <c r="L744" i="22"/>
  <c r="L745" i="22"/>
  <c r="L746" i="22"/>
  <c r="L747" i="22"/>
  <c r="L748" i="22"/>
  <c r="L749" i="22"/>
  <c r="L750" i="22"/>
  <c r="L751" i="22"/>
  <c r="L752" i="22"/>
  <c r="L753" i="22"/>
  <c r="L754" i="22"/>
  <c r="L755" i="22"/>
  <c r="L756" i="22"/>
  <c r="L757" i="22"/>
  <c r="L758" i="22"/>
  <c r="L759" i="22"/>
  <c r="L760" i="22"/>
  <c r="L761" i="22"/>
  <c r="L762" i="22"/>
  <c r="L763" i="22"/>
  <c r="L764" i="22"/>
  <c r="L765" i="22"/>
  <c r="L766" i="22"/>
  <c r="L767" i="22"/>
  <c r="L768" i="22"/>
  <c r="L769" i="22"/>
  <c r="L770" i="22"/>
  <c r="L771" i="22"/>
  <c r="L772" i="22"/>
  <c r="L773" i="22"/>
  <c r="L774" i="22"/>
  <c r="L775" i="22"/>
  <c r="L776" i="22"/>
  <c r="L777" i="22"/>
  <c r="L778" i="22"/>
  <c r="L779" i="22"/>
  <c r="L780" i="22"/>
  <c r="L781" i="22"/>
  <c r="L782" i="22"/>
  <c r="L783" i="22"/>
  <c r="L784" i="22"/>
  <c r="L785" i="22"/>
  <c r="L786" i="22"/>
  <c r="L787" i="22"/>
  <c r="L788" i="22"/>
  <c r="L789" i="22"/>
  <c r="L790" i="22"/>
  <c r="L791" i="22"/>
  <c r="L792" i="22"/>
  <c r="L793" i="22"/>
  <c r="L794" i="22"/>
  <c r="L795" i="22"/>
  <c r="L796" i="22"/>
  <c r="L797" i="22"/>
  <c r="L798" i="22"/>
  <c r="L799" i="22"/>
  <c r="L800" i="22"/>
  <c r="L801" i="22"/>
  <c r="L802" i="22"/>
  <c r="L803" i="22"/>
  <c r="L804" i="22"/>
  <c r="L805" i="22"/>
  <c r="L806" i="22"/>
  <c r="L807" i="22"/>
  <c r="L808" i="22"/>
  <c r="L809" i="22"/>
  <c r="L810" i="22"/>
  <c r="L811" i="22"/>
  <c r="L812" i="22"/>
  <c r="L813" i="22"/>
  <c r="L814" i="22"/>
  <c r="L815" i="22"/>
  <c r="L816" i="22"/>
  <c r="L817" i="22"/>
  <c r="L818" i="22"/>
  <c r="L819" i="22"/>
  <c r="L820" i="22"/>
  <c r="L821" i="22"/>
  <c r="L822" i="22"/>
  <c r="L823" i="22"/>
  <c r="L824" i="22"/>
  <c r="L825" i="22"/>
  <c r="L826" i="22"/>
  <c r="L827" i="22"/>
  <c r="L828" i="22"/>
  <c r="L829" i="22"/>
  <c r="L830" i="22"/>
  <c r="L831" i="22"/>
  <c r="L832" i="22"/>
  <c r="L833" i="22"/>
  <c r="L834" i="22"/>
  <c r="L835" i="22"/>
  <c r="L836" i="22"/>
  <c r="L837" i="22"/>
  <c r="L838" i="22"/>
  <c r="L839" i="22"/>
  <c r="L840" i="22"/>
  <c r="L841" i="22"/>
  <c r="L842" i="22"/>
  <c r="L843" i="22"/>
  <c r="L844" i="22"/>
  <c r="L845" i="22"/>
  <c r="L846" i="22"/>
  <c r="L847" i="22"/>
  <c r="L848" i="22"/>
  <c r="L849" i="22"/>
  <c r="L850" i="22"/>
  <c r="L851" i="22"/>
  <c r="L852" i="22"/>
  <c r="L853" i="22"/>
  <c r="L854" i="22"/>
  <c r="L855" i="22"/>
  <c r="L856" i="22"/>
  <c r="L857" i="22"/>
  <c r="L858" i="22"/>
  <c r="L859" i="22"/>
  <c r="L860" i="22"/>
  <c r="L861" i="22"/>
  <c r="L862" i="22"/>
  <c r="L863" i="22"/>
  <c r="L864" i="22"/>
  <c r="L865" i="22"/>
  <c r="L866" i="22"/>
  <c r="L867" i="22"/>
  <c r="L868" i="22"/>
  <c r="L869" i="22"/>
  <c r="L870" i="22"/>
  <c r="L871" i="22"/>
  <c r="L872" i="22"/>
  <c r="L873" i="22"/>
  <c r="L874" i="22"/>
  <c r="L875" i="22"/>
  <c r="L876" i="22"/>
  <c r="L877" i="22"/>
  <c r="L878" i="22"/>
  <c r="L879" i="22"/>
  <c r="L880" i="22"/>
  <c r="L881" i="22"/>
  <c r="L882" i="22"/>
  <c r="L883" i="22"/>
  <c r="L884" i="22"/>
  <c r="L885" i="22"/>
  <c r="L886" i="22"/>
  <c r="L887" i="22"/>
  <c r="L888" i="22"/>
  <c r="L889" i="22"/>
  <c r="L890" i="22"/>
  <c r="L891" i="22"/>
  <c r="L892" i="22"/>
  <c r="L893" i="22"/>
  <c r="L894" i="22"/>
  <c r="L895" i="22"/>
  <c r="L896" i="22"/>
  <c r="L897" i="22"/>
  <c r="L898" i="22"/>
  <c r="L899" i="22"/>
  <c r="L900" i="22"/>
  <c r="L901" i="22"/>
  <c r="L902" i="22"/>
  <c r="L903" i="22"/>
  <c r="L904" i="22"/>
  <c r="L905" i="22"/>
  <c r="L906" i="22"/>
  <c r="L907" i="22"/>
  <c r="L908" i="22"/>
  <c r="L909" i="22"/>
  <c r="L910" i="22"/>
  <c r="L911" i="22"/>
  <c r="L912" i="22"/>
  <c r="L913" i="22"/>
  <c r="L914" i="22"/>
  <c r="L915" i="22"/>
  <c r="L916" i="22"/>
  <c r="L917" i="22"/>
  <c r="L918" i="22"/>
  <c r="L919" i="22"/>
  <c r="L920" i="22"/>
  <c r="L921" i="22"/>
  <c r="L922" i="22"/>
  <c r="L923" i="22"/>
  <c r="L924" i="22"/>
  <c r="L925" i="22"/>
  <c r="L926" i="22"/>
  <c r="L927" i="22"/>
  <c r="L928" i="22"/>
  <c r="L929" i="22"/>
  <c r="L930" i="22"/>
  <c r="L931" i="22"/>
  <c r="L932" i="22"/>
  <c r="L933" i="22"/>
  <c r="L934" i="22"/>
  <c r="L935" i="22"/>
  <c r="L936" i="22"/>
  <c r="L937" i="22"/>
  <c r="L938" i="22"/>
  <c r="L939" i="22"/>
  <c r="L940" i="22"/>
  <c r="L941" i="22"/>
  <c r="L942" i="22"/>
  <c r="L943" i="22"/>
  <c r="L944" i="22"/>
  <c r="L945" i="22"/>
  <c r="L946" i="22"/>
  <c r="L947" i="22"/>
  <c r="L948" i="22"/>
  <c r="L949" i="22"/>
  <c r="L950" i="22"/>
  <c r="L951" i="22"/>
  <c r="L952" i="22"/>
  <c r="L953" i="22"/>
  <c r="L954" i="22"/>
  <c r="L955" i="22"/>
  <c r="L956" i="22"/>
  <c r="L957" i="22"/>
  <c r="L958" i="22"/>
  <c r="L959" i="22"/>
  <c r="L960" i="22"/>
  <c r="L961" i="22"/>
  <c r="L962" i="22"/>
  <c r="L963" i="22"/>
  <c r="L964" i="22"/>
  <c r="L965" i="22"/>
  <c r="L966" i="22"/>
  <c r="L967" i="22"/>
  <c r="L968" i="22"/>
  <c r="L969" i="22"/>
  <c r="L970" i="22"/>
  <c r="L971" i="22"/>
  <c r="L972" i="22"/>
  <c r="L973" i="22"/>
  <c r="L974" i="22"/>
  <c r="L975" i="22"/>
  <c r="L976" i="22"/>
  <c r="L977" i="22"/>
  <c r="L978" i="22"/>
  <c r="L979" i="22"/>
  <c r="L980" i="22"/>
  <c r="L981" i="22"/>
  <c r="L982" i="22"/>
  <c r="L983" i="22"/>
  <c r="L984" i="22"/>
  <c r="L985" i="22"/>
  <c r="L986" i="22"/>
  <c r="L987" i="22"/>
  <c r="L988" i="22"/>
  <c r="L989" i="22"/>
  <c r="L990" i="22"/>
  <c r="L991" i="22"/>
  <c r="L992" i="22"/>
  <c r="L993" i="22"/>
  <c r="L994" i="22"/>
  <c r="L995" i="22"/>
  <c r="L996" i="22"/>
  <c r="L997" i="22"/>
  <c r="L998" i="22"/>
  <c r="L999" i="22"/>
  <c r="L1000" i="22"/>
  <c r="L1001" i="22"/>
  <c r="L1002" i="22"/>
  <c r="L1003" i="22"/>
  <c r="L1004" i="22"/>
  <c r="L1005" i="22"/>
  <c r="L1006" i="22"/>
  <c r="L1007" i="22"/>
  <c r="L1008" i="22"/>
  <c r="L1009" i="22"/>
  <c r="L1010" i="22"/>
  <c r="L1011" i="22"/>
  <c r="L1012" i="22"/>
  <c r="L1013" i="22"/>
  <c r="L1014" i="22"/>
  <c r="L1015" i="22"/>
  <c r="L1016" i="22"/>
  <c r="L1017" i="22"/>
  <c r="L1018" i="22"/>
  <c r="L1019" i="22"/>
  <c r="L1020" i="22"/>
  <c r="L1021" i="22"/>
  <c r="L1022" i="22"/>
  <c r="L1023" i="22"/>
  <c r="L1024" i="22"/>
  <c r="L1025" i="22"/>
  <c r="L1026" i="22"/>
  <c r="L1027" i="22"/>
  <c r="L1028" i="22"/>
  <c r="L1029" i="22"/>
  <c r="L1030" i="22"/>
  <c r="L1031" i="22"/>
  <c r="L1032" i="22"/>
  <c r="L1033" i="22"/>
  <c r="L1034" i="22"/>
  <c r="L1035" i="22"/>
  <c r="L1036" i="22"/>
  <c r="L1037" i="22"/>
  <c r="L1038" i="22"/>
  <c r="L1039" i="22"/>
  <c r="L1040" i="22"/>
  <c r="L1041" i="22"/>
  <c r="L1042" i="22"/>
  <c r="L1043" i="22"/>
  <c r="L1044" i="22"/>
  <c r="L1045" i="22"/>
  <c r="L1046" i="22"/>
  <c r="L1047" i="22"/>
  <c r="L1048" i="22"/>
  <c r="L1049" i="22"/>
  <c r="L1050" i="22"/>
  <c r="L1051" i="22"/>
  <c r="L1052" i="22"/>
  <c r="L1053" i="22"/>
  <c r="L1054" i="22"/>
  <c r="L1055" i="22"/>
  <c r="L1056" i="22"/>
  <c r="L1057" i="22"/>
  <c r="L1058" i="22"/>
  <c r="L1059" i="22"/>
  <c r="L1060" i="22"/>
  <c r="L1061" i="22"/>
  <c r="L1062" i="22"/>
  <c r="L1063" i="22"/>
  <c r="L1064" i="22"/>
  <c r="L1065" i="22"/>
  <c r="L1066" i="22"/>
  <c r="L1067" i="22"/>
  <c r="L1068" i="22"/>
  <c r="L1069" i="22"/>
  <c r="L1070" i="22"/>
  <c r="L1071" i="22"/>
  <c r="L1072" i="22"/>
  <c r="L1073" i="22"/>
  <c r="L1074" i="22"/>
  <c r="L1075" i="22"/>
  <c r="L1076" i="22"/>
  <c r="L1077" i="22"/>
  <c r="L1078" i="22"/>
  <c r="L1079" i="22"/>
  <c r="L1080" i="22"/>
  <c r="L1081" i="22"/>
  <c r="L1082" i="22"/>
  <c r="L1083" i="22"/>
  <c r="L1084" i="22"/>
  <c r="L1085" i="22"/>
  <c r="L1086" i="22"/>
  <c r="L1087" i="22"/>
  <c r="L1088" i="22"/>
  <c r="L1089" i="22"/>
  <c r="L1090" i="22"/>
  <c r="L1091" i="22"/>
  <c r="L1092" i="22"/>
  <c r="L1093" i="22"/>
  <c r="L1094" i="22"/>
  <c r="L1095" i="22"/>
  <c r="L1096" i="22"/>
  <c r="L1097" i="22"/>
  <c r="L1098" i="22"/>
  <c r="L1099" i="22"/>
  <c r="L1100" i="22"/>
  <c r="L1101" i="22"/>
  <c r="L1102" i="22"/>
  <c r="L1103" i="22"/>
  <c r="L1104" i="22"/>
  <c r="L1105" i="22"/>
  <c r="L1106" i="22"/>
  <c r="L1107" i="22"/>
  <c r="L1108" i="22"/>
  <c r="L1109" i="22"/>
  <c r="L1110" i="22"/>
  <c r="L1111" i="22"/>
  <c r="L1112" i="22"/>
  <c r="L1113" i="22"/>
  <c r="L1114" i="22"/>
  <c r="L1115" i="22"/>
  <c r="L1116" i="22"/>
  <c r="L1117" i="22"/>
  <c r="L1118" i="22"/>
  <c r="L1119" i="22"/>
  <c r="L1120" i="22"/>
  <c r="L1121" i="22"/>
  <c r="L1122" i="22"/>
  <c r="L1123" i="22"/>
  <c r="L1124" i="22"/>
  <c r="L1125" i="22"/>
  <c r="L1126" i="22"/>
  <c r="L1127" i="22"/>
  <c r="L1128" i="22"/>
  <c r="L1129" i="22"/>
  <c r="L1130" i="22"/>
  <c r="L1131" i="22"/>
  <c r="L1132" i="22"/>
  <c r="L1133" i="22"/>
  <c r="L1134" i="22"/>
  <c r="L1135" i="22"/>
  <c r="L1136" i="22"/>
  <c r="L1137" i="22"/>
  <c r="L1138" i="22"/>
  <c r="L1139" i="22"/>
  <c r="L1140" i="22"/>
  <c r="L1141" i="22"/>
  <c r="L1142" i="22"/>
  <c r="L1143" i="22"/>
  <c r="L1144" i="22"/>
  <c r="L1145" i="22"/>
  <c r="L1146" i="22"/>
  <c r="L1147" i="22"/>
  <c r="L1148" i="22"/>
  <c r="L1149" i="22"/>
  <c r="L1150" i="22"/>
  <c r="L1151" i="22"/>
  <c r="L1152" i="22"/>
  <c r="L1153" i="22"/>
  <c r="L1154" i="22"/>
  <c r="L1155" i="22"/>
  <c r="L1156" i="22"/>
  <c r="L1157" i="22"/>
  <c r="L1158" i="22"/>
  <c r="L1159" i="22"/>
  <c r="L1160" i="22"/>
  <c r="L1161" i="22"/>
  <c r="L1162" i="22"/>
  <c r="L1163" i="22"/>
  <c r="L1164" i="22"/>
  <c r="L1165" i="22"/>
  <c r="L1166" i="22"/>
  <c r="L1167" i="22"/>
  <c r="L1168" i="22"/>
  <c r="L1169" i="22"/>
  <c r="L1170" i="22"/>
  <c r="L1171" i="22"/>
  <c r="L1172" i="22"/>
  <c r="L1173" i="22"/>
  <c r="L1174" i="22"/>
  <c r="L1175" i="22"/>
  <c r="L1176" i="22"/>
  <c r="L1177" i="22"/>
  <c r="L1178" i="22"/>
  <c r="L1179" i="22"/>
  <c r="L1180" i="22"/>
  <c r="L1181" i="22"/>
  <c r="L1182" i="22"/>
  <c r="L1183" i="22"/>
  <c r="L1184" i="22"/>
  <c r="L1185" i="22"/>
  <c r="L1186" i="22"/>
  <c r="L1187" i="22"/>
  <c r="L1188" i="22"/>
  <c r="L1189" i="22"/>
  <c r="L1190" i="22"/>
  <c r="L1191" i="22"/>
  <c r="L1192" i="22"/>
  <c r="L1193" i="22"/>
  <c r="L1194" i="22"/>
  <c r="L1195" i="22"/>
  <c r="L1196" i="22"/>
  <c r="L1197" i="22"/>
  <c r="L1198" i="22"/>
  <c r="L1199" i="22"/>
  <c r="L1200" i="22"/>
  <c r="L1201" i="22"/>
  <c r="L1202" i="22"/>
  <c r="L1203" i="22"/>
  <c r="L1204" i="22"/>
  <c r="L1205" i="22"/>
  <c r="L1206" i="22"/>
  <c r="L1207" i="22"/>
  <c r="L1208" i="22"/>
  <c r="L1209" i="22"/>
  <c r="L1210" i="22"/>
  <c r="L1211" i="22"/>
  <c r="L1212" i="22"/>
  <c r="L1213" i="22"/>
  <c r="L1214" i="22"/>
  <c r="L1215" i="22"/>
  <c r="L1216" i="22"/>
  <c r="L1217" i="22"/>
  <c r="L1218" i="22"/>
  <c r="L1219" i="22"/>
  <c r="L1220" i="22"/>
  <c r="L1221" i="22"/>
  <c r="L1222" i="22"/>
  <c r="L1223" i="22"/>
  <c r="L1224" i="22"/>
  <c r="L1225" i="22"/>
  <c r="L1226" i="22"/>
  <c r="L1227" i="22"/>
  <c r="L1228" i="22"/>
  <c r="L1229" i="22"/>
  <c r="L1230" i="22"/>
  <c r="L1231" i="22"/>
  <c r="L1232" i="22"/>
  <c r="L1233" i="22"/>
  <c r="L1234" i="22"/>
  <c r="L1235" i="22"/>
  <c r="L1236" i="22"/>
  <c r="L1237" i="22"/>
  <c r="L1238" i="22"/>
  <c r="L1239" i="22"/>
  <c r="L1240" i="22"/>
  <c r="L1241" i="22"/>
  <c r="L1242" i="22"/>
  <c r="L1243" i="22"/>
  <c r="L1244" i="22"/>
  <c r="L1245" i="22"/>
  <c r="L1246" i="22"/>
  <c r="L1247" i="22"/>
  <c r="L1248" i="22"/>
  <c r="L1249" i="22"/>
  <c r="L1250" i="22"/>
  <c r="L1251" i="22"/>
  <c r="L1252" i="22"/>
  <c r="L1253" i="22"/>
  <c r="L1254" i="22"/>
  <c r="L1255" i="22"/>
  <c r="L1256" i="22"/>
  <c r="L1257" i="22"/>
  <c r="L1258" i="22"/>
  <c r="L1259" i="22"/>
  <c r="L1260" i="22"/>
  <c r="L1261" i="22"/>
  <c r="L1262" i="22"/>
  <c r="L1263" i="22"/>
  <c r="L1264" i="22"/>
  <c r="L1265" i="22"/>
  <c r="L1266" i="22"/>
  <c r="L1267" i="22"/>
  <c r="L1268" i="22"/>
  <c r="L1269" i="22"/>
  <c r="L1270" i="22"/>
  <c r="L1271" i="22"/>
  <c r="L1272" i="22"/>
  <c r="L1273" i="22"/>
  <c r="L1274" i="22"/>
  <c r="L1275" i="22"/>
  <c r="L1276" i="22"/>
  <c r="L1277" i="22"/>
  <c r="L1278" i="22"/>
  <c r="L1279" i="22"/>
  <c r="L1280" i="22"/>
  <c r="L1281" i="22"/>
  <c r="L1282" i="22"/>
  <c r="L1283" i="22"/>
  <c r="L1284" i="22"/>
  <c r="L1285" i="22"/>
  <c r="L1286" i="22"/>
  <c r="L1287" i="22"/>
  <c r="L1288" i="22"/>
  <c r="L1289" i="22"/>
  <c r="L1290" i="22"/>
  <c r="L1291" i="22"/>
  <c r="L1292" i="22"/>
  <c r="L1293" i="22"/>
  <c r="L1294" i="22"/>
  <c r="L1295" i="22"/>
  <c r="L1296" i="22"/>
  <c r="L1297" i="22"/>
  <c r="L1298" i="22"/>
  <c r="L1299" i="22"/>
  <c r="L1300" i="22"/>
  <c r="L1301" i="22"/>
  <c r="L1302" i="22"/>
  <c r="L1303" i="22"/>
  <c r="L1304" i="22"/>
  <c r="L1305" i="22"/>
  <c r="L1306" i="22"/>
  <c r="L1307" i="22"/>
  <c r="L1308" i="22"/>
  <c r="L1309" i="22"/>
  <c r="L1310" i="22"/>
  <c r="L1311" i="22"/>
  <c r="L1312" i="22"/>
  <c r="L1313" i="22"/>
  <c r="L1314" i="22"/>
  <c r="L1315" i="22"/>
  <c r="L1316" i="22"/>
  <c r="L1317" i="22"/>
  <c r="L1318" i="22"/>
  <c r="L1319" i="22"/>
  <c r="L1320" i="22"/>
  <c r="L1321" i="22"/>
  <c r="L1322" i="22"/>
  <c r="L1323" i="22"/>
  <c r="L1324" i="22"/>
  <c r="L1325" i="22"/>
  <c r="L1326" i="22"/>
  <c r="L1327" i="22"/>
  <c r="L1328" i="22"/>
  <c r="L1329" i="22"/>
  <c r="L1330" i="22"/>
  <c r="L1331" i="22"/>
  <c r="L1332" i="22"/>
  <c r="L1333" i="22"/>
  <c r="L1334" i="22"/>
  <c r="L1335" i="22"/>
  <c r="L1336" i="22"/>
  <c r="L1337" i="22"/>
  <c r="L1338" i="22"/>
  <c r="L1339" i="22"/>
  <c r="L1340" i="22"/>
  <c r="L1341" i="22"/>
  <c r="L1342" i="22"/>
  <c r="L1343" i="22"/>
  <c r="L1344" i="22"/>
  <c r="L1345" i="22"/>
  <c r="L1346" i="22"/>
  <c r="L1347" i="22"/>
  <c r="L1348" i="22"/>
  <c r="L1349" i="22"/>
  <c r="L1350" i="22"/>
  <c r="L1351" i="22"/>
  <c r="L1352" i="22"/>
  <c r="L1353" i="22"/>
  <c r="L1354" i="22"/>
  <c r="L1355" i="22"/>
  <c r="L1356" i="22"/>
  <c r="L1357" i="22"/>
  <c r="L1358" i="22"/>
  <c r="L1359" i="22"/>
  <c r="L1360" i="22"/>
  <c r="L1361" i="22"/>
  <c r="L1362" i="22"/>
  <c r="L1363" i="22"/>
  <c r="L1364" i="22"/>
  <c r="L1365" i="22"/>
  <c r="L1366" i="22"/>
  <c r="L1367" i="22"/>
  <c r="L1368" i="22"/>
  <c r="L1369" i="22"/>
  <c r="L1370" i="22"/>
  <c r="L1371" i="22"/>
  <c r="L1372" i="22"/>
  <c r="L1373" i="22"/>
  <c r="L1374" i="22"/>
  <c r="L1375" i="22"/>
  <c r="L1376" i="22"/>
  <c r="L1377" i="22"/>
  <c r="L1378" i="22"/>
  <c r="L1379" i="22"/>
  <c r="L1380" i="22"/>
  <c r="L1381" i="22"/>
  <c r="L1382" i="22"/>
  <c r="L1383" i="22"/>
  <c r="L1384" i="22"/>
  <c r="L1385" i="22"/>
  <c r="L1386" i="22"/>
  <c r="L1387" i="22"/>
  <c r="L1388" i="22"/>
  <c r="L1389" i="22"/>
  <c r="L1390" i="22"/>
  <c r="L1391" i="22"/>
  <c r="L1392" i="22"/>
  <c r="L1393" i="22"/>
  <c r="L1394" i="22"/>
  <c r="L1395" i="22"/>
  <c r="L1396" i="22"/>
  <c r="L1397" i="22"/>
  <c r="L1398" i="22"/>
  <c r="L1399" i="22"/>
  <c r="L1400" i="22"/>
  <c r="L1401" i="22"/>
  <c r="L1402" i="22"/>
  <c r="L1403" i="22"/>
  <c r="L1404" i="22"/>
  <c r="L1405" i="22"/>
  <c r="L1406" i="22"/>
  <c r="L1407" i="22"/>
  <c r="L1408" i="22"/>
  <c r="L1409" i="22"/>
  <c r="L1410" i="22"/>
  <c r="L1411" i="22"/>
  <c r="L1412" i="22"/>
  <c r="L1413" i="22"/>
  <c r="L1414" i="22"/>
  <c r="L1415" i="22"/>
  <c r="L1416" i="22"/>
  <c r="L1417" i="22"/>
  <c r="L1418" i="22"/>
  <c r="L1419" i="22"/>
  <c r="L1420" i="22"/>
  <c r="L1421" i="22"/>
  <c r="L1422" i="22"/>
  <c r="L1423" i="22"/>
  <c r="L1424" i="22"/>
  <c r="L1425" i="22"/>
  <c r="L1426" i="22"/>
  <c r="L1427" i="22"/>
  <c r="L1428" i="22"/>
  <c r="L1429" i="22"/>
  <c r="L1430" i="22"/>
  <c r="L1431" i="22"/>
  <c r="L1432" i="22"/>
  <c r="L1433" i="22"/>
  <c r="L1434" i="22"/>
  <c r="L1435" i="22"/>
  <c r="L1436" i="22"/>
  <c r="L1437" i="22"/>
  <c r="L1438" i="22"/>
  <c r="L1439" i="22"/>
  <c r="L1440" i="22"/>
  <c r="L1441" i="22"/>
  <c r="L1442" i="22"/>
  <c r="L1443" i="22"/>
  <c r="L1444" i="22"/>
  <c r="L1445" i="22"/>
  <c r="L1446" i="22"/>
  <c r="L1447" i="22"/>
  <c r="L1448" i="22"/>
  <c r="L1449" i="22"/>
  <c r="L1450" i="22"/>
  <c r="L1451" i="22"/>
  <c r="L1452" i="22"/>
  <c r="L1453" i="22"/>
  <c r="L1454" i="22"/>
  <c r="L1455" i="22"/>
  <c r="L1456" i="22"/>
  <c r="L1457" i="22"/>
  <c r="L1458" i="22"/>
  <c r="L1459" i="22"/>
  <c r="L1460" i="22"/>
  <c r="L1461" i="22"/>
  <c r="L1462" i="22"/>
  <c r="L1463" i="22"/>
  <c r="L1464" i="22"/>
  <c r="L1465" i="22"/>
  <c r="L1466" i="22"/>
  <c r="L1467" i="22"/>
  <c r="L1468" i="22"/>
  <c r="L1469" i="22"/>
  <c r="L1470" i="22"/>
  <c r="L1471" i="22"/>
  <c r="L1472" i="22"/>
  <c r="L1473" i="22"/>
  <c r="L1474" i="22"/>
  <c r="L1475" i="22"/>
  <c r="L1476" i="22"/>
  <c r="L1477" i="22"/>
  <c r="L1478" i="22"/>
  <c r="L1479" i="22"/>
  <c r="L1480" i="22"/>
  <c r="L1481" i="22"/>
  <c r="L1482" i="22"/>
  <c r="L1483" i="22"/>
  <c r="L1484" i="22"/>
  <c r="L1485" i="22"/>
  <c r="L1486" i="22"/>
  <c r="L1487" i="22"/>
  <c r="L1488" i="22"/>
  <c r="L1489" i="22"/>
  <c r="L1490" i="22"/>
  <c r="L1491" i="22"/>
  <c r="L1492" i="22"/>
  <c r="L1493" i="22"/>
  <c r="L1494" i="22"/>
  <c r="L1495" i="22"/>
  <c r="L1496" i="22"/>
  <c r="L1497" i="22"/>
  <c r="L1498" i="22"/>
  <c r="L1499" i="22"/>
  <c r="L1500" i="22"/>
  <c r="L1501" i="22"/>
  <c r="L1502" i="22"/>
  <c r="L1503" i="22"/>
  <c r="L1504" i="22"/>
  <c r="L1505" i="22"/>
  <c r="L1506" i="22"/>
  <c r="L1507" i="22"/>
  <c r="L1508" i="22"/>
  <c r="L1509" i="22"/>
  <c r="L1510" i="22"/>
  <c r="L1511" i="22"/>
  <c r="L1512" i="22"/>
  <c r="L1513" i="22"/>
  <c r="L1514" i="22"/>
  <c r="L1515" i="22"/>
  <c r="L1516" i="22"/>
  <c r="L1517" i="22"/>
  <c r="L1518" i="22"/>
  <c r="L1519" i="22"/>
  <c r="L1520" i="22"/>
  <c r="L1521" i="22"/>
  <c r="L1522" i="22"/>
  <c r="L1523" i="22"/>
  <c r="L1524" i="22"/>
  <c r="L1525" i="22"/>
  <c r="L1526" i="22"/>
  <c r="L1527" i="22"/>
  <c r="L1528" i="22"/>
  <c r="L1529" i="22"/>
  <c r="L1530" i="22"/>
  <c r="L1531" i="22"/>
  <c r="L1532" i="22"/>
  <c r="L1533" i="22"/>
  <c r="L1534" i="22"/>
  <c r="L1535" i="22"/>
  <c r="L1536" i="22"/>
  <c r="L1537" i="22"/>
  <c r="L1538" i="22"/>
  <c r="L1539" i="22"/>
  <c r="L1540" i="22"/>
  <c r="L1541" i="22"/>
  <c r="L1542" i="22"/>
  <c r="L1543" i="22"/>
  <c r="L1544" i="22"/>
  <c r="L1545" i="22"/>
  <c r="L1546" i="22"/>
  <c r="L1547" i="22"/>
  <c r="L1548" i="22"/>
  <c r="L1549" i="22"/>
  <c r="L1550" i="22"/>
  <c r="L1551" i="22"/>
  <c r="L1552" i="22"/>
  <c r="L1553" i="22"/>
  <c r="L1554" i="22"/>
  <c r="L1555" i="22"/>
  <c r="L1556" i="22"/>
  <c r="L1557" i="22"/>
  <c r="L1558" i="22"/>
  <c r="L1559" i="22"/>
  <c r="L1560" i="22"/>
  <c r="L1561" i="22"/>
  <c r="L1562" i="22"/>
  <c r="L1563" i="22"/>
  <c r="L1564" i="22"/>
  <c r="L1565" i="22"/>
  <c r="L1566" i="22"/>
  <c r="L1567" i="22"/>
  <c r="L1568" i="22"/>
  <c r="L1569" i="22"/>
  <c r="L1570" i="22"/>
  <c r="L1571" i="22"/>
  <c r="L1572" i="22"/>
  <c r="L1573" i="22"/>
  <c r="L1574" i="22"/>
  <c r="L1575" i="22"/>
  <c r="L1576" i="22"/>
  <c r="L1577" i="22"/>
  <c r="L1578" i="22"/>
  <c r="L1579" i="22"/>
  <c r="L1580" i="22"/>
  <c r="L1581" i="22"/>
  <c r="L1582" i="22"/>
  <c r="L1583" i="22"/>
  <c r="L1584" i="22"/>
  <c r="L1585" i="22"/>
  <c r="L1586" i="22"/>
  <c r="L1587" i="22"/>
  <c r="L1588" i="22"/>
  <c r="L1589" i="22"/>
  <c r="L1590" i="22"/>
  <c r="L1591" i="22"/>
  <c r="L1592" i="22"/>
  <c r="L1593" i="22"/>
  <c r="L1594" i="22"/>
  <c r="L1595" i="22"/>
  <c r="L1596" i="22"/>
  <c r="L1597" i="22"/>
  <c r="L1598" i="22"/>
  <c r="L1599" i="22"/>
  <c r="L1600" i="22"/>
  <c r="L1601" i="22"/>
  <c r="L1602" i="22"/>
  <c r="L1603" i="22"/>
  <c r="L1604" i="22"/>
  <c r="L1605" i="22"/>
  <c r="L1606" i="22"/>
  <c r="L1607" i="22"/>
  <c r="L1608" i="22"/>
  <c r="L1609" i="22"/>
  <c r="L1610" i="22"/>
  <c r="L1611" i="22"/>
  <c r="L1612" i="22"/>
  <c r="L1613" i="22"/>
  <c r="L1614" i="22"/>
  <c r="L1615" i="22"/>
  <c r="L1616" i="22"/>
  <c r="L1617" i="22"/>
  <c r="L1618" i="22"/>
  <c r="L1619" i="22"/>
  <c r="L1620" i="22"/>
  <c r="L1621" i="22"/>
  <c r="L1622" i="22"/>
  <c r="L1623" i="22"/>
  <c r="L1624" i="22"/>
  <c r="L1625" i="22"/>
  <c r="L1626" i="22"/>
  <c r="L1627" i="22"/>
  <c r="L1628" i="22"/>
  <c r="L1629" i="22"/>
  <c r="L1630" i="22"/>
  <c r="L1631" i="22"/>
  <c r="L1632" i="22"/>
  <c r="L1633" i="22"/>
  <c r="L1634" i="22"/>
  <c r="L1635" i="22"/>
  <c r="L1636" i="22"/>
  <c r="L1637" i="22"/>
  <c r="L1638" i="22"/>
  <c r="L1639" i="22"/>
  <c r="L1640" i="22"/>
  <c r="L1641" i="22"/>
  <c r="L1642" i="22"/>
  <c r="L1643" i="22"/>
  <c r="L1644" i="22"/>
  <c r="L1645" i="22"/>
  <c r="L1646" i="22"/>
  <c r="L1647" i="22"/>
  <c r="L1648" i="22"/>
  <c r="L1649" i="22"/>
  <c r="L1650" i="22"/>
  <c r="L1651" i="22"/>
  <c r="L1652" i="22"/>
  <c r="L1653" i="22"/>
  <c r="L1654" i="22"/>
  <c r="L1655" i="22"/>
  <c r="L1656" i="22"/>
  <c r="L1657" i="22"/>
  <c r="L1658" i="22"/>
  <c r="L1659" i="22"/>
  <c r="L1660" i="22"/>
  <c r="L1661" i="22"/>
  <c r="L1662" i="22"/>
  <c r="L1663" i="22"/>
  <c r="L1664" i="22"/>
  <c r="L1665" i="22"/>
  <c r="L1666" i="22"/>
  <c r="L1667" i="22"/>
  <c r="L1668" i="22"/>
  <c r="L1669" i="22"/>
  <c r="L1670" i="22"/>
  <c r="L1671" i="22"/>
  <c r="L1672" i="22"/>
  <c r="L1673" i="22"/>
  <c r="L1674" i="22"/>
  <c r="L1675" i="22"/>
  <c r="L1676" i="22"/>
  <c r="L1677" i="22"/>
  <c r="L1678" i="22"/>
  <c r="L1679" i="22"/>
  <c r="L1680" i="22"/>
  <c r="L1681" i="22"/>
  <c r="L1682" i="22"/>
  <c r="L1683" i="22"/>
  <c r="L1684" i="22"/>
  <c r="L1685" i="22"/>
  <c r="L1686" i="22"/>
  <c r="L1687" i="22"/>
  <c r="L1688" i="22"/>
  <c r="L1689" i="22"/>
  <c r="L1690" i="22"/>
  <c r="L1691" i="22"/>
  <c r="L1692" i="22"/>
  <c r="L1693" i="22"/>
  <c r="L1694" i="22"/>
  <c r="L1695" i="22"/>
  <c r="L1696" i="22"/>
  <c r="L1697" i="22"/>
  <c r="L1698" i="22"/>
  <c r="L1699" i="22"/>
  <c r="L1700" i="22"/>
  <c r="L1701" i="22"/>
  <c r="L1702" i="22"/>
  <c r="L1703" i="22"/>
  <c r="L1704" i="22"/>
  <c r="L1705" i="22"/>
  <c r="L1706" i="22"/>
  <c r="L1707" i="22"/>
  <c r="L1708" i="22"/>
  <c r="L1709" i="22"/>
  <c r="L1710" i="22"/>
  <c r="L1711" i="22"/>
  <c r="L1712" i="22"/>
  <c r="L1713" i="22"/>
  <c r="L1714" i="22"/>
  <c r="L1715" i="22"/>
  <c r="L1716" i="22"/>
  <c r="L1717" i="22"/>
  <c r="L1718" i="22"/>
  <c r="L1719" i="22"/>
  <c r="L1720" i="22"/>
  <c r="L1721" i="22"/>
  <c r="L1722" i="22"/>
  <c r="L1723" i="22"/>
  <c r="L1724" i="22"/>
  <c r="L1725" i="22"/>
  <c r="L1726" i="22"/>
  <c r="L1727" i="22"/>
  <c r="L1728" i="22"/>
  <c r="L1729" i="22"/>
  <c r="L1730" i="22"/>
  <c r="L1731" i="22"/>
  <c r="L1732" i="22"/>
  <c r="L1733" i="22"/>
  <c r="L1734" i="22"/>
  <c r="L1735" i="22"/>
  <c r="L1736" i="22"/>
  <c r="L1737" i="22"/>
  <c r="L1738" i="22"/>
  <c r="L1739" i="22"/>
  <c r="L1740" i="22"/>
  <c r="L1741" i="22"/>
  <c r="L1742" i="22"/>
  <c r="L1743" i="22"/>
  <c r="L1744" i="22"/>
  <c r="L1745" i="22"/>
  <c r="L1746" i="22"/>
  <c r="L1747" i="22"/>
  <c r="L1748" i="22"/>
  <c r="L1749" i="22"/>
  <c r="L1750" i="22"/>
  <c r="L1751" i="22"/>
  <c r="L1752" i="22"/>
  <c r="L1753" i="22"/>
  <c r="L1754" i="22"/>
  <c r="L1755" i="22"/>
  <c r="L1756" i="22"/>
  <c r="L1757" i="22"/>
  <c r="L1758" i="22"/>
  <c r="L1759" i="22"/>
  <c r="L1760" i="22"/>
  <c r="L1761" i="22"/>
  <c r="L1762" i="22"/>
  <c r="L1763" i="22"/>
  <c r="L1764" i="22"/>
  <c r="L1765" i="22"/>
  <c r="L1766" i="22"/>
  <c r="L1767" i="22"/>
  <c r="L1768" i="22"/>
  <c r="L1769" i="22"/>
  <c r="L1770" i="22"/>
  <c r="L1771" i="22"/>
  <c r="L1772" i="22"/>
  <c r="L1773" i="22"/>
  <c r="L1774" i="22"/>
  <c r="L1775" i="22"/>
  <c r="L1776" i="22"/>
  <c r="L1777" i="22"/>
  <c r="L1778" i="22"/>
  <c r="L1779" i="22"/>
  <c r="L1780" i="22"/>
  <c r="L1781" i="22"/>
  <c r="L1782" i="22"/>
  <c r="L1783" i="22"/>
  <c r="L1784" i="22"/>
  <c r="L1785" i="22"/>
  <c r="L1786" i="22"/>
  <c r="L1787" i="22"/>
  <c r="L1788" i="22"/>
  <c r="L1789" i="22"/>
  <c r="L1790" i="22"/>
  <c r="L1791" i="22"/>
  <c r="L1792" i="22"/>
  <c r="L1793" i="22"/>
  <c r="L1794" i="22"/>
  <c r="L1795" i="22"/>
  <c r="L1796" i="22"/>
  <c r="L1797" i="22"/>
  <c r="L1798" i="22"/>
  <c r="L1799" i="22"/>
  <c r="L1800" i="22"/>
  <c r="L1801" i="22"/>
  <c r="L1802" i="22"/>
  <c r="L1803" i="22"/>
  <c r="L1804" i="22"/>
  <c r="L1805" i="22"/>
  <c r="L1806" i="22"/>
  <c r="L1807" i="22"/>
  <c r="L1808" i="22"/>
  <c r="L1809" i="22"/>
  <c r="L1810" i="22"/>
  <c r="L1811" i="22"/>
  <c r="L1812" i="22"/>
  <c r="L1813" i="22"/>
  <c r="L1814" i="22"/>
  <c r="L1815" i="22"/>
  <c r="L1816" i="22"/>
  <c r="L1817" i="22"/>
  <c r="L1818" i="22"/>
  <c r="L1819" i="22"/>
  <c r="L1820" i="22"/>
  <c r="L1821" i="22"/>
  <c r="L1822" i="22"/>
  <c r="L1823" i="22"/>
  <c r="L1824" i="22"/>
  <c r="L1825" i="22"/>
  <c r="L1826" i="22"/>
  <c r="L1827" i="22"/>
  <c r="L1828" i="22"/>
  <c r="L1829" i="22"/>
  <c r="L1830" i="22"/>
  <c r="L1831" i="22"/>
  <c r="L1832" i="22"/>
  <c r="L1833" i="22"/>
  <c r="L1834" i="22"/>
  <c r="L1835" i="22"/>
  <c r="L1836" i="22"/>
  <c r="L1837" i="22"/>
  <c r="L1838" i="22"/>
  <c r="L1839" i="22"/>
  <c r="L1840" i="22"/>
  <c r="L1841" i="22"/>
  <c r="L1842" i="22"/>
  <c r="L1843" i="22"/>
  <c r="L1844" i="22"/>
  <c r="L1845" i="22"/>
  <c r="L1846" i="22"/>
  <c r="L1847" i="22"/>
  <c r="L1848" i="22"/>
  <c r="L1849" i="22"/>
  <c r="L1850" i="22"/>
  <c r="L1851" i="22"/>
  <c r="L1852" i="22"/>
  <c r="L1853" i="22"/>
  <c r="L1854" i="22"/>
  <c r="L1855" i="22"/>
  <c r="L1856" i="22"/>
  <c r="L1857" i="22"/>
  <c r="L1858" i="22"/>
  <c r="L1859" i="22"/>
  <c r="L1860" i="22"/>
  <c r="L1861" i="22"/>
  <c r="L1862" i="22"/>
  <c r="L1863" i="22"/>
  <c r="L1864" i="22"/>
  <c r="L1865" i="22"/>
  <c r="L1866" i="22"/>
  <c r="L1867" i="22"/>
  <c r="L1868" i="22"/>
  <c r="L1869" i="22"/>
  <c r="L1870" i="22"/>
  <c r="L1871" i="22"/>
  <c r="L1872" i="22"/>
  <c r="L1873" i="22"/>
  <c r="L1874" i="22"/>
  <c r="L1875" i="22"/>
  <c r="L1876" i="22"/>
  <c r="L1877" i="22"/>
  <c r="L1878" i="22"/>
  <c r="L1879" i="22"/>
  <c r="L1880" i="22"/>
  <c r="L1881" i="22"/>
  <c r="L1882" i="22"/>
  <c r="L1883" i="22"/>
  <c r="L1884" i="22"/>
  <c r="L1885" i="22"/>
  <c r="L1886" i="22"/>
  <c r="L1887" i="22"/>
  <c r="L1888" i="22"/>
  <c r="L1889" i="22"/>
  <c r="L1890" i="22"/>
  <c r="L1891" i="22"/>
  <c r="L1892" i="22"/>
  <c r="L1893" i="22"/>
  <c r="L1894" i="22"/>
  <c r="L1895" i="22"/>
  <c r="L1896" i="22"/>
  <c r="L1897" i="22"/>
  <c r="L1898" i="22"/>
  <c r="L1899" i="22"/>
  <c r="L1900" i="22"/>
  <c r="L1901" i="22"/>
  <c r="L1902" i="22"/>
  <c r="L1903" i="22"/>
  <c r="L1904" i="22"/>
  <c r="L1905" i="22"/>
  <c r="L1906" i="22"/>
  <c r="L1907" i="22"/>
  <c r="L1908" i="22"/>
  <c r="L1909" i="22"/>
  <c r="L1910" i="22"/>
  <c r="L1911" i="22"/>
  <c r="L1912" i="22"/>
  <c r="L1913" i="22"/>
  <c r="L1914" i="22"/>
  <c r="L1915" i="22"/>
  <c r="L1916" i="22"/>
  <c r="L1917" i="22"/>
  <c r="L1918" i="22"/>
  <c r="L1919" i="22"/>
  <c r="L1920" i="22"/>
  <c r="L1921" i="22"/>
  <c r="L1922" i="22"/>
  <c r="L1923" i="22"/>
  <c r="L1924" i="22"/>
  <c r="L1925" i="22"/>
  <c r="L1926" i="22"/>
  <c r="L1927" i="22"/>
  <c r="L1928" i="22"/>
  <c r="L1929" i="22"/>
  <c r="L1930" i="22"/>
  <c r="L1931" i="22"/>
  <c r="L1932" i="22"/>
  <c r="L1933" i="22"/>
  <c r="L1934" i="22"/>
  <c r="L1935" i="22"/>
  <c r="L1936" i="22"/>
  <c r="L1937" i="22"/>
  <c r="L1938" i="22"/>
  <c r="L1939" i="22"/>
  <c r="L1940" i="22"/>
  <c r="L1941" i="22"/>
  <c r="L1942" i="22"/>
  <c r="L1943" i="22"/>
  <c r="L1944" i="22"/>
  <c r="L1945" i="22"/>
  <c r="L1946" i="22"/>
  <c r="L1947" i="22"/>
  <c r="L1948" i="22"/>
  <c r="L1949" i="22"/>
  <c r="L1950" i="22"/>
  <c r="L1951" i="22"/>
  <c r="L1952" i="22"/>
  <c r="L1953" i="22"/>
  <c r="L1954" i="22"/>
  <c r="L1955" i="22"/>
  <c r="L1956" i="22"/>
  <c r="L1957" i="22"/>
  <c r="L1958" i="22"/>
  <c r="L1959" i="22"/>
  <c r="L1960" i="22"/>
  <c r="L1961" i="22"/>
  <c r="L1962" i="22"/>
  <c r="L1963" i="22"/>
  <c r="L1964" i="22"/>
  <c r="L1965" i="22"/>
  <c r="L1966" i="22"/>
  <c r="L1967" i="22"/>
  <c r="L1968" i="22"/>
  <c r="L1969" i="22"/>
  <c r="L1970" i="22"/>
  <c r="L1971" i="22"/>
  <c r="L1972" i="22"/>
  <c r="L1973" i="22"/>
  <c r="L1974" i="22"/>
  <c r="L1975" i="22"/>
  <c r="L1976" i="22"/>
  <c r="L1977" i="22"/>
  <c r="L1978" i="22"/>
  <c r="L1979" i="22"/>
  <c r="L1980" i="22"/>
  <c r="L1981" i="22"/>
  <c r="L1982" i="22"/>
  <c r="L1983" i="22"/>
  <c r="L1984" i="22"/>
  <c r="L1985" i="22"/>
  <c r="L1986" i="22"/>
  <c r="L1987" i="22"/>
  <c r="L1988" i="22"/>
  <c r="L1989" i="22"/>
  <c r="L1990" i="22"/>
  <c r="L1991" i="22"/>
  <c r="L1992" i="22"/>
  <c r="L1993" i="22"/>
  <c r="L1994" i="22"/>
  <c r="L1995" i="22"/>
  <c r="L1996" i="22"/>
  <c r="L1997" i="22"/>
  <c r="L1998" i="22"/>
  <c r="L1999" i="22"/>
  <c r="L2000" i="22"/>
  <c r="L2001" i="22"/>
  <c r="L2002" i="22"/>
  <c r="L2003" i="22"/>
  <c r="L2004" i="22"/>
  <c r="L2005" i="22"/>
  <c r="L2006" i="22"/>
  <c r="L2007" i="22"/>
  <c r="L2008" i="22"/>
  <c r="L2009" i="22"/>
  <c r="L2010" i="22"/>
  <c r="L2011" i="22"/>
  <c r="L2012" i="22"/>
  <c r="L2013" i="22"/>
  <c r="L2014" i="22"/>
  <c r="L2015" i="22"/>
  <c r="L2016" i="22"/>
  <c r="L2017" i="22"/>
  <c r="L2018" i="22"/>
  <c r="L2019" i="22"/>
  <c r="L2020" i="22"/>
  <c r="L2021" i="22"/>
  <c r="L2022" i="22"/>
  <c r="L2023" i="22"/>
  <c r="L2024" i="22"/>
  <c r="L2025" i="22"/>
  <c r="L2026" i="22"/>
  <c r="L2027" i="22"/>
  <c r="L2028" i="22"/>
  <c r="L2029" i="22"/>
  <c r="L2030" i="22"/>
  <c r="L2031" i="22"/>
  <c r="L2032" i="22"/>
  <c r="L2033" i="22"/>
  <c r="L2034" i="22"/>
  <c r="L2035" i="22"/>
  <c r="L2036" i="22"/>
  <c r="L2037" i="22"/>
  <c r="L2038" i="22"/>
  <c r="L2039" i="22"/>
  <c r="L2040" i="22"/>
  <c r="L2041" i="22"/>
  <c r="L2042" i="22"/>
  <c r="L2043" i="22"/>
  <c r="L2044" i="22"/>
  <c r="L2045" i="22"/>
  <c r="L2046" i="22"/>
  <c r="L2047" i="22"/>
  <c r="L2048" i="22"/>
  <c r="L2049" i="22"/>
  <c r="L2050" i="22"/>
  <c r="L2051" i="22"/>
  <c r="L2052" i="22"/>
  <c r="L2053" i="22"/>
  <c r="L2054" i="22"/>
  <c r="L2055" i="22"/>
  <c r="L2056" i="22"/>
  <c r="L2057" i="22"/>
  <c r="L2058" i="22"/>
  <c r="L2059" i="22"/>
  <c r="L2060" i="22"/>
  <c r="L2061" i="22"/>
  <c r="L2062" i="22"/>
  <c r="L2063" i="22"/>
  <c r="L2064" i="22"/>
  <c r="L2065" i="22"/>
  <c r="L2066" i="22"/>
  <c r="L2067" i="22"/>
  <c r="L2068" i="22"/>
  <c r="L2069" i="22"/>
  <c r="L2070" i="22"/>
  <c r="L2071" i="22"/>
  <c r="L2072" i="22"/>
  <c r="L2073" i="22"/>
  <c r="L2074" i="22"/>
  <c r="L2075" i="22"/>
  <c r="L2076" i="22"/>
  <c r="L2077" i="22"/>
  <c r="L2078" i="22"/>
  <c r="L2079" i="22"/>
  <c r="L2080" i="22"/>
  <c r="L2081" i="22"/>
  <c r="L2082" i="22"/>
  <c r="L2083" i="22"/>
  <c r="L2084" i="22"/>
  <c r="L2085" i="22"/>
  <c r="L2086" i="22"/>
  <c r="L2087" i="22"/>
  <c r="L2088" i="22"/>
  <c r="L2089" i="22"/>
  <c r="L2090" i="22"/>
  <c r="L2091" i="22"/>
  <c r="L2092" i="22"/>
  <c r="L2093" i="22"/>
  <c r="L2094" i="22"/>
  <c r="L2095" i="22"/>
  <c r="L2096" i="22"/>
  <c r="L2097" i="22"/>
  <c r="L2098" i="22"/>
  <c r="L2099" i="22"/>
  <c r="L2100" i="22"/>
  <c r="L2101" i="22"/>
  <c r="L2102" i="22"/>
  <c r="L2103" i="22"/>
  <c r="L2104" i="22"/>
  <c r="L2105" i="22"/>
  <c r="L2106" i="22"/>
  <c r="L2107" i="22"/>
  <c r="L2108" i="22"/>
  <c r="L2109" i="22"/>
  <c r="L2110" i="22"/>
  <c r="L2111" i="22"/>
  <c r="L2112" i="22"/>
  <c r="L2113" i="22"/>
  <c r="L2114" i="22"/>
  <c r="L2115" i="22"/>
  <c r="L2116" i="22"/>
  <c r="L2117" i="22"/>
  <c r="L2118" i="22"/>
  <c r="L2119" i="22"/>
  <c r="L2120" i="22"/>
  <c r="L2121" i="22"/>
  <c r="L2122" i="22"/>
  <c r="L2123" i="22"/>
  <c r="L2124" i="22"/>
  <c r="L2125" i="22"/>
  <c r="L2126" i="22"/>
  <c r="L2127" i="22"/>
  <c r="L2128" i="22"/>
  <c r="L2129" i="22"/>
  <c r="L2130" i="22"/>
  <c r="L2131" i="22"/>
  <c r="L2132" i="22"/>
  <c r="L2133" i="22"/>
  <c r="L2134" i="22"/>
  <c r="L2135" i="22"/>
  <c r="L2136" i="22"/>
  <c r="L2137" i="22"/>
  <c r="L2138" i="22"/>
  <c r="L2139" i="22"/>
  <c r="L2140" i="22"/>
  <c r="L2141" i="22"/>
  <c r="L2142" i="22"/>
  <c r="L2143" i="22"/>
  <c r="L2144" i="22"/>
  <c r="L2145" i="22"/>
  <c r="L2146" i="22"/>
  <c r="L2147" i="22"/>
  <c r="L2148" i="22"/>
  <c r="L2149" i="22"/>
  <c r="L2150" i="22"/>
  <c r="L2151" i="22"/>
  <c r="L2152" i="22"/>
  <c r="L2153" i="22"/>
  <c r="L2154" i="22"/>
  <c r="L2155" i="22"/>
  <c r="L2156" i="22"/>
  <c r="L2157" i="22"/>
  <c r="L2158" i="22"/>
  <c r="L2159" i="22"/>
  <c r="L2160" i="22"/>
  <c r="L2161" i="22"/>
  <c r="L2162" i="22"/>
  <c r="L2163" i="22"/>
  <c r="L2164" i="22"/>
  <c r="L2165" i="22"/>
  <c r="L2166" i="22"/>
  <c r="L2167" i="22"/>
  <c r="L2168" i="22"/>
  <c r="L2169" i="22"/>
  <c r="L2170" i="22"/>
  <c r="L2171" i="22"/>
  <c r="L2172" i="22"/>
  <c r="L2173" i="22"/>
  <c r="L2174" i="22"/>
  <c r="L2175" i="22"/>
  <c r="L2176" i="22"/>
  <c r="L2177" i="22"/>
  <c r="L2178" i="22"/>
  <c r="L2179" i="22"/>
  <c r="L2180" i="22"/>
  <c r="L2181" i="22"/>
  <c r="L2182" i="22"/>
  <c r="L2183" i="22"/>
  <c r="L2184" i="22"/>
  <c r="L2185" i="22"/>
  <c r="L2186" i="22"/>
  <c r="L2187" i="22"/>
  <c r="L2188" i="22"/>
  <c r="L2189" i="22"/>
  <c r="L2190" i="22"/>
  <c r="L2191" i="22"/>
  <c r="L2192" i="22"/>
  <c r="L2193" i="22"/>
  <c r="L2194" i="22"/>
  <c r="L2195" i="22"/>
  <c r="L2196" i="22"/>
  <c r="L2197" i="22"/>
  <c r="L2198" i="22"/>
  <c r="L2199" i="22"/>
  <c r="L2200" i="22"/>
  <c r="L2201" i="22"/>
  <c r="L2202" i="22"/>
  <c r="L2203" i="22"/>
  <c r="L2204" i="22"/>
  <c r="L2205" i="22"/>
  <c r="L2206" i="22"/>
  <c r="L2207" i="22"/>
  <c r="L2208" i="22"/>
  <c r="L2209" i="22"/>
  <c r="L2210" i="22"/>
  <c r="L2211" i="22"/>
  <c r="L2212" i="22"/>
  <c r="L2213" i="22"/>
  <c r="L2214" i="22"/>
  <c r="L2215" i="22"/>
  <c r="L2216" i="22"/>
  <c r="L2217" i="22"/>
  <c r="L2218" i="22"/>
  <c r="L2219" i="22"/>
  <c r="L2220" i="22"/>
  <c r="L2221" i="22"/>
  <c r="L2222" i="22"/>
  <c r="L2223" i="22"/>
  <c r="L2224" i="22"/>
  <c r="L2225" i="22"/>
  <c r="L2226" i="22"/>
  <c r="L2227" i="22"/>
  <c r="L2228" i="22"/>
  <c r="L2229" i="22"/>
  <c r="L2230" i="22"/>
  <c r="L2231" i="22"/>
  <c r="L2232" i="22"/>
  <c r="L2233" i="22"/>
  <c r="L2234" i="22"/>
  <c r="L2235" i="22"/>
  <c r="L2236" i="22"/>
  <c r="L2237" i="22"/>
  <c r="L2238" i="22"/>
  <c r="L2239" i="22"/>
  <c r="L2240" i="22"/>
  <c r="L2241" i="22"/>
  <c r="L2242" i="22"/>
  <c r="L2243" i="22"/>
  <c r="L2244" i="22"/>
  <c r="L2245" i="22"/>
  <c r="L2246" i="22"/>
  <c r="L2247" i="22"/>
  <c r="L2248" i="22"/>
  <c r="L2249" i="22"/>
  <c r="L2250" i="22"/>
  <c r="L2251" i="22"/>
  <c r="L2252" i="22"/>
  <c r="L2253" i="22"/>
  <c r="L2254" i="22"/>
  <c r="L2255" i="22"/>
  <c r="L2256" i="22"/>
  <c r="L2257" i="22"/>
  <c r="L2258" i="22"/>
  <c r="L2259" i="22"/>
  <c r="L2260" i="22"/>
  <c r="L2261" i="22"/>
  <c r="L2262" i="22"/>
  <c r="L2263" i="22"/>
  <c r="L2264" i="22"/>
  <c r="L2265" i="22"/>
  <c r="L2266" i="22"/>
  <c r="L2267" i="22"/>
  <c r="L2268" i="22"/>
  <c r="L2269" i="22"/>
  <c r="L2270" i="22"/>
  <c r="L2271" i="22"/>
  <c r="L2272" i="22"/>
  <c r="L2273" i="22"/>
  <c r="L2274" i="22"/>
  <c r="L2275" i="22"/>
  <c r="L2276" i="22"/>
  <c r="L2277" i="22"/>
  <c r="L2278" i="22"/>
  <c r="L2279" i="22"/>
  <c r="L2280" i="22"/>
  <c r="L2281" i="22"/>
  <c r="L2282" i="22"/>
  <c r="L2283" i="22"/>
  <c r="L2284" i="22"/>
  <c r="L2285" i="22"/>
  <c r="L2286" i="22"/>
  <c r="L2287" i="22"/>
  <c r="L2288" i="22"/>
  <c r="L2289" i="22"/>
  <c r="L2290" i="22"/>
  <c r="L2291" i="22"/>
  <c r="L2292" i="22"/>
  <c r="L2293" i="22"/>
  <c r="L2294" i="22"/>
  <c r="L2295" i="22"/>
  <c r="L2296" i="22"/>
  <c r="L2297" i="22"/>
  <c r="L2298" i="22"/>
  <c r="L2299" i="22"/>
  <c r="L2300" i="22"/>
  <c r="L2301" i="22"/>
  <c r="L2302" i="22"/>
  <c r="L2303" i="22"/>
  <c r="L2304" i="22"/>
  <c r="L2305" i="22"/>
  <c r="L2306" i="22"/>
  <c r="L2307" i="22"/>
  <c r="L2308" i="22"/>
  <c r="L2309" i="22"/>
  <c r="L2310" i="22"/>
  <c r="L2311" i="22"/>
  <c r="L2312" i="22"/>
  <c r="L2313" i="22"/>
  <c r="L2314" i="22"/>
  <c r="L2315" i="22"/>
  <c r="L2316" i="22"/>
  <c r="L2317" i="22"/>
  <c r="L2318" i="22"/>
  <c r="L2319" i="22"/>
  <c r="L2320" i="22"/>
  <c r="L2321" i="22"/>
  <c r="L2322" i="22"/>
  <c r="L2323" i="22"/>
  <c r="L2324" i="22"/>
  <c r="L2325" i="22"/>
  <c r="L2326" i="22"/>
  <c r="L2327" i="22"/>
  <c r="L2328" i="22"/>
  <c r="L2329" i="22"/>
  <c r="L2330" i="22"/>
  <c r="L2331" i="22"/>
  <c r="L2332" i="22"/>
  <c r="L2333" i="22"/>
  <c r="L2334" i="22"/>
  <c r="L2335" i="22"/>
  <c r="L2336" i="22"/>
  <c r="L2337" i="22"/>
  <c r="L2338" i="22"/>
  <c r="L2339" i="22"/>
  <c r="L2340" i="22"/>
  <c r="L2341" i="22"/>
  <c r="L2342" i="22"/>
  <c r="L2343" i="22"/>
  <c r="L2344" i="22"/>
  <c r="L2345" i="22"/>
  <c r="L2346" i="22"/>
  <c r="L2347" i="22"/>
  <c r="L2348" i="22"/>
  <c r="L2349" i="22"/>
  <c r="L2350" i="22"/>
  <c r="L2351" i="22"/>
  <c r="L2352" i="22"/>
  <c r="L2353" i="22"/>
  <c r="L2354" i="22"/>
  <c r="L2355" i="22"/>
  <c r="L2356" i="22"/>
  <c r="L2357" i="22"/>
  <c r="L2358" i="22"/>
  <c r="L2359" i="22"/>
  <c r="L2360" i="22"/>
  <c r="L2361" i="22"/>
  <c r="L2362" i="22"/>
  <c r="L2363" i="22"/>
  <c r="L2364" i="22"/>
  <c r="L2365" i="22"/>
  <c r="L2366" i="22"/>
  <c r="L2367" i="22"/>
  <c r="L2368" i="22"/>
  <c r="L2369" i="22"/>
  <c r="L2370" i="22"/>
  <c r="L2371" i="22"/>
  <c r="L2372" i="22"/>
  <c r="L2373" i="22"/>
  <c r="L2374" i="22"/>
  <c r="L2375" i="22"/>
  <c r="L2376" i="22"/>
  <c r="L2377" i="22"/>
  <c r="L2378" i="22"/>
  <c r="L2379" i="22"/>
  <c r="L2380" i="22"/>
  <c r="L2381" i="22"/>
  <c r="L2382" i="22"/>
  <c r="L2383" i="22"/>
  <c r="L2384" i="22"/>
  <c r="L2385" i="22"/>
  <c r="L2386" i="22"/>
  <c r="L2387" i="22"/>
  <c r="L2388" i="22"/>
  <c r="L2389" i="22"/>
  <c r="L2390" i="22"/>
  <c r="L2391" i="22"/>
  <c r="L2392" i="22"/>
  <c r="L2393" i="22"/>
  <c r="L2394" i="22"/>
  <c r="L2395" i="22"/>
  <c r="L2396" i="22"/>
  <c r="L2397" i="22"/>
  <c r="L2398" i="22"/>
  <c r="L2399" i="22"/>
  <c r="L2400" i="22"/>
  <c r="L2401" i="22"/>
  <c r="L2402" i="22"/>
  <c r="L2403" i="22"/>
  <c r="L2404" i="22"/>
  <c r="L2405" i="22"/>
  <c r="L2406" i="22"/>
  <c r="L2407" i="22"/>
  <c r="L2408" i="22"/>
  <c r="L2409" i="22"/>
  <c r="L2410" i="22"/>
  <c r="L2411" i="22"/>
  <c r="L2412" i="22"/>
  <c r="L2413" i="22"/>
  <c r="L2414" i="22"/>
  <c r="L2415" i="22"/>
  <c r="L2416" i="22"/>
  <c r="L2417" i="22"/>
  <c r="L2418" i="22"/>
  <c r="L2419" i="22"/>
  <c r="L2420" i="22"/>
  <c r="L2421" i="22"/>
  <c r="L2422" i="22"/>
  <c r="L2423" i="22"/>
  <c r="L2424" i="22"/>
  <c r="L2425" i="22"/>
  <c r="L2426" i="22"/>
  <c r="L2427" i="22"/>
  <c r="L2428" i="22"/>
  <c r="L2429" i="22"/>
  <c r="L2430" i="22"/>
  <c r="L2431" i="22"/>
  <c r="L2432" i="22"/>
  <c r="L2433" i="22"/>
  <c r="L2434" i="22"/>
  <c r="L2435" i="22"/>
  <c r="L2436" i="22"/>
  <c r="L2437" i="22"/>
  <c r="L2438" i="22"/>
  <c r="L2439" i="22"/>
  <c r="L2440" i="22"/>
  <c r="L2441" i="22"/>
  <c r="L2442" i="22"/>
  <c r="L2443" i="22"/>
  <c r="L2444" i="22"/>
  <c r="L2445" i="22"/>
  <c r="L2446" i="22"/>
  <c r="L2447" i="22"/>
  <c r="L2448" i="22"/>
  <c r="L2449" i="22"/>
  <c r="L2450" i="22"/>
  <c r="L2451" i="22"/>
  <c r="L2452" i="22"/>
  <c r="L2453" i="22"/>
  <c r="L2454" i="22"/>
  <c r="L2455" i="22"/>
  <c r="L2456" i="22"/>
  <c r="L2457" i="22"/>
  <c r="L2458" i="22"/>
  <c r="L2459" i="22"/>
  <c r="L2460" i="22"/>
  <c r="L2461" i="22"/>
  <c r="L2462" i="22"/>
  <c r="L2463" i="22"/>
  <c r="L2464" i="22"/>
  <c r="L2465" i="22"/>
  <c r="L2466" i="22"/>
  <c r="L2467" i="22"/>
  <c r="L2468" i="22"/>
  <c r="L2469" i="22"/>
  <c r="L2470" i="22"/>
  <c r="L2471" i="22"/>
  <c r="L2472" i="22"/>
  <c r="L2473" i="22"/>
  <c r="L2474" i="22"/>
  <c r="L2475" i="22"/>
  <c r="L2476" i="22"/>
  <c r="L2477" i="22"/>
  <c r="L2478" i="22"/>
  <c r="L2479" i="22"/>
  <c r="L2480" i="22"/>
  <c r="L2481" i="22"/>
  <c r="L2482" i="22"/>
  <c r="L2483" i="22"/>
  <c r="L2484" i="22"/>
  <c r="L2485" i="22"/>
  <c r="L2486" i="22"/>
  <c r="L2487" i="22"/>
  <c r="L2488" i="22"/>
  <c r="L2489" i="22"/>
  <c r="L2490" i="22"/>
  <c r="L2491" i="22"/>
  <c r="L2492" i="22"/>
  <c r="L2493" i="22"/>
  <c r="L2494" i="22"/>
  <c r="L2495" i="22"/>
  <c r="L2496" i="22"/>
  <c r="L2497" i="22"/>
  <c r="L2498" i="22"/>
  <c r="L2499" i="22"/>
  <c r="L2500" i="22"/>
  <c r="L2501" i="22"/>
  <c r="L2502" i="22"/>
  <c r="L2503" i="22"/>
  <c r="L2504" i="22"/>
  <c r="L2505" i="22"/>
  <c r="L2506" i="22"/>
  <c r="L2507" i="22"/>
  <c r="L2508" i="22"/>
  <c r="L2509" i="22"/>
  <c r="L2510" i="22"/>
  <c r="L2511" i="22"/>
  <c r="L2512" i="22"/>
  <c r="L2513" i="22"/>
  <c r="L2514" i="22"/>
  <c r="L2515" i="22"/>
  <c r="L2516" i="22"/>
  <c r="L2517" i="22"/>
  <c r="L2518" i="22"/>
  <c r="L2519" i="22"/>
  <c r="L2520" i="22"/>
  <c r="L2521" i="22"/>
  <c r="L2522" i="22"/>
  <c r="L2523" i="22"/>
  <c r="L2524" i="22"/>
  <c r="L2525" i="22"/>
  <c r="L2526" i="22"/>
  <c r="L2527" i="22"/>
  <c r="L2528" i="22"/>
  <c r="L2529" i="22"/>
  <c r="L2530" i="22"/>
  <c r="L2531" i="22"/>
  <c r="L2532" i="22"/>
  <c r="L2533" i="22"/>
  <c r="L2534" i="22"/>
  <c r="L2535" i="22"/>
  <c r="L2536" i="22"/>
  <c r="L2537" i="22"/>
  <c r="L2538" i="22"/>
  <c r="L2539" i="22"/>
  <c r="L2540" i="22"/>
  <c r="L2541" i="22"/>
  <c r="L2542" i="22"/>
  <c r="L2543" i="22"/>
  <c r="L2544" i="22"/>
  <c r="L2545" i="22"/>
  <c r="L2546" i="22"/>
  <c r="L2547" i="22"/>
  <c r="L2548" i="22"/>
  <c r="L2549" i="22"/>
  <c r="L2550" i="22"/>
  <c r="L2551" i="22"/>
  <c r="L2552" i="22"/>
  <c r="L2553" i="22"/>
  <c r="L2554" i="22"/>
  <c r="L2555" i="22"/>
  <c r="L2556" i="22"/>
  <c r="L2557" i="22"/>
  <c r="L2558" i="22"/>
  <c r="L2559" i="22"/>
  <c r="L2560" i="22"/>
  <c r="L2561" i="22"/>
  <c r="L2562" i="22"/>
  <c r="L2563" i="22"/>
  <c r="L2564" i="22"/>
  <c r="L2565" i="22"/>
  <c r="L2566" i="22"/>
  <c r="L2567" i="22"/>
  <c r="L2568" i="22"/>
  <c r="L2569" i="22"/>
  <c r="L2570" i="22"/>
  <c r="L2571" i="22"/>
  <c r="L2572" i="22"/>
  <c r="L2573" i="22"/>
  <c r="L2574" i="22"/>
  <c r="L2575" i="22"/>
  <c r="L2576" i="22"/>
  <c r="L2577" i="22"/>
  <c r="L2578" i="22"/>
  <c r="L2579" i="22"/>
  <c r="L2580" i="22"/>
  <c r="L2581" i="22"/>
  <c r="L2582" i="22"/>
  <c r="L2583" i="22"/>
  <c r="L2584" i="22"/>
  <c r="L2585" i="22"/>
  <c r="L2586" i="22"/>
  <c r="L2587" i="22"/>
  <c r="L2588" i="22"/>
  <c r="L2589" i="22"/>
  <c r="L2590" i="22"/>
  <c r="L2591" i="22"/>
  <c r="L2592" i="22"/>
  <c r="L2593" i="22"/>
  <c r="L2594" i="22"/>
  <c r="L2595" i="22"/>
  <c r="L2596" i="22"/>
  <c r="L2597" i="22"/>
  <c r="L2598" i="22"/>
  <c r="L2599" i="22"/>
  <c r="L2600" i="22"/>
  <c r="L2601" i="22"/>
  <c r="L2602" i="22"/>
  <c r="L2603" i="22"/>
  <c r="L2604" i="22"/>
  <c r="L2605" i="22"/>
  <c r="L2606" i="22"/>
  <c r="L2607" i="22"/>
  <c r="L2608" i="22"/>
  <c r="L2609" i="22"/>
  <c r="L2610" i="22"/>
  <c r="L2611" i="22"/>
  <c r="L2612" i="22"/>
  <c r="L2613" i="22"/>
  <c r="L2614" i="22"/>
  <c r="L2615" i="22"/>
  <c r="L2616" i="22"/>
  <c r="L2617" i="22"/>
  <c r="L2618" i="22"/>
  <c r="L2619" i="22"/>
  <c r="L2620" i="22"/>
  <c r="L2621" i="22"/>
  <c r="L2622" i="22"/>
  <c r="L2623" i="22"/>
  <c r="L2624" i="22"/>
  <c r="L2625" i="22"/>
  <c r="L2626" i="22"/>
  <c r="L2627" i="22"/>
  <c r="L2628" i="22"/>
  <c r="L2629" i="22"/>
  <c r="L2630" i="22"/>
  <c r="L2631" i="22"/>
  <c r="L2632" i="22"/>
  <c r="L2633" i="22"/>
  <c r="L2634" i="22"/>
  <c r="L2635" i="22"/>
  <c r="L2636" i="22"/>
  <c r="L2637" i="22"/>
  <c r="L2638" i="22"/>
  <c r="L2639" i="22"/>
  <c r="L2640" i="22"/>
  <c r="L2641" i="22"/>
  <c r="L2642" i="22"/>
  <c r="L2643" i="22"/>
  <c r="L2644" i="22"/>
  <c r="L2645" i="22"/>
  <c r="L2646" i="22"/>
  <c r="L2647" i="22"/>
  <c r="L2648" i="22"/>
  <c r="L2649" i="22"/>
  <c r="L2650" i="22"/>
  <c r="L2651" i="22"/>
  <c r="L2652" i="22"/>
  <c r="L2653" i="22"/>
  <c r="L2654" i="22"/>
  <c r="L2655" i="22"/>
  <c r="L2656" i="22"/>
  <c r="L2657" i="22"/>
  <c r="L2658" i="22"/>
  <c r="L2659" i="22"/>
  <c r="L2660" i="22"/>
  <c r="L2661" i="22"/>
  <c r="L2662" i="22"/>
  <c r="L2663" i="22"/>
  <c r="L2664" i="22"/>
  <c r="L2665" i="22"/>
  <c r="L2666" i="22"/>
  <c r="L2667" i="22"/>
  <c r="L2668" i="22"/>
  <c r="L2669" i="22"/>
  <c r="L2670" i="22"/>
  <c r="L2671" i="22"/>
  <c r="L2672" i="22"/>
  <c r="L2673" i="22"/>
  <c r="L2674" i="22"/>
  <c r="L2675" i="22"/>
  <c r="L2676" i="22"/>
  <c r="L2677" i="22"/>
  <c r="L2678" i="22"/>
  <c r="L2679" i="22"/>
  <c r="L2680" i="22"/>
  <c r="L2681" i="22"/>
  <c r="L2682" i="22"/>
  <c r="L2683" i="22"/>
  <c r="L2684" i="22"/>
  <c r="L2685" i="22"/>
  <c r="L2686" i="22"/>
  <c r="L2687" i="22"/>
  <c r="L2688" i="22"/>
  <c r="L2689" i="22"/>
  <c r="L2690" i="22"/>
  <c r="L2691" i="22"/>
  <c r="L2692" i="22"/>
  <c r="L2693" i="22"/>
  <c r="L2694" i="22"/>
  <c r="L2695" i="22"/>
  <c r="L2696" i="22"/>
  <c r="L2697" i="22"/>
  <c r="L2698" i="22"/>
  <c r="L2699" i="22"/>
  <c r="L2700" i="22"/>
  <c r="L2701" i="22"/>
  <c r="L2702" i="22"/>
  <c r="L2703" i="22"/>
  <c r="L2704" i="22"/>
  <c r="L2705" i="22"/>
  <c r="L2706" i="22"/>
  <c r="L2707" i="22"/>
  <c r="L2708" i="22"/>
  <c r="L2709" i="22"/>
  <c r="L2710" i="22"/>
  <c r="L2711" i="22"/>
  <c r="L2712" i="22"/>
  <c r="L2713" i="22"/>
  <c r="L2714" i="22"/>
  <c r="L2715" i="22"/>
  <c r="L2716" i="22"/>
  <c r="L2717" i="22"/>
  <c r="L2718" i="22"/>
  <c r="L2719" i="22"/>
  <c r="L2720" i="22"/>
  <c r="L2721" i="22"/>
  <c r="L2722" i="22"/>
  <c r="L2723" i="22"/>
  <c r="L2724" i="22"/>
  <c r="L2725" i="22"/>
  <c r="L2726" i="22"/>
  <c r="L2727" i="22"/>
  <c r="L2728" i="22"/>
  <c r="L2729" i="22"/>
  <c r="L2730" i="22"/>
  <c r="L2731" i="22"/>
  <c r="L2732" i="22"/>
  <c r="L2733" i="22"/>
  <c r="L2734" i="22"/>
  <c r="L2735" i="22"/>
  <c r="L2736" i="22"/>
  <c r="L2737" i="22"/>
  <c r="L2738" i="22"/>
  <c r="L2739" i="22"/>
  <c r="L2740" i="22"/>
  <c r="L2741" i="22"/>
  <c r="L2742" i="22"/>
  <c r="L2743" i="22"/>
  <c r="L2744" i="22"/>
  <c r="L2745" i="22"/>
  <c r="L2746" i="22"/>
  <c r="L2747" i="22"/>
  <c r="L2748" i="22"/>
  <c r="L2749" i="22"/>
  <c r="L2750" i="22"/>
  <c r="L2751" i="22"/>
  <c r="L2752" i="22"/>
  <c r="L2753" i="22"/>
  <c r="L2754" i="22"/>
  <c r="L2755" i="22"/>
  <c r="L2756" i="22"/>
  <c r="L2757" i="22"/>
  <c r="L2758" i="22"/>
  <c r="L2759" i="22"/>
  <c r="L2760" i="22"/>
  <c r="L2761" i="22"/>
  <c r="L2762" i="22"/>
  <c r="L2763" i="22"/>
  <c r="L2764" i="22"/>
  <c r="L2765" i="22"/>
  <c r="L2766" i="22"/>
  <c r="L2767" i="22"/>
  <c r="L2768" i="22"/>
  <c r="L2769" i="22"/>
  <c r="L2770" i="22"/>
  <c r="L2771" i="22"/>
  <c r="L2772" i="22"/>
  <c r="L2773" i="22"/>
  <c r="L2774" i="22"/>
  <c r="L2775" i="22"/>
  <c r="L2776" i="22"/>
  <c r="L2777" i="22"/>
  <c r="L2778" i="22"/>
  <c r="L2779" i="22"/>
  <c r="L2780" i="22"/>
  <c r="L2781" i="22"/>
  <c r="L2782" i="22"/>
  <c r="L2783" i="22"/>
  <c r="L2784" i="22"/>
  <c r="L2785" i="22"/>
  <c r="L2786" i="22"/>
  <c r="L2787" i="22"/>
  <c r="L2788" i="22"/>
  <c r="L2789" i="22"/>
  <c r="L2790" i="22"/>
  <c r="L2791" i="22"/>
  <c r="L2792" i="22"/>
  <c r="L2793" i="22"/>
  <c r="L2794" i="22"/>
  <c r="L2795" i="22"/>
  <c r="L2796" i="22"/>
  <c r="L2797" i="22"/>
  <c r="L2798" i="22"/>
  <c r="L2799" i="22"/>
  <c r="L2800" i="22"/>
  <c r="L2801" i="22"/>
  <c r="L2802" i="22"/>
  <c r="L2803" i="22"/>
  <c r="L2804" i="22"/>
  <c r="L2805" i="22"/>
  <c r="L2806" i="22"/>
  <c r="L2807" i="22"/>
  <c r="L2808" i="22"/>
  <c r="L2809" i="22"/>
  <c r="L2810" i="22"/>
  <c r="L2811" i="22"/>
  <c r="L2812" i="22"/>
  <c r="L2813" i="22"/>
  <c r="L2814" i="22"/>
  <c r="L2815" i="22"/>
  <c r="L2816" i="22"/>
  <c r="L2817" i="22"/>
  <c r="L2818" i="22"/>
  <c r="L2819" i="22"/>
  <c r="L2820" i="22"/>
  <c r="L2821" i="22"/>
  <c r="L2822" i="22"/>
  <c r="L2823" i="22"/>
  <c r="L2824" i="22"/>
  <c r="L2825" i="22"/>
  <c r="L2826" i="22"/>
  <c r="L2827" i="22"/>
  <c r="L2828" i="22"/>
  <c r="L2829" i="22"/>
  <c r="L2830" i="22"/>
  <c r="L2831" i="22"/>
  <c r="L2832" i="22"/>
  <c r="L2833" i="22"/>
  <c r="L2834" i="22"/>
  <c r="L2835" i="22"/>
  <c r="L2836" i="22"/>
  <c r="L2837" i="22"/>
  <c r="L2838" i="22"/>
  <c r="L2839" i="22"/>
  <c r="L2840" i="22"/>
  <c r="L2841" i="22"/>
  <c r="L2842" i="22"/>
  <c r="L2843" i="22"/>
  <c r="L2844" i="22"/>
  <c r="L2845" i="22"/>
  <c r="L2846" i="22"/>
  <c r="L2847" i="22"/>
  <c r="L2848" i="22"/>
  <c r="L2849" i="22"/>
  <c r="L2850" i="22"/>
  <c r="L2851" i="22"/>
  <c r="L2852" i="22"/>
  <c r="L2853" i="22"/>
  <c r="L2854" i="22"/>
  <c r="L2855" i="22"/>
  <c r="L2856" i="22"/>
  <c r="L2857" i="22"/>
  <c r="L2858" i="22"/>
  <c r="L2859" i="22"/>
  <c r="L2860" i="22"/>
  <c r="L2861" i="22"/>
  <c r="L2862" i="22"/>
  <c r="L2863" i="22"/>
  <c r="L2864" i="22"/>
  <c r="L2865" i="22"/>
  <c r="L2866" i="22"/>
  <c r="L2867" i="22"/>
  <c r="L2868" i="22"/>
  <c r="L2869" i="22"/>
  <c r="L2870" i="22"/>
  <c r="L2871" i="22"/>
  <c r="L2872" i="22"/>
  <c r="L2873" i="22"/>
  <c r="L2874" i="22"/>
  <c r="L2875" i="22"/>
  <c r="L2876" i="22"/>
  <c r="L2877" i="22"/>
  <c r="L2878" i="22"/>
  <c r="L2879" i="22"/>
  <c r="L2880" i="22"/>
  <c r="L2881" i="22"/>
  <c r="L2882" i="22"/>
  <c r="L2883" i="22"/>
  <c r="L2884" i="22"/>
  <c r="L2885" i="22"/>
  <c r="L2886" i="22"/>
  <c r="L2887" i="22"/>
  <c r="L2888" i="22"/>
  <c r="L2889" i="22"/>
  <c r="L2890" i="22"/>
  <c r="L2891" i="22"/>
  <c r="L2892" i="22"/>
  <c r="L2893" i="22"/>
  <c r="L2894" i="22"/>
  <c r="L2895" i="22"/>
  <c r="L2896" i="22"/>
  <c r="L2897" i="22"/>
  <c r="L2898" i="22"/>
  <c r="L2899" i="22"/>
  <c r="L2900" i="22"/>
  <c r="L2901" i="22"/>
  <c r="L2902" i="22"/>
  <c r="L2903" i="22"/>
  <c r="L2904" i="22"/>
  <c r="L2905" i="22"/>
  <c r="L2906" i="22"/>
  <c r="L2907" i="22"/>
  <c r="L2908" i="22"/>
  <c r="L2909" i="22"/>
  <c r="L2910" i="22"/>
  <c r="L2911" i="22"/>
  <c r="L2912" i="22"/>
  <c r="L2913" i="22"/>
  <c r="L2914" i="22"/>
  <c r="L2915" i="22"/>
  <c r="L2916" i="22"/>
  <c r="L2917" i="22"/>
  <c r="L2918" i="22"/>
  <c r="L2919" i="22"/>
  <c r="L2920" i="22"/>
  <c r="L2921" i="22"/>
  <c r="L2922" i="22"/>
  <c r="L2923" i="22"/>
  <c r="L2924" i="22"/>
  <c r="L2925" i="22"/>
  <c r="L2926" i="22"/>
  <c r="L2927" i="22"/>
  <c r="L2928" i="22"/>
  <c r="L2929" i="22"/>
  <c r="L2930" i="22"/>
  <c r="L2931" i="22"/>
  <c r="L2932" i="22"/>
  <c r="L2933" i="22"/>
  <c r="L2934" i="22"/>
  <c r="L2935" i="22"/>
  <c r="L2936" i="22"/>
  <c r="L2937" i="22"/>
  <c r="L2938" i="22"/>
  <c r="L2939" i="22"/>
  <c r="L2940" i="22"/>
  <c r="L2941" i="22"/>
  <c r="L2942" i="22"/>
  <c r="L2943" i="22"/>
  <c r="L2944" i="22"/>
  <c r="L2945" i="22"/>
  <c r="L2946" i="22"/>
  <c r="L2947" i="22"/>
  <c r="L2948" i="22"/>
  <c r="L2949" i="22"/>
  <c r="L2950" i="22"/>
  <c r="L2951" i="22"/>
  <c r="L2952" i="22"/>
  <c r="L2953" i="22"/>
  <c r="L2954" i="22"/>
  <c r="L2955" i="22"/>
  <c r="L2956" i="22"/>
  <c r="L2957" i="22"/>
  <c r="L2958" i="22"/>
  <c r="L2959" i="22"/>
  <c r="L2960" i="22"/>
  <c r="L2961" i="22"/>
  <c r="L2962" i="22"/>
  <c r="L2963" i="22"/>
  <c r="L2964" i="22"/>
  <c r="L2965" i="22"/>
  <c r="L2966" i="22"/>
  <c r="L2967" i="22"/>
  <c r="L2968" i="22"/>
  <c r="L2969" i="22"/>
  <c r="L2970" i="22"/>
  <c r="L2971" i="22"/>
  <c r="L2972" i="22"/>
  <c r="L2973" i="22"/>
  <c r="L2974" i="22"/>
  <c r="L2975" i="22"/>
  <c r="L2976" i="22"/>
  <c r="L2977" i="22"/>
  <c r="L2978" i="22"/>
  <c r="L2979" i="22"/>
  <c r="L2980" i="22"/>
  <c r="L2981" i="22"/>
  <c r="L2982" i="22"/>
  <c r="L2983" i="22"/>
  <c r="L2984" i="22"/>
  <c r="L2985" i="22"/>
  <c r="L2986" i="22"/>
  <c r="L2987" i="22"/>
  <c r="L2988" i="22"/>
  <c r="L2989" i="22"/>
  <c r="L2990" i="22"/>
  <c r="L2991" i="22"/>
  <c r="L2992" i="22"/>
  <c r="L2993" i="22"/>
  <c r="L2994" i="22"/>
  <c r="L2995" i="22"/>
  <c r="L2996" i="22"/>
  <c r="L2997" i="22"/>
  <c r="L2998" i="22"/>
  <c r="L2999" i="22"/>
  <c r="L3000" i="22"/>
  <c r="J2790" i="36"/>
  <c r="J2791" i="36"/>
  <c r="J2792" i="36"/>
  <c r="J2793" i="36"/>
  <c r="J2794" i="36"/>
  <c r="J2795" i="36"/>
  <c r="J2796" i="36"/>
  <c r="J2797" i="36"/>
  <c r="J2798" i="36"/>
  <c r="J2799" i="36"/>
  <c r="J2800" i="36"/>
  <c r="J2801" i="36"/>
  <c r="J2802" i="36"/>
  <c r="J2803" i="36"/>
  <c r="J2804" i="36"/>
  <c r="J2805" i="36"/>
  <c r="J2806" i="36"/>
  <c r="J2807" i="36"/>
  <c r="J2808" i="36"/>
  <c r="J2809" i="36"/>
  <c r="J2810" i="36"/>
  <c r="J2811" i="36"/>
  <c r="J2812" i="36"/>
  <c r="J2813" i="36"/>
  <c r="J2814" i="36"/>
  <c r="J2815" i="36"/>
  <c r="J2816" i="36"/>
  <c r="J2817" i="36"/>
  <c r="J2818" i="36"/>
  <c r="J2819" i="36"/>
  <c r="J2820" i="36"/>
  <c r="J2821" i="36"/>
  <c r="J2822" i="36"/>
  <c r="J2823" i="36"/>
  <c r="J2824" i="36"/>
  <c r="J2825" i="36"/>
  <c r="J2826" i="36"/>
  <c r="J2827" i="36"/>
  <c r="J2828" i="36"/>
  <c r="J2829" i="36"/>
  <c r="J2830" i="36"/>
  <c r="J2831" i="36"/>
  <c r="J2832" i="36"/>
  <c r="J2833" i="36"/>
  <c r="J2834" i="36"/>
  <c r="J2835" i="36"/>
  <c r="J2836" i="36"/>
  <c r="J2837" i="36"/>
  <c r="J2838" i="36"/>
  <c r="J2839" i="36"/>
  <c r="J2840" i="36"/>
  <c r="J2841" i="36"/>
  <c r="J2842" i="36"/>
  <c r="K244" i="36"/>
  <c r="K245" i="36"/>
  <c r="K246" i="36"/>
  <c r="K247" i="36"/>
  <c r="K248" i="36"/>
  <c r="K249" i="36"/>
  <c r="K250" i="36"/>
  <c r="K251" i="36"/>
  <c r="K252" i="36"/>
  <c r="K253" i="36"/>
  <c r="K254" i="36"/>
  <c r="K255" i="36"/>
  <c r="K256" i="36"/>
  <c r="K257" i="36"/>
  <c r="K258" i="36"/>
  <c r="K259" i="36"/>
  <c r="K260" i="36"/>
  <c r="K261" i="36"/>
  <c r="K262" i="36"/>
  <c r="K263" i="36"/>
  <c r="K264" i="36"/>
  <c r="K265" i="36"/>
  <c r="K266" i="36"/>
  <c r="K267" i="36"/>
  <c r="K268" i="36"/>
  <c r="K269" i="36"/>
  <c r="K270" i="36"/>
  <c r="K271" i="36"/>
  <c r="K272" i="36"/>
  <c r="K273" i="36"/>
  <c r="K274" i="36"/>
  <c r="K275" i="36"/>
  <c r="K276" i="36"/>
  <c r="K277" i="36"/>
  <c r="K278" i="36"/>
  <c r="K279" i="36"/>
  <c r="K280" i="36"/>
  <c r="K281" i="36"/>
  <c r="K282" i="36"/>
  <c r="K283" i="36"/>
  <c r="K284" i="36"/>
  <c r="K285" i="36"/>
  <c r="K286" i="36"/>
  <c r="K287" i="36"/>
  <c r="K288" i="36"/>
  <c r="K289" i="36"/>
  <c r="K290" i="36"/>
  <c r="K291" i="36"/>
  <c r="K292" i="36"/>
  <c r="K293" i="36"/>
  <c r="K294" i="36"/>
  <c r="K295" i="36"/>
  <c r="K296" i="36"/>
  <c r="K297" i="36"/>
  <c r="K298" i="36"/>
  <c r="K299" i="36"/>
  <c r="K300" i="36"/>
  <c r="K301" i="36"/>
  <c r="K302" i="36"/>
  <c r="K303" i="36"/>
  <c r="K304" i="36"/>
  <c r="K305" i="36"/>
  <c r="K306" i="36"/>
  <c r="K307" i="36"/>
  <c r="K308" i="36"/>
  <c r="K309" i="36"/>
  <c r="K310" i="36"/>
  <c r="K311" i="36"/>
  <c r="K312" i="36"/>
  <c r="K313" i="36"/>
  <c r="K314" i="36"/>
  <c r="K315" i="36"/>
  <c r="K316" i="36"/>
  <c r="K317" i="36"/>
  <c r="K318" i="36"/>
  <c r="K319" i="36"/>
  <c r="K320" i="36"/>
  <c r="K321" i="36"/>
  <c r="K322" i="36"/>
  <c r="K323" i="36"/>
  <c r="K324" i="36"/>
  <c r="K325" i="36"/>
  <c r="K326" i="36"/>
  <c r="K327" i="36"/>
  <c r="K328" i="36"/>
  <c r="K329" i="36"/>
  <c r="K330" i="36"/>
  <c r="K331" i="36"/>
  <c r="K332" i="36"/>
  <c r="K333" i="36"/>
  <c r="K334" i="36"/>
  <c r="K335" i="36"/>
  <c r="K336" i="36"/>
  <c r="K337" i="36"/>
  <c r="K338" i="36"/>
  <c r="K339" i="36"/>
  <c r="K340" i="36"/>
  <c r="K341" i="36"/>
  <c r="K342" i="36"/>
  <c r="K343" i="36"/>
  <c r="K344" i="36"/>
  <c r="K345" i="36"/>
  <c r="K346" i="36"/>
  <c r="K347" i="36"/>
  <c r="K348" i="36"/>
  <c r="K349" i="36"/>
  <c r="K350" i="36"/>
  <c r="K351" i="36"/>
  <c r="K352" i="36"/>
  <c r="K353" i="36"/>
  <c r="K354" i="36"/>
  <c r="K355" i="36"/>
  <c r="K356" i="36"/>
  <c r="K357" i="36"/>
  <c r="K358" i="36"/>
  <c r="K359" i="36"/>
  <c r="K360" i="36"/>
  <c r="K361" i="36"/>
  <c r="K362" i="36"/>
  <c r="K363" i="36"/>
  <c r="K364" i="36"/>
  <c r="K365" i="36"/>
  <c r="K366" i="36"/>
  <c r="K367" i="36"/>
  <c r="K368" i="36"/>
  <c r="K369" i="36"/>
  <c r="K370" i="36"/>
  <c r="K371" i="36"/>
  <c r="K372" i="36"/>
  <c r="K373" i="36"/>
  <c r="K374" i="36"/>
  <c r="K375" i="36"/>
  <c r="K376" i="36"/>
  <c r="K377" i="36"/>
  <c r="K378" i="36"/>
  <c r="K379" i="36"/>
  <c r="K380" i="36"/>
  <c r="K381" i="36"/>
  <c r="K382" i="36"/>
  <c r="K383" i="36"/>
  <c r="K384" i="36"/>
  <c r="K385" i="36"/>
  <c r="K386" i="36"/>
  <c r="K387" i="36"/>
  <c r="K388" i="36"/>
  <c r="K389" i="36"/>
  <c r="K390" i="36"/>
  <c r="K391" i="36"/>
  <c r="K392" i="36"/>
  <c r="K393" i="36"/>
  <c r="K394" i="36"/>
  <c r="K395" i="36"/>
  <c r="K396" i="36"/>
  <c r="K397" i="36"/>
  <c r="K398" i="36"/>
  <c r="K399" i="36"/>
  <c r="K400" i="36"/>
  <c r="K401" i="36"/>
  <c r="K402" i="36"/>
  <c r="K403" i="36"/>
  <c r="K404" i="36"/>
  <c r="K405" i="36"/>
  <c r="K406" i="36"/>
  <c r="K407" i="36"/>
  <c r="K408" i="36"/>
  <c r="K409" i="36"/>
  <c r="K410" i="36"/>
  <c r="K411" i="36"/>
  <c r="K412" i="36"/>
  <c r="K413" i="36"/>
  <c r="K414" i="36"/>
  <c r="K415" i="36"/>
  <c r="K416" i="36"/>
  <c r="K417" i="36"/>
  <c r="K418" i="36"/>
  <c r="K419" i="36"/>
  <c r="K420" i="36"/>
  <c r="K421" i="36"/>
  <c r="K422" i="36"/>
  <c r="K423" i="36"/>
  <c r="K424" i="36"/>
  <c r="K425" i="36"/>
  <c r="K426" i="36"/>
  <c r="K427" i="36"/>
  <c r="K428" i="36"/>
  <c r="K429" i="36"/>
  <c r="K430" i="36"/>
  <c r="K431" i="36"/>
  <c r="K432" i="36"/>
  <c r="K433" i="36"/>
  <c r="K434" i="36"/>
  <c r="K435" i="36"/>
  <c r="K436" i="36"/>
  <c r="K437" i="36"/>
  <c r="K438" i="36"/>
  <c r="K439" i="36"/>
  <c r="K440" i="36"/>
  <c r="K441" i="36"/>
  <c r="K442" i="36"/>
  <c r="K443" i="36"/>
  <c r="K444" i="36"/>
  <c r="K445" i="36"/>
  <c r="K446" i="36"/>
  <c r="K447" i="36"/>
  <c r="K448" i="36"/>
  <c r="K449" i="36"/>
  <c r="K450" i="36"/>
  <c r="K451" i="36"/>
  <c r="K452" i="36"/>
  <c r="K453" i="36"/>
  <c r="K454" i="36"/>
  <c r="K455" i="36"/>
  <c r="K456" i="36"/>
  <c r="K457" i="36"/>
  <c r="K458" i="36"/>
  <c r="K459" i="36"/>
  <c r="K460" i="36"/>
  <c r="K461" i="36"/>
  <c r="K462" i="36"/>
  <c r="K463" i="36"/>
  <c r="K464" i="36"/>
  <c r="K465" i="36"/>
  <c r="K466" i="36"/>
  <c r="K467" i="36"/>
  <c r="K468" i="36"/>
  <c r="K469" i="36"/>
  <c r="K470" i="36"/>
  <c r="K471" i="36"/>
  <c r="K472" i="36"/>
  <c r="K473" i="36"/>
  <c r="K474" i="36"/>
  <c r="K475" i="36"/>
  <c r="K476" i="36"/>
  <c r="K477" i="36"/>
  <c r="K478" i="36"/>
  <c r="K479" i="36"/>
  <c r="K480" i="36"/>
  <c r="K481" i="36"/>
  <c r="K482" i="36"/>
  <c r="K483" i="36"/>
  <c r="K484" i="36"/>
  <c r="K485" i="36"/>
  <c r="K486" i="36"/>
  <c r="K487" i="36"/>
  <c r="K488" i="36"/>
  <c r="K489" i="36"/>
  <c r="K490" i="36"/>
  <c r="K491" i="36"/>
  <c r="K492" i="36"/>
  <c r="K493" i="36"/>
  <c r="K494" i="36"/>
  <c r="K495" i="36"/>
  <c r="K496" i="36"/>
  <c r="K497" i="36"/>
  <c r="K498" i="36"/>
  <c r="K499" i="36"/>
  <c r="K500" i="36"/>
  <c r="K501" i="36"/>
  <c r="K502" i="36"/>
  <c r="K503" i="36"/>
  <c r="K504" i="36"/>
  <c r="K505" i="36"/>
  <c r="K506" i="36"/>
  <c r="K507" i="36"/>
  <c r="K508" i="36"/>
  <c r="K509" i="36"/>
  <c r="K510" i="36"/>
  <c r="K511" i="36"/>
  <c r="K512" i="36"/>
  <c r="K513" i="36"/>
  <c r="K514" i="36"/>
  <c r="K515" i="36"/>
  <c r="K516" i="36"/>
  <c r="K517" i="36"/>
  <c r="K518" i="36"/>
  <c r="K519" i="36"/>
  <c r="K520" i="36"/>
  <c r="K521" i="36"/>
  <c r="K522" i="36"/>
  <c r="K523" i="36"/>
  <c r="K524" i="36"/>
  <c r="K525" i="36"/>
  <c r="K526" i="36"/>
  <c r="K527" i="36"/>
  <c r="K528" i="36"/>
  <c r="K529" i="36"/>
  <c r="K530" i="36"/>
  <c r="K531" i="36"/>
  <c r="K532" i="36"/>
  <c r="K533" i="36"/>
  <c r="K534" i="36"/>
  <c r="K535" i="36"/>
  <c r="K536" i="36"/>
  <c r="K537" i="36"/>
  <c r="K538" i="36"/>
  <c r="K539" i="36"/>
  <c r="K540" i="36"/>
  <c r="K541" i="36"/>
  <c r="K542" i="36"/>
  <c r="K543" i="36"/>
  <c r="K544" i="36"/>
  <c r="K545" i="36"/>
  <c r="K546" i="36"/>
  <c r="K547" i="36"/>
  <c r="K548" i="36"/>
  <c r="K549" i="36"/>
  <c r="K550" i="36"/>
  <c r="K551" i="36"/>
  <c r="K552" i="36"/>
  <c r="K553" i="36"/>
  <c r="K554" i="36"/>
  <c r="K555" i="36"/>
  <c r="K556" i="36"/>
  <c r="K557" i="36"/>
  <c r="K558" i="36"/>
  <c r="K559" i="36"/>
  <c r="K560" i="36"/>
  <c r="K561" i="36"/>
  <c r="K562" i="36"/>
  <c r="K563" i="36"/>
  <c r="K564" i="36"/>
  <c r="K565" i="36"/>
  <c r="K566" i="36"/>
  <c r="K567" i="36"/>
  <c r="K568" i="36"/>
  <c r="K569" i="36"/>
  <c r="K570" i="36"/>
  <c r="K571" i="36"/>
  <c r="K572" i="36"/>
  <c r="K573" i="36"/>
  <c r="K574" i="36"/>
  <c r="K575" i="36"/>
  <c r="K576" i="36"/>
  <c r="K577" i="36"/>
  <c r="K578" i="36"/>
  <c r="K579" i="36"/>
  <c r="K580" i="36"/>
  <c r="K581" i="36"/>
  <c r="K582" i="36"/>
  <c r="K583" i="36"/>
  <c r="K584" i="36"/>
  <c r="K585" i="36"/>
  <c r="K586" i="36"/>
  <c r="K587" i="36"/>
  <c r="K588" i="36"/>
  <c r="K589" i="36"/>
  <c r="K590" i="36"/>
  <c r="K591" i="36"/>
  <c r="K592" i="36"/>
  <c r="K593" i="36"/>
  <c r="K594" i="36"/>
  <c r="K595" i="36"/>
  <c r="K596" i="36"/>
  <c r="K597" i="36"/>
  <c r="K598" i="36"/>
  <c r="K599" i="36"/>
  <c r="K600" i="36"/>
  <c r="K601" i="36"/>
  <c r="K602" i="36"/>
  <c r="K603" i="36"/>
  <c r="K604" i="36"/>
  <c r="K605" i="36"/>
  <c r="K606" i="36"/>
  <c r="K607" i="36"/>
  <c r="K608" i="36"/>
  <c r="K609" i="36"/>
  <c r="K610" i="36"/>
  <c r="K611" i="36"/>
  <c r="K612" i="36"/>
  <c r="K613" i="36"/>
  <c r="K614" i="36"/>
  <c r="K615" i="36"/>
  <c r="K616" i="36"/>
  <c r="K617" i="36"/>
  <c r="K618" i="36"/>
  <c r="K619" i="36"/>
  <c r="K620" i="36"/>
  <c r="K621" i="36"/>
  <c r="K622" i="36"/>
  <c r="K623" i="36"/>
  <c r="K624" i="36"/>
  <c r="K625" i="36"/>
  <c r="K626" i="36"/>
  <c r="K627" i="36"/>
  <c r="K628" i="36"/>
  <c r="K629" i="36"/>
  <c r="K630" i="36"/>
  <c r="K631" i="36"/>
  <c r="K632" i="36"/>
  <c r="K633" i="36"/>
  <c r="K634" i="36"/>
  <c r="K635" i="36"/>
  <c r="K636" i="36"/>
  <c r="K637" i="36"/>
  <c r="K638" i="36"/>
  <c r="K639" i="36"/>
  <c r="K640" i="36"/>
  <c r="K641" i="36"/>
  <c r="K642" i="36"/>
  <c r="K643" i="36"/>
  <c r="K644" i="36"/>
  <c r="K645" i="36"/>
  <c r="K646" i="36"/>
  <c r="K647" i="36"/>
  <c r="K648" i="36"/>
  <c r="K649" i="36"/>
  <c r="K650" i="36"/>
  <c r="K651" i="36"/>
  <c r="K652" i="36"/>
  <c r="K653" i="36"/>
  <c r="K654" i="36"/>
  <c r="K655" i="36"/>
  <c r="K656" i="36"/>
  <c r="K657" i="36"/>
  <c r="K658" i="36"/>
  <c r="K659" i="36"/>
  <c r="K660" i="36"/>
  <c r="K661" i="36"/>
  <c r="K662" i="36"/>
  <c r="K663" i="36"/>
  <c r="K664" i="36"/>
  <c r="K665" i="36"/>
  <c r="K666" i="36"/>
  <c r="K1747" i="36"/>
  <c r="K1748" i="36"/>
  <c r="K1749" i="36"/>
  <c r="K1750" i="36"/>
  <c r="K1751" i="36"/>
  <c r="K1752" i="36"/>
  <c r="K1753" i="36"/>
  <c r="K1754" i="36"/>
  <c r="K1755" i="36"/>
  <c r="K1756" i="36"/>
  <c r="K1757" i="36"/>
  <c r="K1758" i="36"/>
  <c r="K1759" i="36"/>
  <c r="K1760" i="36"/>
  <c r="K1761" i="36"/>
  <c r="K1762" i="36"/>
  <c r="K1763" i="36"/>
  <c r="K1764" i="36"/>
  <c r="K1765" i="36"/>
  <c r="K1766" i="36"/>
  <c r="K1767" i="36"/>
  <c r="K1768" i="36"/>
  <c r="K1769" i="36"/>
  <c r="K1770" i="36"/>
  <c r="K1771" i="36"/>
  <c r="K1772" i="36"/>
  <c r="K1773" i="36"/>
  <c r="K1774" i="36"/>
  <c r="K1775" i="36"/>
  <c r="K1776" i="36"/>
  <c r="K1777" i="36"/>
  <c r="K1778" i="36"/>
  <c r="K1779" i="36"/>
  <c r="K1780" i="36"/>
  <c r="K1781" i="36"/>
  <c r="K1782" i="36"/>
  <c r="K1783" i="36"/>
  <c r="K1784" i="36"/>
  <c r="K1785" i="36"/>
  <c r="K1786" i="36"/>
  <c r="K1787" i="36"/>
  <c r="K1788" i="36"/>
  <c r="K1789" i="36"/>
  <c r="K1790" i="36"/>
  <c r="K1791" i="36"/>
  <c r="K1792" i="36"/>
  <c r="K1793" i="36"/>
  <c r="K1794" i="36"/>
  <c r="K1795" i="36"/>
  <c r="K1796" i="36"/>
  <c r="K1797" i="36"/>
  <c r="K1798" i="36"/>
  <c r="K1799" i="36"/>
  <c r="K1800" i="36"/>
  <c r="K1801" i="36"/>
  <c r="K1802" i="36"/>
  <c r="K1803" i="36"/>
  <c r="K1804" i="36"/>
  <c r="K1805" i="36"/>
  <c r="K1806" i="36"/>
  <c r="K1807" i="36"/>
  <c r="K1808" i="36"/>
  <c r="K1809" i="36"/>
  <c r="K1810" i="36"/>
  <c r="K1811" i="36"/>
  <c r="K1812" i="36"/>
  <c r="K1813" i="36"/>
  <c r="K1814" i="36"/>
  <c r="K1815" i="36"/>
  <c r="K1816" i="36"/>
  <c r="K1817" i="36"/>
  <c r="K1818" i="36"/>
  <c r="K1819" i="36"/>
  <c r="K1820" i="36"/>
  <c r="K1821" i="36"/>
  <c r="K1822" i="36"/>
  <c r="K1823" i="36"/>
  <c r="K1824" i="36"/>
  <c r="K1825" i="36"/>
  <c r="K1826" i="36"/>
  <c r="K1827" i="36"/>
  <c r="K1828" i="36"/>
  <c r="K1829" i="36"/>
  <c r="K1830" i="36"/>
  <c r="K1831" i="36"/>
  <c r="K1832" i="36"/>
  <c r="K1833" i="36"/>
  <c r="K1834" i="36"/>
  <c r="K1835" i="36"/>
  <c r="K1836" i="36"/>
  <c r="K1837" i="36"/>
  <c r="K1838" i="36"/>
  <c r="K1839" i="36"/>
  <c r="K1840" i="36"/>
  <c r="K1841" i="36"/>
  <c r="K1842" i="36"/>
  <c r="K1843" i="36"/>
  <c r="K1844" i="36"/>
  <c r="K1845" i="36"/>
  <c r="K1846" i="36"/>
  <c r="K1847" i="36"/>
  <c r="K1848" i="36"/>
  <c r="K1849" i="36"/>
  <c r="K1850" i="36"/>
  <c r="K1851" i="36"/>
  <c r="K1852" i="36"/>
  <c r="K1853" i="36"/>
  <c r="K1854" i="36"/>
  <c r="K1855" i="36"/>
  <c r="K1856" i="36"/>
  <c r="K1857" i="36"/>
  <c r="K1858" i="36"/>
  <c r="K1859" i="36"/>
  <c r="K1860" i="36"/>
  <c r="K1861" i="36"/>
  <c r="K1862" i="36"/>
  <c r="K1863" i="36"/>
  <c r="K1864" i="36"/>
  <c r="K1865" i="36"/>
  <c r="K1866" i="36"/>
  <c r="K1867" i="36"/>
  <c r="K1868" i="36"/>
  <c r="K1869" i="36"/>
  <c r="K1870" i="36"/>
  <c r="K1871" i="36"/>
  <c r="K1872" i="36"/>
  <c r="K1873" i="36"/>
  <c r="K1874" i="36"/>
  <c r="K1875" i="36"/>
  <c r="K1876" i="36"/>
  <c r="K1877" i="36"/>
  <c r="K1878" i="36"/>
  <c r="K1879" i="36"/>
  <c r="K1880" i="36"/>
  <c r="K1881" i="36"/>
  <c r="K1882" i="36"/>
  <c r="K1883" i="36"/>
  <c r="K1884" i="36"/>
  <c r="K1885" i="36"/>
  <c r="K1886" i="36"/>
  <c r="K1887" i="36"/>
  <c r="K1888" i="36"/>
  <c r="K1889" i="36"/>
  <c r="K1890" i="36"/>
  <c r="K1891" i="36"/>
  <c r="K1892" i="36"/>
  <c r="K1893" i="36"/>
  <c r="K1894" i="36"/>
  <c r="K1895" i="36"/>
  <c r="K1896" i="36"/>
  <c r="K1897" i="36"/>
  <c r="K1898" i="36"/>
  <c r="K1899" i="36"/>
  <c r="K1900" i="36"/>
  <c r="K1901" i="36"/>
  <c r="K1902" i="36"/>
  <c r="K1903" i="36"/>
  <c r="K1904" i="36"/>
  <c r="K1905" i="36"/>
  <c r="K1906" i="36"/>
  <c r="K1907" i="36"/>
  <c r="K1908" i="36"/>
  <c r="K1909" i="36"/>
  <c r="K1910" i="36"/>
  <c r="K1911" i="36"/>
  <c r="K1912" i="36"/>
  <c r="K1913" i="36"/>
  <c r="K1914" i="36"/>
  <c r="K1915" i="36"/>
  <c r="K1916" i="36"/>
  <c r="K1917" i="36"/>
  <c r="K1918" i="36"/>
  <c r="K1919" i="36"/>
  <c r="K1920" i="36"/>
  <c r="K2176" i="36"/>
  <c r="K2178" i="36"/>
  <c r="K2179" i="36"/>
  <c r="K2181" i="36"/>
  <c r="K2182" i="36"/>
  <c r="K2184" i="36"/>
  <c r="K2185" i="36"/>
  <c r="K2187" i="36"/>
  <c r="K2188" i="36"/>
  <c r="K2190" i="36"/>
  <c r="K2191" i="36"/>
  <c r="K2193" i="36"/>
  <c r="K2194" i="36"/>
  <c r="K2196" i="36"/>
  <c r="K2197" i="36"/>
  <c r="K2199" i="36"/>
  <c r="K2200" i="36"/>
  <c r="K2202" i="36"/>
  <c r="K2203" i="36"/>
  <c r="K2205" i="36"/>
  <c r="K2206" i="36"/>
  <c r="K2208" i="36"/>
  <c r="K2209" i="36"/>
  <c r="K2211" i="36"/>
  <c r="K2212" i="36"/>
  <c r="K2214" i="36"/>
  <c r="K2215" i="36"/>
  <c r="K2217" i="36"/>
  <c r="K2218" i="36"/>
  <c r="K2220" i="36"/>
  <c r="K2221" i="36"/>
  <c r="K2223" i="36"/>
  <c r="K2224" i="36"/>
  <c r="K2226" i="36"/>
  <c r="K2227" i="36"/>
  <c r="K2229" i="36"/>
  <c r="K2230" i="36"/>
  <c r="K2232" i="36"/>
  <c r="K2233" i="36"/>
  <c r="K2235" i="36"/>
  <c r="K2236" i="36"/>
  <c r="K2238" i="36"/>
  <c r="K2239" i="36"/>
  <c r="K2241" i="36"/>
  <c r="K2242" i="36"/>
  <c r="K2244" i="36"/>
  <c r="K2245" i="36"/>
  <c r="K2247" i="36"/>
  <c r="K2248" i="36"/>
  <c r="K2250" i="36"/>
  <c r="K2251" i="36"/>
  <c r="K2253" i="36"/>
  <c r="K2254" i="36"/>
  <c r="K2256" i="36"/>
  <c r="K2257" i="36"/>
  <c r="K2259" i="36"/>
  <c r="K2260" i="36"/>
  <c r="K2262" i="36"/>
  <c r="K2263" i="36"/>
  <c r="K2265" i="36"/>
  <c r="K2266" i="36"/>
  <c r="K2268" i="36"/>
  <c r="K2269" i="36"/>
  <c r="K2271" i="36"/>
  <c r="K2272" i="36"/>
  <c r="K2274" i="36"/>
  <c r="K2275" i="36"/>
  <c r="K2277" i="36"/>
  <c r="K2278" i="36"/>
  <c r="K2280" i="36"/>
  <c r="K2281" i="36"/>
  <c r="K2283" i="36"/>
  <c r="K2284" i="36"/>
  <c r="K2286" i="36"/>
  <c r="K2287" i="36"/>
  <c r="K2289" i="36"/>
  <c r="K2290" i="36"/>
  <c r="K2292" i="36"/>
  <c r="K2293" i="36"/>
  <c r="K2295" i="36"/>
  <c r="K2296" i="36"/>
  <c r="K2298" i="36"/>
  <c r="K2299" i="36"/>
  <c r="K2301" i="36"/>
  <c r="K2302" i="36"/>
  <c r="K2304" i="36"/>
  <c r="K2305" i="36"/>
  <c r="K2307" i="36"/>
  <c r="K2308" i="36"/>
  <c r="K2310" i="36"/>
  <c r="K2311" i="36"/>
  <c r="K2313" i="36"/>
  <c r="K2314" i="36"/>
  <c r="K2316" i="36"/>
  <c r="K2317" i="36"/>
  <c r="K2319" i="36"/>
  <c r="K2320" i="36"/>
  <c r="K2322" i="36"/>
  <c r="K2323" i="36"/>
  <c r="K2325" i="36"/>
  <c r="K2326" i="36"/>
  <c r="K2328" i="36"/>
  <c r="K2329" i="36"/>
  <c r="K2331" i="36"/>
  <c r="K2332" i="36"/>
  <c r="K2334" i="36"/>
  <c r="K2335" i="36"/>
  <c r="K2337" i="36"/>
  <c r="K2338" i="36"/>
  <c r="K2340" i="36"/>
  <c r="K2341" i="36"/>
  <c r="K2343" i="36"/>
  <c r="K2344" i="36"/>
  <c r="K2346" i="36"/>
  <c r="K2347" i="36"/>
  <c r="K2349" i="36"/>
  <c r="K2350" i="36"/>
  <c r="K2352" i="36"/>
  <c r="K2353" i="36"/>
  <c r="K2355" i="36"/>
  <c r="K2356" i="36"/>
  <c r="K2358" i="36"/>
  <c r="K2359" i="36"/>
  <c r="K2361" i="36"/>
  <c r="K2362" i="36"/>
  <c r="K2364" i="36"/>
  <c r="K2365" i="36"/>
  <c r="K2367" i="36"/>
  <c r="K2368" i="36"/>
  <c r="K2370" i="36"/>
  <c r="K2371" i="36"/>
  <c r="K2373" i="36"/>
  <c r="K2374" i="36"/>
  <c r="K2376" i="36"/>
  <c r="K2377" i="36"/>
  <c r="K2379" i="36"/>
  <c r="K2380" i="36"/>
  <c r="K2382" i="36"/>
  <c r="K2383" i="36"/>
  <c r="K2385" i="36"/>
  <c r="K2386" i="36"/>
  <c r="K2388" i="36"/>
  <c r="K2389" i="36"/>
  <c r="K2391" i="36"/>
  <c r="K2392" i="36"/>
  <c r="K2394" i="36"/>
  <c r="K2395" i="36"/>
  <c r="K2397" i="36"/>
  <c r="K2398" i="36"/>
  <c r="K2400" i="36"/>
  <c r="K2401" i="36"/>
  <c r="K2403" i="36"/>
  <c r="K2404" i="36"/>
  <c r="K2406" i="36"/>
  <c r="K2407" i="36"/>
  <c r="K2409" i="36"/>
  <c r="K2410" i="36"/>
  <c r="K2412" i="36"/>
  <c r="K2413" i="36"/>
  <c r="K2415" i="36"/>
  <c r="K2416" i="36"/>
  <c r="K2418" i="36"/>
  <c r="K2419" i="36"/>
  <c r="K2421" i="36"/>
  <c r="K2422" i="36"/>
  <c r="K2424" i="36"/>
  <c r="K2425" i="36"/>
  <c r="K2427" i="36"/>
  <c r="K2428" i="36"/>
  <c r="K2430" i="36"/>
  <c r="K2431" i="36"/>
  <c r="K2433" i="36"/>
  <c r="K2434" i="36"/>
  <c r="K2436" i="36"/>
  <c r="K2437" i="36"/>
  <c r="K2439" i="36"/>
  <c r="K2440" i="36"/>
  <c r="K2442" i="36"/>
  <c r="K2443" i="36"/>
  <c r="K2445" i="36"/>
  <c r="K2446" i="36"/>
  <c r="K2448" i="36"/>
  <c r="K2449" i="36"/>
  <c r="K2451" i="36"/>
  <c r="K2452" i="36"/>
  <c r="K2453" i="36"/>
  <c r="K2454" i="36"/>
  <c r="K2455" i="36"/>
  <c r="K2456" i="36"/>
  <c r="K2457" i="36"/>
  <c r="K2458" i="36"/>
  <c r="K2459" i="36"/>
  <c r="K2460" i="36"/>
  <c r="K2461" i="36"/>
  <c r="K2462" i="36"/>
  <c r="K2463" i="36"/>
  <c r="K2464" i="36"/>
  <c r="K2465" i="36"/>
  <c r="K2466" i="36"/>
  <c r="K2467" i="36"/>
  <c r="K2468" i="36"/>
  <c r="K2469" i="36"/>
  <c r="K2470" i="36"/>
  <c r="K2471" i="36"/>
  <c r="K2472" i="36"/>
  <c r="K2473" i="36"/>
  <c r="K2474" i="36"/>
  <c r="K2475" i="36"/>
  <c r="K2476" i="36"/>
  <c r="K2477" i="36"/>
  <c r="K2478" i="36"/>
  <c r="K2479" i="36"/>
  <c r="K2480" i="36"/>
  <c r="K2481" i="36"/>
  <c r="K2482" i="36"/>
  <c r="K2483" i="36"/>
  <c r="K2484" i="36"/>
  <c r="K2485" i="36"/>
  <c r="K2486" i="36"/>
  <c r="K2487" i="36"/>
  <c r="K2488" i="36"/>
  <c r="K2489" i="36"/>
  <c r="K2490" i="36"/>
  <c r="K2491" i="36"/>
  <c r="K2492" i="36"/>
  <c r="K2493" i="36"/>
  <c r="K2494" i="36"/>
  <c r="K2495" i="36"/>
  <c r="K2496" i="36"/>
  <c r="K2497" i="36"/>
  <c r="K2498" i="36"/>
  <c r="K2499" i="36"/>
  <c r="K2500" i="36"/>
  <c r="K2501" i="36"/>
  <c r="K2502" i="36"/>
  <c r="K2503" i="36"/>
  <c r="K2504" i="36"/>
  <c r="K2505" i="36"/>
  <c r="K2506" i="36"/>
  <c r="K2507" i="36"/>
  <c r="K2508" i="36"/>
  <c r="K2509" i="36"/>
  <c r="K2510" i="36"/>
  <c r="K2511" i="36"/>
  <c r="K2512" i="36"/>
  <c r="K2513" i="36"/>
  <c r="J7" i="20"/>
  <c r="J8" i="20"/>
  <c r="J9" i="20"/>
  <c r="J10" i="20"/>
  <c r="J11" i="20"/>
  <c r="J12" i="20"/>
  <c r="J13" i="20"/>
  <c r="J14" i="20"/>
  <c r="J15" i="20"/>
  <c r="J16" i="20"/>
  <c r="J17" i="20"/>
  <c r="J18" i="20"/>
  <c r="J19" i="20"/>
  <c r="J20" i="20"/>
  <c r="J21" i="20"/>
  <c r="J22" i="20"/>
  <c r="J23" i="20"/>
  <c r="J24" i="20"/>
  <c r="J25" i="20"/>
  <c r="J26" i="20"/>
  <c r="J27" i="20"/>
  <c r="J28" i="20"/>
  <c r="J29" i="20"/>
  <c r="J30" i="20"/>
  <c r="J31" i="20"/>
  <c r="J32" i="20"/>
  <c r="J33" i="20"/>
  <c r="J34" i="20"/>
  <c r="J35" i="20"/>
  <c r="J36" i="20"/>
  <c r="J37" i="20"/>
  <c r="J38" i="20"/>
  <c r="J39" i="20"/>
  <c r="J40" i="20"/>
  <c r="J41" i="20"/>
  <c r="J42" i="20"/>
  <c r="J43" i="20"/>
  <c r="J44" i="20"/>
  <c r="J45" i="20"/>
  <c r="J46" i="20"/>
  <c r="J47" i="20"/>
  <c r="J6" i="20"/>
  <c r="J7" i="21"/>
  <c r="J8" i="21"/>
  <c r="J9" i="21"/>
  <c r="J10" i="21"/>
  <c r="J11" i="21"/>
  <c r="J12" i="21"/>
  <c r="J13" i="21"/>
  <c r="J14" i="21"/>
  <c r="J15" i="21"/>
  <c r="J16" i="21"/>
  <c r="J17" i="21"/>
  <c r="J18" i="21"/>
  <c r="J19" i="21"/>
  <c r="J20" i="21"/>
  <c r="J21" i="21"/>
  <c r="J22" i="21"/>
  <c r="J23" i="21"/>
  <c r="J24" i="21"/>
  <c r="J25" i="21"/>
  <c r="J26" i="21"/>
  <c r="J27" i="21"/>
  <c r="J28" i="21"/>
  <c r="J29" i="21"/>
  <c r="J30" i="21"/>
  <c r="J31" i="21"/>
  <c r="J32" i="21"/>
  <c r="J33" i="21"/>
  <c r="J34" i="21"/>
  <c r="J35" i="21"/>
  <c r="J36" i="21"/>
  <c r="J37" i="21"/>
  <c r="J38" i="21"/>
  <c r="J39" i="21"/>
  <c r="J40" i="21"/>
  <c r="J41" i="21"/>
  <c r="J42" i="21"/>
  <c r="J43" i="21"/>
  <c r="J44" i="21"/>
  <c r="J45" i="21"/>
  <c r="J6" i="21"/>
  <c r="I7" i="13"/>
  <c r="I8" i="13"/>
  <c r="I9" i="13"/>
  <c r="I10" i="13"/>
  <c r="I11" i="13"/>
  <c r="I12" i="13"/>
  <c r="I13" i="13"/>
  <c r="I14" i="13"/>
  <c r="I15" i="13"/>
  <c r="I16" i="13"/>
  <c r="I17" i="13"/>
  <c r="I18" i="13"/>
  <c r="I19" i="13"/>
  <c r="I20" i="13"/>
  <c r="I21" i="13"/>
  <c r="I22" i="13"/>
  <c r="I23" i="13"/>
  <c r="I24" i="13"/>
  <c r="I25" i="13"/>
  <c r="I26" i="13"/>
  <c r="I27" i="13"/>
  <c r="I28" i="13"/>
  <c r="I29" i="13"/>
  <c r="I30" i="13"/>
  <c r="I6" i="13"/>
  <c r="J3" i="36"/>
  <c r="J4" i="36"/>
  <c r="J5" i="36"/>
  <c r="J6" i="36"/>
  <c r="J7" i="36"/>
  <c r="J8" i="36"/>
  <c r="J9" i="36"/>
  <c r="J10" i="36"/>
  <c r="J11" i="36"/>
  <c r="J12" i="36"/>
  <c r="J13" i="36"/>
  <c r="J14" i="36"/>
  <c r="J15" i="36"/>
  <c r="J16" i="36"/>
  <c r="J17" i="36"/>
  <c r="J18" i="36"/>
  <c r="J19" i="36"/>
  <c r="J20" i="36"/>
  <c r="J21" i="36"/>
  <c r="J22" i="36"/>
  <c r="J23" i="36"/>
  <c r="J24" i="36"/>
  <c r="J25" i="36"/>
  <c r="J26" i="36"/>
  <c r="J27" i="36"/>
  <c r="J28" i="36"/>
  <c r="J29" i="36"/>
  <c r="J30" i="36"/>
  <c r="J31" i="36"/>
  <c r="J32" i="36"/>
  <c r="J33" i="36"/>
  <c r="J34" i="36"/>
  <c r="J35" i="36"/>
  <c r="J36" i="36"/>
  <c r="J37" i="36"/>
  <c r="J38" i="36"/>
  <c r="J39" i="36"/>
  <c r="J40" i="36"/>
  <c r="J41" i="36"/>
  <c r="J42" i="36"/>
  <c r="J43" i="36"/>
  <c r="J44" i="36"/>
  <c r="J45" i="36"/>
  <c r="J46" i="36"/>
  <c r="J47" i="36"/>
  <c r="J48" i="36"/>
  <c r="J49" i="36"/>
  <c r="J50" i="36"/>
  <c r="J51" i="36"/>
  <c r="J52" i="36"/>
  <c r="J53" i="36"/>
  <c r="J54" i="36"/>
  <c r="J55" i="36"/>
  <c r="J56" i="36"/>
  <c r="J57" i="36"/>
  <c r="J58" i="36"/>
  <c r="J59" i="36"/>
  <c r="J60" i="36"/>
  <c r="J61" i="36"/>
  <c r="J62" i="36"/>
  <c r="J63" i="36"/>
  <c r="J64" i="36"/>
  <c r="J65" i="36"/>
  <c r="J66" i="36"/>
  <c r="J67" i="36"/>
  <c r="J68" i="36"/>
  <c r="J69" i="36"/>
  <c r="J70" i="36"/>
  <c r="J71" i="36"/>
  <c r="J72" i="36"/>
  <c r="J73" i="36"/>
  <c r="J74" i="36"/>
  <c r="J75" i="36"/>
  <c r="J76" i="36"/>
  <c r="J77" i="36"/>
  <c r="J78" i="36"/>
  <c r="J79" i="36"/>
  <c r="J80" i="36"/>
  <c r="J81" i="36"/>
  <c r="J82" i="36"/>
  <c r="J83" i="36"/>
  <c r="J84" i="36"/>
  <c r="J85" i="36"/>
  <c r="J86" i="36"/>
  <c r="J87" i="36"/>
  <c r="J88" i="36"/>
  <c r="J89" i="36"/>
  <c r="J90" i="36"/>
  <c r="J91" i="36"/>
  <c r="J92" i="36"/>
  <c r="J93" i="36"/>
  <c r="J94" i="36"/>
  <c r="J95" i="36"/>
  <c r="J96" i="36"/>
  <c r="J97" i="36"/>
  <c r="J98" i="36"/>
  <c r="J99" i="36"/>
  <c r="J100" i="36"/>
  <c r="J101" i="36"/>
  <c r="J102" i="36"/>
  <c r="J103" i="36"/>
  <c r="J104" i="36"/>
  <c r="J105" i="36"/>
  <c r="J106" i="36"/>
  <c r="J107" i="36"/>
  <c r="J108" i="36"/>
  <c r="J109" i="36"/>
  <c r="J110" i="36"/>
  <c r="J111" i="36"/>
  <c r="J112" i="36"/>
  <c r="J113" i="36"/>
  <c r="J114" i="36"/>
  <c r="J115" i="36"/>
  <c r="J116" i="36"/>
  <c r="J117" i="36"/>
  <c r="J118" i="36"/>
  <c r="J119" i="36"/>
  <c r="J120" i="36"/>
  <c r="J121" i="36"/>
  <c r="J122" i="36"/>
  <c r="J123" i="36"/>
  <c r="J124" i="36"/>
  <c r="J125" i="36"/>
  <c r="J126" i="36"/>
  <c r="J127" i="36"/>
  <c r="J128" i="36"/>
  <c r="J129" i="36"/>
  <c r="J130" i="36"/>
  <c r="J131" i="36"/>
  <c r="J132" i="36"/>
  <c r="J133" i="36"/>
  <c r="J134" i="36"/>
  <c r="J135" i="36"/>
  <c r="J136" i="36"/>
  <c r="J137" i="36"/>
  <c r="J138" i="36"/>
  <c r="J139" i="36"/>
  <c r="J140" i="36"/>
  <c r="J141" i="36"/>
  <c r="J142" i="36"/>
  <c r="J143" i="36"/>
  <c r="J144" i="36"/>
  <c r="J145" i="36"/>
  <c r="J146" i="36"/>
  <c r="J147" i="36"/>
  <c r="J148" i="36"/>
  <c r="J149" i="36"/>
  <c r="J150" i="36"/>
  <c r="J151" i="36"/>
  <c r="J152" i="36"/>
  <c r="J153" i="36"/>
  <c r="J154" i="36"/>
  <c r="J155" i="36"/>
  <c r="J156" i="36"/>
  <c r="J157" i="36"/>
  <c r="J158" i="36"/>
  <c r="J159" i="36"/>
  <c r="J160" i="36"/>
  <c r="J161" i="36"/>
  <c r="J162" i="36"/>
  <c r="J163" i="36"/>
  <c r="J164" i="36"/>
  <c r="J165" i="36"/>
  <c r="J166" i="36"/>
  <c r="J167" i="36"/>
  <c r="J168" i="36"/>
  <c r="J169" i="36"/>
  <c r="J170" i="36"/>
  <c r="J171" i="36"/>
  <c r="J172" i="36"/>
  <c r="J173" i="36"/>
  <c r="J174" i="36"/>
  <c r="J175" i="36"/>
  <c r="J176" i="36"/>
  <c r="J177" i="36"/>
  <c r="J178" i="36"/>
  <c r="J179" i="36"/>
  <c r="J180" i="36"/>
  <c r="J181" i="36"/>
  <c r="J182" i="36"/>
  <c r="J183" i="36"/>
  <c r="J184" i="36"/>
  <c r="J185" i="36"/>
  <c r="J186" i="36"/>
  <c r="J187" i="36"/>
  <c r="J188" i="36"/>
  <c r="J189" i="36"/>
  <c r="J190" i="36"/>
  <c r="J191" i="36"/>
  <c r="J192" i="36"/>
  <c r="J193" i="36"/>
  <c r="J194" i="36"/>
  <c r="J195" i="36"/>
  <c r="J196" i="36"/>
  <c r="J197" i="36"/>
  <c r="J198" i="36"/>
  <c r="J199" i="36"/>
  <c r="J200" i="36"/>
  <c r="J201" i="36"/>
  <c r="J202" i="36"/>
  <c r="J203" i="36"/>
  <c r="J204" i="36"/>
  <c r="J205" i="36"/>
  <c r="J206" i="36"/>
  <c r="J207" i="36"/>
  <c r="J208" i="36"/>
  <c r="J209" i="36"/>
  <c r="J210" i="36"/>
  <c r="J211" i="36"/>
  <c r="J212" i="36"/>
  <c r="J213" i="36"/>
  <c r="J214" i="36"/>
  <c r="J215" i="36"/>
  <c r="J216" i="36"/>
  <c r="J217" i="36"/>
  <c r="J218" i="36"/>
  <c r="J219" i="36"/>
  <c r="J220" i="36"/>
  <c r="J221" i="36"/>
  <c r="J222" i="36"/>
  <c r="J223" i="36"/>
  <c r="J224" i="36"/>
  <c r="J225" i="36"/>
  <c r="J226" i="36"/>
  <c r="J227" i="36"/>
  <c r="J228" i="36"/>
  <c r="J229" i="36"/>
  <c r="J230" i="36"/>
  <c r="J231" i="36"/>
  <c r="J232" i="36"/>
  <c r="J233" i="36"/>
  <c r="J234" i="36"/>
  <c r="J235" i="36"/>
  <c r="J236" i="36"/>
  <c r="J237" i="36"/>
  <c r="J238" i="36"/>
  <c r="J239" i="36"/>
  <c r="J240" i="36"/>
  <c r="J241" i="36"/>
  <c r="J242" i="36"/>
  <c r="J243" i="36"/>
  <c r="J244" i="36"/>
  <c r="J245" i="36"/>
  <c r="J246" i="36"/>
  <c r="J247" i="36"/>
  <c r="J248" i="36"/>
  <c r="J249" i="36"/>
  <c r="J250" i="36"/>
  <c r="J251" i="36"/>
  <c r="J252" i="36"/>
  <c r="J253" i="36"/>
  <c r="J254" i="36"/>
  <c r="J255" i="36"/>
  <c r="J256" i="36"/>
  <c r="J257" i="36"/>
  <c r="J258" i="36"/>
  <c r="J259" i="36"/>
  <c r="J260" i="36"/>
  <c r="J261" i="36"/>
  <c r="J262" i="36"/>
  <c r="J263" i="36"/>
  <c r="J264" i="36"/>
  <c r="J265" i="36"/>
  <c r="J266" i="36"/>
  <c r="J267" i="36"/>
  <c r="J268" i="36"/>
  <c r="J269" i="36"/>
  <c r="J270" i="36"/>
  <c r="J271" i="36"/>
  <c r="J272" i="36"/>
  <c r="J273" i="36"/>
  <c r="J274" i="36"/>
  <c r="J275" i="36"/>
  <c r="J276" i="36"/>
  <c r="J277" i="36"/>
  <c r="J278" i="36"/>
  <c r="J279" i="36"/>
  <c r="J280" i="36"/>
  <c r="J281" i="36"/>
  <c r="J282" i="36"/>
  <c r="J283" i="36"/>
  <c r="J284" i="36"/>
  <c r="J285" i="36"/>
  <c r="J286" i="36"/>
  <c r="J287" i="36"/>
  <c r="J288" i="36"/>
  <c r="J289" i="36"/>
  <c r="J290" i="36"/>
  <c r="J291" i="36"/>
  <c r="J292" i="36"/>
  <c r="J293" i="36"/>
  <c r="J294" i="36"/>
  <c r="J295" i="36"/>
  <c r="J296" i="36"/>
  <c r="J297" i="36"/>
  <c r="J298" i="36"/>
  <c r="J299" i="36"/>
  <c r="J300" i="36"/>
  <c r="J301" i="36"/>
  <c r="J302" i="36"/>
  <c r="J303" i="36"/>
  <c r="J304" i="36"/>
  <c r="J305" i="36"/>
  <c r="J306" i="36"/>
  <c r="J307" i="36"/>
  <c r="J308" i="36"/>
  <c r="J309" i="36"/>
  <c r="J310" i="36"/>
  <c r="J311" i="36"/>
  <c r="J312" i="36"/>
  <c r="J313" i="36"/>
  <c r="J314" i="36"/>
  <c r="J315" i="36"/>
  <c r="J316" i="36"/>
  <c r="J317" i="36"/>
  <c r="J318" i="36"/>
  <c r="J319" i="36"/>
  <c r="J320" i="36"/>
  <c r="J321" i="36"/>
  <c r="J322" i="36"/>
  <c r="J323" i="36"/>
  <c r="J324" i="36"/>
  <c r="J325" i="36"/>
  <c r="J326" i="36"/>
  <c r="J327" i="36"/>
  <c r="J328" i="36"/>
  <c r="J329" i="36"/>
  <c r="J330" i="36"/>
  <c r="J331" i="36"/>
  <c r="J332" i="36"/>
  <c r="J333" i="36"/>
  <c r="J334" i="36"/>
  <c r="J335" i="36"/>
  <c r="J336" i="36"/>
  <c r="J337" i="36"/>
  <c r="J338" i="36"/>
  <c r="J339" i="36"/>
  <c r="J340" i="36"/>
  <c r="J341" i="36"/>
  <c r="J342" i="36"/>
  <c r="J343" i="36"/>
  <c r="J344" i="36"/>
  <c r="J345" i="36"/>
  <c r="J346" i="36"/>
  <c r="J347" i="36"/>
  <c r="J348" i="36"/>
  <c r="J349" i="36"/>
  <c r="J350" i="36"/>
  <c r="J351" i="36"/>
  <c r="J352" i="36"/>
  <c r="J353" i="36"/>
  <c r="J354" i="36"/>
  <c r="J355" i="36"/>
  <c r="J356" i="36"/>
  <c r="J357" i="36"/>
  <c r="J358" i="36"/>
  <c r="J359" i="36"/>
  <c r="J360" i="36"/>
  <c r="J361" i="36"/>
  <c r="J362" i="36"/>
  <c r="J363" i="36"/>
  <c r="J364" i="36"/>
  <c r="J365" i="36"/>
  <c r="J366" i="36"/>
  <c r="J367" i="36"/>
  <c r="J368" i="36"/>
  <c r="J369" i="36"/>
  <c r="J370" i="36"/>
  <c r="J371" i="36"/>
  <c r="J372" i="36"/>
  <c r="J373" i="36"/>
  <c r="J374" i="36"/>
  <c r="J375" i="36"/>
  <c r="J376" i="36"/>
  <c r="J377" i="36"/>
  <c r="J378" i="36"/>
  <c r="J379" i="36"/>
  <c r="J380" i="36"/>
  <c r="J381" i="36"/>
  <c r="J382" i="36"/>
  <c r="J383" i="36"/>
  <c r="J384" i="36"/>
  <c r="J385" i="36"/>
  <c r="J386" i="36"/>
  <c r="J387" i="36"/>
  <c r="J388" i="36"/>
  <c r="J389" i="36"/>
  <c r="J390" i="36"/>
  <c r="J391" i="36"/>
  <c r="J392" i="36"/>
  <c r="J393" i="36"/>
  <c r="J394" i="36"/>
  <c r="J395" i="36"/>
  <c r="J396" i="36"/>
  <c r="J397" i="36"/>
  <c r="J398" i="36"/>
  <c r="J399" i="36"/>
  <c r="J400" i="36"/>
  <c r="J401" i="36"/>
  <c r="J402" i="36"/>
  <c r="J403" i="36"/>
  <c r="J404" i="36"/>
  <c r="J405" i="36"/>
  <c r="J406" i="36"/>
  <c r="J407" i="36"/>
  <c r="J408" i="36"/>
  <c r="J409" i="36"/>
  <c r="J410" i="36"/>
  <c r="J411" i="36"/>
  <c r="J412" i="36"/>
  <c r="J413" i="36"/>
  <c r="J414" i="36"/>
  <c r="J415" i="36"/>
  <c r="J416" i="36"/>
  <c r="J417" i="36"/>
  <c r="J418" i="36"/>
  <c r="J419" i="36"/>
  <c r="J420" i="36"/>
  <c r="J421" i="36"/>
  <c r="J422" i="36"/>
  <c r="J423" i="36"/>
  <c r="J424" i="36"/>
  <c r="J425" i="36"/>
  <c r="J426" i="36"/>
  <c r="J427" i="36"/>
  <c r="J428" i="36"/>
  <c r="J429" i="36"/>
  <c r="J430" i="36"/>
  <c r="J431" i="36"/>
  <c r="J432" i="36"/>
  <c r="J433" i="36"/>
  <c r="J434" i="36"/>
  <c r="J435" i="36"/>
  <c r="J436" i="36"/>
  <c r="J437" i="36"/>
  <c r="J438" i="36"/>
  <c r="J439" i="36"/>
  <c r="J440" i="36"/>
  <c r="J441" i="36"/>
  <c r="J442" i="36"/>
  <c r="J443" i="36"/>
  <c r="J444" i="36"/>
  <c r="J445" i="36"/>
  <c r="J446" i="36"/>
  <c r="J447" i="36"/>
  <c r="J448" i="36"/>
  <c r="J449" i="36"/>
  <c r="J450" i="36"/>
  <c r="J451" i="36"/>
  <c r="J452" i="36"/>
  <c r="J453" i="36"/>
  <c r="J454" i="36"/>
  <c r="J455" i="36"/>
  <c r="J456" i="36"/>
  <c r="J457" i="36"/>
  <c r="J458" i="36"/>
  <c r="J459" i="36"/>
  <c r="J460" i="36"/>
  <c r="J461" i="36"/>
  <c r="J462" i="36"/>
  <c r="J463" i="36"/>
  <c r="J464" i="36"/>
  <c r="J465" i="36"/>
  <c r="J466" i="36"/>
  <c r="J467" i="36"/>
  <c r="J468" i="36"/>
  <c r="J469" i="36"/>
  <c r="J470" i="36"/>
  <c r="J471" i="36"/>
  <c r="J472" i="36"/>
  <c r="J473" i="36"/>
  <c r="J474" i="36"/>
  <c r="J475" i="36"/>
  <c r="J476" i="36"/>
  <c r="J477" i="36"/>
  <c r="J478" i="36"/>
  <c r="J479" i="36"/>
  <c r="J480" i="36"/>
  <c r="J481" i="36"/>
  <c r="J482" i="36"/>
  <c r="J483" i="36"/>
  <c r="J484" i="36"/>
  <c r="J485" i="36"/>
  <c r="J486" i="36"/>
  <c r="J487" i="36"/>
  <c r="J488" i="36"/>
  <c r="J489" i="36"/>
  <c r="J490" i="36"/>
  <c r="J491" i="36"/>
  <c r="J492" i="36"/>
  <c r="J493" i="36"/>
  <c r="J494" i="36"/>
  <c r="J495" i="36"/>
  <c r="J496" i="36"/>
  <c r="J497" i="36"/>
  <c r="J498" i="36"/>
  <c r="J499" i="36"/>
  <c r="J500" i="36"/>
  <c r="J501" i="36"/>
  <c r="J502" i="36"/>
  <c r="J503" i="36"/>
  <c r="J504" i="36"/>
  <c r="J505" i="36"/>
  <c r="J506" i="36"/>
  <c r="J507" i="36"/>
  <c r="J508" i="36"/>
  <c r="J509" i="36"/>
  <c r="J510" i="36"/>
  <c r="J511" i="36"/>
  <c r="J512" i="36"/>
  <c r="J513" i="36"/>
  <c r="J514" i="36"/>
  <c r="J515" i="36"/>
  <c r="J516" i="36"/>
  <c r="J517" i="36"/>
  <c r="J518" i="36"/>
  <c r="J519" i="36"/>
  <c r="J520" i="36"/>
  <c r="J521" i="36"/>
  <c r="J522" i="36"/>
  <c r="J523" i="36"/>
  <c r="J524" i="36"/>
  <c r="J525" i="36"/>
  <c r="J526" i="36"/>
  <c r="J527" i="36"/>
  <c r="J528" i="36"/>
  <c r="J529" i="36"/>
  <c r="J530" i="36"/>
  <c r="J531" i="36"/>
  <c r="J532" i="36"/>
  <c r="J533" i="36"/>
  <c r="J534" i="36"/>
  <c r="J535" i="36"/>
  <c r="J536" i="36"/>
  <c r="J537" i="36"/>
  <c r="J538" i="36"/>
  <c r="J539" i="36"/>
  <c r="J540" i="36"/>
  <c r="J541" i="36"/>
  <c r="J542" i="36"/>
  <c r="J543" i="36"/>
  <c r="J544" i="36"/>
  <c r="J545" i="36"/>
  <c r="J546" i="36"/>
  <c r="J547" i="36"/>
  <c r="J548" i="36"/>
  <c r="J549" i="36"/>
  <c r="J550" i="36"/>
  <c r="J551" i="36"/>
  <c r="J552" i="36"/>
  <c r="J553" i="36"/>
  <c r="J554" i="36"/>
  <c r="J555" i="36"/>
  <c r="J556" i="36"/>
  <c r="J557" i="36"/>
  <c r="J558" i="36"/>
  <c r="J559" i="36"/>
  <c r="J560" i="36"/>
  <c r="J561" i="36"/>
  <c r="J562" i="36"/>
  <c r="J563" i="36"/>
  <c r="J564" i="36"/>
  <c r="J565" i="36"/>
  <c r="J566" i="36"/>
  <c r="J567" i="36"/>
  <c r="J568" i="36"/>
  <c r="J569" i="36"/>
  <c r="J570" i="36"/>
  <c r="J571" i="36"/>
  <c r="J572" i="36"/>
  <c r="J573" i="36"/>
  <c r="J574" i="36"/>
  <c r="J575" i="36"/>
  <c r="J576" i="36"/>
  <c r="J577" i="36"/>
  <c r="J578" i="36"/>
  <c r="J579" i="36"/>
  <c r="J580" i="36"/>
  <c r="J581" i="36"/>
  <c r="J582" i="36"/>
  <c r="J583" i="36"/>
  <c r="J584" i="36"/>
  <c r="J585" i="36"/>
  <c r="J586" i="36"/>
  <c r="J587" i="36"/>
  <c r="J588" i="36"/>
  <c r="J589" i="36"/>
  <c r="J590" i="36"/>
  <c r="J591" i="36"/>
  <c r="J592" i="36"/>
  <c r="J593" i="36"/>
  <c r="J594" i="36"/>
  <c r="J595" i="36"/>
  <c r="J596" i="36"/>
  <c r="J597" i="36"/>
  <c r="J598" i="36"/>
  <c r="J599" i="36"/>
  <c r="J600" i="36"/>
  <c r="J601" i="36"/>
  <c r="J602" i="36"/>
  <c r="J603" i="36"/>
  <c r="J604" i="36"/>
  <c r="J605" i="36"/>
  <c r="J606" i="36"/>
  <c r="J607" i="36"/>
  <c r="J608" i="36"/>
  <c r="J609" i="36"/>
  <c r="J610" i="36"/>
  <c r="J611" i="36"/>
  <c r="J612" i="36"/>
  <c r="J613" i="36"/>
  <c r="J614" i="36"/>
  <c r="J615" i="36"/>
  <c r="J616" i="36"/>
  <c r="J617" i="36"/>
  <c r="J618" i="36"/>
  <c r="J619" i="36"/>
  <c r="J620" i="36"/>
  <c r="J621" i="36"/>
  <c r="J622" i="36"/>
  <c r="J623" i="36"/>
  <c r="J624" i="36"/>
  <c r="J625" i="36"/>
  <c r="J626" i="36"/>
  <c r="J627" i="36"/>
  <c r="J628" i="36"/>
  <c r="J629" i="36"/>
  <c r="J630" i="36"/>
  <c r="J631" i="36"/>
  <c r="J632" i="36"/>
  <c r="J633" i="36"/>
  <c r="J634" i="36"/>
  <c r="J635" i="36"/>
  <c r="J636" i="36"/>
  <c r="J637" i="36"/>
  <c r="J638" i="36"/>
  <c r="J639" i="36"/>
  <c r="J640" i="36"/>
  <c r="J641" i="36"/>
  <c r="J642" i="36"/>
  <c r="J643" i="36"/>
  <c r="J644" i="36"/>
  <c r="J645" i="36"/>
  <c r="J646" i="36"/>
  <c r="J647" i="36"/>
  <c r="J648" i="36"/>
  <c r="J649" i="36"/>
  <c r="J650" i="36"/>
  <c r="J651" i="36"/>
  <c r="J652" i="36"/>
  <c r="J653" i="36"/>
  <c r="J654" i="36"/>
  <c r="J655" i="36"/>
  <c r="J656" i="36"/>
  <c r="J657" i="36"/>
  <c r="J658" i="36"/>
  <c r="J659" i="36"/>
  <c r="J660" i="36"/>
  <c r="J661" i="36"/>
  <c r="J662" i="36"/>
  <c r="J663" i="36"/>
  <c r="J664" i="36"/>
  <c r="J665" i="36"/>
  <c r="J666" i="36"/>
  <c r="J667" i="36"/>
  <c r="J668" i="36"/>
  <c r="J669" i="36"/>
  <c r="J670" i="36"/>
  <c r="J671" i="36"/>
  <c r="J672" i="36"/>
  <c r="J673" i="36"/>
  <c r="J674" i="36"/>
  <c r="J675" i="36"/>
  <c r="J676" i="36"/>
  <c r="J677" i="36"/>
  <c r="J678" i="36"/>
  <c r="J679" i="36"/>
  <c r="J680" i="36"/>
  <c r="J681" i="36"/>
  <c r="J682" i="36"/>
  <c r="J683" i="36"/>
  <c r="J684" i="36"/>
  <c r="J685" i="36"/>
  <c r="J686" i="36"/>
  <c r="J687" i="36"/>
  <c r="J688" i="36"/>
  <c r="J689" i="36"/>
  <c r="J690" i="36"/>
  <c r="J691" i="36"/>
  <c r="J692" i="36"/>
  <c r="J693" i="36"/>
  <c r="J694" i="36"/>
  <c r="J695" i="36"/>
  <c r="J696" i="36"/>
  <c r="J697" i="36"/>
  <c r="J698" i="36"/>
  <c r="J699" i="36"/>
  <c r="J700" i="36"/>
  <c r="J701" i="36"/>
  <c r="J702" i="36"/>
  <c r="J703" i="36"/>
  <c r="J704" i="36"/>
  <c r="J705" i="36"/>
  <c r="J706" i="36"/>
  <c r="J707" i="36"/>
  <c r="J708" i="36"/>
  <c r="J709" i="36"/>
  <c r="J710" i="36"/>
  <c r="J711" i="36"/>
  <c r="J712" i="36"/>
  <c r="J713" i="36"/>
  <c r="J714" i="36"/>
  <c r="J715" i="36"/>
  <c r="J716" i="36"/>
  <c r="J717" i="36"/>
  <c r="J718" i="36"/>
  <c r="J719" i="36"/>
  <c r="J720" i="36"/>
  <c r="J721" i="36"/>
  <c r="J722" i="36"/>
  <c r="J723" i="36"/>
  <c r="J724" i="36"/>
  <c r="J725" i="36"/>
  <c r="J726" i="36"/>
  <c r="J727" i="36"/>
  <c r="J728" i="36"/>
  <c r="J729" i="36"/>
  <c r="J730" i="36"/>
  <c r="J731" i="36"/>
  <c r="J732" i="36"/>
  <c r="J733" i="36"/>
  <c r="J734" i="36"/>
  <c r="J735" i="36"/>
  <c r="J736" i="36"/>
  <c r="J737" i="36"/>
  <c r="J738" i="36"/>
  <c r="J739" i="36"/>
  <c r="J740" i="36"/>
  <c r="J741" i="36"/>
  <c r="J742" i="36"/>
  <c r="J743" i="36"/>
  <c r="J744" i="36"/>
  <c r="J745" i="36"/>
  <c r="J746" i="36"/>
  <c r="J747" i="36"/>
  <c r="J748" i="36"/>
  <c r="J749" i="36"/>
  <c r="J750" i="36"/>
  <c r="J751" i="36"/>
  <c r="J752" i="36"/>
  <c r="J753" i="36"/>
  <c r="J754" i="36"/>
  <c r="J755" i="36"/>
  <c r="J756" i="36"/>
  <c r="J757" i="36"/>
  <c r="J758" i="36"/>
  <c r="J759" i="36"/>
  <c r="J760" i="36"/>
  <c r="J761" i="36"/>
  <c r="J762" i="36"/>
  <c r="J763" i="36"/>
  <c r="J764" i="36"/>
  <c r="J765" i="36"/>
  <c r="J766" i="36"/>
  <c r="J767" i="36"/>
  <c r="J768" i="36"/>
  <c r="J769" i="36"/>
  <c r="J770" i="36"/>
  <c r="J771" i="36"/>
  <c r="J772" i="36"/>
  <c r="J773" i="36"/>
  <c r="J774" i="36"/>
  <c r="J775" i="36"/>
  <c r="J776" i="36"/>
  <c r="J777" i="36"/>
  <c r="J778" i="36"/>
  <c r="J779" i="36"/>
  <c r="J780" i="36"/>
  <c r="J781" i="36"/>
  <c r="J782" i="36"/>
  <c r="J783" i="36"/>
  <c r="J784" i="36"/>
  <c r="J785" i="36"/>
  <c r="J786" i="36"/>
  <c r="J787" i="36"/>
  <c r="J788" i="36"/>
  <c r="J789" i="36"/>
  <c r="J790" i="36"/>
  <c r="J791" i="36"/>
  <c r="J792" i="36"/>
  <c r="J793" i="36"/>
  <c r="J794" i="36"/>
  <c r="J795" i="36"/>
  <c r="J796" i="36"/>
  <c r="J797" i="36"/>
  <c r="J798" i="36"/>
  <c r="J799" i="36"/>
  <c r="J800" i="36"/>
  <c r="J801" i="36"/>
  <c r="J802" i="36"/>
  <c r="J803" i="36"/>
  <c r="J804" i="36"/>
  <c r="J805" i="36"/>
  <c r="J806" i="36"/>
  <c r="J807" i="36"/>
  <c r="J808" i="36"/>
  <c r="J809" i="36"/>
  <c r="J810" i="36"/>
  <c r="J811" i="36"/>
  <c r="J812" i="36"/>
  <c r="J813" i="36"/>
  <c r="J814" i="36"/>
  <c r="J815" i="36"/>
  <c r="J816" i="36"/>
  <c r="J817" i="36"/>
  <c r="J818" i="36"/>
  <c r="J819" i="36"/>
  <c r="J820" i="36"/>
  <c r="J821" i="36"/>
  <c r="J822" i="36"/>
  <c r="J823" i="36"/>
  <c r="J824" i="36"/>
  <c r="J825" i="36"/>
  <c r="J826" i="36"/>
  <c r="J827" i="36"/>
  <c r="J828" i="36"/>
  <c r="J829" i="36"/>
  <c r="J830" i="36"/>
  <c r="J831" i="36"/>
  <c r="J832" i="36"/>
  <c r="J833" i="36"/>
  <c r="J834" i="36"/>
  <c r="J835" i="36"/>
  <c r="J836" i="36"/>
  <c r="J837" i="36"/>
  <c r="J838" i="36"/>
  <c r="J839" i="36"/>
  <c r="J840" i="36"/>
  <c r="J841" i="36"/>
  <c r="J842" i="36"/>
  <c r="J843" i="36"/>
  <c r="J844" i="36"/>
  <c r="J845" i="36"/>
  <c r="J846" i="36"/>
  <c r="J847" i="36"/>
  <c r="J848" i="36"/>
  <c r="J849" i="36"/>
  <c r="J850" i="36"/>
  <c r="J851" i="36"/>
  <c r="J852" i="36"/>
  <c r="J853" i="36"/>
  <c r="J854" i="36"/>
  <c r="J855" i="36"/>
  <c r="J856" i="36"/>
  <c r="J857" i="36"/>
  <c r="J858" i="36"/>
  <c r="J859" i="36"/>
  <c r="J860" i="36"/>
  <c r="J861" i="36"/>
  <c r="J862" i="36"/>
  <c r="J863" i="36"/>
  <c r="J864" i="36"/>
  <c r="J865" i="36"/>
  <c r="J866" i="36"/>
  <c r="J867" i="36"/>
  <c r="J868" i="36"/>
  <c r="J869" i="36"/>
  <c r="J870" i="36"/>
  <c r="J871" i="36"/>
  <c r="J872" i="36"/>
  <c r="J873" i="36"/>
  <c r="J874" i="36"/>
  <c r="J875" i="36"/>
  <c r="J876" i="36"/>
  <c r="J877" i="36"/>
  <c r="J878" i="36"/>
  <c r="J879" i="36"/>
  <c r="J880" i="36"/>
  <c r="J881" i="36"/>
  <c r="J882" i="36"/>
  <c r="J883" i="36"/>
  <c r="J884" i="36"/>
  <c r="J885" i="36"/>
  <c r="J886" i="36"/>
  <c r="J887" i="36"/>
  <c r="J888" i="36"/>
  <c r="J889" i="36"/>
  <c r="J890" i="36"/>
  <c r="J891" i="36"/>
  <c r="J892" i="36"/>
  <c r="J893" i="36"/>
  <c r="J894" i="36"/>
  <c r="J895" i="36"/>
  <c r="J896" i="36"/>
  <c r="J897" i="36"/>
  <c r="J898" i="36"/>
  <c r="J899" i="36"/>
  <c r="J900" i="36"/>
  <c r="J901" i="36"/>
  <c r="J902" i="36"/>
  <c r="J903" i="36"/>
  <c r="J904" i="36"/>
  <c r="J905" i="36"/>
  <c r="J906" i="36"/>
  <c r="J907" i="36"/>
  <c r="J908" i="36"/>
  <c r="J909" i="36"/>
  <c r="J910" i="36"/>
  <c r="J911" i="36"/>
  <c r="J912" i="36"/>
  <c r="J913" i="36"/>
  <c r="J914" i="36"/>
  <c r="J915" i="36"/>
  <c r="J916" i="36"/>
  <c r="J917" i="36"/>
  <c r="J918" i="36"/>
  <c r="J919" i="36"/>
  <c r="J920" i="36"/>
  <c r="J921" i="36"/>
  <c r="J922" i="36"/>
  <c r="J923" i="36"/>
  <c r="J924" i="36"/>
  <c r="J925" i="36"/>
  <c r="J926" i="36"/>
  <c r="J927" i="36"/>
  <c r="J928" i="36"/>
  <c r="J929" i="36"/>
  <c r="J930" i="36"/>
  <c r="J931" i="36"/>
  <c r="J932" i="36"/>
  <c r="J933" i="36"/>
  <c r="J934" i="36"/>
  <c r="J935" i="36"/>
  <c r="J936" i="36"/>
  <c r="J937" i="36"/>
  <c r="J938" i="36"/>
  <c r="J939" i="36"/>
  <c r="J940" i="36"/>
  <c r="J941" i="36"/>
  <c r="J942" i="36"/>
  <c r="J943" i="36"/>
  <c r="J944" i="36"/>
  <c r="J945" i="36"/>
  <c r="J946" i="36"/>
  <c r="J947" i="36"/>
  <c r="J948" i="36"/>
  <c r="J949" i="36"/>
  <c r="J950" i="36"/>
  <c r="J951" i="36"/>
  <c r="J952" i="36"/>
  <c r="J953" i="36"/>
  <c r="J954" i="36"/>
  <c r="J955" i="36"/>
  <c r="J956" i="36"/>
  <c r="J957" i="36"/>
  <c r="J958" i="36"/>
  <c r="J959" i="36"/>
  <c r="J960" i="36"/>
  <c r="J961" i="36"/>
  <c r="J962" i="36"/>
  <c r="J963" i="36"/>
  <c r="J964" i="36"/>
  <c r="J965" i="36"/>
  <c r="J966" i="36"/>
  <c r="J967" i="36"/>
  <c r="J968" i="36"/>
  <c r="J969" i="36"/>
  <c r="J970" i="36"/>
  <c r="J971" i="36"/>
  <c r="J972" i="36"/>
  <c r="J973" i="36"/>
  <c r="J974" i="36"/>
  <c r="J975" i="36"/>
  <c r="J976" i="36"/>
  <c r="J977" i="36"/>
  <c r="J978" i="36"/>
  <c r="J979" i="36"/>
  <c r="J980" i="36"/>
  <c r="J981" i="36"/>
  <c r="J982" i="36"/>
  <c r="J983" i="36"/>
  <c r="J984" i="36"/>
  <c r="J985" i="36"/>
  <c r="J986" i="36"/>
  <c r="J987" i="36"/>
  <c r="J988" i="36"/>
  <c r="J989" i="36"/>
  <c r="J990" i="36"/>
  <c r="J991" i="36"/>
  <c r="J992" i="36"/>
  <c r="J993" i="36"/>
  <c r="J994" i="36"/>
  <c r="J995" i="36"/>
  <c r="J996" i="36"/>
  <c r="J997" i="36"/>
  <c r="J998" i="36"/>
  <c r="J999" i="36"/>
  <c r="J1000" i="36"/>
  <c r="J1001" i="36"/>
  <c r="J1002" i="36"/>
  <c r="J1003" i="36"/>
  <c r="J1004" i="36"/>
  <c r="J1005" i="36"/>
  <c r="J1006" i="36"/>
  <c r="J1007" i="36"/>
  <c r="J1008" i="36"/>
  <c r="J1009" i="36"/>
  <c r="J1010" i="36"/>
  <c r="J1011" i="36"/>
  <c r="J1012" i="36"/>
  <c r="J1013" i="36"/>
  <c r="J1014" i="36"/>
  <c r="J1015" i="36"/>
  <c r="J1016" i="36"/>
  <c r="J1017" i="36"/>
  <c r="J1018" i="36"/>
  <c r="J1019" i="36"/>
  <c r="J1020" i="36"/>
  <c r="J1021" i="36"/>
  <c r="J1022" i="36"/>
  <c r="J1023" i="36"/>
  <c r="J1024" i="36"/>
  <c r="J1025" i="36"/>
  <c r="J1026" i="36"/>
  <c r="J1027" i="36"/>
  <c r="J1028" i="36"/>
  <c r="J1029" i="36"/>
  <c r="J1030" i="36"/>
  <c r="J1031" i="36"/>
  <c r="J1032" i="36"/>
  <c r="J1033" i="36"/>
  <c r="J1034" i="36"/>
  <c r="J1035" i="36"/>
  <c r="J1036" i="36"/>
  <c r="J1037" i="36"/>
  <c r="J1038" i="36"/>
  <c r="J1039" i="36"/>
  <c r="J1040" i="36"/>
  <c r="J1041" i="36"/>
  <c r="J1042" i="36"/>
  <c r="J1043" i="36"/>
  <c r="J1044" i="36"/>
  <c r="J1045" i="36"/>
  <c r="J1046" i="36"/>
  <c r="J1047" i="36"/>
  <c r="J1048" i="36"/>
  <c r="J1049" i="36"/>
  <c r="J1050" i="36"/>
  <c r="J1051" i="36"/>
  <c r="J1052" i="36"/>
  <c r="J1053" i="36"/>
  <c r="J1054" i="36"/>
  <c r="J1055" i="36"/>
  <c r="J1056" i="36"/>
  <c r="J1057" i="36"/>
  <c r="J1058" i="36"/>
  <c r="J1059" i="36"/>
  <c r="J1060" i="36"/>
  <c r="J1061" i="36"/>
  <c r="J1062" i="36"/>
  <c r="J1063" i="36"/>
  <c r="J1064" i="36"/>
  <c r="J1065" i="36"/>
  <c r="J1066" i="36"/>
  <c r="J1067" i="36"/>
  <c r="J1068" i="36"/>
  <c r="J1069" i="36"/>
  <c r="J1070" i="36"/>
  <c r="J1071" i="36"/>
  <c r="J1072" i="36"/>
  <c r="J1073" i="36"/>
  <c r="J1074" i="36"/>
  <c r="J1075" i="36"/>
  <c r="J1076" i="36"/>
  <c r="J1077" i="36"/>
  <c r="J1078" i="36"/>
  <c r="J1079" i="36"/>
  <c r="J1080" i="36"/>
  <c r="J1081" i="36"/>
  <c r="J1082" i="36"/>
  <c r="J1083" i="36"/>
  <c r="J1084" i="36"/>
  <c r="J1085" i="36"/>
  <c r="J1086" i="36"/>
  <c r="J1087" i="36"/>
  <c r="J1088" i="36"/>
  <c r="J1089" i="36"/>
  <c r="J1090" i="36"/>
  <c r="J1091" i="36"/>
  <c r="J1092" i="36"/>
  <c r="J1093" i="36"/>
  <c r="J1094" i="36"/>
  <c r="J1095" i="36"/>
  <c r="J1096" i="36"/>
  <c r="J1097" i="36"/>
  <c r="J1098" i="36"/>
  <c r="J1099" i="36"/>
  <c r="J1100" i="36"/>
  <c r="J1101" i="36"/>
  <c r="J1102" i="36"/>
  <c r="J1103" i="36"/>
  <c r="J1104" i="36"/>
  <c r="J1105" i="36"/>
  <c r="J1106" i="36"/>
  <c r="J1107" i="36"/>
  <c r="J1108" i="36"/>
  <c r="J1109" i="36"/>
  <c r="J1110" i="36"/>
  <c r="J1111" i="36"/>
  <c r="J1112" i="36"/>
  <c r="J1113" i="36"/>
  <c r="J1114" i="36"/>
  <c r="J1115" i="36"/>
  <c r="J1116" i="36"/>
  <c r="J1117" i="36"/>
  <c r="J1118" i="36"/>
  <c r="J1119" i="36"/>
  <c r="J1120" i="36"/>
  <c r="J1121" i="36"/>
  <c r="J1122" i="36"/>
  <c r="J1123" i="36"/>
  <c r="J1124" i="36"/>
  <c r="J1125" i="36"/>
  <c r="J1126" i="36"/>
  <c r="J1127" i="36"/>
  <c r="J1128" i="36"/>
  <c r="J1129" i="36"/>
  <c r="J1130" i="36"/>
  <c r="J1131" i="36"/>
  <c r="J1132" i="36"/>
  <c r="J1133" i="36"/>
  <c r="J1134" i="36"/>
  <c r="J1135" i="36"/>
  <c r="J1136" i="36"/>
  <c r="J1137" i="36"/>
  <c r="J1138" i="36"/>
  <c r="J1139" i="36"/>
  <c r="J1140" i="36"/>
  <c r="J1141" i="36"/>
  <c r="J1142" i="36"/>
  <c r="J1143" i="36"/>
  <c r="J1144" i="36"/>
  <c r="J1145" i="36"/>
  <c r="J1146" i="36"/>
  <c r="J1147" i="36"/>
  <c r="J1148" i="36"/>
  <c r="J1149" i="36"/>
  <c r="J1150" i="36"/>
  <c r="J1151" i="36"/>
  <c r="J1152" i="36"/>
  <c r="J1153" i="36"/>
  <c r="J1154" i="36"/>
  <c r="J1155" i="36"/>
  <c r="J1156" i="36"/>
  <c r="J1157" i="36"/>
  <c r="J1158" i="36"/>
  <c r="J1159" i="36"/>
  <c r="J1160" i="36"/>
  <c r="J1161" i="36"/>
  <c r="J1162" i="36"/>
  <c r="J1163" i="36"/>
  <c r="J1164" i="36"/>
  <c r="J1165" i="36"/>
  <c r="J1166" i="36"/>
  <c r="J1167" i="36"/>
  <c r="J1168" i="36"/>
  <c r="J1169" i="36"/>
  <c r="J1170" i="36"/>
  <c r="J1171" i="36"/>
  <c r="J1172" i="36"/>
  <c r="J1173" i="36"/>
  <c r="J1174" i="36"/>
  <c r="J1175" i="36"/>
  <c r="J1176" i="36"/>
  <c r="J1177" i="36"/>
  <c r="J1178" i="36"/>
  <c r="J1179" i="36"/>
  <c r="J1180" i="36"/>
  <c r="J1181" i="36"/>
  <c r="J1182" i="36"/>
  <c r="J1183" i="36"/>
  <c r="J1184" i="36"/>
  <c r="J1185" i="36"/>
  <c r="J1186" i="36"/>
  <c r="J1187" i="36"/>
  <c r="J1188" i="36"/>
  <c r="J1189" i="36"/>
  <c r="J1190" i="36"/>
  <c r="J1191" i="36"/>
  <c r="J1192" i="36"/>
  <c r="J1193" i="36"/>
  <c r="J1194" i="36"/>
  <c r="J1195" i="36"/>
  <c r="J1196" i="36"/>
  <c r="J1197" i="36"/>
  <c r="J1198" i="36"/>
  <c r="J1199" i="36"/>
  <c r="J1200" i="36"/>
  <c r="J1201" i="36"/>
  <c r="J1202" i="36"/>
  <c r="J1203" i="36"/>
  <c r="J1204" i="36"/>
  <c r="J1205" i="36"/>
  <c r="J1206" i="36"/>
  <c r="J1207" i="36"/>
  <c r="J1208" i="36"/>
  <c r="J1209" i="36"/>
  <c r="J1210" i="36"/>
  <c r="J1211" i="36"/>
  <c r="J1212" i="36"/>
  <c r="J1213" i="36"/>
  <c r="J1214" i="36"/>
  <c r="J1215" i="36"/>
  <c r="J1216" i="36"/>
  <c r="J1217" i="36"/>
  <c r="J1218" i="36"/>
  <c r="J1219" i="36"/>
  <c r="J1220" i="36"/>
  <c r="J1221" i="36"/>
  <c r="J1222" i="36"/>
  <c r="J1223" i="36"/>
  <c r="J1224" i="36"/>
  <c r="J1225" i="36"/>
  <c r="J1226" i="36"/>
  <c r="J1227" i="36"/>
  <c r="J1228" i="36"/>
  <c r="J1229" i="36"/>
  <c r="J1230" i="36"/>
  <c r="J1231" i="36"/>
  <c r="J1232" i="36"/>
  <c r="J1233" i="36"/>
  <c r="J1234" i="36"/>
  <c r="J1235" i="36"/>
  <c r="J1236" i="36"/>
  <c r="J1237" i="36"/>
  <c r="J1238" i="36"/>
  <c r="J1239" i="36"/>
  <c r="J1240" i="36"/>
  <c r="J1241" i="36"/>
  <c r="J1242" i="36"/>
  <c r="J1243" i="36"/>
  <c r="J1244" i="36"/>
  <c r="J1245" i="36"/>
  <c r="J1246" i="36"/>
  <c r="J1247" i="36"/>
  <c r="J1248" i="36"/>
  <c r="J1249" i="36"/>
  <c r="J1250" i="36"/>
  <c r="J1251" i="36"/>
  <c r="J1252" i="36"/>
  <c r="J1253" i="36"/>
  <c r="J1254" i="36"/>
  <c r="J1255" i="36"/>
  <c r="J1256" i="36"/>
  <c r="J1257" i="36"/>
  <c r="J1258" i="36"/>
  <c r="J1259" i="36"/>
  <c r="J1260" i="36"/>
  <c r="J1261" i="36"/>
  <c r="J1262" i="36"/>
  <c r="J1263" i="36"/>
  <c r="J1264" i="36"/>
  <c r="J1265" i="36"/>
  <c r="J1266" i="36"/>
  <c r="J1267" i="36"/>
  <c r="J1268" i="36"/>
  <c r="J1269" i="36"/>
  <c r="J1270" i="36"/>
  <c r="J1271" i="36"/>
  <c r="J1272" i="36"/>
  <c r="J1273" i="36"/>
  <c r="J1274" i="36"/>
  <c r="J1275" i="36"/>
  <c r="J1276" i="36"/>
  <c r="J1277" i="36"/>
  <c r="J1278" i="36"/>
  <c r="J1279" i="36"/>
  <c r="J1280" i="36"/>
  <c r="J1281" i="36"/>
  <c r="J1282" i="36"/>
  <c r="J1283" i="36"/>
  <c r="J1284" i="36"/>
  <c r="J1285" i="36"/>
  <c r="J1286" i="36"/>
  <c r="J1287" i="36"/>
  <c r="J1288" i="36"/>
  <c r="J1289" i="36"/>
  <c r="J1290" i="36"/>
  <c r="J1291" i="36"/>
  <c r="J1292" i="36"/>
  <c r="J1293" i="36"/>
  <c r="J1294" i="36"/>
  <c r="J1295" i="36"/>
  <c r="J1296" i="36"/>
  <c r="J1297" i="36"/>
  <c r="J1298" i="36"/>
  <c r="J1299" i="36"/>
  <c r="J1300" i="36"/>
  <c r="J1301" i="36"/>
  <c r="J1302" i="36"/>
  <c r="J1303" i="36"/>
  <c r="J1304" i="36"/>
  <c r="J1305" i="36"/>
  <c r="J1306" i="36"/>
  <c r="J1307" i="36"/>
  <c r="J1308" i="36"/>
  <c r="J1309" i="36"/>
  <c r="J1310" i="36"/>
  <c r="J1311" i="36"/>
  <c r="J1312" i="36"/>
  <c r="J1313" i="36"/>
  <c r="J1314" i="36"/>
  <c r="J1315" i="36"/>
  <c r="J1316" i="36"/>
  <c r="J1317" i="36"/>
  <c r="J1318" i="36"/>
  <c r="J1319" i="36"/>
  <c r="J1320" i="36"/>
  <c r="J1321" i="36"/>
  <c r="J1322" i="36"/>
  <c r="J1323" i="36"/>
  <c r="J1324" i="36"/>
  <c r="J1325" i="36"/>
  <c r="J1326" i="36"/>
  <c r="J1327" i="36"/>
  <c r="J1328" i="36"/>
  <c r="J1329" i="36"/>
  <c r="J1330" i="36"/>
  <c r="J1331" i="36"/>
  <c r="J1332" i="36"/>
  <c r="J1333" i="36"/>
  <c r="J1334" i="36"/>
  <c r="J1335" i="36"/>
  <c r="J1336" i="36"/>
  <c r="J1337" i="36"/>
  <c r="J1338" i="36"/>
  <c r="J1339" i="36"/>
  <c r="J1340" i="36"/>
  <c r="J1341" i="36"/>
  <c r="J1342" i="36"/>
  <c r="J1343" i="36"/>
  <c r="J1344" i="36"/>
  <c r="J1345" i="36"/>
  <c r="J1346" i="36"/>
  <c r="J1347" i="36"/>
  <c r="J1348" i="36"/>
  <c r="J1349" i="36"/>
  <c r="J1350" i="36"/>
  <c r="J1351" i="36"/>
  <c r="J1352" i="36"/>
  <c r="J1353" i="36"/>
  <c r="J1354" i="36"/>
  <c r="J1355" i="36"/>
  <c r="J1356" i="36"/>
  <c r="J1357" i="36"/>
  <c r="J1358" i="36"/>
  <c r="J1359" i="36"/>
  <c r="J1360" i="36"/>
  <c r="J1361" i="36"/>
  <c r="J1362" i="36"/>
  <c r="J1363" i="36"/>
  <c r="J1364" i="36"/>
  <c r="J1365" i="36"/>
  <c r="J1366" i="36"/>
  <c r="J1367" i="36"/>
  <c r="J1368" i="36"/>
  <c r="J1369" i="36"/>
  <c r="J1370" i="36"/>
  <c r="J1371" i="36"/>
  <c r="J1372" i="36"/>
  <c r="J1373" i="36"/>
  <c r="J1374" i="36"/>
  <c r="J1375" i="36"/>
  <c r="J1376" i="36"/>
  <c r="J1377" i="36"/>
  <c r="J1378" i="36"/>
  <c r="J1379" i="36"/>
  <c r="J1380" i="36"/>
  <c r="J1381" i="36"/>
  <c r="J1382" i="36"/>
  <c r="J1383" i="36"/>
  <c r="J1384" i="36"/>
  <c r="J1385" i="36"/>
  <c r="J1386" i="36"/>
  <c r="J1387" i="36"/>
  <c r="J1388" i="36"/>
  <c r="J1389" i="36"/>
  <c r="J1390" i="36"/>
  <c r="J1391" i="36"/>
  <c r="J1392" i="36"/>
  <c r="J1393" i="36"/>
  <c r="J1394" i="36"/>
  <c r="J1395" i="36"/>
  <c r="J1396" i="36"/>
  <c r="J1397" i="36"/>
  <c r="J1398" i="36"/>
  <c r="J1399" i="36"/>
  <c r="J1400" i="36"/>
  <c r="J1401" i="36"/>
  <c r="J1402" i="36"/>
  <c r="J1403" i="36"/>
  <c r="J1404" i="36"/>
  <c r="J1405" i="36"/>
  <c r="J1406" i="36"/>
  <c r="J1407" i="36"/>
  <c r="J1408" i="36"/>
  <c r="J1409" i="36"/>
  <c r="J1410" i="36"/>
  <c r="J1411" i="36"/>
  <c r="J1412" i="36"/>
  <c r="J1413" i="36"/>
  <c r="J1414" i="36"/>
  <c r="J1415" i="36"/>
  <c r="J1416" i="36"/>
  <c r="J1417" i="36"/>
  <c r="J1418" i="36"/>
  <c r="J1419" i="36"/>
  <c r="J1420" i="36"/>
  <c r="J1421" i="36"/>
  <c r="J1422" i="36"/>
  <c r="J1423" i="36"/>
  <c r="J1424" i="36"/>
  <c r="J1425" i="36"/>
  <c r="J1426" i="36"/>
  <c r="J1427" i="36"/>
  <c r="J1428" i="36"/>
  <c r="J1429" i="36"/>
  <c r="J1430" i="36"/>
  <c r="J1431" i="36"/>
  <c r="J1432" i="36"/>
  <c r="J1433" i="36"/>
  <c r="J1434" i="36"/>
  <c r="J1435" i="36"/>
  <c r="J1436" i="36"/>
  <c r="J1437" i="36"/>
  <c r="J1438" i="36"/>
  <c r="J1439" i="36"/>
  <c r="J1440" i="36"/>
  <c r="J1441" i="36"/>
  <c r="J1442" i="36"/>
  <c r="J1443" i="36"/>
  <c r="J1444" i="36"/>
  <c r="J1445" i="36"/>
  <c r="J1446" i="36"/>
  <c r="J1447" i="36"/>
  <c r="J1448" i="36"/>
  <c r="J1449" i="36"/>
  <c r="J1450" i="36"/>
  <c r="J1451" i="36"/>
  <c r="J1452" i="36"/>
  <c r="J1453" i="36"/>
  <c r="J1454" i="36"/>
  <c r="J1455" i="36"/>
  <c r="J1456" i="36"/>
  <c r="J1457" i="36"/>
  <c r="J1458" i="36"/>
  <c r="J1459" i="36"/>
  <c r="J1460" i="36"/>
  <c r="J1461" i="36"/>
  <c r="J1462" i="36"/>
  <c r="J1463" i="36"/>
  <c r="J1464" i="36"/>
  <c r="J1465" i="36"/>
  <c r="J1466" i="36"/>
  <c r="J1467" i="36"/>
  <c r="J1468" i="36"/>
  <c r="J1469" i="36"/>
  <c r="J1470" i="36"/>
  <c r="J1471" i="36"/>
  <c r="J1472" i="36"/>
  <c r="J1473" i="36"/>
  <c r="J1474" i="36"/>
  <c r="J1475" i="36"/>
  <c r="J1476" i="36"/>
  <c r="J1477" i="36"/>
  <c r="J1478" i="36"/>
  <c r="J1479" i="36"/>
  <c r="J1480" i="36"/>
  <c r="J1481" i="36"/>
  <c r="J1482" i="36"/>
  <c r="J1483" i="36"/>
  <c r="J1484" i="36"/>
  <c r="J1485" i="36"/>
  <c r="J1486" i="36"/>
  <c r="J1487" i="36"/>
  <c r="J1488" i="36"/>
  <c r="J1489" i="36"/>
  <c r="J1490" i="36"/>
  <c r="J1491" i="36"/>
  <c r="J1492" i="36"/>
  <c r="J1493" i="36"/>
  <c r="J1494" i="36"/>
  <c r="J1495" i="36"/>
  <c r="J1496" i="36"/>
  <c r="J1497" i="36"/>
  <c r="J1498" i="36"/>
  <c r="J1499" i="36"/>
  <c r="J1500" i="36"/>
  <c r="J1501" i="36"/>
  <c r="J1502" i="36"/>
  <c r="J1503" i="36"/>
  <c r="J1504" i="36"/>
  <c r="J1505" i="36"/>
  <c r="J1506" i="36"/>
  <c r="J1507" i="36"/>
  <c r="J1508" i="36"/>
  <c r="J1509" i="36"/>
  <c r="J1510" i="36"/>
  <c r="J1511" i="36"/>
  <c r="J1512" i="36"/>
  <c r="J1513" i="36"/>
  <c r="J1514" i="36"/>
  <c r="J1515" i="36"/>
  <c r="J1516" i="36"/>
  <c r="J1517" i="36"/>
  <c r="J1518" i="36"/>
  <c r="J1519" i="36"/>
  <c r="J1520" i="36"/>
  <c r="J1521" i="36"/>
  <c r="J1522" i="36"/>
  <c r="J1523" i="36"/>
  <c r="J1524" i="36"/>
  <c r="J1525" i="36"/>
  <c r="J1526" i="36"/>
  <c r="J1527" i="36"/>
  <c r="J1528" i="36"/>
  <c r="J1529" i="36"/>
  <c r="J1530" i="36"/>
  <c r="J1531" i="36"/>
  <c r="J1532" i="36"/>
  <c r="J1533" i="36"/>
  <c r="J1534" i="36"/>
  <c r="J1535" i="36"/>
  <c r="J1536" i="36"/>
  <c r="J1537" i="36"/>
  <c r="J1538" i="36"/>
  <c r="J1539" i="36"/>
  <c r="J1540" i="36"/>
  <c r="J1541" i="36"/>
  <c r="J1542" i="36"/>
  <c r="J1543" i="36"/>
  <c r="J1544" i="36"/>
  <c r="J1545" i="36"/>
  <c r="J1546" i="36"/>
  <c r="J1547" i="36"/>
  <c r="J1548" i="36"/>
  <c r="J1549" i="36"/>
  <c r="J1550" i="36"/>
  <c r="J1551" i="36"/>
  <c r="J1552" i="36"/>
  <c r="J1553" i="36"/>
  <c r="J1554" i="36"/>
  <c r="J1555" i="36"/>
  <c r="J1556" i="36"/>
  <c r="J1557" i="36"/>
  <c r="J1558" i="36"/>
  <c r="J1559" i="36"/>
  <c r="J1560" i="36"/>
  <c r="J1561" i="36"/>
  <c r="J1562" i="36"/>
  <c r="J1563" i="36"/>
  <c r="J1564" i="36"/>
  <c r="J1565" i="36"/>
  <c r="J1566" i="36"/>
  <c r="J1567" i="36"/>
  <c r="J1568" i="36"/>
  <c r="J1569" i="36"/>
  <c r="J1570" i="36"/>
  <c r="J1571" i="36"/>
  <c r="J1572" i="36"/>
  <c r="J1573" i="36"/>
  <c r="J1574" i="36"/>
  <c r="J1575" i="36"/>
  <c r="J1576" i="36"/>
  <c r="J1577" i="36"/>
  <c r="J1578" i="36"/>
  <c r="J1579" i="36"/>
  <c r="J1580" i="36"/>
  <c r="J1581" i="36"/>
  <c r="J1582" i="36"/>
  <c r="J1583" i="36"/>
  <c r="J1584" i="36"/>
  <c r="J1585" i="36"/>
  <c r="J1586" i="36"/>
  <c r="J1587" i="36"/>
  <c r="J1588" i="36"/>
  <c r="J1589" i="36"/>
  <c r="J1590" i="36"/>
  <c r="J1591" i="36"/>
  <c r="J1592" i="36"/>
  <c r="J1593" i="36"/>
  <c r="J1594" i="36"/>
  <c r="J1595" i="36"/>
  <c r="J1596" i="36"/>
  <c r="J1597" i="36"/>
  <c r="J1598" i="36"/>
  <c r="J1599" i="36"/>
  <c r="J1600" i="36"/>
  <c r="J1601" i="36"/>
  <c r="J1602" i="36"/>
  <c r="J1603" i="36"/>
  <c r="J1604" i="36"/>
  <c r="J1605" i="36"/>
  <c r="J1606" i="36"/>
  <c r="J1607" i="36"/>
  <c r="J1608" i="36"/>
  <c r="J1609" i="36"/>
  <c r="J1610" i="36"/>
  <c r="J1611" i="36"/>
  <c r="J1612" i="36"/>
  <c r="J1613" i="36"/>
  <c r="J1614" i="36"/>
  <c r="J1615" i="36"/>
  <c r="J1616" i="36"/>
  <c r="J1617" i="36"/>
  <c r="J1618" i="36"/>
  <c r="J1619" i="36"/>
  <c r="J1620" i="36"/>
  <c r="J1621" i="36"/>
  <c r="J1622" i="36"/>
  <c r="J1623" i="36"/>
  <c r="J1624" i="36"/>
  <c r="J1625" i="36"/>
  <c r="J1626" i="36"/>
  <c r="J1627" i="36"/>
  <c r="J1628" i="36"/>
  <c r="J1629" i="36"/>
  <c r="J1630" i="36"/>
  <c r="J1631" i="36"/>
  <c r="J1632" i="36"/>
  <c r="J1633" i="36"/>
  <c r="J1634" i="36"/>
  <c r="J1635" i="36"/>
  <c r="J1636" i="36"/>
  <c r="J1637" i="36"/>
  <c r="J1638" i="36"/>
  <c r="J1639" i="36"/>
  <c r="J1640" i="36"/>
  <c r="J1641" i="36"/>
  <c r="J1642" i="36"/>
  <c r="J1643" i="36"/>
  <c r="J1644" i="36"/>
  <c r="J1645" i="36"/>
  <c r="J1646" i="36"/>
  <c r="J1647" i="36"/>
  <c r="J1648" i="36"/>
  <c r="J1649" i="36"/>
  <c r="J1650" i="36"/>
  <c r="J1651" i="36"/>
  <c r="J1652" i="36"/>
  <c r="J1653" i="36"/>
  <c r="J1654" i="36"/>
  <c r="J1655" i="36"/>
  <c r="J1656" i="36"/>
  <c r="J1657" i="36"/>
  <c r="J1658" i="36"/>
  <c r="J1659" i="36"/>
  <c r="J1660" i="36"/>
  <c r="J1661" i="36"/>
  <c r="J1662" i="36"/>
  <c r="J1663" i="36"/>
  <c r="J1664" i="36"/>
  <c r="J1665" i="36"/>
  <c r="J1666" i="36"/>
  <c r="J1667" i="36"/>
  <c r="J1668" i="36"/>
  <c r="J1669" i="36"/>
  <c r="J1670" i="36"/>
  <c r="J1671" i="36"/>
  <c r="J1672" i="36"/>
  <c r="J1673" i="36"/>
  <c r="J1674" i="36"/>
  <c r="J1675" i="36"/>
  <c r="J1676" i="36"/>
  <c r="J1677" i="36"/>
  <c r="J1678" i="36"/>
  <c r="J1679" i="36"/>
  <c r="J1680" i="36"/>
  <c r="J1681" i="36"/>
  <c r="J1682" i="36"/>
  <c r="J1683" i="36"/>
  <c r="J1684" i="36"/>
  <c r="J1685" i="36"/>
  <c r="J1686" i="36"/>
  <c r="J1687" i="36"/>
  <c r="J1688" i="36"/>
  <c r="J1689" i="36"/>
  <c r="J1690" i="36"/>
  <c r="J1691" i="36"/>
  <c r="J1692" i="36"/>
  <c r="J1693" i="36"/>
  <c r="J1694" i="36"/>
  <c r="J1695" i="36"/>
  <c r="J1696" i="36"/>
  <c r="J1697" i="36"/>
  <c r="J1698" i="36"/>
  <c r="J1699" i="36"/>
  <c r="J1700" i="36"/>
  <c r="J1701" i="36"/>
  <c r="J1702" i="36"/>
  <c r="J1703" i="36"/>
  <c r="J1704" i="36"/>
  <c r="J1705" i="36"/>
  <c r="J1706" i="36"/>
  <c r="J1707" i="36"/>
  <c r="J1708" i="36"/>
  <c r="J1709" i="36"/>
  <c r="J1710" i="36"/>
  <c r="J1711" i="36"/>
  <c r="J1712" i="36"/>
  <c r="J1713" i="36"/>
  <c r="J1714" i="36"/>
  <c r="J1715" i="36"/>
  <c r="J1716" i="36"/>
  <c r="J1717" i="36"/>
  <c r="J1718" i="36"/>
  <c r="J1719" i="36"/>
  <c r="J1720" i="36"/>
  <c r="J1721" i="36"/>
  <c r="J1722" i="36"/>
  <c r="J1723" i="36"/>
  <c r="J1724" i="36"/>
  <c r="J1725" i="36"/>
  <c r="J1726" i="36"/>
  <c r="J1727" i="36"/>
  <c r="J1728" i="36"/>
  <c r="J1729" i="36"/>
  <c r="J1730" i="36"/>
  <c r="J1731" i="36"/>
  <c r="J1732" i="36"/>
  <c r="J1733" i="36"/>
  <c r="J1734" i="36"/>
  <c r="J1735" i="36"/>
  <c r="J1736" i="36"/>
  <c r="J1737" i="36"/>
  <c r="J1738" i="36"/>
  <c r="J1739" i="36"/>
  <c r="J1740" i="36"/>
  <c r="J1741" i="36"/>
  <c r="J1742" i="36"/>
  <c r="J1743" i="36"/>
  <c r="J1745" i="36"/>
  <c r="J1746" i="36"/>
  <c r="J1747" i="36"/>
  <c r="J1748" i="36"/>
  <c r="J1749" i="36"/>
  <c r="J1750" i="36"/>
  <c r="J1751" i="36"/>
  <c r="J1752" i="36"/>
  <c r="J1753" i="36"/>
  <c r="J1754" i="36"/>
  <c r="J1755" i="36"/>
  <c r="J1756" i="36"/>
  <c r="J1757" i="36"/>
  <c r="J1758" i="36"/>
  <c r="J1759" i="36"/>
  <c r="J1760" i="36"/>
  <c r="J1761" i="36"/>
  <c r="J1762" i="36"/>
  <c r="J1763" i="36"/>
  <c r="J1764" i="36"/>
  <c r="J1765" i="36"/>
  <c r="J1766" i="36"/>
  <c r="J1767" i="36"/>
  <c r="J1768" i="36"/>
  <c r="J1769" i="36"/>
  <c r="J1770" i="36"/>
  <c r="J1771" i="36"/>
  <c r="J1772" i="36"/>
  <c r="J1773" i="36"/>
  <c r="J1774" i="36"/>
  <c r="J1775" i="36"/>
  <c r="J1776" i="36"/>
  <c r="J1777" i="36"/>
  <c r="J1778" i="36"/>
  <c r="J1779" i="36"/>
  <c r="J1780" i="36"/>
  <c r="J1781" i="36"/>
  <c r="J1782" i="36"/>
  <c r="J1783" i="36"/>
  <c r="J1784" i="36"/>
  <c r="J1785" i="36"/>
  <c r="J1786" i="36"/>
  <c r="J1787" i="36"/>
  <c r="J1788" i="36"/>
  <c r="J1789" i="36"/>
  <c r="J1790" i="36"/>
  <c r="J1791" i="36"/>
  <c r="J1792" i="36"/>
  <c r="J1793" i="36"/>
  <c r="J1794" i="36"/>
  <c r="J1795" i="36"/>
  <c r="J1796" i="36"/>
  <c r="J1797" i="36"/>
  <c r="J1798" i="36"/>
  <c r="J1799" i="36"/>
  <c r="J1800" i="36"/>
  <c r="J1801" i="36"/>
  <c r="J1802" i="36"/>
  <c r="J1803" i="36"/>
  <c r="J1804" i="36"/>
  <c r="J1805" i="36"/>
  <c r="J1806" i="36"/>
  <c r="J1807" i="36"/>
  <c r="J1808" i="36"/>
  <c r="J1809" i="36"/>
  <c r="J1810" i="36"/>
  <c r="J1811" i="36"/>
  <c r="J1812" i="36"/>
  <c r="J1813" i="36"/>
  <c r="J1814" i="36"/>
  <c r="J1815" i="36"/>
  <c r="J1816" i="36"/>
  <c r="J1817" i="36"/>
  <c r="J1818" i="36"/>
  <c r="J1819" i="36"/>
  <c r="J1820" i="36"/>
  <c r="J1821" i="36"/>
  <c r="J1822" i="36"/>
  <c r="J1823" i="36"/>
  <c r="J1824" i="36"/>
  <c r="J1825" i="36"/>
  <c r="J1826" i="36"/>
  <c r="J1827" i="36"/>
  <c r="J1828" i="36"/>
  <c r="J1829" i="36"/>
  <c r="J1830" i="36"/>
  <c r="J1831" i="36"/>
  <c r="J1832" i="36"/>
  <c r="J1833" i="36"/>
  <c r="J1834" i="36"/>
  <c r="J1835" i="36"/>
  <c r="J1836" i="36"/>
  <c r="J1837" i="36"/>
  <c r="J1838" i="36"/>
  <c r="J1839" i="36"/>
  <c r="J1840" i="36"/>
  <c r="J1841" i="36"/>
  <c r="J1842" i="36"/>
  <c r="J1843" i="36"/>
  <c r="J1844" i="36"/>
  <c r="J1845" i="36"/>
  <c r="J1846" i="36"/>
  <c r="J1847" i="36"/>
  <c r="J1848" i="36"/>
  <c r="J1849" i="36"/>
  <c r="J1850" i="36"/>
  <c r="J1851" i="36"/>
  <c r="J1852" i="36"/>
  <c r="J1853" i="36"/>
  <c r="J1854" i="36"/>
  <c r="J1855" i="36"/>
  <c r="J1856" i="36"/>
  <c r="J1857" i="36"/>
  <c r="J1858" i="36"/>
  <c r="J1859" i="36"/>
  <c r="J1860" i="36"/>
  <c r="J1861" i="36"/>
  <c r="J1862" i="36"/>
  <c r="J1863" i="36"/>
  <c r="J1864" i="36"/>
  <c r="J1865" i="36"/>
  <c r="J1866" i="36"/>
  <c r="J1867" i="36"/>
  <c r="J1868" i="36"/>
  <c r="J1869" i="36"/>
  <c r="J1870" i="36"/>
  <c r="J1871" i="36"/>
  <c r="J1872" i="36"/>
  <c r="J1873" i="36"/>
  <c r="J1874" i="36"/>
  <c r="J1875" i="36"/>
  <c r="J1876" i="36"/>
  <c r="J1877" i="36"/>
  <c r="J1878" i="36"/>
  <c r="J1879" i="36"/>
  <c r="J1880" i="36"/>
  <c r="J1881" i="36"/>
  <c r="J1882" i="36"/>
  <c r="J1883" i="36"/>
  <c r="J1884" i="36"/>
  <c r="J1885" i="36"/>
  <c r="J1886" i="36"/>
  <c r="J1887" i="36"/>
  <c r="J1888" i="36"/>
  <c r="J1889" i="36"/>
  <c r="J1890" i="36"/>
  <c r="J1891" i="36"/>
  <c r="J1892" i="36"/>
  <c r="J1893" i="36"/>
  <c r="J1894" i="36"/>
  <c r="J1895" i="36"/>
  <c r="J1896" i="36"/>
  <c r="J1897" i="36"/>
  <c r="J1898" i="36"/>
  <c r="J1899" i="36"/>
  <c r="J1900" i="36"/>
  <c r="J1901" i="36"/>
  <c r="J1902" i="36"/>
  <c r="J1903" i="36"/>
  <c r="J1904" i="36"/>
  <c r="J1905" i="36"/>
  <c r="J1906" i="36"/>
  <c r="J1907" i="36"/>
  <c r="J1908" i="36"/>
  <c r="J1909" i="36"/>
  <c r="J1910" i="36"/>
  <c r="J1911" i="36"/>
  <c r="J1912" i="36"/>
  <c r="J1913" i="36"/>
  <c r="J1914" i="36"/>
  <c r="J1915" i="36"/>
  <c r="J1916" i="36"/>
  <c r="J1917" i="36"/>
  <c r="J1918" i="36"/>
  <c r="J1919" i="36"/>
  <c r="J1920" i="36"/>
  <c r="J1921" i="36"/>
  <c r="J1922" i="36"/>
  <c r="J1923" i="36"/>
  <c r="J1924" i="36"/>
  <c r="J1925" i="36"/>
  <c r="J1926" i="36"/>
  <c r="J1927" i="36"/>
  <c r="J1928" i="36"/>
  <c r="J1929" i="36"/>
  <c r="J1930" i="36"/>
  <c r="J1931" i="36"/>
  <c r="J1932" i="36"/>
  <c r="J1933" i="36"/>
  <c r="J1934" i="36"/>
  <c r="J1935" i="36"/>
  <c r="J1936" i="36"/>
  <c r="J1937" i="36"/>
  <c r="J1938" i="36"/>
  <c r="J1939" i="36"/>
  <c r="J1940" i="36"/>
  <c r="J1941" i="36"/>
  <c r="J1942" i="36"/>
  <c r="J1943" i="36"/>
  <c r="J1944" i="36"/>
  <c r="J1945" i="36"/>
  <c r="J1946" i="36"/>
  <c r="J1947" i="36"/>
  <c r="J1948" i="36"/>
  <c r="J1949" i="36"/>
  <c r="J1950" i="36"/>
  <c r="J1951" i="36"/>
  <c r="J1952" i="36"/>
  <c r="J1953" i="36"/>
  <c r="J1954" i="36"/>
  <c r="J1955" i="36"/>
  <c r="J1956" i="36"/>
  <c r="J1957" i="36"/>
  <c r="J1958" i="36"/>
  <c r="J1959" i="36"/>
  <c r="J1960" i="36"/>
  <c r="J1961" i="36"/>
  <c r="J1962" i="36"/>
  <c r="J1963" i="36"/>
  <c r="J1964" i="36"/>
  <c r="J1965" i="36"/>
  <c r="J1966" i="36"/>
  <c r="J1967" i="36"/>
  <c r="J1968" i="36"/>
  <c r="J1969" i="36"/>
  <c r="J1970" i="36"/>
  <c r="J1971" i="36"/>
  <c r="J1972" i="36"/>
  <c r="J1973" i="36"/>
  <c r="J1974" i="36"/>
  <c r="J1975" i="36"/>
  <c r="J1976" i="36"/>
  <c r="J1977" i="36"/>
  <c r="J1978" i="36"/>
  <c r="J1979" i="36"/>
  <c r="J1980" i="36"/>
  <c r="J1981" i="36"/>
  <c r="J1982" i="36"/>
  <c r="J1983" i="36"/>
  <c r="J1984" i="36"/>
  <c r="J1985" i="36"/>
  <c r="J1986" i="36"/>
  <c r="J1987" i="36"/>
  <c r="J1988" i="36"/>
  <c r="J1989" i="36"/>
  <c r="J1990" i="36"/>
  <c r="J1991" i="36"/>
  <c r="J1992" i="36"/>
  <c r="J1993" i="36"/>
  <c r="J1994" i="36"/>
  <c r="J1995" i="36"/>
  <c r="J1996" i="36"/>
  <c r="J1997" i="36"/>
  <c r="J1998" i="36"/>
  <c r="J1999" i="36"/>
  <c r="J2000" i="36"/>
  <c r="J2001" i="36"/>
  <c r="J2002" i="36"/>
  <c r="J2003" i="36"/>
  <c r="J2004" i="36"/>
  <c r="J2005" i="36"/>
  <c r="J2006" i="36"/>
  <c r="J2007" i="36"/>
  <c r="J2008" i="36"/>
  <c r="J2009" i="36"/>
  <c r="J2010" i="36"/>
  <c r="J2011" i="36"/>
  <c r="J2012" i="36"/>
  <c r="J2013" i="36"/>
  <c r="J2014" i="36"/>
  <c r="J2015" i="36"/>
  <c r="J2016" i="36"/>
  <c r="J2017" i="36"/>
  <c r="J2018" i="36"/>
  <c r="J2019" i="36"/>
  <c r="J2020" i="36"/>
  <c r="J2021" i="36"/>
  <c r="J2022" i="36"/>
  <c r="J2023" i="36"/>
  <c r="J2024" i="36"/>
  <c r="J2025" i="36"/>
  <c r="J2026" i="36"/>
  <c r="J2027" i="36"/>
  <c r="J2028" i="36"/>
  <c r="J2029" i="36"/>
  <c r="J2030" i="36"/>
  <c r="J2031" i="36"/>
  <c r="J2032" i="36"/>
  <c r="J2033" i="36"/>
  <c r="J2034" i="36"/>
  <c r="J2035" i="36"/>
  <c r="J2036" i="36"/>
  <c r="J2037" i="36"/>
  <c r="J2038" i="36"/>
  <c r="J2039" i="36"/>
  <c r="J2040" i="36"/>
  <c r="J2041" i="36"/>
  <c r="J2042" i="36"/>
  <c r="J2043" i="36"/>
  <c r="J2044" i="36"/>
  <c r="J2045" i="36"/>
  <c r="J2046" i="36"/>
  <c r="J2047" i="36"/>
  <c r="J2048" i="36"/>
  <c r="J2049" i="36"/>
  <c r="J2050" i="36"/>
  <c r="J2051" i="36"/>
  <c r="J2052" i="36"/>
  <c r="J2053" i="36"/>
  <c r="J2054" i="36"/>
  <c r="J2055" i="36"/>
  <c r="J2056" i="36"/>
  <c r="J2057" i="36"/>
  <c r="J2058" i="36"/>
  <c r="J2059" i="36"/>
  <c r="J2060" i="36"/>
  <c r="J2061" i="36"/>
  <c r="J2062" i="36"/>
  <c r="J2063" i="36"/>
  <c r="J2064" i="36"/>
  <c r="J2065" i="36"/>
  <c r="J2066" i="36"/>
  <c r="J2067" i="36"/>
  <c r="J2068" i="36"/>
  <c r="J2069" i="36"/>
  <c r="J2070" i="36"/>
  <c r="J2071" i="36"/>
  <c r="J2072" i="36"/>
  <c r="J2073" i="36"/>
  <c r="J2074" i="36"/>
  <c r="J2075" i="36"/>
  <c r="J2076" i="36"/>
  <c r="J2077" i="36"/>
  <c r="J2078" i="36"/>
  <c r="J2079" i="36"/>
  <c r="J2080" i="36"/>
  <c r="J2081" i="36"/>
  <c r="J2082" i="36"/>
  <c r="J2083" i="36"/>
  <c r="J2084" i="36"/>
  <c r="J2085" i="36"/>
  <c r="J2086" i="36"/>
  <c r="J2087" i="36"/>
  <c r="J2088" i="36"/>
  <c r="J2089" i="36"/>
  <c r="J2090" i="36"/>
  <c r="J2091" i="36"/>
  <c r="J2092" i="36"/>
  <c r="J2093" i="36"/>
  <c r="J2094" i="36"/>
  <c r="J2095" i="36"/>
  <c r="J2096" i="36"/>
  <c r="J2097" i="36"/>
  <c r="J2098" i="36"/>
  <c r="J2099" i="36"/>
  <c r="J2100" i="36"/>
  <c r="J2101" i="36"/>
  <c r="J2102" i="36"/>
  <c r="J2103" i="36"/>
  <c r="J2104" i="36"/>
  <c r="J2105" i="36"/>
  <c r="J2106" i="36"/>
  <c r="J2107" i="36"/>
  <c r="J2108" i="36"/>
  <c r="J2109" i="36"/>
  <c r="J2110" i="36"/>
  <c r="J2111" i="36"/>
  <c r="J2112" i="36"/>
  <c r="J2113" i="36"/>
  <c r="J2114" i="36"/>
  <c r="J2115" i="36"/>
  <c r="J2116" i="36"/>
  <c r="J2117" i="36"/>
  <c r="J2118" i="36"/>
  <c r="J2119" i="36"/>
  <c r="J2120" i="36"/>
  <c r="J2121" i="36"/>
  <c r="J2122" i="36"/>
  <c r="J2123" i="36"/>
  <c r="J2124" i="36"/>
  <c r="J2125" i="36"/>
  <c r="J2126" i="36"/>
  <c r="J2127" i="36"/>
  <c r="J2128" i="36"/>
  <c r="J2129" i="36"/>
  <c r="J2130" i="36"/>
  <c r="J2131" i="36"/>
  <c r="J2132" i="36"/>
  <c r="J2133" i="36"/>
  <c r="J2134" i="36"/>
  <c r="J2135" i="36"/>
  <c r="J2136" i="36"/>
  <c r="J2137" i="36"/>
  <c r="J2138" i="36"/>
  <c r="J2139" i="36"/>
  <c r="J2140" i="36"/>
  <c r="J2141" i="36"/>
  <c r="J2142" i="36"/>
  <c r="J2143" i="36"/>
  <c r="J2144" i="36"/>
  <c r="J2145" i="36"/>
  <c r="J2146" i="36"/>
  <c r="J2147" i="36"/>
  <c r="J2148" i="36"/>
  <c r="J2149" i="36"/>
  <c r="J2150" i="36"/>
  <c r="J2151" i="36"/>
  <c r="J2152" i="36"/>
  <c r="J2153" i="36"/>
  <c r="J2154" i="36"/>
  <c r="J2155" i="36"/>
  <c r="J2156" i="36"/>
  <c r="J2157" i="36"/>
  <c r="J2158" i="36"/>
  <c r="J2159" i="36"/>
  <c r="J2160" i="36"/>
  <c r="J2161" i="36"/>
  <c r="J2162" i="36"/>
  <c r="J2163" i="36"/>
  <c r="J2164" i="36"/>
  <c r="J2165" i="36"/>
  <c r="J2166" i="36"/>
  <c r="J2167" i="36"/>
  <c r="J2168" i="36"/>
  <c r="J2169" i="36"/>
  <c r="J2170" i="36"/>
  <c r="J2171" i="36"/>
  <c r="J2172" i="36"/>
  <c r="J2173" i="36"/>
  <c r="J2174" i="36"/>
  <c r="J2175" i="36"/>
  <c r="J2176" i="36"/>
  <c r="J2177" i="36"/>
  <c r="J2178" i="36"/>
  <c r="J2179" i="36"/>
  <c r="J2180" i="36"/>
  <c r="J2181" i="36"/>
  <c r="J2182" i="36"/>
  <c r="J2183" i="36"/>
  <c r="J2184" i="36"/>
  <c r="J2185" i="36"/>
  <c r="J2186" i="36"/>
  <c r="J2187" i="36"/>
  <c r="J2188" i="36"/>
  <c r="J2189" i="36"/>
  <c r="J2190" i="36"/>
  <c r="J2191" i="36"/>
  <c r="J2192" i="36"/>
  <c r="J2193" i="36"/>
  <c r="J2194" i="36"/>
  <c r="J2195" i="36"/>
  <c r="J2196" i="36"/>
  <c r="J2197" i="36"/>
  <c r="J2198" i="36"/>
  <c r="J2199" i="36"/>
  <c r="J2200" i="36"/>
  <c r="J2201" i="36"/>
  <c r="J2202" i="36"/>
  <c r="J2203" i="36"/>
  <c r="J2204" i="36"/>
  <c r="J2205" i="36"/>
  <c r="J2206" i="36"/>
  <c r="J2207" i="36"/>
  <c r="J2208" i="36"/>
  <c r="J2209" i="36"/>
  <c r="J2210" i="36"/>
  <c r="J2211" i="36"/>
  <c r="J2212" i="36"/>
  <c r="J2213" i="36"/>
  <c r="J2214" i="36"/>
  <c r="J2215" i="36"/>
  <c r="J2216" i="36"/>
  <c r="J2217" i="36"/>
  <c r="J2218" i="36"/>
  <c r="J2219" i="36"/>
  <c r="J2220" i="36"/>
  <c r="J2221" i="36"/>
  <c r="J2222" i="36"/>
  <c r="J2223" i="36"/>
  <c r="J2224" i="36"/>
  <c r="J2225" i="36"/>
  <c r="J2226" i="36"/>
  <c r="J2227" i="36"/>
  <c r="J2228" i="36"/>
  <c r="J2229" i="36"/>
  <c r="J2230" i="36"/>
  <c r="J2231" i="36"/>
  <c r="J2232" i="36"/>
  <c r="J2233" i="36"/>
  <c r="J2234" i="36"/>
  <c r="J2235" i="36"/>
  <c r="J2236" i="36"/>
  <c r="J2237" i="36"/>
  <c r="J2238" i="36"/>
  <c r="J2239" i="36"/>
  <c r="J2240" i="36"/>
  <c r="J2241" i="36"/>
  <c r="J2242" i="36"/>
  <c r="J2243" i="36"/>
  <c r="J2244" i="36"/>
  <c r="J2245" i="36"/>
  <c r="J2246" i="36"/>
  <c r="J2247" i="36"/>
  <c r="J2248" i="36"/>
  <c r="J2249" i="36"/>
  <c r="J2250" i="36"/>
  <c r="J2251" i="36"/>
  <c r="J2252" i="36"/>
  <c r="J2253" i="36"/>
  <c r="J2254" i="36"/>
  <c r="J2255" i="36"/>
  <c r="J2256" i="36"/>
  <c r="J2257" i="36"/>
  <c r="J2258" i="36"/>
  <c r="J2259" i="36"/>
  <c r="J2260" i="36"/>
  <c r="J2261" i="36"/>
  <c r="J2262" i="36"/>
  <c r="J2263" i="36"/>
  <c r="J2264" i="36"/>
  <c r="J2265" i="36"/>
  <c r="J2266" i="36"/>
  <c r="J2267" i="36"/>
  <c r="J2268" i="36"/>
  <c r="J2269" i="36"/>
  <c r="J2270" i="36"/>
  <c r="J2271" i="36"/>
  <c r="J2272" i="36"/>
  <c r="J2273" i="36"/>
  <c r="J2274" i="36"/>
  <c r="J2275" i="36"/>
  <c r="J2276" i="36"/>
  <c r="J2277" i="36"/>
  <c r="J2278" i="36"/>
  <c r="J2279" i="36"/>
  <c r="J2280" i="36"/>
  <c r="J2281" i="36"/>
  <c r="J2282" i="36"/>
  <c r="J2283" i="36"/>
  <c r="J2284" i="36"/>
  <c r="J2285" i="36"/>
  <c r="J2286" i="36"/>
  <c r="J2287" i="36"/>
  <c r="J2288" i="36"/>
  <c r="J2289" i="36"/>
  <c r="J2290" i="36"/>
  <c r="J2291" i="36"/>
  <c r="J2292" i="36"/>
  <c r="J2293" i="36"/>
  <c r="J2294" i="36"/>
  <c r="J2295" i="36"/>
  <c r="J2296" i="36"/>
  <c r="J2297" i="36"/>
  <c r="J2298" i="36"/>
  <c r="J2299" i="36"/>
  <c r="J2300" i="36"/>
  <c r="J2301" i="36"/>
  <c r="J2302" i="36"/>
  <c r="J2303" i="36"/>
  <c r="J2304" i="36"/>
  <c r="J2305" i="36"/>
  <c r="J2306" i="36"/>
  <c r="J2307" i="36"/>
  <c r="J2308" i="36"/>
  <c r="J2309" i="36"/>
  <c r="J2310" i="36"/>
  <c r="J2311" i="36"/>
  <c r="J2312" i="36"/>
  <c r="J2313" i="36"/>
  <c r="J2314" i="36"/>
  <c r="J2315" i="36"/>
  <c r="J2316" i="36"/>
  <c r="J2317" i="36"/>
  <c r="J2318" i="36"/>
  <c r="J2319" i="36"/>
  <c r="J2320" i="36"/>
  <c r="J2321" i="36"/>
  <c r="J2322" i="36"/>
  <c r="J2323" i="36"/>
  <c r="J2324" i="36"/>
  <c r="J2325" i="36"/>
  <c r="J2326" i="36"/>
  <c r="J2327" i="36"/>
  <c r="J2328" i="36"/>
  <c r="J2329" i="36"/>
  <c r="J2330" i="36"/>
  <c r="J2331" i="36"/>
  <c r="J2332" i="36"/>
  <c r="J2333" i="36"/>
  <c r="J2334" i="36"/>
  <c r="J2335" i="36"/>
  <c r="J2336" i="36"/>
  <c r="J2337" i="36"/>
  <c r="J2338" i="36"/>
  <c r="J2339" i="36"/>
  <c r="J2340" i="36"/>
  <c r="J2341" i="36"/>
  <c r="J2342" i="36"/>
  <c r="J2343" i="36"/>
  <c r="J2344" i="36"/>
  <c r="J2345" i="36"/>
  <c r="J2346" i="36"/>
  <c r="J2347" i="36"/>
  <c r="J2348" i="36"/>
  <c r="J2349" i="36"/>
  <c r="J2350" i="36"/>
  <c r="J2351" i="36"/>
  <c r="J2352" i="36"/>
  <c r="J2353" i="36"/>
  <c r="J2354" i="36"/>
  <c r="J2355" i="36"/>
  <c r="J2356" i="36"/>
  <c r="J2357" i="36"/>
  <c r="J2358" i="36"/>
  <c r="J2359" i="36"/>
  <c r="J2360" i="36"/>
  <c r="J2361" i="36"/>
  <c r="J2362" i="36"/>
  <c r="J2363" i="36"/>
  <c r="J2364" i="36"/>
  <c r="J2365" i="36"/>
  <c r="J2366" i="36"/>
  <c r="J2367" i="36"/>
  <c r="J2368" i="36"/>
  <c r="J2369" i="36"/>
  <c r="J2370" i="36"/>
  <c r="J2371" i="36"/>
  <c r="J2372" i="36"/>
  <c r="J2373" i="36"/>
  <c r="J2374" i="36"/>
  <c r="J2375" i="36"/>
  <c r="J2376" i="36"/>
  <c r="J2377" i="36"/>
  <c r="J2378" i="36"/>
  <c r="J2379" i="36"/>
  <c r="J2380" i="36"/>
  <c r="J2381" i="36"/>
  <c r="J2382" i="36"/>
  <c r="J2383" i="36"/>
  <c r="J2384" i="36"/>
  <c r="J2385" i="36"/>
  <c r="J2386" i="36"/>
  <c r="J2387" i="36"/>
  <c r="J2388" i="36"/>
  <c r="J2389" i="36"/>
  <c r="J2390" i="36"/>
  <c r="J2391" i="36"/>
  <c r="J2392" i="36"/>
  <c r="J2393" i="36"/>
  <c r="J2394" i="36"/>
  <c r="J2395" i="36"/>
  <c r="J2396" i="36"/>
  <c r="J2397" i="36"/>
  <c r="J2398" i="36"/>
  <c r="J2399" i="36"/>
  <c r="J2400" i="36"/>
  <c r="J2401" i="36"/>
  <c r="J2402" i="36"/>
  <c r="J2403" i="36"/>
  <c r="J2404" i="36"/>
  <c r="J2405" i="36"/>
  <c r="J2406" i="36"/>
  <c r="J2407" i="36"/>
  <c r="J2408" i="36"/>
  <c r="J2409" i="36"/>
  <c r="J2410" i="36"/>
  <c r="J2411" i="36"/>
  <c r="J2412" i="36"/>
  <c r="J2413" i="36"/>
  <c r="J2414" i="36"/>
  <c r="J2415" i="36"/>
  <c r="J2416" i="36"/>
  <c r="J2417" i="36"/>
  <c r="J2418" i="36"/>
  <c r="J2419" i="36"/>
  <c r="J2420" i="36"/>
  <c r="J2421" i="36"/>
  <c r="J2422" i="36"/>
  <c r="J2423" i="36"/>
  <c r="J2424" i="36"/>
  <c r="J2425" i="36"/>
  <c r="J2426" i="36"/>
  <c r="J2427" i="36"/>
  <c r="J2428" i="36"/>
  <c r="J2429" i="36"/>
  <c r="J2430" i="36"/>
  <c r="J2431" i="36"/>
  <c r="J2432" i="36"/>
  <c r="J2433" i="36"/>
  <c r="J2434" i="36"/>
  <c r="J2435" i="36"/>
  <c r="J2436" i="36"/>
  <c r="J2437" i="36"/>
  <c r="J2438" i="36"/>
  <c r="J2439" i="36"/>
  <c r="J2440" i="36"/>
  <c r="J2441" i="36"/>
  <c r="J2442" i="36"/>
  <c r="J2443" i="36"/>
  <c r="J2444" i="36"/>
  <c r="J2445" i="36"/>
  <c r="J2446" i="36"/>
  <c r="J2447" i="36"/>
  <c r="J2448" i="36"/>
  <c r="J2449" i="36"/>
  <c r="J2450" i="36"/>
  <c r="J2451" i="36"/>
  <c r="J2452" i="36"/>
  <c r="J2453" i="36"/>
  <c r="J2454" i="36"/>
  <c r="J2455" i="36"/>
  <c r="J2456" i="36"/>
  <c r="J2457" i="36"/>
  <c r="J2458" i="36"/>
  <c r="J2459" i="36"/>
  <c r="J2460" i="36"/>
  <c r="J2461" i="36"/>
  <c r="J2462" i="36"/>
  <c r="J2463" i="36"/>
  <c r="J2464" i="36"/>
  <c r="J2465" i="36"/>
  <c r="J2466" i="36"/>
  <c r="J2467" i="36"/>
  <c r="J2468" i="36"/>
  <c r="J2469" i="36"/>
  <c r="J2470" i="36"/>
  <c r="J2471" i="36"/>
  <c r="J2472" i="36"/>
  <c r="J2473" i="36"/>
  <c r="J2474" i="36"/>
  <c r="J2475" i="36"/>
  <c r="J2476" i="36"/>
  <c r="J2477" i="36"/>
  <c r="J2478" i="36"/>
  <c r="J2479" i="36"/>
  <c r="J2480" i="36"/>
  <c r="J2481" i="36"/>
  <c r="J2482" i="36"/>
  <c r="J2483" i="36"/>
  <c r="J2484" i="36"/>
  <c r="J2485" i="36"/>
  <c r="J2486" i="36"/>
  <c r="J2487" i="36"/>
  <c r="J2488" i="36"/>
  <c r="J2489" i="36"/>
  <c r="J2490" i="36"/>
  <c r="J2491" i="36"/>
  <c r="J2492" i="36"/>
  <c r="J2493" i="36"/>
  <c r="J2494" i="36"/>
  <c r="J2495" i="36"/>
  <c r="J2496" i="36"/>
  <c r="J2497" i="36"/>
  <c r="J2498" i="36"/>
  <c r="J2499" i="36"/>
  <c r="J2500" i="36"/>
  <c r="J2501" i="36"/>
  <c r="J2502" i="36"/>
  <c r="J2503" i="36"/>
  <c r="J2504" i="36"/>
  <c r="J2505" i="36"/>
  <c r="J2506" i="36"/>
  <c r="J2507" i="36"/>
  <c r="J2508" i="36"/>
  <c r="J2509" i="36"/>
  <c r="J2510" i="36"/>
  <c r="J2511" i="36"/>
  <c r="J2512" i="36"/>
  <c r="J2513" i="36"/>
  <c r="J2514" i="36"/>
  <c r="J2515" i="36"/>
  <c r="J2516" i="36"/>
  <c r="J2517" i="36"/>
  <c r="J2518" i="36"/>
  <c r="J2519" i="36"/>
  <c r="J2520" i="36"/>
  <c r="J2521" i="36"/>
  <c r="J2522" i="36"/>
  <c r="J2523" i="36"/>
  <c r="J2524" i="36"/>
  <c r="J2525" i="36"/>
  <c r="J2526" i="36"/>
  <c r="J2527" i="36"/>
  <c r="J2528" i="36"/>
  <c r="J2529" i="36"/>
  <c r="J2530" i="36"/>
  <c r="J2531" i="36"/>
  <c r="J2532" i="36"/>
  <c r="J2533" i="36"/>
  <c r="J2534" i="36"/>
  <c r="J2535" i="36"/>
  <c r="J2536" i="36"/>
  <c r="J2537" i="36"/>
  <c r="J2538" i="36"/>
  <c r="J2539" i="36"/>
  <c r="J2540" i="36"/>
  <c r="J2541" i="36"/>
  <c r="J2542" i="36"/>
  <c r="J2543" i="36"/>
  <c r="J2544" i="36"/>
  <c r="J2545" i="36"/>
  <c r="J2546" i="36"/>
  <c r="J2547" i="36"/>
  <c r="J2548" i="36"/>
  <c r="J2549" i="36"/>
  <c r="J2550" i="36"/>
  <c r="J2551" i="36"/>
  <c r="J2552" i="36"/>
  <c r="J2553" i="36"/>
  <c r="J2554" i="36"/>
  <c r="J2555" i="36"/>
  <c r="J2556" i="36"/>
  <c r="J2557" i="36"/>
  <c r="J2558" i="36"/>
  <c r="J2559" i="36"/>
  <c r="J2560" i="36"/>
  <c r="J2561" i="36"/>
  <c r="J2562" i="36"/>
  <c r="J2563" i="36"/>
  <c r="J2564" i="36"/>
  <c r="J2565" i="36"/>
  <c r="J2566" i="36"/>
  <c r="J2567" i="36"/>
  <c r="J2568" i="36"/>
  <c r="J2569" i="36"/>
  <c r="J2570" i="36"/>
  <c r="J2571" i="36"/>
  <c r="J2572" i="36"/>
  <c r="J2573" i="36"/>
  <c r="J2574" i="36"/>
  <c r="J2575" i="36"/>
  <c r="J2576" i="36"/>
  <c r="J2577" i="36"/>
  <c r="J2578" i="36"/>
  <c r="J2579" i="36"/>
  <c r="J2580" i="36"/>
  <c r="J2581" i="36"/>
  <c r="J2582" i="36"/>
  <c r="J2583" i="36"/>
  <c r="J2584" i="36"/>
  <c r="J2585" i="36"/>
  <c r="J2586" i="36"/>
  <c r="J2587" i="36"/>
  <c r="J2588" i="36"/>
  <c r="J2589" i="36"/>
  <c r="J2590" i="36"/>
  <c r="J2591" i="36"/>
  <c r="J2592" i="36"/>
  <c r="J2593" i="36"/>
  <c r="J2594" i="36"/>
  <c r="J2595" i="36"/>
  <c r="J2596" i="36"/>
  <c r="J2597" i="36"/>
  <c r="J2598" i="36"/>
  <c r="J2599" i="36"/>
  <c r="J2600" i="36"/>
  <c r="J2601" i="36"/>
  <c r="J2602" i="36"/>
  <c r="J2603" i="36"/>
  <c r="J2604" i="36"/>
  <c r="J2605" i="36"/>
  <c r="J2606" i="36"/>
  <c r="J2607" i="36"/>
  <c r="J2608" i="36"/>
  <c r="J2609" i="36"/>
  <c r="J2610" i="36"/>
  <c r="J2611" i="36"/>
  <c r="J2612" i="36"/>
  <c r="J2613" i="36"/>
  <c r="J2614" i="36"/>
  <c r="J2615" i="36"/>
  <c r="J2616" i="36"/>
  <c r="J2617" i="36"/>
  <c r="J2618" i="36"/>
  <c r="J2619" i="36"/>
  <c r="J2620" i="36"/>
  <c r="J2621" i="36"/>
  <c r="J2622" i="36"/>
  <c r="J2623" i="36"/>
  <c r="J2624" i="36"/>
  <c r="J2625" i="36"/>
  <c r="J2626" i="36"/>
  <c r="J2627" i="36"/>
  <c r="J2628" i="36"/>
  <c r="J2629" i="36"/>
  <c r="J2630" i="36"/>
  <c r="J2631" i="36"/>
  <c r="J2632" i="36"/>
  <c r="J2633" i="36"/>
  <c r="J2634" i="36"/>
  <c r="J2635" i="36"/>
  <c r="J2636" i="36"/>
  <c r="J2637" i="36"/>
  <c r="J2638" i="36"/>
  <c r="J2639" i="36"/>
  <c r="J2640" i="36"/>
  <c r="J2641" i="36"/>
  <c r="J2642" i="36"/>
  <c r="J2643" i="36"/>
  <c r="J2644" i="36"/>
  <c r="J2645" i="36"/>
  <c r="J2646" i="36"/>
  <c r="J2647" i="36"/>
  <c r="J2648" i="36"/>
  <c r="J2649" i="36"/>
  <c r="J2650" i="36"/>
  <c r="J2651" i="36"/>
  <c r="J2652" i="36"/>
  <c r="J2653" i="36"/>
  <c r="J2654" i="36"/>
  <c r="J2655" i="36"/>
  <c r="J2656" i="36"/>
  <c r="J2657" i="36"/>
  <c r="J2658" i="36"/>
  <c r="J2659" i="36"/>
  <c r="J2660" i="36"/>
  <c r="J2661" i="36"/>
  <c r="J2662" i="36"/>
  <c r="J2663" i="36"/>
  <c r="J2664" i="36"/>
  <c r="J2665" i="36"/>
  <c r="J2666" i="36"/>
  <c r="J2667" i="36"/>
  <c r="J2668" i="36"/>
  <c r="J2669" i="36"/>
  <c r="J2670" i="36"/>
  <c r="J2671" i="36"/>
  <c r="J2672" i="36"/>
  <c r="J2673" i="36"/>
  <c r="J2674" i="36"/>
  <c r="J2675" i="36"/>
  <c r="J2676" i="36"/>
  <c r="J2677" i="36"/>
  <c r="J2678" i="36"/>
  <c r="J2679" i="36"/>
  <c r="J2680" i="36"/>
  <c r="J2681" i="36"/>
  <c r="J2682" i="36"/>
  <c r="J2683" i="36"/>
  <c r="J2684" i="36"/>
  <c r="J2685" i="36"/>
  <c r="J2686" i="36"/>
  <c r="J2687" i="36"/>
  <c r="J2688" i="36"/>
  <c r="J2689" i="36"/>
  <c r="J2690" i="36"/>
  <c r="J2691" i="36"/>
  <c r="J2692" i="36"/>
  <c r="J2693" i="36"/>
  <c r="J2694" i="36"/>
  <c r="J2695" i="36"/>
  <c r="J2696" i="36"/>
  <c r="J2697" i="36"/>
  <c r="J2698" i="36"/>
  <c r="J2699" i="36"/>
  <c r="J2700" i="36"/>
  <c r="J2701" i="36"/>
  <c r="J2702" i="36"/>
  <c r="J2703" i="36"/>
  <c r="J2704" i="36"/>
  <c r="J2705" i="36"/>
  <c r="J2706" i="36"/>
  <c r="J2707" i="36"/>
  <c r="J2708" i="36"/>
  <c r="J2709" i="36"/>
  <c r="J2710" i="36"/>
  <c r="J2711" i="36"/>
  <c r="J2712" i="36"/>
  <c r="J2713" i="36"/>
  <c r="J2714" i="36"/>
  <c r="J2715" i="36"/>
  <c r="J2716" i="36"/>
  <c r="J2717" i="36"/>
  <c r="J2718" i="36"/>
  <c r="J2719" i="36"/>
  <c r="J2720" i="36"/>
  <c r="J2721" i="36"/>
  <c r="J2722" i="36"/>
  <c r="J2723" i="36"/>
  <c r="J2724" i="36"/>
  <c r="J2725" i="36"/>
  <c r="J2726" i="36"/>
  <c r="J2727" i="36"/>
  <c r="J2728" i="36"/>
  <c r="J2729" i="36"/>
  <c r="J2730" i="36"/>
  <c r="J2731" i="36"/>
  <c r="J2732" i="36"/>
  <c r="J2733" i="36"/>
  <c r="J2734" i="36"/>
  <c r="J2735" i="36"/>
  <c r="J2736" i="36"/>
  <c r="J2737" i="36"/>
  <c r="J2738" i="36"/>
  <c r="J2739" i="36"/>
  <c r="J2740" i="36"/>
  <c r="J2741" i="36"/>
  <c r="J2742" i="36"/>
  <c r="J2743" i="36"/>
  <c r="J2744" i="36"/>
  <c r="J2745" i="36"/>
  <c r="J2746" i="36"/>
  <c r="J2747" i="36"/>
  <c r="J2748" i="36"/>
  <c r="J2749" i="36"/>
  <c r="J2750" i="36"/>
  <c r="J2751" i="36"/>
  <c r="J2752" i="36"/>
  <c r="J2753" i="36"/>
  <c r="J2754" i="36"/>
  <c r="J2755" i="36"/>
  <c r="J2756" i="36"/>
  <c r="J2757" i="36"/>
  <c r="J2758" i="36"/>
  <c r="J2759" i="36"/>
  <c r="J2760" i="36"/>
  <c r="J2761" i="36"/>
  <c r="J2762" i="36"/>
  <c r="J2763" i="36"/>
  <c r="J2764" i="36"/>
  <c r="J2765" i="36"/>
  <c r="J2766" i="36"/>
  <c r="J2767" i="36"/>
  <c r="J2768" i="36"/>
  <c r="J2769" i="36"/>
  <c r="J2770" i="36"/>
  <c r="J2771" i="36"/>
  <c r="J2772" i="36"/>
  <c r="J2773" i="36"/>
  <c r="J2774" i="36"/>
  <c r="J2775" i="36"/>
  <c r="J2776" i="36"/>
  <c r="J2777" i="36"/>
  <c r="J2778" i="36"/>
  <c r="J2779" i="36"/>
  <c r="J2780" i="36"/>
  <c r="J2781" i="36"/>
  <c r="J2782" i="36"/>
  <c r="J2783" i="36"/>
  <c r="J2784" i="36"/>
  <c r="J2785" i="36"/>
  <c r="J2786" i="36"/>
  <c r="J2787" i="36"/>
  <c r="J2788" i="36"/>
  <c r="J2789" i="36"/>
  <c r="J2" i="36"/>
  <c r="I7" i="31"/>
  <c r="I8" i="31"/>
  <c r="I9" i="31"/>
  <c r="I10" i="31"/>
  <c r="I11" i="31"/>
  <c r="I12" i="31"/>
  <c r="I13" i="31"/>
  <c r="I14" i="31"/>
  <c r="I15" i="31"/>
  <c r="I16" i="31"/>
  <c r="I17" i="31"/>
  <c r="I18" i="31"/>
  <c r="I19" i="31"/>
  <c r="I20" i="31"/>
  <c r="I21" i="31"/>
  <c r="I22" i="31"/>
  <c r="I23" i="31"/>
  <c r="I24" i="31"/>
  <c r="I25" i="31"/>
  <c r="I26" i="31"/>
  <c r="I27" i="31"/>
  <c r="I28" i="31"/>
  <c r="I29" i="31"/>
  <c r="I30" i="31"/>
  <c r="I31" i="31"/>
  <c r="I32" i="31"/>
  <c r="I33" i="31"/>
  <c r="I34" i="31"/>
  <c r="I35" i="31"/>
  <c r="I36" i="31"/>
  <c r="I37" i="31"/>
  <c r="I38" i="31"/>
  <c r="I39" i="31"/>
  <c r="I40" i="31"/>
  <c r="I41" i="31"/>
  <c r="I42" i="31"/>
  <c r="I43" i="31"/>
  <c r="I44" i="31"/>
  <c r="I45" i="31"/>
  <c r="I46" i="31"/>
  <c r="I47" i="31"/>
  <c r="I48" i="31"/>
  <c r="I49" i="31"/>
  <c r="I50" i="31"/>
  <c r="I51" i="31"/>
  <c r="I52" i="31"/>
  <c r="I53" i="31"/>
  <c r="I54" i="31"/>
  <c r="I55" i="31"/>
  <c r="I56" i="31"/>
  <c r="I57" i="31"/>
  <c r="I58" i="31"/>
  <c r="I59" i="31"/>
  <c r="I60" i="31"/>
  <c r="I61" i="31"/>
  <c r="I62" i="31"/>
  <c r="I63" i="31"/>
  <c r="I64" i="31"/>
  <c r="I65" i="31"/>
  <c r="I66" i="31"/>
  <c r="I67" i="31"/>
  <c r="I68" i="31"/>
  <c r="I69" i="31"/>
  <c r="I70" i="31"/>
  <c r="I71" i="31"/>
  <c r="I72" i="31"/>
  <c r="I73" i="31"/>
  <c r="I74" i="31"/>
  <c r="I75" i="31"/>
  <c r="I76" i="31"/>
  <c r="I77" i="31"/>
  <c r="I78" i="31"/>
  <c r="I79" i="31"/>
  <c r="I80" i="31"/>
  <c r="I81" i="31"/>
  <c r="I82" i="31"/>
  <c r="I83" i="31"/>
  <c r="I84" i="31"/>
  <c r="I85" i="31"/>
  <c r="I86" i="31"/>
  <c r="I87" i="31"/>
  <c r="I88" i="31"/>
  <c r="I89" i="31"/>
  <c r="I90" i="31"/>
  <c r="I91" i="31"/>
  <c r="I92" i="31"/>
  <c r="I6" i="31"/>
  <c r="I7" i="5"/>
  <c r="I8" i="5"/>
  <c r="I9" i="5"/>
  <c r="I10" i="5"/>
  <c r="I11" i="5"/>
  <c r="I12" i="5"/>
  <c r="I13" i="5"/>
  <c r="I14" i="5"/>
  <c r="I15" i="5"/>
  <c r="I16" i="5"/>
  <c r="I17" i="5"/>
  <c r="I18" i="5"/>
  <c r="I19" i="5"/>
  <c r="I20" i="5"/>
  <c r="I21" i="5"/>
  <c r="I22" i="5"/>
  <c r="I23" i="5"/>
  <c r="I24" i="5"/>
  <c r="I25" i="5"/>
  <c r="I26" i="5"/>
  <c r="I27" i="5"/>
  <c r="I28" i="5"/>
  <c r="I29" i="5"/>
  <c r="I30" i="5"/>
  <c r="I31" i="5"/>
  <c r="I32" i="5"/>
  <c r="I33" i="5"/>
  <c r="I6" i="5"/>
  <c r="E12" i="39" l="1"/>
  <c r="H12" i="39" s="1"/>
  <c r="E10" i="26" s="1"/>
  <c r="H42" i="8"/>
  <c r="H13" i="8"/>
  <c r="H7" i="8"/>
  <c r="H8" i="8"/>
  <c r="H11" i="8"/>
  <c r="H43" i="8"/>
  <c r="H44" i="8"/>
  <c r="H12" i="8"/>
  <c r="H10" i="8"/>
  <c r="H41" i="8"/>
  <c r="H9" i="8"/>
  <c r="H14" i="8"/>
  <c r="F12" i="39"/>
  <c r="I12" i="39" s="1"/>
  <c r="F6" i="39"/>
  <c r="J6" i="39" s="1"/>
  <c r="F8" i="38"/>
  <c r="H8" i="38" s="1"/>
  <c r="F9" i="38"/>
  <c r="H9" i="38" s="1"/>
  <c r="F14" i="38"/>
  <c r="H14" i="38" s="1"/>
  <c r="F7" i="38"/>
  <c r="H7" i="38" s="1"/>
  <c r="F15" i="38"/>
  <c r="H15" i="38" s="1"/>
  <c r="F10" i="38"/>
  <c r="H10" i="38" s="1"/>
  <c r="F11" i="38"/>
  <c r="H11" i="38" s="1"/>
  <c r="F12" i="38"/>
  <c r="H12" i="38" s="1"/>
  <c r="F6" i="38"/>
  <c r="H6" i="38" s="1"/>
  <c r="E4" i="26" s="1"/>
  <c r="F13" i="38"/>
  <c r="H13" i="38" s="1"/>
  <c r="F21" i="37"/>
  <c r="H21" i="37" s="1"/>
  <c r="F16" i="37"/>
  <c r="H16" i="37" s="1"/>
  <c r="F41" i="37"/>
  <c r="H41" i="37" s="1"/>
  <c r="F33" i="37"/>
  <c r="H33" i="37" s="1"/>
  <c r="F25" i="37"/>
  <c r="H25" i="37" s="1"/>
  <c r="F56" i="37"/>
  <c r="H56" i="37" s="1"/>
  <c r="F53" i="37"/>
  <c r="H53" i="37" s="1"/>
  <c r="F48" i="37"/>
  <c r="H48" i="37" s="1"/>
  <c r="F45" i="37"/>
  <c r="H45" i="37" s="1"/>
  <c r="F40" i="37"/>
  <c r="H40" i="37" s="1"/>
  <c r="F37" i="37"/>
  <c r="H37" i="37" s="1"/>
  <c r="F32" i="37"/>
  <c r="H32" i="37" s="1"/>
  <c r="F29" i="37"/>
  <c r="H29" i="37" s="1"/>
  <c r="F24" i="37"/>
  <c r="H24" i="37" s="1"/>
  <c r="F13" i="37"/>
  <c r="H13" i="37" s="1"/>
  <c r="F8" i="37"/>
  <c r="H8" i="37" s="1"/>
  <c r="F17" i="37"/>
  <c r="H17" i="37" s="1"/>
  <c r="F9" i="37"/>
  <c r="H9" i="37" s="1"/>
  <c r="F52" i="37"/>
  <c r="H52" i="37" s="1"/>
  <c r="F49" i="37"/>
  <c r="H49" i="37" s="1"/>
  <c r="F44" i="37"/>
  <c r="H44" i="37" s="1"/>
  <c r="F36" i="37"/>
  <c r="H36" i="37" s="1"/>
  <c r="F28" i="37"/>
  <c r="H28" i="37" s="1"/>
  <c r="F20" i="37"/>
  <c r="H20" i="37" s="1"/>
  <c r="F12" i="37"/>
  <c r="H12" i="37" s="1"/>
  <c r="F46" i="37"/>
  <c r="H46" i="37" s="1"/>
  <c r="F23" i="37"/>
  <c r="H23" i="37" s="1"/>
  <c r="F55" i="37"/>
  <c r="H55" i="37" s="1"/>
  <c r="F18" i="37"/>
  <c r="H18" i="37" s="1"/>
  <c r="F50" i="37"/>
  <c r="H50" i="37" s="1"/>
  <c r="F11" i="37"/>
  <c r="H11" i="37" s="1"/>
  <c r="F43" i="37"/>
  <c r="H43" i="37" s="1"/>
  <c r="F54" i="37"/>
  <c r="H54" i="37" s="1"/>
  <c r="F31" i="37"/>
  <c r="H31" i="37" s="1"/>
  <c r="F22" i="37"/>
  <c r="H22" i="37" s="1"/>
  <c r="F26" i="37"/>
  <c r="H26" i="37" s="1"/>
  <c r="F6" i="37"/>
  <c r="H6" i="37" s="1"/>
  <c r="F19" i="37"/>
  <c r="H19" i="37" s="1"/>
  <c r="F51" i="37"/>
  <c r="H51" i="37" s="1"/>
  <c r="F7" i="37"/>
  <c r="H7" i="37" s="1"/>
  <c r="F39" i="37"/>
  <c r="H39" i="37" s="1"/>
  <c r="F30" i="37"/>
  <c r="H30" i="37" s="1"/>
  <c r="F34" i="37"/>
  <c r="H34" i="37" s="1"/>
  <c r="F14" i="37"/>
  <c r="H14" i="37" s="1"/>
  <c r="F27" i="37"/>
  <c r="H27" i="37" s="1"/>
  <c r="F15" i="37"/>
  <c r="H15" i="37" s="1"/>
  <c r="F47" i="37"/>
  <c r="H47" i="37" s="1"/>
  <c r="F38" i="37"/>
  <c r="H38" i="37" s="1"/>
  <c r="F42" i="37"/>
  <c r="H42" i="37" s="1"/>
  <c r="F10" i="37"/>
  <c r="H10" i="37" s="1"/>
  <c r="F35" i="37"/>
  <c r="H35" i="37" s="1"/>
  <c r="F6" i="23"/>
  <c r="F7" i="23"/>
  <c r="F8" i="23"/>
  <c r="G74" i="8"/>
  <c r="J74" i="8" s="1"/>
  <c r="G24" i="8"/>
  <c r="J24" i="8" s="1"/>
  <c r="G30" i="8"/>
  <c r="J30" i="8" s="1"/>
  <c r="G80" i="8"/>
  <c r="J80" i="8" s="1"/>
  <c r="G44" i="8"/>
  <c r="G51" i="8"/>
  <c r="J51" i="8" s="1"/>
  <c r="G34" i="8"/>
  <c r="J34" i="8" s="1"/>
  <c r="G22" i="8"/>
  <c r="J22" i="8" s="1"/>
  <c r="G79" i="8"/>
  <c r="J79" i="8" s="1"/>
  <c r="G64" i="8"/>
  <c r="J64" i="8" s="1"/>
  <c r="G50" i="8"/>
  <c r="J50" i="8" s="1"/>
  <c r="G33" i="8"/>
  <c r="J33" i="8" s="1"/>
  <c r="G21" i="8"/>
  <c r="J21" i="8" s="1"/>
  <c r="G66" i="8"/>
  <c r="J66" i="8" s="1"/>
  <c r="G41" i="8"/>
  <c r="G20" i="8"/>
  <c r="J20" i="8" s="1"/>
  <c r="G65" i="8"/>
  <c r="J65" i="8" s="1"/>
  <c r="G52" i="8"/>
  <c r="J52" i="8" s="1"/>
  <c r="G29" i="8"/>
  <c r="J29" i="8" s="1"/>
  <c r="G38" i="8"/>
  <c r="J38" i="8" s="1"/>
  <c r="G31" i="8"/>
  <c r="J31" i="8" s="1"/>
  <c r="G16" i="8"/>
  <c r="J16" i="8" s="1"/>
  <c r="G76" i="8"/>
  <c r="J76" i="8" s="1"/>
  <c r="G61" i="8"/>
  <c r="J61" i="8" s="1"/>
  <c r="G48" i="8"/>
  <c r="J48" i="8" s="1"/>
  <c r="G12" i="8"/>
  <c r="G8" i="8"/>
  <c r="G75" i="8"/>
  <c r="J75" i="8" s="1"/>
  <c r="G60" i="8"/>
  <c r="J60" i="8" s="1"/>
  <c r="G47" i="8"/>
  <c r="J47" i="8" s="1"/>
  <c r="G11" i="8"/>
  <c r="G63" i="8"/>
  <c r="J63" i="8" s="1"/>
  <c r="G46" i="8"/>
  <c r="J46" i="8" s="1"/>
  <c r="G77" i="8"/>
  <c r="J77" i="8" s="1"/>
  <c r="G62" i="8"/>
  <c r="J62" i="8" s="1"/>
  <c r="G49" i="8"/>
  <c r="J49" i="8" s="1"/>
  <c r="G23" i="8"/>
  <c r="J23" i="8" s="1"/>
  <c r="G32" i="8"/>
  <c r="J32" i="8" s="1"/>
  <c r="G25" i="8"/>
  <c r="J25" i="8" s="1"/>
  <c r="G72" i="8"/>
  <c r="J72" i="8" s="1"/>
  <c r="G58" i="8"/>
  <c r="J58" i="8" s="1"/>
  <c r="G40" i="8"/>
  <c r="J40" i="8" s="1"/>
  <c r="G28" i="8"/>
  <c r="J28" i="8" s="1"/>
  <c r="G71" i="8"/>
  <c r="J71" i="8" s="1"/>
  <c r="G57" i="8"/>
  <c r="J57" i="8" s="1"/>
  <c r="G39" i="8"/>
  <c r="J39" i="8" s="1"/>
  <c r="G27" i="8"/>
  <c r="J27" i="8" s="1"/>
  <c r="G78" i="8"/>
  <c r="J78" i="8" s="1"/>
  <c r="G56" i="8"/>
  <c r="J56" i="8" s="1"/>
  <c r="G36" i="8"/>
  <c r="J36" i="8" s="1"/>
  <c r="G73" i="8"/>
  <c r="J73" i="8" s="1"/>
  <c r="G59" i="8"/>
  <c r="J59" i="8" s="1"/>
  <c r="G45" i="8"/>
  <c r="J45" i="8" s="1"/>
  <c r="G18" i="8"/>
  <c r="J18" i="8" s="1"/>
  <c r="G19" i="8"/>
  <c r="J19" i="8" s="1"/>
  <c r="G68" i="8"/>
  <c r="J68" i="8" s="1"/>
  <c r="G42" i="8"/>
  <c r="G14" i="8"/>
  <c r="G10" i="8"/>
  <c r="G15" i="8"/>
  <c r="J15" i="8" s="1"/>
  <c r="G67" i="8"/>
  <c r="J67" i="8" s="1"/>
  <c r="G54" i="8"/>
  <c r="J54" i="8" s="1"/>
  <c r="G13" i="8"/>
  <c r="G9" i="8"/>
  <c r="G70" i="8"/>
  <c r="J70" i="8" s="1"/>
  <c r="G53" i="8"/>
  <c r="J53" i="8" s="1"/>
  <c r="G26" i="8"/>
  <c r="J26" i="8" s="1"/>
  <c r="G69" i="8"/>
  <c r="J69" i="8" s="1"/>
  <c r="G55" i="8"/>
  <c r="J55" i="8" s="1"/>
  <c r="G35" i="8"/>
  <c r="J35" i="8" s="1"/>
  <c r="G43" i="8"/>
  <c r="G37" i="8"/>
  <c r="J37" i="8" s="1"/>
  <c r="G17" i="8"/>
  <c r="J17" i="8" s="1"/>
  <c r="F6" i="5"/>
  <c r="F10" i="5"/>
  <c r="H10" i="5" s="1"/>
  <c r="F14" i="5"/>
  <c r="F18" i="5"/>
  <c r="H18" i="5" s="1"/>
  <c r="F22" i="5"/>
  <c r="H22" i="5" s="1"/>
  <c r="F26" i="5"/>
  <c r="H26" i="5" s="1"/>
  <c r="F30" i="5"/>
  <c r="F7" i="5"/>
  <c r="F11" i="5"/>
  <c r="F15" i="5"/>
  <c r="H15" i="5" s="1"/>
  <c r="F19" i="5"/>
  <c r="F23" i="5"/>
  <c r="H23" i="5" s="1"/>
  <c r="F27" i="5"/>
  <c r="H27" i="5" s="1"/>
  <c r="F31" i="5"/>
  <c r="F8" i="5"/>
  <c r="F12" i="5"/>
  <c r="F16" i="5"/>
  <c r="F20" i="5"/>
  <c r="H20" i="5" s="1"/>
  <c r="F24" i="5"/>
  <c r="H24" i="5" s="1"/>
  <c r="F28" i="5"/>
  <c r="H28" i="5" s="1"/>
  <c r="F32" i="5"/>
  <c r="H32" i="5" s="1"/>
  <c r="F9" i="5"/>
  <c r="H9" i="5" s="1"/>
  <c r="F13" i="5"/>
  <c r="H13" i="5" s="1"/>
  <c r="F17" i="5"/>
  <c r="H17" i="5" s="1"/>
  <c r="F21" i="5"/>
  <c r="F25" i="5"/>
  <c r="H25" i="5" s="1"/>
  <c r="F29" i="5"/>
  <c r="F33" i="5"/>
  <c r="H33" i="5" s="1"/>
  <c r="F30" i="25"/>
  <c r="I30" i="25" s="1"/>
  <c r="F58" i="25"/>
  <c r="I58" i="25" s="1"/>
  <c r="F22" i="25"/>
  <c r="I22" i="25" s="1"/>
  <c r="F10" i="25"/>
  <c r="I10" i="25" s="1"/>
  <c r="F26" i="25"/>
  <c r="I26" i="25" s="1"/>
  <c r="F14" i="25"/>
  <c r="I14" i="25" s="1"/>
  <c r="F39" i="25"/>
  <c r="I39" i="25" s="1"/>
  <c r="F37" i="25"/>
  <c r="I37" i="25" s="1"/>
  <c r="F41" i="25"/>
  <c r="I41" i="25" s="1"/>
  <c r="F45" i="25"/>
  <c r="I45" i="25" s="1"/>
  <c r="F49" i="25"/>
  <c r="I49" i="25" s="1"/>
  <c r="F53" i="25"/>
  <c r="I53" i="25" s="1"/>
  <c r="F57" i="25"/>
  <c r="I57" i="25" s="1"/>
  <c r="F7" i="25"/>
  <c r="I7" i="25" s="1"/>
  <c r="F12" i="25"/>
  <c r="I12" i="25" s="1"/>
  <c r="F17" i="25"/>
  <c r="I17" i="25" s="1"/>
  <c r="F23" i="25"/>
  <c r="I23" i="25" s="1"/>
  <c r="F28" i="25"/>
  <c r="I28" i="25" s="1"/>
  <c r="F33" i="25"/>
  <c r="I33" i="25" s="1"/>
  <c r="F50" i="25"/>
  <c r="I50" i="25" s="1"/>
  <c r="F54" i="25"/>
  <c r="I54" i="25" s="1"/>
  <c r="F8" i="25"/>
  <c r="I8" i="25" s="1"/>
  <c r="F13" i="25"/>
  <c r="I13" i="25" s="1"/>
  <c r="F19" i="25"/>
  <c r="I19" i="25" s="1"/>
  <c r="F24" i="25"/>
  <c r="I24" i="25" s="1"/>
  <c r="F29" i="25"/>
  <c r="I29" i="25" s="1"/>
  <c r="F35" i="25"/>
  <c r="I35" i="25" s="1"/>
  <c r="F43" i="25"/>
  <c r="I43" i="25" s="1"/>
  <c r="F47" i="25"/>
  <c r="I47" i="25" s="1"/>
  <c r="F51" i="25"/>
  <c r="I51" i="25" s="1"/>
  <c r="F55" i="25"/>
  <c r="I55" i="25" s="1"/>
  <c r="F9" i="25"/>
  <c r="I9" i="25" s="1"/>
  <c r="F15" i="25"/>
  <c r="I15" i="25" s="1"/>
  <c r="F20" i="25"/>
  <c r="I20" i="25" s="1"/>
  <c r="F25" i="25"/>
  <c r="I25" i="25" s="1"/>
  <c r="F31" i="25"/>
  <c r="I31" i="25" s="1"/>
  <c r="F36" i="25"/>
  <c r="I36" i="25" s="1"/>
  <c r="F40" i="25"/>
  <c r="I40" i="25" s="1"/>
  <c r="F44" i="25"/>
  <c r="I44" i="25" s="1"/>
  <c r="F48" i="25"/>
  <c r="I48" i="25" s="1"/>
  <c r="F52" i="25"/>
  <c r="I52" i="25" s="1"/>
  <c r="F56" i="25"/>
  <c r="I56" i="25" s="1"/>
  <c r="F11" i="25"/>
  <c r="I11" i="25" s="1"/>
  <c r="F16" i="25"/>
  <c r="I16" i="25" s="1"/>
  <c r="F21" i="25"/>
  <c r="I21" i="25" s="1"/>
  <c r="F27" i="25"/>
  <c r="I27" i="25" s="1"/>
  <c r="F32" i="25"/>
  <c r="I32" i="25" s="1"/>
  <c r="F6" i="25"/>
  <c r="I6" i="25" s="1"/>
  <c r="F38" i="25"/>
  <c r="I38" i="25" s="1"/>
  <c r="F42" i="25"/>
  <c r="I42" i="25" s="1"/>
  <c r="F46" i="25"/>
  <c r="I46" i="25" s="1"/>
  <c r="F18" i="25"/>
  <c r="I18" i="25" s="1"/>
  <c r="F34" i="25"/>
  <c r="I34" i="25" s="1"/>
  <c r="F61" i="25"/>
  <c r="I61" i="25" s="1"/>
  <c r="F65" i="25"/>
  <c r="I65" i="25" s="1"/>
  <c r="F69" i="25"/>
  <c r="I69" i="25" s="1"/>
  <c r="F73" i="25"/>
  <c r="I73" i="25" s="1"/>
  <c r="F77" i="25"/>
  <c r="I77" i="25" s="1"/>
  <c r="F81" i="25"/>
  <c r="I81" i="25" s="1"/>
  <c r="F85" i="25"/>
  <c r="I85" i="25" s="1"/>
  <c r="F89" i="25"/>
  <c r="I89" i="25" s="1"/>
  <c r="F93" i="25"/>
  <c r="I93" i="25" s="1"/>
  <c r="F97" i="25"/>
  <c r="I97" i="25" s="1"/>
  <c r="F101" i="25"/>
  <c r="I101" i="25" s="1"/>
  <c r="F105" i="25"/>
  <c r="I105" i="25" s="1"/>
  <c r="F109" i="25"/>
  <c r="I109" i="25" s="1"/>
  <c r="F62" i="25"/>
  <c r="I62" i="25" s="1"/>
  <c r="F66" i="25"/>
  <c r="I66" i="25" s="1"/>
  <c r="F70" i="25"/>
  <c r="I70" i="25" s="1"/>
  <c r="F74" i="25"/>
  <c r="I74" i="25" s="1"/>
  <c r="F78" i="25"/>
  <c r="I78" i="25" s="1"/>
  <c r="F82" i="25"/>
  <c r="I82" i="25" s="1"/>
  <c r="F86" i="25"/>
  <c r="I86" i="25" s="1"/>
  <c r="F90" i="25"/>
  <c r="I90" i="25" s="1"/>
  <c r="F94" i="25"/>
  <c r="I94" i="25" s="1"/>
  <c r="F98" i="25"/>
  <c r="I98" i="25" s="1"/>
  <c r="F102" i="25"/>
  <c r="I102" i="25" s="1"/>
  <c r="F106" i="25"/>
  <c r="I106" i="25" s="1"/>
  <c r="F110" i="25"/>
  <c r="I110" i="25" s="1"/>
  <c r="F59" i="25"/>
  <c r="I59" i="25" s="1"/>
  <c r="F63" i="25"/>
  <c r="I63" i="25" s="1"/>
  <c r="F67" i="25"/>
  <c r="I67" i="25" s="1"/>
  <c r="F71" i="25"/>
  <c r="I71" i="25" s="1"/>
  <c r="F75" i="25"/>
  <c r="I75" i="25" s="1"/>
  <c r="F79" i="25"/>
  <c r="I79" i="25" s="1"/>
  <c r="F83" i="25"/>
  <c r="I83" i="25" s="1"/>
  <c r="F87" i="25"/>
  <c r="I87" i="25" s="1"/>
  <c r="F91" i="25"/>
  <c r="I91" i="25" s="1"/>
  <c r="F95" i="25"/>
  <c r="I95" i="25" s="1"/>
  <c r="F99" i="25"/>
  <c r="I99" i="25" s="1"/>
  <c r="F103" i="25"/>
  <c r="I103" i="25" s="1"/>
  <c r="F107" i="25"/>
  <c r="I107" i="25" s="1"/>
  <c r="F111" i="25"/>
  <c r="I111" i="25" s="1"/>
  <c r="F60" i="25"/>
  <c r="I60" i="25" s="1"/>
  <c r="F64" i="25"/>
  <c r="I64" i="25" s="1"/>
  <c r="F68" i="25"/>
  <c r="I68" i="25" s="1"/>
  <c r="F72" i="25"/>
  <c r="I72" i="25" s="1"/>
  <c r="F76" i="25"/>
  <c r="I76" i="25" s="1"/>
  <c r="F80" i="25"/>
  <c r="I80" i="25" s="1"/>
  <c r="F84" i="25"/>
  <c r="I84" i="25" s="1"/>
  <c r="F88" i="25"/>
  <c r="I88" i="25" s="1"/>
  <c r="F92" i="25"/>
  <c r="I92" i="25" s="1"/>
  <c r="F96" i="25"/>
  <c r="I96" i="25" s="1"/>
  <c r="F100" i="25"/>
  <c r="I100" i="25" s="1"/>
  <c r="F104" i="25"/>
  <c r="I104" i="25" s="1"/>
  <c r="F108" i="25"/>
  <c r="I108" i="25" s="1"/>
  <c r="F39" i="23"/>
  <c r="F18" i="23"/>
  <c r="F30" i="23"/>
  <c r="F19" i="23"/>
  <c r="F31" i="23"/>
  <c r="F20" i="23"/>
  <c r="F32" i="23"/>
  <c r="F21" i="23"/>
  <c r="F33" i="23"/>
  <c r="F43" i="23"/>
  <c r="F47" i="23"/>
  <c r="F51" i="23"/>
  <c r="F55" i="23"/>
  <c r="H55" i="23" s="1"/>
  <c r="F27" i="23"/>
  <c r="F35" i="23"/>
  <c r="F36" i="23"/>
  <c r="F42" i="23"/>
  <c r="F40" i="23"/>
  <c r="F10" i="23"/>
  <c r="F11" i="23"/>
  <c r="F12" i="23"/>
  <c r="F13" i="23"/>
  <c r="F9" i="23"/>
  <c r="F44" i="23"/>
  <c r="F48" i="23"/>
  <c r="F52" i="23"/>
  <c r="F56" i="23"/>
  <c r="H56" i="23" s="1"/>
  <c r="F26" i="23"/>
  <c r="F28" i="23"/>
  <c r="F29" i="23"/>
  <c r="F46" i="23"/>
  <c r="F54" i="23"/>
  <c r="H54" i="23" s="1"/>
  <c r="F14" i="23"/>
  <c r="F22" i="23"/>
  <c r="F15" i="23"/>
  <c r="F23" i="23"/>
  <c r="F16" i="23"/>
  <c r="F24" i="23"/>
  <c r="F17" i="23"/>
  <c r="F25" i="23"/>
  <c r="F41" i="23"/>
  <c r="F45" i="23"/>
  <c r="F49" i="23"/>
  <c r="F53" i="23"/>
  <c r="H53" i="23" s="1"/>
  <c r="E23" i="26" s="1"/>
  <c r="F38" i="23"/>
  <c r="F34" i="23"/>
  <c r="F37" i="23"/>
  <c r="F50" i="23"/>
  <c r="D13" i="18"/>
  <c r="D6" i="18"/>
  <c r="L6" i="22"/>
  <c r="G11" i="21"/>
  <c r="I11" i="21" s="1"/>
  <c r="G42" i="20"/>
  <c r="G38" i="20"/>
  <c r="G34" i="20"/>
  <c r="G30" i="20"/>
  <c r="G26" i="20"/>
  <c r="G22" i="20"/>
  <c r="G18" i="20"/>
  <c r="G14" i="20"/>
  <c r="G10" i="20"/>
  <c r="G47" i="20"/>
  <c r="I47" i="20" s="1"/>
  <c r="G41" i="20"/>
  <c r="G37" i="20"/>
  <c r="G33" i="20"/>
  <c r="G29" i="20"/>
  <c r="G25" i="20"/>
  <c r="G21" i="20"/>
  <c r="G17" i="20"/>
  <c r="G13" i="20"/>
  <c r="G9" i="20"/>
  <c r="G46" i="20"/>
  <c r="I46" i="20" s="1"/>
  <c r="G6" i="20"/>
  <c r="G40" i="20"/>
  <c r="G36" i="20"/>
  <c r="G32" i="20"/>
  <c r="G28" i="20"/>
  <c r="G24" i="20"/>
  <c r="G20" i="20"/>
  <c r="G16" i="20"/>
  <c r="G12" i="20"/>
  <c r="G8" i="20"/>
  <c r="G45" i="20"/>
  <c r="I45" i="20" s="1"/>
  <c r="G43" i="20"/>
  <c r="G39" i="20"/>
  <c r="G35" i="20"/>
  <c r="G31" i="20"/>
  <c r="G27" i="20"/>
  <c r="G23" i="20"/>
  <c r="G19" i="20"/>
  <c r="G15" i="20"/>
  <c r="G11" i="20"/>
  <c r="G7" i="20"/>
  <c r="G44" i="20"/>
  <c r="I44" i="20" s="1"/>
  <c r="G7" i="21"/>
  <c r="I7" i="21" s="1"/>
  <c r="G6" i="21"/>
  <c r="G39" i="21"/>
  <c r="I39" i="21" s="1"/>
  <c r="G31" i="21"/>
  <c r="I31" i="21" s="1"/>
  <c r="G23" i="21"/>
  <c r="I23" i="21" s="1"/>
  <c r="G15" i="21"/>
  <c r="I15" i="21" s="1"/>
  <c r="G42" i="21"/>
  <c r="I42" i="21" s="1"/>
  <c r="G38" i="21"/>
  <c r="I38" i="21" s="1"/>
  <c r="G34" i="21"/>
  <c r="I34" i="21" s="1"/>
  <c r="G30" i="21"/>
  <c r="I30" i="21" s="1"/>
  <c r="G26" i="21"/>
  <c r="I26" i="21" s="1"/>
  <c r="G22" i="21"/>
  <c r="I22" i="21" s="1"/>
  <c r="G18" i="21"/>
  <c r="I18" i="21" s="1"/>
  <c r="G14" i="21"/>
  <c r="I14" i="21" s="1"/>
  <c r="G10" i="21"/>
  <c r="I10" i="21" s="1"/>
  <c r="G44" i="21"/>
  <c r="I44" i="21" s="1"/>
  <c r="G36" i="21"/>
  <c r="I36" i="21" s="1"/>
  <c r="G28" i="21"/>
  <c r="I28" i="21" s="1"/>
  <c r="G20" i="21"/>
  <c r="I20" i="21" s="1"/>
  <c r="G12" i="21"/>
  <c r="I12" i="21" s="1"/>
  <c r="G45" i="21"/>
  <c r="I45" i="21" s="1"/>
  <c r="G41" i="21"/>
  <c r="I41" i="21" s="1"/>
  <c r="G37" i="21"/>
  <c r="I37" i="21" s="1"/>
  <c r="G33" i="21"/>
  <c r="I33" i="21" s="1"/>
  <c r="G29" i="21"/>
  <c r="I29" i="21" s="1"/>
  <c r="G25" i="21"/>
  <c r="I25" i="21" s="1"/>
  <c r="G21" i="21"/>
  <c r="I21" i="21" s="1"/>
  <c r="G17" i="21"/>
  <c r="I17" i="21" s="1"/>
  <c r="G13" i="21"/>
  <c r="I13" i="21" s="1"/>
  <c r="G9" i="21"/>
  <c r="I9" i="21" s="1"/>
  <c r="G43" i="21"/>
  <c r="I43" i="21" s="1"/>
  <c r="G35" i="21"/>
  <c r="I35" i="21" s="1"/>
  <c r="G27" i="21"/>
  <c r="I27" i="21" s="1"/>
  <c r="G19" i="21"/>
  <c r="I19" i="21" s="1"/>
  <c r="G40" i="21"/>
  <c r="I40" i="21" s="1"/>
  <c r="G32" i="21"/>
  <c r="I32" i="21" s="1"/>
  <c r="G24" i="21"/>
  <c r="I24" i="21" s="1"/>
  <c r="G16" i="21"/>
  <c r="I16" i="21" s="1"/>
  <c r="G8" i="21"/>
  <c r="I8" i="21" s="1"/>
  <c r="F30" i="13"/>
  <c r="F26" i="13"/>
  <c r="F22" i="13"/>
  <c r="F18" i="13"/>
  <c r="F14" i="13"/>
  <c r="F10" i="13"/>
  <c r="F29" i="13"/>
  <c r="F25" i="13"/>
  <c r="F21" i="13"/>
  <c r="F17" i="13"/>
  <c r="F13" i="13"/>
  <c r="F9" i="13"/>
  <c r="F28" i="13"/>
  <c r="F24" i="13"/>
  <c r="F20" i="13"/>
  <c r="F16" i="13"/>
  <c r="F12" i="13"/>
  <c r="F8" i="13"/>
  <c r="F6" i="13"/>
  <c r="F27" i="13"/>
  <c r="F23" i="13"/>
  <c r="F19" i="13"/>
  <c r="F15" i="13"/>
  <c r="F11" i="13"/>
  <c r="F7" i="13"/>
  <c r="F8" i="31"/>
  <c r="F39" i="31"/>
  <c r="H11" i="5"/>
  <c r="F90" i="31"/>
  <c r="F86" i="31"/>
  <c r="F82" i="31"/>
  <c r="F78" i="31"/>
  <c r="F74" i="31"/>
  <c r="F70" i="31"/>
  <c r="F66" i="31"/>
  <c r="F62" i="31"/>
  <c r="F58" i="31"/>
  <c r="F54" i="31"/>
  <c r="F50" i="31"/>
  <c r="F42" i="31"/>
  <c r="F38" i="31"/>
  <c r="F34" i="31"/>
  <c r="F30" i="31"/>
  <c r="F26" i="31"/>
  <c r="F22" i="31"/>
  <c r="F18" i="31"/>
  <c r="F14" i="31"/>
  <c r="F10" i="31"/>
  <c r="F44" i="31"/>
  <c r="F24" i="31"/>
  <c r="F81" i="31"/>
  <c r="F73" i="31"/>
  <c r="F61" i="31"/>
  <c r="F49" i="31"/>
  <c r="F29" i="31"/>
  <c r="F21" i="31"/>
  <c r="F9" i="31"/>
  <c r="F89" i="31"/>
  <c r="F77" i="31"/>
  <c r="F65" i="31"/>
  <c r="F53" i="31"/>
  <c r="F37" i="31"/>
  <c r="F17" i="31"/>
  <c r="F16" i="31"/>
  <c r="H31" i="5"/>
  <c r="F31" i="31"/>
  <c r="H16" i="5"/>
  <c r="F7" i="31"/>
  <c r="F85" i="31"/>
  <c r="F69" i="31"/>
  <c r="F57" i="31"/>
  <c r="F41" i="31"/>
  <c r="F33" i="31"/>
  <c r="F25" i="31"/>
  <c r="F13" i="31"/>
  <c r="F43" i="31"/>
  <c r="H19" i="5"/>
  <c r="H7" i="5"/>
  <c r="F23" i="31"/>
  <c r="F47" i="31"/>
  <c r="F15" i="31"/>
  <c r="H12" i="5"/>
  <c r="F32" i="31"/>
  <c r="H30" i="5"/>
  <c r="F20" i="31"/>
  <c r="F36" i="31"/>
  <c r="H6" i="5"/>
  <c r="H14" i="5"/>
  <c r="F6" i="31"/>
  <c r="F28" i="31"/>
  <c r="F12" i="31"/>
  <c r="F40" i="31"/>
  <c r="H29" i="5"/>
  <c r="H21" i="5"/>
  <c r="H8" i="5"/>
  <c r="F35" i="31"/>
  <c r="F27" i="31"/>
  <c r="F19" i="31"/>
  <c r="F11" i="31"/>
  <c r="F46" i="31"/>
  <c r="F92" i="31"/>
  <c r="F88" i="31"/>
  <c r="F84" i="31"/>
  <c r="F80" i="31"/>
  <c r="F76" i="31"/>
  <c r="F72" i="31"/>
  <c r="F68" i="31"/>
  <c r="F64" i="31"/>
  <c r="F60" i="31"/>
  <c r="F56" i="31"/>
  <c r="F52" i="31"/>
  <c r="F48" i="31"/>
  <c r="F45" i="31"/>
  <c r="F91" i="31"/>
  <c r="F87" i="31"/>
  <c r="F83" i="31"/>
  <c r="F79" i="31"/>
  <c r="F75" i="31"/>
  <c r="F71" i="31"/>
  <c r="F67" i="31"/>
  <c r="F63" i="31"/>
  <c r="F59" i="31"/>
  <c r="F55" i="31"/>
  <c r="F51" i="31"/>
  <c r="E20" i="26"/>
  <c r="M3000" i="22"/>
  <c r="M2999" i="22"/>
  <c r="M2998" i="22"/>
  <c r="M2997" i="22"/>
  <c r="M2996" i="22"/>
  <c r="M2995" i="22"/>
  <c r="M2994" i="22"/>
  <c r="M2993" i="22"/>
  <c r="M2992" i="22"/>
  <c r="M2991" i="22"/>
  <c r="M2990" i="22"/>
  <c r="M2989" i="22"/>
  <c r="M2988" i="22"/>
  <c r="M2987" i="22"/>
  <c r="M2986" i="22"/>
  <c r="M2985" i="22"/>
  <c r="M2984" i="22"/>
  <c r="M2983" i="22"/>
  <c r="M2982" i="22"/>
  <c r="M2981" i="22"/>
  <c r="M2980" i="22"/>
  <c r="M2979" i="22"/>
  <c r="M2978" i="22"/>
  <c r="M2977" i="22"/>
  <c r="M2976" i="22"/>
  <c r="M2975" i="22"/>
  <c r="M2974" i="22"/>
  <c r="M2973" i="22"/>
  <c r="M2972" i="22"/>
  <c r="M2971" i="22"/>
  <c r="M2970" i="22"/>
  <c r="M2969" i="22"/>
  <c r="M2968" i="22"/>
  <c r="M2967" i="22"/>
  <c r="M2966" i="22"/>
  <c r="M2965" i="22"/>
  <c r="M2964" i="22"/>
  <c r="M2963" i="22"/>
  <c r="M2962" i="22"/>
  <c r="M2961" i="22"/>
  <c r="M2960" i="22"/>
  <c r="M2959" i="22"/>
  <c r="M2958" i="22"/>
  <c r="M2957" i="22"/>
  <c r="M2956" i="22"/>
  <c r="M2955" i="22"/>
  <c r="M2954" i="22"/>
  <c r="M2953" i="22"/>
  <c r="M2952" i="22"/>
  <c r="M2951" i="22"/>
  <c r="M2950" i="22"/>
  <c r="M2949" i="22"/>
  <c r="M2948" i="22"/>
  <c r="M2947" i="22"/>
  <c r="M2946" i="22"/>
  <c r="M2945" i="22"/>
  <c r="M2944" i="22"/>
  <c r="M2943" i="22"/>
  <c r="M2942" i="22"/>
  <c r="M2941" i="22"/>
  <c r="M2940" i="22"/>
  <c r="M2939" i="22"/>
  <c r="M2938" i="22"/>
  <c r="M2937" i="22"/>
  <c r="M2936" i="22"/>
  <c r="M2935" i="22"/>
  <c r="M2934" i="22"/>
  <c r="M2933" i="22"/>
  <c r="M2932" i="22"/>
  <c r="M2931" i="22"/>
  <c r="M2930" i="22"/>
  <c r="M2929" i="22"/>
  <c r="M2928" i="22"/>
  <c r="M2927" i="22"/>
  <c r="M2926" i="22"/>
  <c r="M2925" i="22"/>
  <c r="M2924" i="22"/>
  <c r="M2923" i="22"/>
  <c r="M2922" i="22"/>
  <c r="M2921" i="22"/>
  <c r="M2920" i="22"/>
  <c r="M2919" i="22"/>
  <c r="M2918" i="22"/>
  <c r="M2917" i="22"/>
  <c r="M2916" i="22"/>
  <c r="M2915" i="22"/>
  <c r="M2914" i="22"/>
  <c r="M2913" i="22"/>
  <c r="M2912" i="22"/>
  <c r="M2911" i="22"/>
  <c r="M2910" i="22"/>
  <c r="M2909" i="22"/>
  <c r="M2908" i="22"/>
  <c r="M2907" i="22"/>
  <c r="M2906" i="22"/>
  <c r="M2905" i="22"/>
  <c r="M2904" i="22"/>
  <c r="M2903" i="22"/>
  <c r="M2902" i="22"/>
  <c r="M2901" i="22"/>
  <c r="M2900" i="22"/>
  <c r="M2899" i="22"/>
  <c r="M2898" i="22"/>
  <c r="M2897" i="22"/>
  <c r="M2896" i="22"/>
  <c r="M2895" i="22"/>
  <c r="M2894" i="22"/>
  <c r="M2893" i="22"/>
  <c r="M2892" i="22"/>
  <c r="M2891" i="22"/>
  <c r="M2890" i="22"/>
  <c r="M2889" i="22"/>
  <c r="M2888" i="22"/>
  <c r="M2887" i="22"/>
  <c r="M2886" i="22"/>
  <c r="M2885" i="22"/>
  <c r="M2884" i="22"/>
  <c r="M2883" i="22"/>
  <c r="M2882" i="22"/>
  <c r="M2881" i="22"/>
  <c r="M2880" i="22"/>
  <c r="M2879" i="22"/>
  <c r="M2878" i="22"/>
  <c r="M2877" i="22"/>
  <c r="M2876" i="22"/>
  <c r="M2875" i="22"/>
  <c r="M2874" i="22"/>
  <c r="M2873" i="22"/>
  <c r="M2872" i="22"/>
  <c r="M2871" i="22"/>
  <c r="M2870" i="22"/>
  <c r="M2869" i="22"/>
  <c r="M2868" i="22"/>
  <c r="M2867" i="22"/>
  <c r="M2866" i="22"/>
  <c r="M2865" i="22"/>
  <c r="M2864" i="22"/>
  <c r="M2863" i="22"/>
  <c r="M2862" i="22"/>
  <c r="M2861" i="22"/>
  <c r="M2860" i="22"/>
  <c r="M2859" i="22"/>
  <c r="M2858" i="22"/>
  <c r="M2857" i="22"/>
  <c r="M2856" i="22"/>
  <c r="M2855" i="22"/>
  <c r="M2854" i="22"/>
  <c r="M2853" i="22"/>
  <c r="M2852" i="22"/>
  <c r="M2851" i="22"/>
  <c r="M2850" i="22"/>
  <c r="M2849" i="22"/>
  <c r="M2848" i="22"/>
  <c r="M2847" i="22"/>
  <c r="M2846" i="22"/>
  <c r="M2845" i="22"/>
  <c r="M2844" i="22"/>
  <c r="M2843" i="22"/>
  <c r="M2842" i="22"/>
  <c r="M2841" i="22"/>
  <c r="M2840" i="22"/>
  <c r="M2839" i="22"/>
  <c r="M2838" i="22"/>
  <c r="M2837" i="22"/>
  <c r="M2836" i="22"/>
  <c r="M2835" i="22"/>
  <c r="M2834" i="22"/>
  <c r="M2833" i="22"/>
  <c r="M2832" i="22"/>
  <c r="M2831" i="22"/>
  <c r="M2830" i="22"/>
  <c r="M2829" i="22"/>
  <c r="M2828" i="22"/>
  <c r="M2827" i="22"/>
  <c r="M2826" i="22"/>
  <c r="M2825" i="22"/>
  <c r="M2824" i="22"/>
  <c r="M2823" i="22"/>
  <c r="M2822" i="22"/>
  <c r="M2821" i="22"/>
  <c r="M2820" i="22"/>
  <c r="M2819" i="22"/>
  <c r="M2818" i="22"/>
  <c r="M2817" i="22"/>
  <c r="M2816" i="22"/>
  <c r="M2815" i="22"/>
  <c r="M2814" i="22"/>
  <c r="M2813" i="22"/>
  <c r="M2812" i="22"/>
  <c r="M2811" i="22"/>
  <c r="M2810" i="22"/>
  <c r="M2809" i="22"/>
  <c r="M2808" i="22"/>
  <c r="M2807" i="22"/>
  <c r="M2806" i="22"/>
  <c r="M2805" i="22"/>
  <c r="M2804" i="22"/>
  <c r="M2803" i="22"/>
  <c r="M2802" i="22"/>
  <c r="M2801" i="22"/>
  <c r="M2800" i="22"/>
  <c r="M2799" i="22"/>
  <c r="M2798" i="22"/>
  <c r="M2797" i="22"/>
  <c r="M2796" i="22"/>
  <c r="M2795" i="22"/>
  <c r="M2794" i="22"/>
  <c r="M2793" i="22"/>
  <c r="M2792" i="22"/>
  <c r="M2791" i="22"/>
  <c r="M2790" i="22"/>
  <c r="M2789" i="22"/>
  <c r="M2788" i="22"/>
  <c r="M2787" i="22"/>
  <c r="M2786" i="22"/>
  <c r="M2785" i="22"/>
  <c r="M2784" i="22"/>
  <c r="M2783" i="22"/>
  <c r="M2782" i="22"/>
  <c r="M2781" i="22"/>
  <c r="M2780" i="22"/>
  <c r="M2779" i="22"/>
  <c r="M2778" i="22"/>
  <c r="M2777" i="22"/>
  <c r="M2776" i="22"/>
  <c r="M2775" i="22"/>
  <c r="M2774" i="22"/>
  <c r="M2773" i="22"/>
  <c r="M2772" i="22"/>
  <c r="M2771" i="22"/>
  <c r="M2770" i="22"/>
  <c r="M2769" i="22"/>
  <c r="M2768" i="22"/>
  <c r="M2767" i="22"/>
  <c r="M2766" i="22"/>
  <c r="M2765" i="22"/>
  <c r="M2764" i="22"/>
  <c r="M2763" i="22"/>
  <c r="M2762" i="22"/>
  <c r="M2761" i="22"/>
  <c r="M2760" i="22"/>
  <c r="M2759" i="22"/>
  <c r="M2758" i="22"/>
  <c r="M2757" i="22"/>
  <c r="M2756" i="22"/>
  <c r="M2755" i="22"/>
  <c r="M2754" i="22"/>
  <c r="M2753" i="22"/>
  <c r="M2752" i="22"/>
  <c r="M2751" i="22"/>
  <c r="M2750" i="22"/>
  <c r="M2749" i="22"/>
  <c r="M2748" i="22"/>
  <c r="M2747" i="22"/>
  <c r="M2746" i="22"/>
  <c r="M2745" i="22"/>
  <c r="M2744" i="22"/>
  <c r="M2743" i="22"/>
  <c r="M2742" i="22"/>
  <c r="M2741" i="22"/>
  <c r="M2740" i="22"/>
  <c r="M2739" i="22"/>
  <c r="M2738" i="22"/>
  <c r="M2737" i="22"/>
  <c r="M2736" i="22"/>
  <c r="M2735" i="22"/>
  <c r="M2734" i="22"/>
  <c r="M2733" i="22"/>
  <c r="M2732" i="22"/>
  <c r="M2731" i="22"/>
  <c r="M2730" i="22"/>
  <c r="M2729" i="22"/>
  <c r="M2728" i="22"/>
  <c r="M2727" i="22"/>
  <c r="M2726" i="22"/>
  <c r="M2725" i="22"/>
  <c r="M2724" i="22"/>
  <c r="M2723" i="22"/>
  <c r="M2722" i="22"/>
  <c r="M2721" i="22"/>
  <c r="M2720" i="22"/>
  <c r="M2719" i="22"/>
  <c r="M2718" i="22"/>
  <c r="M2717" i="22"/>
  <c r="M2716" i="22"/>
  <c r="M2715" i="22"/>
  <c r="M2714" i="22"/>
  <c r="M2713" i="22"/>
  <c r="M2712" i="22"/>
  <c r="M2711" i="22"/>
  <c r="M2710" i="22"/>
  <c r="M2709" i="22"/>
  <c r="M2708" i="22"/>
  <c r="M2707" i="22"/>
  <c r="M2706" i="22"/>
  <c r="M2705" i="22"/>
  <c r="M2704" i="22"/>
  <c r="M2703" i="22"/>
  <c r="M2702" i="22"/>
  <c r="M2701" i="22"/>
  <c r="M2700" i="22"/>
  <c r="M2699" i="22"/>
  <c r="M2698" i="22"/>
  <c r="M2697" i="22"/>
  <c r="M2696" i="22"/>
  <c r="M2695" i="22"/>
  <c r="M2694" i="22"/>
  <c r="M2693" i="22"/>
  <c r="M2692" i="22"/>
  <c r="M2691" i="22"/>
  <c r="M2690" i="22"/>
  <c r="M2689" i="22"/>
  <c r="M2688" i="22"/>
  <c r="M2687" i="22"/>
  <c r="M2686" i="22"/>
  <c r="M2685" i="22"/>
  <c r="M2684" i="22"/>
  <c r="M2683" i="22"/>
  <c r="M2682" i="22"/>
  <c r="M2681" i="22"/>
  <c r="M2680" i="22"/>
  <c r="M2679" i="22"/>
  <c r="M2678" i="22"/>
  <c r="M2677" i="22"/>
  <c r="M2676" i="22"/>
  <c r="M2675" i="22"/>
  <c r="M2674" i="22"/>
  <c r="M2673" i="22"/>
  <c r="M2672" i="22"/>
  <c r="M2671" i="22"/>
  <c r="M2670" i="22"/>
  <c r="M2669" i="22"/>
  <c r="M2668" i="22"/>
  <c r="M2667" i="22"/>
  <c r="M2666" i="22"/>
  <c r="M2665" i="22"/>
  <c r="M2664" i="22"/>
  <c r="M2663" i="22"/>
  <c r="M2662" i="22"/>
  <c r="M2661" i="22"/>
  <c r="M2660" i="22"/>
  <c r="M2659" i="22"/>
  <c r="M2658" i="22"/>
  <c r="M2657" i="22"/>
  <c r="M2656" i="22"/>
  <c r="M2655" i="22"/>
  <c r="M2654" i="22"/>
  <c r="M2653" i="22"/>
  <c r="M2652" i="22"/>
  <c r="M2651" i="22"/>
  <c r="M2650" i="22"/>
  <c r="M2649" i="22"/>
  <c r="M2648" i="22"/>
  <c r="M2647" i="22"/>
  <c r="M2646" i="22"/>
  <c r="M2645" i="22"/>
  <c r="M2644" i="22"/>
  <c r="M2643" i="22"/>
  <c r="M2642" i="22"/>
  <c r="M2641" i="22"/>
  <c r="M2640" i="22"/>
  <c r="M2639" i="22"/>
  <c r="M2638" i="22"/>
  <c r="M2637" i="22"/>
  <c r="M2636" i="22"/>
  <c r="M2635" i="22"/>
  <c r="M2634" i="22"/>
  <c r="M2633" i="22"/>
  <c r="M2632" i="22"/>
  <c r="M2631" i="22"/>
  <c r="M2630" i="22"/>
  <c r="M2629" i="22"/>
  <c r="M2628" i="22"/>
  <c r="M2627" i="22"/>
  <c r="M2626" i="22"/>
  <c r="M2625" i="22"/>
  <c r="M2624" i="22"/>
  <c r="M2623" i="22"/>
  <c r="M2622" i="22"/>
  <c r="M2621" i="22"/>
  <c r="M2620" i="22"/>
  <c r="M2619" i="22"/>
  <c r="M2618" i="22"/>
  <c r="M2617" i="22"/>
  <c r="M2616" i="22"/>
  <c r="M2615" i="22"/>
  <c r="M2614" i="22"/>
  <c r="M2613" i="22"/>
  <c r="M2612" i="22"/>
  <c r="M2611" i="22"/>
  <c r="M2610" i="22"/>
  <c r="M2609" i="22"/>
  <c r="M2608" i="22"/>
  <c r="M2607" i="22"/>
  <c r="M2606" i="22"/>
  <c r="M2605" i="22"/>
  <c r="M2604" i="22"/>
  <c r="M2603" i="22"/>
  <c r="M2602" i="22"/>
  <c r="M2601" i="22"/>
  <c r="M2600" i="22"/>
  <c r="M2599" i="22"/>
  <c r="M2598" i="22"/>
  <c r="M2597" i="22"/>
  <c r="M2596" i="22"/>
  <c r="M2595" i="22"/>
  <c r="M2594" i="22"/>
  <c r="M2593" i="22"/>
  <c r="M2592" i="22"/>
  <c r="M2591" i="22"/>
  <c r="M2590" i="22"/>
  <c r="M2589" i="22"/>
  <c r="M2588" i="22"/>
  <c r="M2587" i="22"/>
  <c r="M2586" i="22"/>
  <c r="M2585" i="22"/>
  <c r="M2584" i="22"/>
  <c r="M2583" i="22"/>
  <c r="M2582" i="22"/>
  <c r="M2581" i="22"/>
  <c r="M2580" i="22"/>
  <c r="M2579" i="22"/>
  <c r="M2578" i="22"/>
  <c r="M2577" i="22"/>
  <c r="M2576" i="22"/>
  <c r="M2575" i="22"/>
  <c r="M2574" i="22"/>
  <c r="M2573" i="22"/>
  <c r="M2572" i="22"/>
  <c r="M2571" i="22"/>
  <c r="M2570" i="22"/>
  <c r="M2569" i="22"/>
  <c r="M2568" i="22"/>
  <c r="M2567" i="22"/>
  <c r="M2566" i="22"/>
  <c r="M2565" i="22"/>
  <c r="M2564" i="22"/>
  <c r="M2563" i="22"/>
  <c r="M2562" i="22"/>
  <c r="M2561" i="22"/>
  <c r="M2560" i="22"/>
  <c r="M2559" i="22"/>
  <c r="M2558" i="22"/>
  <c r="M2557" i="22"/>
  <c r="M2556" i="22"/>
  <c r="M2555" i="22"/>
  <c r="M2554" i="22"/>
  <c r="M2553" i="22"/>
  <c r="M2552" i="22"/>
  <c r="M2551" i="22"/>
  <c r="M2550" i="22"/>
  <c r="M2549" i="22"/>
  <c r="M2548" i="22"/>
  <c r="M2547" i="22"/>
  <c r="M2546" i="22"/>
  <c r="M2545" i="22"/>
  <c r="M2544" i="22"/>
  <c r="M2543" i="22"/>
  <c r="M2542" i="22"/>
  <c r="M2541" i="22"/>
  <c r="M2540" i="22"/>
  <c r="M2539" i="22"/>
  <c r="M2538" i="22"/>
  <c r="M2537" i="22"/>
  <c r="M2536" i="22"/>
  <c r="M2535" i="22"/>
  <c r="M2534" i="22"/>
  <c r="M2533" i="22"/>
  <c r="M2532" i="22"/>
  <c r="M2531" i="22"/>
  <c r="M2530" i="22"/>
  <c r="M2529" i="22"/>
  <c r="M2528" i="22"/>
  <c r="M2527" i="22"/>
  <c r="M2526" i="22"/>
  <c r="M2525" i="22"/>
  <c r="M2524" i="22"/>
  <c r="M2523" i="22"/>
  <c r="M2522" i="22"/>
  <c r="M2521" i="22"/>
  <c r="M2520" i="22"/>
  <c r="M2519" i="22"/>
  <c r="M2518" i="22"/>
  <c r="M2517" i="22"/>
  <c r="M2516" i="22"/>
  <c r="M2515" i="22"/>
  <c r="M2514" i="22"/>
  <c r="M2513" i="22"/>
  <c r="M2512" i="22"/>
  <c r="M2511" i="22"/>
  <c r="M2510" i="22"/>
  <c r="M2509" i="22"/>
  <c r="M2508" i="22"/>
  <c r="M2507" i="22"/>
  <c r="M2506" i="22"/>
  <c r="M2505" i="22"/>
  <c r="M2504" i="22"/>
  <c r="M2503" i="22"/>
  <c r="M2502" i="22"/>
  <c r="M2501" i="22"/>
  <c r="M2500" i="22"/>
  <c r="M2499" i="22"/>
  <c r="M2498" i="22"/>
  <c r="M2497" i="22"/>
  <c r="M2496" i="22"/>
  <c r="M2495" i="22"/>
  <c r="M2494" i="22"/>
  <c r="M2493" i="22"/>
  <c r="M2492" i="22"/>
  <c r="M2491" i="22"/>
  <c r="M2490" i="22"/>
  <c r="M2489" i="22"/>
  <c r="M2488" i="22"/>
  <c r="M2487" i="22"/>
  <c r="M2486" i="22"/>
  <c r="M2485" i="22"/>
  <c r="M2484" i="22"/>
  <c r="M2483" i="22"/>
  <c r="M2482" i="22"/>
  <c r="M2481" i="22"/>
  <c r="M2480" i="22"/>
  <c r="M2479" i="22"/>
  <c r="M2478" i="22"/>
  <c r="M2477" i="22"/>
  <c r="M2476" i="22"/>
  <c r="M2475" i="22"/>
  <c r="M2474" i="22"/>
  <c r="M2473" i="22"/>
  <c r="M2472" i="22"/>
  <c r="M2471" i="22"/>
  <c r="M2470" i="22"/>
  <c r="M2469" i="22"/>
  <c r="M2468" i="22"/>
  <c r="M2467" i="22"/>
  <c r="M2466" i="22"/>
  <c r="M2465" i="22"/>
  <c r="M2464" i="22"/>
  <c r="M2463" i="22"/>
  <c r="M2462" i="22"/>
  <c r="M2461" i="22"/>
  <c r="M2460" i="22"/>
  <c r="M2459" i="22"/>
  <c r="M2458" i="22"/>
  <c r="M2457" i="22"/>
  <c r="M2456" i="22"/>
  <c r="M2455" i="22"/>
  <c r="M2454" i="22"/>
  <c r="M2453" i="22"/>
  <c r="M2452" i="22"/>
  <c r="M2451" i="22"/>
  <c r="M2450" i="22"/>
  <c r="M2449" i="22"/>
  <c r="M2448" i="22"/>
  <c r="M2447" i="22"/>
  <c r="M2446" i="22"/>
  <c r="M2445" i="22"/>
  <c r="M2444" i="22"/>
  <c r="M2443" i="22"/>
  <c r="M2442" i="22"/>
  <c r="M2441" i="22"/>
  <c r="M2440" i="22"/>
  <c r="M2439" i="22"/>
  <c r="M2438" i="22"/>
  <c r="M2437" i="22"/>
  <c r="M2436" i="22"/>
  <c r="M2435" i="22"/>
  <c r="M2434" i="22"/>
  <c r="M2433" i="22"/>
  <c r="M2432" i="22"/>
  <c r="M2431" i="22"/>
  <c r="M2430" i="22"/>
  <c r="M2429" i="22"/>
  <c r="M2428" i="22"/>
  <c r="M2427" i="22"/>
  <c r="M2426" i="22"/>
  <c r="M2425" i="22"/>
  <c r="M2424" i="22"/>
  <c r="M2423" i="22"/>
  <c r="M2422" i="22"/>
  <c r="M2421" i="22"/>
  <c r="M2420" i="22"/>
  <c r="M2419" i="22"/>
  <c r="M2418" i="22"/>
  <c r="M2417" i="22"/>
  <c r="M2416" i="22"/>
  <c r="M2415" i="22"/>
  <c r="M2414" i="22"/>
  <c r="M2413" i="22"/>
  <c r="M2412" i="22"/>
  <c r="M2411" i="22"/>
  <c r="M2410" i="22"/>
  <c r="M2409" i="22"/>
  <c r="M2408" i="22"/>
  <c r="M2407" i="22"/>
  <c r="M2406" i="22"/>
  <c r="M2405" i="22"/>
  <c r="M2404" i="22"/>
  <c r="M2403" i="22"/>
  <c r="M2402" i="22"/>
  <c r="M2401" i="22"/>
  <c r="M2400" i="22"/>
  <c r="M2399" i="22"/>
  <c r="M2398" i="22"/>
  <c r="M2397" i="22"/>
  <c r="M2396" i="22"/>
  <c r="M2395" i="22"/>
  <c r="M2394" i="22"/>
  <c r="M2393" i="22"/>
  <c r="M2392" i="22"/>
  <c r="M2391" i="22"/>
  <c r="M2390" i="22"/>
  <c r="M2389" i="22"/>
  <c r="M2388" i="22"/>
  <c r="M2387" i="22"/>
  <c r="M2386" i="22"/>
  <c r="M2385" i="22"/>
  <c r="M2384" i="22"/>
  <c r="M2383" i="22"/>
  <c r="M2382" i="22"/>
  <c r="M2381" i="22"/>
  <c r="M2380" i="22"/>
  <c r="M2379" i="22"/>
  <c r="M2378" i="22"/>
  <c r="M2377" i="22"/>
  <c r="M2376" i="22"/>
  <c r="M2375" i="22"/>
  <c r="M2374" i="22"/>
  <c r="M2373" i="22"/>
  <c r="M2372" i="22"/>
  <c r="M2371" i="22"/>
  <c r="M2370" i="22"/>
  <c r="M2369" i="22"/>
  <c r="M2368" i="22"/>
  <c r="M2367" i="22"/>
  <c r="M2366" i="22"/>
  <c r="M2365" i="22"/>
  <c r="M2364" i="22"/>
  <c r="M2363" i="22"/>
  <c r="M2362" i="22"/>
  <c r="M2361" i="22"/>
  <c r="M2360" i="22"/>
  <c r="M2359" i="22"/>
  <c r="M2358" i="22"/>
  <c r="M2357" i="22"/>
  <c r="M2356" i="22"/>
  <c r="M2355" i="22"/>
  <c r="M2354" i="22"/>
  <c r="M2353" i="22"/>
  <c r="M2352" i="22"/>
  <c r="M2351" i="22"/>
  <c r="M2350" i="22"/>
  <c r="M2349" i="22"/>
  <c r="M2348" i="22"/>
  <c r="M2347" i="22"/>
  <c r="M2346" i="22"/>
  <c r="M2345" i="22"/>
  <c r="M2344" i="22"/>
  <c r="M2343" i="22"/>
  <c r="M2342" i="22"/>
  <c r="M2341" i="22"/>
  <c r="M2340" i="22"/>
  <c r="M2339" i="22"/>
  <c r="M2338" i="22"/>
  <c r="M2337" i="22"/>
  <c r="M2336" i="22"/>
  <c r="M2335" i="22"/>
  <c r="M2334" i="22"/>
  <c r="M2333" i="22"/>
  <c r="M2332" i="22"/>
  <c r="M2331" i="22"/>
  <c r="M2330" i="22"/>
  <c r="M2329" i="22"/>
  <c r="M2328" i="22"/>
  <c r="M2327" i="22"/>
  <c r="M2326" i="22"/>
  <c r="M2325" i="22"/>
  <c r="M2324" i="22"/>
  <c r="M2323" i="22"/>
  <c r="M2322" i="22"/>
  <c r="M2321" i="22"/>
  <c r="M2320" i="22"/>
  <c r="M2319" i="22"/>
  <c r="M2318" i="22"/>
  <c r="M2317" i="22"/>
  <c r="M2316" i="22"/>
  <c r="M2315" i="22"/>
  <c r="M2314" i="22"/>
  <c r="M2313" i="22"/>
  <c r="M2312" i="22"/>
  <c r="M2311" i="22"/>
  <c r="M2310" i="22"/>
  <c r="M2309" i="22"/>
  <c r="M2308" i="22"/>
  <c r="M2307" i="22"/>
  <c r="M2306" i="22"/>
  <c r="M2305" i="22"/>
  <c r="M2304" i="22"/>
  <c r="M2303" i="22"/>
  <c r="M2302" i="22"/>
  <c r="M2301" i="22"/>
  <c r="M2300" i="22"/>
  <c r="M2299" i="22"/>
  <c r="M2298" i="22"/>
  <c r="M2297" i="22"/>
  <c r="M2296" i="22"/>
  <c r="M2295" i="22"/>
  <c r="M2294" i="22"/>
  <c r="M2293" i="22"/>
  <c r="M2292" i="22"/>
  <c r="M2291" i="22"/>
  <c r="M2290" i="22"/>
  <c r="M2289" i="22"/>
  <c r="M2288" i="22"/>
  <c r="M2287" i="22"/>
  <c r="M2286" i="22"/>
  <c r="M2285" i="22"/>
  <c r="M2284" i="22"/>
  <c r="M2283" i="22"/>
  <c r="M2282" i="22"/>
  <c r="M2281" i="22"/>
  <c r="M2280" i="22"/>
  <c r="M2279" i="22"/>
  <c r="M2278" i="22"/>
  <c r="M2277" i="22"/>
  <c r="M2276" i="22"/>
  <c r="M2275" i="22"/>
  <c r="M2274" i="22"/>
  <c r="M2273" i="22"/>
  <c r="M2272" i="22"/>
  <c r="M2271" i="22"/>
  <c r="M2270" i="22"/>
  <c r="M2269" i="22"/>
  <c r="M2268" i="22"/>
  <c r="M2267" i="22"/>
  <c r="M2266" i="22"/>
  <c r="M2265" i="22"/>
  <c r="M2264" i="22"/>
  <c r="M2263" i="22"/>
  <c r="M2262" i="22"/>
  <c r="M2261" i="22"/>
  <c r="M2260" i="22"/>
  <c r="M2259" i="22"/>
  <c r="M2258" i="22"/>
  <c r="M2257" i="22"/>
  <c r="M2256" i="22"/>
  <c r="M2255" i="22"/>
  <c r="M2254" i="22"/>
  <c r="M2253" i="22"/>
  <c r="M2252" i="22"/>
  <c r="M2251" i="22"/>
  <c r="M2250" i="22"/>
  <c r="M2249" i="22"/>
  <c r="M2248" i="22"/>
  <c r="M2247" i="22"/>
  <c r="M2246" i="22"/>
  <c r="M2245" i="22"/>
  <c r="M2244" i="22"/>
  <c r="M2243" i="22"/>
  <c r="M2242" i="22"/>
  <c r="M2241" i="22"/>
  <c r="M2240" i="22"/>
  <c r="M2239" i="22"/>
  <c r="M2238" i="22"/>
  <c r="M2237" i="22"/>
  <c r="M2236" i="22"/>
  <c r="M2235" i="22"/>
  <c r="M2234" i="22"/>
  <c r="M2233" i="22"/>
  <c r="M2232" i="22"/>
  <c r="M2231" i="22"/>
  <c r="M2230" i="22"/>
  <c r="M2229" i="22"/>
  <c r="M2228" i="22"/>
  <c r="M2227" i="22"/>
  <c r="M2226" i="22"/>
  <c r="M2225" i="22"/>
  <c r="M2224" i="22"/>
  <c r="M2223" i="22"/>
  <c r="M2222" i="22"/>
  <c r="M2221" i="22"/>
  <c r="M2220" i="22"/>
  <c r="M2219" i="22"/>
  <c r="M2218" i="22"/>
  <c r="M2217" i="22"/>
  <c r="M2216" i="22"/>
  <c r="M2215" i="22"/>
  <c r="M2214" i="22"/>
  <c r="M2213" i="22"/>
  <c r="M2212" i="22"/>
  <c r="M2211" i="22"/>
  <c r="M2210" i="22"/>
  <c r="M2209" i="22"/>
  <c r="M2208" i="22"/>
  <c r="M2207" i="22"/>
  <c r="M2206" i="22"/>
  <c r="M2205" i="22"/>
  <c r="M2204" i="22"/>
  <c r="M2203" i="22"/>
  <c r="M2202" i="22"/>
  <c r="M2201" i="22"/>
  <c r="M2200" i="22"/>
  <c r="M2199" i="22"/>
  <c r="M2198" i="22"/>
  <c r="M2197" i="22"/>
  <c r="M2196" i="22"/>
  <c r="M2195" i="22"/>
  <c r="M2194" i="22"/>
  <c r="M2193" i="22"/>
  <c r="M2192" i="22"/>
  <c r="M2191" i="22"/>
  <c r="M2190" i="22"/>
  <c r="M2189" i="22"/>
  <c r="M2188" i="22"/>
  <c r="M2187" i="22"/>
  <c r="M2186" i="22"/>
  <c r="M2185" i="22"/>
  <c r="M2184" i="22"/>
  <c r="M2183" i="22"/>
  <c r="M2182" i="22"/>
  <c r="M2181" i="22"/>
  <c r="M2180" i="22"/>
  <c r="M2179" i="22"/>
  <c r="M2178" i="22"/>
  <c r="M2177" i="22"/>
  <c r="M2176" i="22"/>
  <c r="M2175" i="22"/>
  <c r="M2174" i="22"/>
  <c r="M2173" i="22"/>
  <c r="M2172" i="22"/>
  <c r="M2171" i="22"/>
  <c r="M2170" i="22"/>
  <c r="M2169" i="22"/>
  <c r="M2168" i="22"/>
  <c r="M2167" i="22"/>
  <c r="M2166" i="22"/>
  <c r="M2165" i="22"/>
  <c r="M2164" i="22"/>
  <c r="M2163" i="22"/>
  <c r="M2162" i="22"/>
  <c r="M2161" i="22"/>
  <c r="M2160" i="22"/>
  <c r="M2159" i="22"/>
  <c r="M2158" i="22"/>
  <c r="M2157" i="22"/>
  <c r="M2156" i="22"/>
  <c r="M2155" i="22"/>
  <c r="M2154" i="22"/>
  <c r="M2153" i="22"/>
  <c r="M2152" i="22"/>
  <c r="M2151" i="22"/>
  <c r="M2150" i="22"/>
  <c r="M2149" i="22"/>
  <c r="M2148" i="22"/>
  <c r="M2147" i="22"/>
  <c r="M2146" i="22"/>
  <c r="M2145" i="22"/>
  <c r="M2144" i="22"/>
  <c r="M2143" i="22"/>
  <c r="M2142" i="22"/>
  <c r="M2141" i="22"/>
  <c r="M2140" i="22"/>
  <c r="M2139" i="22"/>
  <c r="M2138" i="22"/>
  <c r="M2137" i="22"/>
  <c r="M2136" i="22"/>
  <c r="M2135" i="22"/>
  <c r="M2134" i="22"/>
  <c r="M2133" i="22"/>
  <c r="M2132" i="22"/>
  <c r="M2131" i="22"/>
  <c r="M2130" i="22"/>
  <c r="M2129" i="22"/>
  <c r="M2128" i="22"/>
  <c r="M2127" i="22"/>
  <c r="M2126" i="22"/>
  <c r="M2125" i="22"/>
  <c r="M2124" i="22"/>
  <c r="M2123" i="22"/>
  <c r="M2122" i="22"/>
  <c r="M2121" i="22"/>
  <c r="M2120" i="22"/>
  <c r="M2119" i="22"/>
  <c r="M2118" i="22"/>
  <c r="M2117" i="22"/>
  <c r="M2116" i="22"/>
  <c r="M2115" i="22"/>
  <c r="M2114" i="22"/>
  <c r="M2113" i="22"/>
  <c r="M2112" i="22"/>
  <c r="M2111" i="22"/>
  <c r="M2110" i="22"/>
  <c r="M2109" i="22"/>
  <c r="M2108" i="22"/>
  <c r="M2107" i="22"/>
  <c r="M2106" i="22"/>
  <c r="M2105" i="22"/>
  <c r="M2104" i="22"/>
  <c r="M2103" i="22"/>
  <c r="M2102" i="22"/>
  <c r="M2101" i="22"/>
  <c r="M2100" i="22"/>
  <c r="M2099" i="22"/>
  <c r="M2098" i="22"/>
  <c r="M2097" i="22"/>
  <c r="M2096" i="22"/>
  <c r="M2095" i="22"/>
  <c r="M2094" i="22"/>
  <c r="M2093" i="22"/>
  <c r="M2092" i="22"/>
  <c r="M2091" i="22"/>
  <c r="M2090" i="22"/>
  <c r="M2089" i="22"/>
  <c r="M2088" i="22"/>
  <c r="M2087" i="22"/>
  <c r="M2086" i="22"/>
  <c r="M2085" i="22"/>
  <c r="M2084" i="22"/>
  <c r="M2083" i="22"/>
  <c r="M2082" i="22"/>
  <c r="M2081" i="22"/>
  <c r="M2080" i="22"/>
  <c r="M2079" i="22"/>
  <c r="M2078" i="22"/>
  <c r="M2077" i="22"/>
  <c r="M2076" i="22"/>
  <c r="M2075" i="22"/>
  <c r="M2074" i="22"/>
  <c r="M2073" i="22"/>
  <c r="M2072" i="22"/>
  <c r="M2071" i="22"/>
  <c r="M2070" i="22"/>
  <c r="M2069" i="22"/>
  <c r="M2068" i="22"/>
  <c r="M2067" i="22"/>
  <c r="M2066" i="22"/>
  <c r="M2065" i="22"/>
  <c r="M2064" i="22"/>
  <c r="M2063" i="22"/>
  <c r="M2062" i="22"/>
  <c r="M2061" i="22"/>
  <c r="M2060" i="22"/>
  <c r="M2059" i="22"/>
  <c r="M2058" i="22"/>
  <c r="M2057" i="22"/>
  <c r="M2056" i="22"/>
  <c r="M2055" i="22"/>
  <c r="M2054" i="22"/>
  <c r="M2053" i="22"/>
  <c r="M2052" i="22"/>
  <c r="M2051" i="22"/>
  <c r="M2050" i="22"/>
  <c r="M2049" i="22"/>
  <c r="M2048" i="22"/>
  <c r="M2047" i="22"/>
  <c r="M2046" i="22"/>
  <c r="M2045" i="22"/>
  <c r="M2044" i="22"/>
  <c r="M2043" i="22"/>
  <c r="M2042" i="22"/>
  <c r="M2041" i="22"/>
  <c r="M2040" i="22"/>
  <c r="M2039" i="22"/>
  <c r="M2038" i="22"/>
  <c r="M2037" i="22"/>
  <c r="M2036" i="22"/>
  <c r="M2035" i="22"/>
  <c r="M2034" i="22"/>
  <c r="M2033" i="22"/>
  <c r="M2032" i="22"/>
  <c r="M2031" i="22"/>
  <c r="M2030" i="22"/>
  <c r="M2029" i="22"/>
  <c r="M2028" i="22"/>
  <c r="M2027" i="22"/>
  <c r="M2026" i="22"/>
  <c r="M2025" i="22"/>
  <c r="M2024" i="22"/>
  <c r="M2023" i="22"/>
  <c r="M2022" i="22"/>
  <c r="M2021" i="22"/>
  <c r="M2020" i="22"/>
  <c r="M2019" i="22"/>
  <c r="M2018" i="22"/>
  <c r="M2017" i="22"/>
  <c r="M2016" i="22"/>
  <c r="M2015" i="22"/>
  <c r="M2014" i="22"/>
  <c r="M2013" i="22"/>
  <c r="M2012" i="22"/>
  <c r="M2011" i="22"/>
  <c r="M2010" i="22"/>
  <c r="M2009" i="22"/>
  <c r="M2008" i="22"/>
  <c r="M2007" i="22"/>
  <c r="M2006" i="22"/>
  <c r="M2005" i="22"/>
  <c r="M2004" i="22"/>
  <c r="M2003" i="22"/>
  <c r="M2002" i="22"/>
  <c r="M2001" i="22"/>
  <c r="M2000" i="22"/>
  <c r="M1999" i="22"/>
  <c r="M1998" i="22"/>
  <c r="M1997" i="22"/>
  <c r="M1996" i="22"/>
  <c r="M1995" i="22"/>
  <c r="M1994" i="22"/>
  <c r="M1993" i="22"/>
  <c r="M1992" i="22"/>
  <c r="M1991" i="22"/>
  <c r="M1990" i="22"/>
  <c r="M1989" i="22"/>
  <c r="M1988" i="22"/>
  <c r="M1987" i="22"/>
  <c r="M1986" i="22"/>
  <c r="M1985" i="22"/>
  <c r="M1984" i="22"/>
  <c r="M1983" i="22"/>
  <c r="M1982" i="22"/>
  <c r="M1981" i="22"/>
  <c r="M1980" i="22"/>
  <c r="M1979" i="22"/>
  <c r="M1978" i="22"/>
  <c r="M1977" i="22"/>
  <c r="M1976" i="22"/>
  <c r="M1975" i="22"/>
  <c r="M1974" i="22"/>
  <c r="M1973" i="22"/>
  <c r="M1972" i="22"/>
  <c r="M1971" i="22"/>
  <c r="M1970" i="22"/>
  <c r="M1969" i="22"/>
  <c r="M1968" i="22"/>
  <c r="M1967" i="22"/>
  <c r="M1966" i="22"/>
  <c r="M1965" i="22"/>
  <c r="M1964" i="22"/>
  <c r="M1963" i="22"/>
  <c r="M1962" i="22"/>
  <c r="M1961" i="22"/>
  <c r="M1960" i="22"/>
  <c r="M1959" i="22"/>
  <c r="M1958" i="22"/>
  <c r="M1957" i="22"/>
  <c r="M1956" i="22"/>
  <c r="M1955" i="22"/>
  <c r="M1954" i="22"/>
  <c r="M1953" i="22"/>
  <c r="M1952" i="22"/>
  <c r="M1951" i="22"/>
  <c r="M1950" i="22"/>
  <c r="M1949" i="22"/>
  <c r="M1948" i="22"/>
  <c r="M1947" i="22"/>
  <c r="M1946" i="22"/>
  <c r="M1945" i="22"/>
  <c r="M1944" i="22"/>
  <c r="M1943" i="22"/>
  <c r="M1942" i="22"/>
  <c r="M1941" i="22"/>
  <c r="M1940" i="22"/>
  <c r="M1939" i="22"/>
  <c r="M1938" i="22"/>
  <c r="M1937" i="22"/>
  <c r="M1936" i="22"/>
  <c r="M1935" i="22"/>
  <c r="M1934" i="22"/>
  <c r="M1933" i="22"/>
  <c r="M1932" i="22"/>
  <c r="M1931" i="22"/>
  <c r="M1930" i="22"/>
  <c r="M1929" i="22"/>
  <c r="M1928" i="22"/>
  <c r="M1927" i="22"/>
  <c r="M1926" i="22"/>
  <c r="M1925" i="22"/>
  <c r="M1924" i="22"/>
  <c r="M1923" i="22"/>
  <c r="M1922" i="22"/>
  <c r="M1921" i="22"/>
  <c r="M1920" i="22"/>
  <c r="M1919" i="22"/>
  <c r="M1918" i="22"/>
  <c r="M1917" i="22"/>
  <c r="M1916" i="22"/>
  <c r="M1915" i="22"/>
  <c r="M1914" i="22"/>
  <c r="M1913" i="22"/>
  <c r="M1912" i="22"/>
  <c r="M1911" i="22"/>
  <c r="M1910" i="22"/>
  <c r="M1909" i="22"/>
  <c r="M1908" i="22"/>
  <c r="M1907" i="22"/>
  <c r="M1906" i="22"/>
  <c r="M1905" i="22"/>
  <c r="M1904" i="22"/>
  <c r="M1903" i="22"/>
  <c r="M1902" i="22"/>
  <c r="M1901" i="22"/>
  <c r="M1900" i="22"/>
  <c r="M1899" i="22"/>
  <c r="M1898" i="22"/>
  <c r="M1897" i="22"/>
  <c r="M1896" i="22"/>
  <c r="M1895" i="22"/>
  <c r="M1894" i="22"/>
  <c r="M1893" i="22"/>
  <c r="M1892" i="22"/>
  <c r="M1891" i="22"/>
  <c r="M1890" i="22"/>
  <c r="M1889" i="22"/>
  <c r="M1888" i="22"/>
  <c r="M1887" i="22"/>
  <c r="M1886" i="22"/>
  <c r="M1885" i="22"/>
  <c r="M1884" i="22"/>
  <c r="M1883" i="22"/>
  <c r="M1882" i="22"/>
  <c r="M1881" i="22"/>
  <c r="M1880" i="22"/>
  <c r="M1879" i="22"/>
  <c r="M1878" i="22"/>
  <c r="M1877" i="22"/>
  <c r="M1876" i="22"/>
  <c r="M1875" i="22"/>
  <c r="M1874" i="22"/>
  <c r="M1873" i="22"/>
  <c r="M1872" i="22"/>
  <c r="M1871" i="22"/>
  <c r="M1870" i="22"/>
  <c r="M1869" i="22"/>
  <c r="M1868" i="22"/>
  <c r="M1867" i="22"/>
  <c r="M1866" i="22"/>
  <c r="M1865" i="22"/>
  <c r="M1864" i="22"/>
  <c r="M1863" i="22"/>
  <c r="M1862" i="22"/>
  <c r="M1861" i="22"/>
  <c r="M1860" i="22"/>
  <c r="M1859" i="22"/>
  <c r="M1858" i="22"/>
  <c r="M1857" i="22"/>
  <c r="M1856" i="22"/>
  <c r="M1855" i="22"/>
  <c r="M1854" i="22"/>
  <c r="M1853" i="22"/>
  <c r="M1852" i="22"/>
  <c r="M1851" i="22"/>
  <c r="M1850" i="22"/>
  <c r="M1849" i="22"/>
  <c r="M1848" i="22"/>
  <c r="M1847" i="22"/>
  <c r="M1846" i="22"/>
  <c r="M1845" i="22"/>
  <c r="M1844" i="22"/>
  <c r="M1843" i="22"/>
  <c r="M1842" i="22"/>
  <c r="M1841" i="22"/>
  <c r="M1840" i="22"/>
  <c r="M1839" i="22"/>
  <c r="M1838" i="22"/>
  <c r="M1837" i="22"/>
  <c r="M1836" i="22"/>
  <c r="M1835" i="22"/>
  <c r="M1834" i="22"/>
  <c r="M1833" i="22"/>
  <c r="M1832" i="22"/>
  <c r="M1831" i="22"/>
  <c r="M1830" i="22"/>
  <c r="M1829" i="22"/>
  <c r="M1828" i="22"/>
  <c r="M1827" i="22"/>
  <c r="M1826" i="22"/>
  <c r="M1825" i="22"/>
  <c r="M1824" i="22"/>
  <c r="M1823" i="22"/>
  <c r="M1822" i="22"/>
  <c r="M1821" i="22"/>
  <c r="M1820" i="22"/>
  <c r="M1819" i="22"/>
  <c r="M1818" i="22"/>
  <c r="M1817" i="22"/>
  <c r="M1816" i="22"/>
  <c r="M1815" i="22"/>
  <c r="M1814" i="22"/>
  <c r="M1813" i="22"/>
  <c r="M1812" i="22"/>
  <c r="M1811" i="22"/>
  <c r="M1810" i="22"/>
  <c r="M1809" i="22"/>
  <c r="M1808" i="22"/>
  <c r="M1807" i="22"/>
  <c r="M1806" i="22"/>
  <c r="M1805" i="22"/>
  <c r="M1804" i="22"/>
  <c r="M1803" i="22"/>
  <c r="M1802" i="22"/>
  <c r="M1801" i="22"/>
  <c r="M1800" i="22"/>
  <c r="M1799" i="22"/>
  <c r="M1798" i="22"/>
  <c r="M1797" i="22"/>
  <c r="M1796" i="22"/>
  <c r="M1795" i="22"/>
  <c r="M1794" i="22"/>
  <c r="M1793" i="22"/>
  <c r="M1792" i="22"/>
  <c r="M1791" i="22"/>
  <c r="M1790" i="22"/>
  <c r="M1789" i="22"/>
  <c r="M1788" i="22"/>
  <c r="M1787" i="22"/>
  <c r="M1786" i="22"/>
  <c r="M1785" i="22"/>
  <c r="M1784" i="22"/>
  <c r="M1783" i="22"/>
  <c r="M1782" i="22"/>
  <c r="M1781" i="22"/>
  <c r="M1780" i="22"/>
  <c r="M1779" i="22"/>
  <c r="M1778" i="22"/>
  <c r="M1777" i="22"/>
  <c r="M1776" i="22"/>
  <c r="M1775" i="22"/>
  <c r="M1774" i="22"/>
  <c r="M1773" i="22"/>
  <c r="M1772" i="22"/>
  <c r="M1771" i="22"/>
  <c r="M1770" i="22"/>
  <c r="M1769" i="22"/>
  <c r="M1768" i="22"/>
  <c r="M1767" i="22"/>
  <c r="M1766" i="22"/>
  <c r="M1765" i="22"/>
  <c r="M1764" i="22"/>
  <c r="M1763" i="22"/>
  <c r="M1762" i="22"/>
  <c r="M1761" i="22"/>
  <c r="M1760" i="22"/>
  <c r="M1759" i="22"/>
  <c r="M1758" i="22"/>
  <c r="M1757" i="22"/>
  <c r="M1756" i="22"/>
  <c r="M1755" i="22"/>
  <c r="M1754" i="22"/>
  <c r="M1753" i="22"/>
  <c r="M1752" i="22"/>
  <c r="M1751" i="22"/>
  <c r="M1750" i="22"/>
  <c r="M1749" i="22"/>
  <c r="M1748" i="22"/>
  <c r="M1747" i="22"/>
  <c r="M1746" i="22"/>
  <c r="M1745" i="22"/>
  <c r="M1744" i="22"/>
  <c r="M1743" i="22"/>
  <c r="M1742" i="22"/>
  <c r="M1741" i="22"/>
  <c r="M1740" i="22"/>
  <c r="M1739" i="22"/>
  <c r="M1738" i="22"/>
  <c r="M1737" i="22"/>
  <c r="M1736" i="22"/>
  <c r="M1735" i="22"/>
  <c r="M1734" i="22"/>
  <c r="M1733" i="22"/>
  <c r="M1732" i="22"/>
  <c r="M1731" i="22"/>
  <c r="M1730" i="22"/>
  <c r="M1729" i="22"/>
  <c r="M1728" i="22"/>
  <c r="M1727" i="22"/>
  <c r="M1726" i="22"/>
  <c r="M1725" i="22"/>
  <c r="M1724" i="22"/>
  <c r="M1723" i="22"/>
  <c r="M1722" i="22"/>
  <c r="M1721" i="22"/>
  <c r="M1720" i="22"/>
  <c r="M1719" i="22"/>
  <c r="M1718" i="22"/>
  <c r="M1717" i="22"/>
  <c r="M1716" i="22"/>
  <c r="M1715" i="22"/>
  <c r="M1714" i="22"/>
  <c r="M1713" i="22"/>
  <c r="M1712" i="22"/>
  <c r="M1711" i="22"/>
  <c r="M1710" i="22"/>
  <c r="M1709" i="22"/>
  <c r="M1708" i="22"/>
  <c r="M1707" i="22"/>
  <c r="M1706" i="22"/>
  <c r="M1705" i="22"/>
  <c r="M1704" i="22"/>
  <c r="M1703" i="22"/>
  <c r="M1702" i="22"/>
  <c r="M1701" i="22"/>
  <c r="M1700" i="22"/>
  <c r="M1699" i="22"/>
  <c r="M1698" i="22"/>
  <c r="M1697" i="22"/>
  <c r="M1696" i="22"/>
  <c r="M1695" i="22"/>
  <c r="M1694" i="22"/>
  <c r="M1693" i="22"/>
  <c r="M1692" i="22"/>
  <c r="M1691" i="22"/>
  <c r="M1690" i="22"/>
  <c r="M1689" i="22"/>
  <c r="M1688" i="22"/>
  <c r="M1687" i="22"/>
  <c r="M1686" i="22"/>
  <c r="M1685" i="22"/>
  <c r="M1684" i="22"/>
  <c r="M1683" i="22"/>
  <c r="M1682" i="22"/>
  <c r="M1681" i="22"/>
  <c r="M1680" i="22"/>
  <c r="M1679" i="22"/>
  <c r="M1678" i="22"/>
  <c r="M1677" i="22"/>
  <c r="M1676" i="22"/>
  <c r="M1675" i="22"/>
  <c r="M1674" i="22"/>
  <c r="M1673" i="22"/>
  <c r="M1672" i="22"/>
  <c r="M1671" i="22"/>
  <c r="M1670" i="22"/>
  <c r="M1669" i="22"/>
  <c r="M1668" i="22"/>
  <c r="M1667" i="22"/>
  <c r="M1666" i="22"/>
  <c r="M1665" i="22"/>
  <c r="M1664" i="22"/>
  <c r="M1663" i="22"/>
  <c r="M1662" i="22"/>
  <c r="M1661" i="22"/>
  <c r="M1660" i="22"/>
  <c r="M1659" i="22"/>
  <c r="M1658" i="22"/>
  <c r="M1657" i="22"/>
  <c r="M1656" i="22"/>
  <c r="M1655" i="22"/>
  <c r="M1654" i="22"/>
  <c r="M1653" i="22"/>
  <c r="M1652" i="22"/>
  <c r="M1651" i="22"/>
  <c r="M1650" i="22"/>
  <c r="M1649" i="22"/>
  <c r="M1648" i="22"/>
  <c r="M1647" i="22"/>
  <c r="M1646" i="22"/>
  <c r="M1645" i="22"/>
  <c r="M1644" i="22"/>
  <c r="M1643" i="22"/>
  <c r="M1642" i="22"/>
  <c r="M1641" i="22"/>
  <c r="M1640" i="22"/>
  <c r="M1639" i="22"/>
  <c r="M1638" i="22"/>
  <c r="M1637" i="22"/>
  <c r="M1636" i="22"/>
  <c r="M1635" i="22"/>
  <c r="M1634" i="22"/>
  <c r="M1633" i="22"/>
  <c r="M1632" i="22"/>
  <c r="M1631" i="22"/>
  <c r="M1630" i="22"/>
  <c r="M1629" i="22"/>
  <c r="M1628" i="22"/>
  <c r="M1627" i="22"/>
  <c r="M1626" i="22"/>
  <c r="M1625" i="22"/>
  <c r="M1624" i="22"/>
  <c r="M1623" i="22"/>
  <c r="M1622" i="22"/>
  <c r="M1621" i="22"/>
  <c r="M1620" i="22"/>
  <c r="M1619" i="22"/>
  <c r="M1618" i="22"/>
  <c r="M1617" i="22"/>
  <c r="M1616" i="22"/>
  <c r="M1615" i="22"/>
  <c r="M1614" i="22"/>
  <c r="M1613" i="22"/>
  <c r="M1612" i="22"/>
  <c r="M1611" i="22"/>
  <c r="M1610" i="22"/>
  <c r="M1609" i="22"/>
  <c r="M1608" i="22"/>
  <c r="M1607" i="22"/>
  <c r="M1606" i="22"/>
  <c r="M1605" i="22"/>
  <c r="M1604" i="22"/>
  <c r="M1603" i="22"/>
  <c r="M1602" i="22"/>
  <c r="M1601" i="22"/>
  <c r="M1600" i="22"/>
  <c r="M1599" i="22"/>
  <c r="M1598" i="22"/>
  <c r="M1597" i="22"/>
  <c r="M1596" i="22"/>
  <c r="M1595" i="22"/>
  <c r="M1594" i="22"/>
  <c r="M1593" i="22"/>
  <c r="M1592" i="22"/>
  <c r="M1591" i="22"/>
  <c r="M1590" i="22"/>
  <c r="M1589" i="22"/>
  <c r="M1588" i="22"/>
  <c r="M1587" i="22"/>
  <c r="M1586" i="22"/>
  <c r="M1585" i="22"/>
  <c r="M1584" i="22"/>
  <c r="M1583" i="22"/>
  <c r="M1582" i="22"/>
  <c r="M1581" i="22"/>
  <c r="M1580" i="22"/>
  <c r="M1579" i="22"/>
  <c r="M1578" i="22"/>
  <c r="M1577" i="22"/>
  <c r="M1576" i="22"/>
  <c r="M1575" i="22"/>
  <c r="M1574" i="22"/>
  <c r="M1573" i="22"/>
  <c r="M1572" i="22"/>
  <c r="M1571" i="22"/>
  <c r="M1570" i="22"/>
  <c r="M1569" i="22"/>
  <c r="M1568" i="22"/>
  <c r="M1567" i="22"/>
  <c r="M1566" i="22"/>
  <c r="M1565" i="22"/>
  <c r="M1564" i="22"/>
  <c r="M1563" i="22"/>
  <c r="M1562" i="22"/>
  <c r="M1561" i="22"/>
  <c r="M1560" i="22"/>
  <c r="M1559" i="22"/>
  <c r="M1558" i="22"/>
  <c r="M1557" i="22"/>
  <c r="M1556" i="22"/>
  <c r="M1555" i="22"/>
  <c r="M1554" i="22"/>
  <c r="M1553" i="22"/>
  <c r="M1552" i="22"/>
  <c r="M1551" i="22"/>
  <c r="M1550" i="22"/>
  <c r="M1549" i="22"/>
  <c r="M1548" i="22"/>
  <c r="M1547" i="22"/>
  <c r="M1546" i="22"/>
  <c r="M1545" i="22"/>
  <c r="M1544" i="22"/>
  <c r="M1543" i="22"/>
  <c r="M1542" i="22"/>
  <c r="M1541" i="22"/>
  <c r="M1540" i="22"/>
  <c r="M1539" i="22"/>
  <c r="M1538" i="22"/>
  <c r="M1537" i="22"/>
  <c r="M1536" i="22"/>
  <c r="M1535" i="22"/>
  <c r="M1534" i="22"/>
  <c r="M1533" i="22"/>
  <c r="M1532" i="22"/>
  <c r="M1531" i="22"/>
  <c r="M1530" i="22"/>
  <c r="M1529" i="22"/>
  <c r="M1528" i="22"/>
  <c r="M1527" i="22"/>
  <c r="M1526" i="22"/>
  <c r="M1525" i="22"/>
  <c r="M1524" i="22"/>
  <c r="M1523" i="22"/>
  <c r="M1522" i="22"/>
  <c r="M1521" i="22"/>
  <c r="M1520" i="22"/>
  <c r="M1519" i="22"/>
  <c r="M1518" i="22"/>
  <c r="M1517" i="22"/>
  <c r="M1516" i="22"/>
  <c r="M1515" i="22"/>
  <c r="M1514" i="22"/>
  <c r="M1513" i="22"/>
  <c r="M1512" i="22"/>
  <c r="M1511" i="22"/>
  <c r="M1510" i="22"/>
  <c r="M1509" i="22"/>
  <c r="M1508" i="22"/>
  <c r="M1507" i="22"/>
  <c r="M1506" i="22"/>
  <c r="M1505" i="22"/>
  <c r="M1504" i="22"/>
  <c r="M1503" i="22"/>
  <c r="M1502" i="22"/>
  <c r="M1501" i="22"/>
  <c r="M1500" i="22"/>
  <c r="M1499" i="22"/>
  <c r="M1498" i="22"/>
  <c r="M1497" i="22"/>
  <c r="M1496" i="22"/>
  <c r="M1495" i="22"/>
  <c r="M1494" i="22"/>
  <c r="M1493" i="22"/>
  <c r="M1492" i="22"/>
  <c r="M1491" i="22"/>
  <c r="M1490" i="22"/>
  <c r="M1489" i="22"/>
  <c r="M1488" i="22"/>
  <c r="M1487" i="22"/>
  <c r="M1486" i="22"/>
  <c r="M1485" i="22"/>
  <c r="M1484" i="22"/>
  <c r="M1483" i="22"/>
  <c r="M1482" i="22"/>
  <c r="M1481" i="22"/>
  <c r="M1480" i="22"/>
  <c r="M1479" i="22"/>
  <c r="M1478" i="22"/>
  <c r="M1477" i="22"/>
  <c r="M1476" i="22"/>
  <c r="M1475" i="22"/>
  <c r="M1474" i="22"/>
  <c r="M1473" i="22"/>
  <c r="M1472" i="22"/>
  <c r="M1471" i="22"/>
  <c r="M1470" i="22"/>
  <c r="M1469" i="22"/>
  <c r="M1468" i="22"/>
  <c r="M1467" i="22"/>
  <c r="M1466" i="22"/>
  <c r="M1465" i="22"/>
  <c r="M1464" i="22"/>
  <c r="M1463" i="22"/>
  <c r="M1462" i="22"/>
  <c r="M1461" i="22"/>
  <c r="M1460" i="22"/>
  <c r="M1459" i="22"/>
  <c r="M1458" i="22"/>
  <c r="M1457" i="22"/>
  <c r="M1456" i="22"/>
  <c r="M1455" i="22"/>
  <c r="M1454" i="22"/>
  <c r="M1453" i="22"/>
  <c r="M1452" i="22"/>
  <c r="M1451" i="22"/>
  <c r="M1450" i="22"/>
  <c r="M1449" i="22"/>
  <c r="M1448" i="22"/>
  <c r="M1447" i="22"/>
  <c r="M1446" i="22"/>
  <c r="M1445" i="22"/>
  <c r="M1444" i="22"/>
  <c r="M1443" i="22"/>
  <c r="M1442" i="22"/>
  <c r="M1441" i="22"/>
  <c r="M1440" i="22"/>
  <c r="M1439" i="22"/>
  <c r="M1438" i="22"/>
  <c r="M1437" i="22"/>
  <c r="M1436" i="22"/>
  <c r="M1435" i="22"/>
  <c r="M1434" i="22"/>
  <c r="M1433" i="22"/>
  <c r="M1432" i="22"/>
  <c r="M1431" i="22"/>
  <c r="M1430" i="22"/>
  <c r="M1429" i="22"/>
  <c r="M1428" i="22"/>
  <c r="M1427" i="22"/>
  <c r="M1426" i="22"/>
  <c r="M1425" i="22"/>
  <c r="M1424" i="22"/>
  <c r="M1423" i="22"/>
  <c r="M1422" i="22"/>
  <c r="M1421" i="22"/>
  <c r="M1420" i="22"/>
  <c r="M1419" i="22"/>
  <c r="M1418" i="22"/>
  <c r="M1417" i="22"/>
  <c r="M1416" i="22"/>
  <c r="M1415" i="22"/>
  <c r="M1414" i="22"/>
  <c r="M1413" i="22"/>
  <c r="M1412" i="22"/>
  <c r="M1411" i="22"/>
  <c r="M1410" i="22"/>
  <c r="M1409" i="22"/>
  <c r="M1408" i="22"/>
  <c r="M1407" i="22"/>
  <c r="M1406" i="22"/>
  <c r="M1405" i="22"/>
  <c r="M1404" i="22"/>
  <c r="M1403" i="22"/>
  <c r="M1402" i="22"/>
  <c r="M1401" i="22"/>
  <c r="M1400" i="22"/>
  <c r="M1399" i="22"/>
  <c r="M1398" i="22"/>
  <c r="M1397" i="22"/>
  <c r="M1396" i="22"/>
  <c r="M1395" i="22"/>
  <c r="M1394" i="22"/>
  <c r="M1393" i="22"/>
  <c r="M1392" i="22"/>
  <c r="M1391" i="22"/>
  <c r="M1390" i="22"/>
  <c r="M1389" i="22"/>
  <c r="M1388" i="22"/>
  <c r="M1387" i="22"/>
  <c r="M1386" i="22"/>
  <c r="M1385" i="22"/>
  <c r="M1384" i="22"/>
  <c r="M1383" i="22"/>
  <c r="M1382" i="22"/>
  <c r="M1381" i="22"/>
  <c r="M1380" i="22"/>
  <c r="M1379" i="22"/>
  <c r="M1378" i="22"/>
  <c r="M1377" i="22"/>
  <c r="M1376" i="22"/>
  <c r="M1375" i="22"/>
  <c r="M1374" i="22"/>
  <c r="M1373" i="22"/>
  <c r="M1372" i="22"/>
  <c r="M1371" i="22"/>
  <c r="M1370" i="22"/>
  <c r="M1369" i="22"/>
  <c r="M1368" i="22"/>
  <c r="M1367" i="22"/>
  <c r="M1366" i="22"/>
  <c r="M1365" i="22"/>
  <c r="M1364" i="22"/>
  <c r="M1363" i="22"/>
  <c r="M1362" i="22"/>
  <c r="M1361" i="22"/>
  <c r="M1360" i="22"/>
  <c r="M1359" i="22"/>
  <c r="M1358" i="22"/>
  <c r="M1357" i="22"/>
  <c r="M1356" i="22"/>
  <c r="M1355" i="22"/>
  <c r="M1354" i="22"/>
  <c r="M1353" i="22"/>
  <c r="M1352" i="22"/>
  <c r="M1351" i="22"/>
  <c r="M1350" i="22"/>
  <c r="M1349" i="22"/>
  <c r="M1348" i="22"/>
  <c r="M1347" i="22"/>
  <c r="M1346" i="22"/>
  <c r="M1345" i="22"/>
  <c r="M1344" i="22"/>
  <c r="M1343" i="22"/>
  <c r="M1342" i="22"/>
  <c r="M1341" i="22"/>
  <c r="M1340" i="22"/>
  <c r="M1339" i="22"/>
  <c r="M1338" i="22"/>
  <c r="M1337" i="22"/>
  <c r="M1336" i="22"/>
  <c r="M1335" i="22"/>
  <c r="M1334" i="22"/>
  <c r="M1333" i="22"/>
  <c r="M1332" i="22"/>
  <c r="M1331" i="22"/>
  <c r="M1330" i="22"/>
  <c r="M1329" i="22"/>
  <c r="M1328" i="22"/>
  <c r="M1327" i="22"/>
  <c r="M1326" i="22"/>
  <c r="M1325" i="22"/>
  <c r="M1324" i="22"/>
  <c r="M1323" i="22"/>
  <c r="M1322" i="22"/>
  <c r="M1321" i="22"/>
  <c r="M1320" i="22"/>
  <c r="M1319" i="22"/>
  <c r="M1318" i="22"/>
  <c r="M1317" i="22"/>
  <c r="M1316" i="22"/>
  <c r="M1315" i="22"/>
  <c r="M1314" i="22"/>
  <c r="M1313" i="22"/>
  <c r="M1312" i="22"/>
  <c r="M1311" i="22"/>
  <c r="M1310" i="22"/>
  <c r="M1309" i="22"/>
  <c r="M1308" i="22"/>
  <c r="M1307" i="22"/>
  <c r="M1306" i="22"/>
  <c r="M1305" i="22"/>
  <c r="M1304" i="22"/>
  <c r="M1303" i="22"/>
  <c r="M1302" i="22"/>
  <c r="M1301" i="22"/>
  <c r="M1300" i="22"/>
  <c r="M1299" i="22"/>
  <c r="M1298" i="22"/>
  <c r="M1297" i="22"/>
  <c r="M1296" i="22"/>
  <c r="M1295" i="22"/>
  <c r="M1294" i="22"/>
  <c r="M1293" i="22"/>
  <c r="M1292" i="22"/>
  <c r="M1291" i="22"/>
  <c r="M1290" i="22"/>
  <c r="M1289" i="22"/>
  <c r="M1288" i="22"/>
  <c r="M1287" i="22"/>
  <c r="M1286" i="22"/>
  <c r="M1285" i="22"/>
  <c r="M1284" i="22"/>
  <c r="M1283" i="22"/>
  <c r="M1282" i="22"/>
  <c r="M1281" i="22"/>
  <c r="M1280" i="22"/>
  <c r="M1279" i="22"/>
  <c r="M1278" i="22"/>
  <c r="M1277" i="22"/>
  <c r="M1276" i="22"/>
  <c r="M1275" i="22"/>
  <c r="M1274" i="22"/>
  <c r="M1273" i="22"/>
  <c r="M1272" i="22"/>
  <c r="M1271" i="22"/>
  <c r="M1270" i="22"/>
  <c r="M1269" i="22"/>
  <c r="M1268" i="22"/>
  <c r="M1267" i="22"/>
  <c r="M1266" i="22"/>
  <c r="M1265" i="22"/>
  <c r="M1264" i="22"/>
  <c r="M1263" i="22"/>
  <c r="M1262" i="22"/>
  <c r="M1261" i="22"/>
  <c r="M1260" i="22"/>
  <c r="M1259" i="22"/>
  <c r="M1258" i="22"/>
  <c r="M1257" i="22"/>
  <c r="M1256" i="22"/>
  <c r="M1255" i="22"/>
  <c r="M1254" i="22"/>
  <c r="M1253" i="22"/>
  <c r="M1252" i="22"/>
  <c r="M1251" i="22"/>
  <c r="M1250" i="22"/>
  <c r="M1249" i="22"/>
  <c r="M1248" i="22"/>
  <c r="M1247" i="22"/>
  <c r="M1246" i="22"/>
  <c r="M1245" i="22"/>
  <c r="M1244" i="22"/>
  <c r="M1243" i="22"/>
  <c r="M1242" i="22"/>
  <c r="M1241" i="22"/>
  <c r="M1240" i="22"/>
  <c r="M1239" i="22"/>
  <c r="M1238" i="22"/>
  <c r="M1237" i="22"/>
  <c r="M1236" i="22"/>
  <c r="M1235" i="22"/>
  <c r="M1234" i="22"/>
  <c r="M1233" i="22"/>
  <c r="M1232" i="22"/>
  <c r="M1231" i="22"/>
  <c r="M1230" i="22"/>
  <c r="M1229" i="22"/>
  <c r="M1228" i="22"/>
  <c r="M1227" i="22"/>
  <c r="M1226" i="22"/>
  <c r="M1225" i="22"/>
  <c r="M1224" i="22"/>
  <c r="M1223" i="22"/>
  <c r="M1222" i="22"/>
  <c r="M1221" i="22"/>
  <c r="M1220" i="22"/>
  <c r="M1219" i="22"/>
  <c r="M1218" i="22"/>
  <c r="M1217" i="22"/>
  <c r="M1216" i="22"/>
  <c r="M1215" i="22"/>
  <c r="M1214" i="22"/>
  <c r="M1213" i="22"/>
  <c r="M1212" i="22"/>
  <c r="M1211" i="22"/>
  <c r="M1210" i="22"/>
  <c r="M1209" i="22"/>
  <c r="M1208" i="22"/>
  <c r="M1207" i="22"/>
  <c r="M1206" i="22"/>
  <c r="M1205" i="22"/>
  <c r="M1204" i="22"/>
  <c r="M1203" i="22"/>
  <c r="M1202" i="22"/>
  <c r="M1201" i="22"/>
  <c r="M1200" i="22"/>
  <c r="M1199" i="22"/>
  <c r="M1198" i="22"/>
  <c r="M1197" i="22"/>
  <c r="M1196" i="22"/>
  <c r="M1195" i="22"/>
  <c r="M1194" i="22"/>
  <c r="M1193" i="22"/>
  <c r="M1192" i="22"/>
  <c r="M1191" i="22"/>
  <c r="M1190" i="22"/>
  <c r="M1189" i="22"/>
  <c r="M1188" i="22"/>
  <c r="M1187" i="22"/>
  <c r="M1186" i="22"/>
  <c r="M1185" i="22"/>
  <c r="M1184" i="22"/>
  <c r="M1183" i="22"/>
  <c r="M1182" i="22"/>
  <c r="M1181" i="22"/>
  <c r="M1180" i="22"/>
  <c r="M1179" i="22"/>
  <c r="M1178" i="22"/>
  <c r="M1177" i="22"/>
  <c r="M1176" i="22"/>
  <c r="M1175" i="22"/>
  <c r="M1174" i="22"/>
  <c r="M1173" i="22"/>
  <c r="M1172" i="22"/>
  <c r="M1171" i="22"/>
  <c r="M1170" i="22"/>
  <c r="M1169" i="22"/>
  <c r="M1168" i="22"/>
  <c r="M1167" i="22"/>
  <c r="M1166" i="22"/>
  <c r="M1165" i="22"/>
  <c r="M1164" i="22"/>
  <c r="M1163" i="22"/>
  <c r="M1162" i="22"/>
  <c r="M1161" i="22"/>
  <c r="M1160" i="22"/>
  <c r="M1159" i="22"/>
  <c r="M1158" i="22"/>
  <c r="M1157" i="22"/>
  <c r="M1156" i="22"/>
  <c r="M1155" i="22"/>
  <c r="M1154" i="22"/>
  <c r="M1153" i="22"/>
  <c r="M1152" i="22"/>
  <c r="M1151" i="22"/>
  <c r="M1150" i="22"/>
  <c r="M1149" i="22"/>
  <c r="M1148" i="22"/>
  <c r="M1147" i="22"/>
  <c r="M1146" i="22"/>
  <c r="M1145" i="22"/>
  <c r="M1144" i="22"/>
  <c r="M1143" i="22"/>
  <c r="M1142" i="22"/>
  <c r="M1141" i="22"/>
  <c r="M1140" i="22"/>
  <c r="M1139" i="22"/>
  <c r="M1138" i="22"/>
  <c r="M1137" i="22"/>
  <c r="M1136" i="22"/>
  <c r="M1135" i="22"/>
  <c r="M1134" i="22"/>
  <c r="M1133" i="22"/>
  <c r="M1132" i="22"/>
  <c r="M1131" i="22"/>
  <c r="M1130" i="22"/>
  <c r="M1129" i="22"/>
  <c r="M1128" i="22"/>
  <c r="M1127" i="22"/>
  <c r="M1126" i="22"/>
  <c r="M1125" i="22"/>
  <c r="M1124" i="22"/>
  <c r="M1123" i="22"/>
  <c r="M1122" i="22"/>
  <c r="M1121" i="22"/>
  <c r="M1120" i="22"/>
  <c r="M1119" i="22"/>
  <c r="M1118" i="22"/>
  <c r="M1117" i="22"/>
  <c r="M1116" i="22"/>
  <c r="M1115" i="22"/>
  <c r="M1114" i="22"/>
  <c r="M1113" i="22"/>
  <c r="M1112" i="22"/>
  <c r="M1111" i="22"/>
  <c r="M1110" i="22"/>
  <c r="M1109" i="22"/>
  <c r="M1108" i="22"/>
  <c r="M1107" i="22"/>
  <c r="M1106" i="22"/>
  <c r="M1105" i="22"/>
  <c r="M1104" i="22"/>
  <c r="M1103" i="22"/>
  <c r="M1102" i="22"/>
  <c r="M1101" i="22"/>
  <c r="M1100" i="22"/>
  <c r="M1099" i="22"/>
  <c r="M1098" i="22"/>
  <c r="M1097" i="22"/>
  <c r="M1096" i="22"/>
  <c r="M1095" i="22"/>
  <c r="M1094" i="22"/>
  <c r="M1093" i="22"/>
  <c r="M1092" i="22"/>
  <c r="M1091" i="22"/>
  <c r="M1090" i="22"/>
  <c r="M1089" i="22"/>
  <c r="M1088" i="22"/>
  <c r="M1087" i="22"/>
  <c r="M1086" i="22"/>
  <c r="M1085" i="22"/>
  <c r="M1084" i="22"/>
  <c r="M1083" i="22"/>
  <c r="M1082" i="22"/>
  <c r="M1081" i="22"/>
  <c r="M1080" i="22"/>
  <c r="M1079" i="22"/>
  <c r="M1078" i="22"/>
  <c r="M1077" i="22"/>
  <c r="M1076" i="22"/>
  <c r="M1075" i="22"/>
  <c r="M1074" i="22"/>
  <c r="M1073" i="22"/>
  <c r="M1072" i="22"/>
  <c r="M1071" i="22"/>
  <c r="M1070" i="22"/>
  <c r="M1069" i="22"/>
  <c r="M1068" i="22"/>
  <c r="M1067" i="22"/>
  <c r="M1066" i="22"/>
  <c r="M1065" i="22"/>
  <c r="M1064" i="22"/>
  <c r="M1063" i="22"/>
  <c r="M1062" i="22"/>
  <c r="M1061" i="22"/>
  <c r="M1060" i="22"/>
  <c r="M1059" i="22"/>
  <c r="M1058" i="22"/>
  <c r="M1057" i="22"/>
  <c r="M1056" i="22"/>
  <c r="M1055" i="22"/>
  <c r="M1054" i="22"/>
  <c r="M1053" i="22"/>
  <c r="M1052" i="22"/>
  <c r="M1051" i="22"/>
  <c r="M1050" i="22"/>
  <c r="M1049" i="22"/>
  <c r="M1048" i="22"/>
  <c r="M1047" i="22"/>
  <c r="M1046" i="22"/>
  <c r="M1045" i="22"/>
  <c r="M1044" i="22"/>
  <c r="M1043" i="22"/>
  <c r="M1042" i="22"/>
  <c r="M1041" i="22"/>
  <c r="M1040" i="22"/>
  <c r="M1039" i="22"/>
  <c r="M1038" i="22"/>
  <c r="M1037" i="22"/>
  <c r="M1036" i="22"/>
  <c r="M1035" i="22"/>
  <c r="M1034" i="22"/>
  <c r="M1033" i="22"/>
  <c r="M1032" i="22"/>
  <c r="M1031" i="22"/>
  <c r="M1030" i="22"/>
  <c r="M1029" i="22"/>
  <c r="M1028" i="22"/>
  <c r="M1027" i="22"/>
  <c r="M1026" i="22"/>
  <c r="M1025" i="22"/>
  <c r="M1024" i="22"/>
  <c r="M1023" i="22"/>
  <c r="M1022" i="22"/>
  <c r="M1021" i="22"/>
  <c r="M1020" i="22"/>
  <c r="M1019" i="22"/>
  <c r="M1018" i="22"/>
  <c r="M1017" i="22"/>
  <c r="M1016" i="22"/>
  <c r="M1015" i="22"/>
  <c r="M1014" i="22"/>
  <c r="M1013" i="22"/>
  <c r="M1012" i="22"/>
  <c r="M1011" i="22"/>
  <c r="M1010" i="22"/>
  <c r="M1009" i="22"/>
  <c r="M1008" i="22"/>
  <c r="M1007" i="22"/>
  <c r="M1006" i="22"/>
  <c r="M1005" i="22"/>
  <c r="M1004" i="22"/>
  <c r="M1003" i="22"/>
  <c r="M1002" i="22"/>
  <c r="M1001" i="22"/>
  <c r="M1000" i="22"/>
  <c r="M999" i="22"/>
  <c r="M998" i="22"/>
  <c r="M997" i="22"/>
  <c r="M996" i="22"/>
  <c r="M995" i="22"/>
  <c r="M994" i="22"/>
  <c r="M993" i="22"/>
  <c r="M992" i="22"/>
  <c r="M991" i="22"/>
  <c r="M990" i="22"/>
  <c r="M989" i="22"/>
  <c r="M988" i="22"/>
  <c r="M987" i="22"/>
  <c r="M986" i="22"/>
  <c r="M985" i="22"/>
  <c r="M984" i="22"/>
  <c r="M983" i="22"/>
  <c r="M982" i="22"/>
  <c r="M981" i="22"/>
  <c r="M980" i="22"/>
  <c r="M979" i="22"/>
  <c r="M978" i="22"/>
  <c r="M977" i="22"/>
  <c r="M976" i="22"/>
  <c r="M975" i="22"/>
  <c r="M974" i="22"/>
  <c r="M973" i="22"/>
  <c r="M972" i="22"/>
  <c r="M971" i="22"/>
  <c r="M970" i="22"/>
  <c r="M969" i="22"/>
  <c r="M968" i="22"/>
  <c r="M967" i="22"/>
  <c r="M966" i="22"/>
  <c r="M965" i="22"/>
  <c r="M964" i="22"/>
  <c r="M963" i="22"/>
  <c r="M962" i="22"/>
  <c r="M961" i="22"/>
  <c r="M960" i="22"/>
  <c r="M959" i="22"/>
  <c r="M958" i="22"/>
  <c r="M957" i="22"/>
  <c r="M956" i="22"/>
  <c r="M955" i="22"/>
  <c r="M954" i="22"/>
  <c r="M953" i="22"/>
  <c r="M952" i="22"/>
  <c r="M951" i="22"/>
  <c r="M950" i="22"/>
  <c r="M949" i="22"/>
  <c r="M948" i="22"/>
  <c r="M947" i="22"/>
  <c r="M946" i="22"/>
  <c r="M945" i="22"/>
  <c r="M944" i="22"/>
  <c r="M943" i="22"/>
  <c r="M942" i="22"/>
  <c r="M941" i="22"/>
  <c r="M940" i="22"/>
  <c r="M939" i="22"/>
  <c r="M938" i="22"/>
  <c r="M937" i="22"/>
  <c r="M936" i="22"/>
  <c r="M935" i="22"/>
  <c r="M934" i="22"/>
  <c r="M933" i="22"/>
  <c r="M932" i="22"/>
  <c r="M931" i="22"/>
  <c r="M930" i="22"/>
  <c r="M929" i="22"/>
  <c r="M928" i="22"/>
  <c r="M927" i="22"/>
  <c r="M926" i="22"/>
  <c r="M925" i="22"/>
  <c r="M924" i="22"/>
  <c r="M923" i="22"/>
  <c r="M922" i="22"/>
  <c r="M921" i="22"/>
  <c r="M920" i="22"/>
  <c r="M919" i="22"/>
  <c r="M918" i="22"/>
  <c r="M917" i="22"/>
  <c r="M916" i="22"/>
  <c r="M915" i="22"/>
  <c r="M914" i="22"/>
  <c r="M913" i="22"/>
  <c r="M912" i="22"/>
  <c r="M911" i="22"/>
  <c r="M910" i="22"/>
  <c r="M909" i="22"/>
  <c r="M908" i="22"/>
  <c r="M907" i="22"/>
  <c r="M906" i="22"/>
  <c r="M905" i="22"/>
  <c r="M904" i="22"/>
  <c r="M903" i="22"/>
  <c r="M902" i="22"/>
  <c r="M901" i="22"/>
  <c r="M900" i="22"/>
  <c r="M899" i="22"/>
  <c r="M898" i="22"/>
  <c r="M897" i="22"/>
  <c r="M896" i="22"/>
  <c r="M895" i="22"/>
  <c r="M894" i="22"/>
  <c r="M893" i="22"/>
  <c r="M892" i="22"/>
  <c r="M891" i="22"/>
  <c r="M890" i="22"/>
  <c r="M889" i="22"/>
  <c r="M888" i="22"/>
  <c r="M887" i="22"/>
  <c r="M886" i="22"/>
  <c r="M885" i="22"/>
  <c r="M884" i="22"/>
  <c r="M883" i="22"/>
  <c r="M882" i="22"/>
  <c r="M881" i="22"/>
  <c r="M880" i="22"/>
  <c r="M879" i="22"/>
  <c r="M878" i="22"/>
  <c r="M877" i="22"/>
  <c r="M876" i="22"/>
  <c r="M875" i="22"/>
  <c r="M874" i="22"/>
  <c r="M873" i="22"/>
  <c r="M872" i="22"/>
  <c r="M871" i="22"/>
  <c r="M870" i="22"/>
  <c r="M869" i="22"/>
  <c r="M868" i="22"/>
  <c r="M867" i="22"/>
  <c r="M866" i="22"/>
  <c r="M865" i="22"/>
  <c r="M864" i="22"/>
  <c r="M863" i="22"/>
  <c r="M862" i="22"/>
  <c r="M861" i="22"/>
  <c r="M860" i="22"/>
  <c r="M859" i="22"/>
  <c r="M858" i="22"/>
  <c r="M857" i="22"/>
  <c r="M856" i="22"/>
  <c r="M855" i="22"/>
  <c r="M854" i="22"/>
  <c r="M853" i="22"/>
  <c r="M852" i="22"/>
  <c r="M851" i="22"/>
  <c r="M850" i="22"/>
  <c r="M849" i="22"/>
  <c r="M848" i="22"/>
  <c r="M847" i="22"/>
  <c r="M846" i="22"/>
  <c r="M845" i="22"/>
  <c r="M844" i="22"/>
  <c r="M843" i="22"/>
  <c r="M842" i="22"/>
  <c r="M841" i="22"/>
  <c r="M840" i="22"/>
  <c r="M839" i="22"/>
  <c r="M838" i="22"/>
  <c r="M837" i="22"/>
  <c r="M836" i="22"/>
  <c r="M835" i="22"/>
  <c r="M834" i="22"/>
  <c r="M833" i="22"/>
  <c r="M832" i="22"/>
  <c r="M831" i="22"/>
  <c r="M830" i="22"/>
  <c r="M829" i="22"/>
  <c r="M828" i="22"/>
  <c r="M827" i="22"/>
  <c r="M826" i="22"/>
  <c r="M825" i="22"/>
  <c r="M824" i="22"/>
  <c r="M823" i="22"/>
  <c r="M822" i="22"/>
  <c r="M821" i="22"/>
  <c r="M820" i="22"/>
  <c r="M819" i="22"/>
  <c r="M818" i="22"/>
  <c r="M817" i="22"/>
  <c r="M816" i="22"/>
  <c r="M815" i="22"/>
  <c r="M814" i="22"/>
  <c r="M813" i="22"/>
  <c r="M812" i="22"/>
  <c r="M811" i="22"/>
  <c r="M810" i="22"/>
  <c r="M809" i="22"/>
  <c r="M808" i="22"/>
  <c r="M807" i="22"/>
  <c r="M806" i="22"/>
  <c r="M805" i="22"/>
  <c r="M804" i="22"/>
  <c r="M803" i="22"/>
  <c r="M802" i="22"/>
  <c r="M801" i="22"/>
  <c r="M800" i="22"/>
  <c r="M799" i="22"/>
  <c r="M798" i="22"/>
  <c r="M797" i="22"/>
  <c r="M796" i="22"/>
  <c r="M795" i="22"/>
  <c r="M794" i="22"/>
  <c r="M793" i="22"/>
  <c r="M792" i="22"/>
  <c r="M791" i="22"/>
  <c r="M790" i="22"/>
  <c r="M789" i="22"/>
  <c r="M788" i="22"/>
  <c r="M787" i="22"/>
  <c r="M786" i="22"/>
  <c r="M785" i="22"/>
  <c r="M784" i="22"/>
  <c r="M783" i="22"/>
  <c r="M782" i="22"/>
  <c r="M781" i="22"/>
  <c r="M780" i="22"/>
  <c r="M779" i="22"/>
  <c r="M778" i="22"/>
  <c r="M777" i="22"/>
  <c r="M776" i="22"/>
  <c r="M775" i="22"/>
  <c r="M774" i="22"/>
  <c r="M773" i="22"/>
  <c r="M772" i="22"/>
  <c r="M771" i="22"/>
  <c r="M770" i="22"/>
  <c r="M769" i="22"/>
  <c r="M768" i="22"/>
  <c r="M767" i="22"/>
  <c r="M766" i="22"/>
  <c r="M765" i="22"/>
  <c r="M764" i="22"/>
  <c r="M763" i="22"/>
  <c r="M762" i="22"/>
  <c r="M761" i="22"/>
  <c r="M760" i="22"/>
  <c r="M759" i="22"/>
  <c r="M758" i="22"/>
  <c r="M757" i="22"/>
  <c r="M756" i="22"/>
  <c r="M755" i="22"/>
  <c r="M754" i="22"/>
  <c r="M753" i="22"/>
  <c r="M752" i="22"/>
  <c r="M751" i="22"/>
  <c r="M750" i="22"/>
  <c r="M749" i="22"/>
  <c r="M748" i="22"/>
  <c r="M747" i="22"/>
  <c r="M746" i="22"/>
  <c r="M745" i="22"/>
  <c r="M744" i="22"/>
  <c r="M743" i="22"/>
  <c r="M742" i="22"/>
  <c r="M741" i="22"/>
  <c r="M740" i="22"/>
  <c r="M739" i="22"/>
  <c r="M738" i="22"/>
  <c r="M737" i="22"/>
  <c r="M736" i="22"/>
  <c r="M735" i="22"/>
  <c r="M734" i="22"/>
  <c r="M733" i="22"/>
  <c r="M732" i="22"/>
  <c r="M731" i="22"/>
  <c r="M730" i="22"/>
  <c r="M729" i="22"/>
  <c r="M728" i="22"/>
  <c r="M727" i="22"/>
  <c r="M726" i="22"/>
  <c r="M725" i="22"/>
  <c r="M724" i="22"/>
  <c r="M723" i="22"/>
  <c r="M722" i="22"/>
  <c r="M721" i="22"/>
  <c r="M720" i="22"/>
  <c r="M719" i="22"/>
  <c r="M718" i="22"/>
  <c r="M717" i="22"/>
  <c r="M716" i="22"/>
  <c r="M715" i="22"/>
  <c r="M714" i="22"/>
  <c r="M713" i="22"/>
  <c r="M712" i="22"/>
  <c r="M711" i="22"/>
  <c r="M710" i="22"/>
  <c r="M709" i="22"/>
  <c r="M708" i="22"/>
  <c r="M707" i="22"/>
  <c r="M706" i="22"/>
  <c r="M705" i="22"/>
  <c r="M704" i="22"/>
  <c r="M703" i="22"/>
  <c r="M702" i="22"/>
  <c r="M701" i="22"/>
  <c r="M700" i="22"/>
  <c r="M699" i="22"/>
  <c r="M698" i="22"/>
  <c r="M697" i="22"/>
  <c r="M696" i="22"/>
  <c r="M695" i="22"/>
  <c r="M694" i="22"/>
  <c r="M693" i="22"/>
  <c r="M692" i="22"/>
  <c r="M691" i="22"/>
  <c r="M690" i="22"/>
  <c r="M689" i="22"/>
  <c r="M688" i="22"/>
  <c r="M687" i="22"/>
  <c r="M686" i="22"/>
  <c r="M685" i="22"/>
  <c r="M684" i="22"/>
  <c r="M683" i="22"/>
  <c r="M682" i="22"/>
  <c r="M681" i="22"/>
  <c r="M680" i="22"/>
  <c r="M679" i="22"/>
  <c r="M678" i="22"/>
  <c r="M677" i="22"/>
  <c r="M676" i="22"/>
  <c r="M675" i="22"/>
  <c r="M674" i="22"/>
  <c r="M673" i="22"/>
  <c r="M672" i="22"/>
  <c r="M671" i="22"/>
  <c r="M670" i="22"/>
  <c r="M669" i="22"/>
  <c r="M668" i="22"/>
  <c r="M667" i="22"/>
  <c r="M666" i="22"/>
  <c r="M665" i="22"/>
  <c r="M664" i="22"/>
  <c r="M663" i="22"/>
  <c r="M662" i="22"/>
  <c r="M661" i="22"/>
  <c r="M660" i="22"/>
  <c r="M659" i="22"/>
  <c r="M658" i="22"/>
  <c r="M657" i="22"/>
  <c r="M656" i="22"/>
  <c r="M655" i="22"/>
  <c r="M654" i="22"/>
  <c r="M653" i="22"/>
  <c r="M652" i="22"/>
  <c r="M651" i="22"/>
  <c r="M650" i="22"/>
  <c r="M649" i="22"/>
  <c r="M648" i="22"/>
  <c r="M647" i="22"/>
  <c r="M646" i="22"/>
  <c r="M645" i="22"/>
  <c r="M644" i="22"/>
  <c r="M643" i="22"/>
  <c r="M642" i="22"/>
  <c r="M641" i="22"/>
  <c r="M640" i="22"/>
  <c r="M639" i="22"/>
  <c r="M638" i="22"/>
  <c r="M637" i="22"/>
  <c r="M636" i="22"/>
  <c r="M635" i="22"/>
  <c r="M634" i="22"/>
  <c r="M633" i="22"/>
  <c r="M632" i="22"/>
  <c r="M631" i="22"/>
  <c r="M630" i="22"/>
  <c r="M629" i="22"/>
  <c r="M628" i="22"/>
  <c r="M627" i="22"/>
  <c r="M626" i="22"/>
  <c r="M625" i="22"/>
  <c r="M624" i="22"/>
  <c r="M623" i="22"/>
  <c r="M622" i="22"/>
  <c r="M621" i="22"/>
  <c r="M620" i="22"/>
  <c r="M619" i="22"/>
  <c r="M618" i="22"/>
  <c r="M617" i="22"/>
  <c r="M616" i="22"/>
  <c r="M615" i="22"/>
  <c r="M614" i="22"/>
  <c r="M613" i="22"/>
  <c r="M612" i="22"/>
  <c r="M611" i="22"/>
  <c r="M610" i="22"/>
  <c r="M609" i="22"/>
  <c r="M608" i="22"/>
  <c r="M607" i="22"/>
  <c r="M606" i="22"/>
  <c r="M605" i="22"/>
  <c r="M604" i="22"/>
  <c r="M603" i="22"/>
  <c r="M602" i="22"/>
  <c r="M601" i="22"/>
  <c r="M600" i="22"/>
  <c r="M599" i="22"/>
  <c r="M598" i="22"/>
  <c r="M597" i="22"/>
  <c r="M596" i="22"/>
  <c r="M595" i="22"/>
  <c r="M594" i="22"/>
  <c r="M593" i="22"/>
  <c r="M592" i="22"/>
  <c r="M591" i="22"/>
  <c r="M590" i="22"/>
  <c r="M589" i="22"/>
  <c r="M588" i="22"/>
  <c r="M587" i="22"/>
  <c r="M586" i="22"/>
  <c r="M585" i="22"/>
  <c r="M584" i="22"/>
  <c r="M583" i="22"/>
  <c r="M582" i="22"/>
  <c r="M581" i="22"/>
  <c r="M580" i="22"/>
  <c r="M579" i="22"/>
  <c r="M578" i="22"/>
  <c r="M577" i="22"/>
  <c r="M576" i="22"/>
  <c r="M575" i="22"/>
  <c r="M574" i="22"/>
  <c r="M573" i="22"/>
  <c r="M572" i="22"/>
  <c r="M571" i="22"/>
  <c r="M570" i="22"/>
  <c r="M569" i="22"/>
  <c r="M568" i="22"/>
  <c r="M567" i="22"/>
  <c r="M566" i="22"/>
  <c r="M565" i="22"/>
  <c r="M564" i="22"/>
  <c r="M563" i="22"/>
  <c r="M562" i="22"/>
  <c r="M561" i="22"/>
  <c r="M560" i="22"/>
  <c r="M559" i="22"/>
  <c r="M558" i="22"/>
  <c r="M557" i="22"/>
  <c r="M556" i="22"/>
  <c r="M555" i="22"/>
  <c r="M554" i="22"/>
  <c r="M553" i="22"/>
  <c r="M552" i="22"/>
  <c r="M551" i="22"/>
  <c r="M550" i="22"/>
  <c r="M549" i="22"/>
  <c r="M548" i="22"/>
  <c r="M547" i="22"/>
  <c r="M546" i="22"/>
  <c r="M545" i="22"/>
  <c r="M544" i="22"/>
  <c r="M543" i="22"/>
  <c r="M542" i="22"/>
  <c r="M541" i="22"/>
  <c r="M540" i="22"/>
  <c r="M539" i="22"/>
  <c r="M538" i="22"/>
  <c r="M537" i="22"/>
  <c r="M536" i="22"/>
  <c r="M535" i="22"/>
  <c r="M534" i="22"/>
  <c r="M533" i="22"/>
  <c r="M532" i="22"/>
  <c r="M531" i="22"/>
  <c r="M530" i="22"/>
  <c r="M529" i="22"/>
  <c r="M528" i="22"/>
  <c r="M527" i="22"/>
  <c r="M526" i="22"/>
  <c r="M525" i="22"/>
  <c r="M524" i="22"/>
  <c r="M523" i="22"/>
  <c r="M522" i="22"/>
  <c r="M521" i="22"/>
  <c r="M520" i="22"/>
  <c r="M519" i="22"/>
  <c r="M518" i="22"/>
  <c r="M517" i="22"/>
  <c r="M516" i="22"/>
  <c r="M515" i="22"/>
  <c r="M514" i="22"/>
  <c r="M513" i="22"/>
  <c r="M512" i="22"/>
  <c r="M511" i="22"/>
  <c r="M510" i="22"/>
  <c r="M509" i="22"/>
  <c r="M508" i="22"/>
  <c r="M507" i="22"/>
  <c r="M506" i="22"/>
  <c r="M505" i="22"/>
  <c r="M504" i="22"/>
  <c r="M503" i="22"/>
  <c r="M502" i="22"/>
  <c r="M501" i="22"/>
  <c r="M500" i="22"/>
  <c r="M499" i="22"/>
  <c r="M498" i="22"/>
  <c r="M497" i="22"/>
  <c r="M496" i="22"/>
  <c r="M495" i="22"/>
  <c r="M494" i="22"/>
  <c r="M493" i="22"/>
  <c r="M492" i="22"/>
  <c r="M491" i="22"/>
  <c r="M490" i="22"/>
  <c r="M489" i="22"/>
  <c r="M488" i="22"/>
  <c r="M487" i="22"/>
  <c r="M486" i="22"/>
  <c r="M485" i="22"/>
  <c r="M484" i="22"/>
  <c r="M483" i="22"/>
  <c r="M482" i="22"/>
  <c r="M481" i="22"/>
  <c r="M480" i="22"/>
  <c r="M479" i="22"/>
  <c r="M478" i="22"/>
  <c r="M477" i="22"/>
  <c r="M476" i="22"/>
  <c r="M475" i="22"/>
  <c r="M474" i="22"/>
  <c r="M473" i="22"/>
  <c r="M472" i="22"/>
  <c r="M471" i="22"/>
  <c r="M470" i="22"/>
  <c r="M469" i="22"/>
  <c r="M468" i="22"/>
  <c r="M467" i="22"/>
  <c r="M466" i="22"/>
  <c r="M465" i="22"/>
  <c r="M464" i="22"/>
  <c r="M463" i="22"/>
  <c r="M462" i="22"/>
  <c r="M461" i="22"/>
  <c r="M460" i="22"/>
  <c r="M459" i="22"/>
  <c r="M458" i="22"/>
  <c r="M457" i="22"/>
  <c r="M456" i="22"/>
  <c r="M455" i="22"/>
  <c r="M454" i="22"/>
  <c r="M453" i="22"/>
  <c r="M452" i="22"/>
  <c r="M451" i="22"/>
  <c r="M450" i="22"/>
  <c r="M449" i="22"/>
  <c r="M448" i="22"/>
  <c r="M447" i="22"/>
  <c r="M446" i="22"/>
  <c r="M445" i="22"/>
  <c r="M444" i="22"/>
  <c r="M443" i="22"/>
  <c r="M442" i="22"/>
  <c r="M441" i="22"/>
  <c r="M440" i="22"/>
  <c r="M439" i="22"/>
  <c r="M438" i="22"/>
  <c r="M437" i="22"/>
  <c r="M436" i="22"/>
  <c r="M435" i="22"/>
  <c r="M434" i="22"/>
  <c r="M433" i="22"/>
  <c r="M432" i="22"/>
  <c r="M431" i="22"/>
  <c r="M430" i="22"/>
  <c r="M429" i="22"/>
  <c r="M428" i="22"/>
  <c r="M427" i="22"/>
  <c r="M426" i="22"/>
  <c r="M425" i="22"/>
  <c r="M424" i="22"/>
  <c r="M423" i="22"/>
  <c r="M422" i="22"/>
  <c r="M421" i="22"/>
  <c r="M420" i="22"/>
  <c r="M419" i="22"/>
  <c r="M418" i="22"/>
  <c r="M417" i="22"/>
  <c r="M416" i="22"/>
  <c r="M415" i="22"/>
  <c r="M414" i="22"/>
  <c r="M413" i="22"/>
  <c r="M412" i="22"/>
  <c r="M411" i="22"/>
  <c r="M410" i="22"/>
  <c r="M409" i="22"/>
  <c r="M408" i="22"/>
  <c r="M407" i="22"/>
  <c r="M406" i="22"/>
  <c r="M405" i="22"/>
  <c r="M404" i="22"/>
  <c r="M403" i="22"/>
  <c r="M402" i="22"/>
  <c r="M401" i="22"/>
  <c r="M400" i="22"/>
  <c r="M399" i="22"/>
  <c r="M398" i="22"/>
  <c r="M397" i="22"/>
  <c r="M396" i="22"/>
  <c r="M395" i="22"/>
  <c r="M394" i="22"/>
  <c r="M393" i="22"/>
  <c r="M392" i="22"/>
  <c r="M391" i="22"/>
  <c r="M390" i="22"/>
  <c r="M389" i="22"/>
  <c r="M388" i="22"/>
  <c r="M387" i="22"/>
  <c r="M386" i="22"/>
  <c r="M385" i="22"/>
  <c r="M384" i="22"/>
  <c r="M383" i="22"/>
  <c r="M382" i="22"/>
  <c r="M381" i="22"/>
  <c r="M380" i="22"/>
  <c r="M379" i="22"/>
  <c r="M378" i="22"/>
  <c r="M377" i="22"/>
  <c r="M376" i="22"/>
  <c r="M375" i="22"/>
  <c r="M374" i="22"/>
  <c r="M373" i="22"/>
  <c r="M372" i="22"/>
  <c r="M371" i="22"/>
  <c r="M370" i="22"/>
  <c r="M369" i="22"/>
  <c r="M368" i="22"/>
  <c r="M367" i="22"/>
  <c r="M366" i="22"/>
  <c r="M365" i="22"/>
  <c r="M364" i="22"/>
  <c r="M363" i="22"/>
  <c r="M362" i="22"/>
  <c r="M361" i="22"/>
  <c r="M360" i="22"/>
  <c r="M359" i="22"/>
  <c r="M358" i="22"/>
  <c r="M357" i="22"/>
  <c r="M356" i="22"/>
  <c r="M355" i="22"/>
  <c r="M354" i="22"/>
  <c r="M353" i="22"/>
  <c r="M352" i="22"/>
  <c r="M351" i="22"/>
  <c r="M350" i="22"/>
  <c r="M349" i="22"/>
  <c r="M348" i="22"/>
  <c r="M347" i="22"/>
  <c r="M346" i="22"/>
  <c r="M345" i="22"/>
  <c r="M344" i="22"/>
  <c r="M343" i="22"/>
  <c r="M342" i="22"/>
  <c r="M341" i="22"/>
  <c r="M340" i="22"/>
  <c r="M339" i="22"/>
  <c r="M338" i="22"/>
  <c r="M337" i="22"/>
  <c r="M336" i="22"/>
  <c r="M335" i="22"/>
  <c r="M334" i="22"/>
  <c r="M333" i="22"/>
  <c r="M332" i="22"/>
  <c r="M331" i="22"/>
  <c r="M330" i="22"/>
  <c r="M329" i="22"/>
  <c r="M328" i="22"/>
  <c r="M327" i="22"/>
  <c r="M326" i="22"/>
  <c r="M325" i="22"/>
  <c r="M324" i="22"/>
  <c r="M323" i="22"/>
  <c r="M322" i="22"/>
  <c r="M321" i="22"/>
  <c r="M320" i="22"/>
  <c r="M319" i="22"/>
  <c r="M318" i="22"/>
  <c r="M317" i="22"/>
  <c r="M316" i="22"/>
  <c r="M315" i="22"/>
  <c r="M314" i="22"/>
  <c r="M313" i="22"/>
  <c r="M312" i="22"/>
  <c r="M311" i="22"/>
  <c r="M310" i="22"/>
  <c r="M309" i="22"/>
  <c r="M308" i="22"/>
  <c r="M307" i="22"/>
  <c r="M306" i="22"/>
  <c r="M305" i="22"/>
  <c r="M304" i="22"/>
  <c r="M303" i="22"/>
  <c r="M302" i="22"/>
  <c r="M301" i="22"/>
  <c r="M300" i="22"/>
  <c r="M299" i="22"/>
  <c r="M298" i="22"/>
  <c r="M297" i="22"/>
  <c r="M296" i="22"/>
  <c r="M295" i="22"/>
  <c r="M294" i="22"/>
  <c r="M293" i="22"/>
  <c r="M292" i="22"/>
  <c r="M291" i="22"/>
  <c r="M290" i="22"/>
  <c r="M289" i="22"/>
  <c r="M288" i="22"/>
  <c r="M287" i="22"/>
  <c r="M286" i="22"/>
  <c r="M285" i="22"/>
  <c r="M284" i="22"/>
  <c r="M283" i="22"/>
  <c r="M282" i="22"/>
  <c r="M281" i="22"/>
  <c r="M280" i="22"/>
  <c r="M279" i="22"/>
  <c r="M278" i="22"/>
  <c r="M277" i="22"/>
  <c r="M276" i="22"/>
  <c r="M275" i="22"/>
  <c r="M274" i="22"/>
  <c r="M273" i="22"/>
  <c r="M272" i="22"/>
  <c r="M271" i="22"/>
  <c r="M270" i="22"/>
  <c r="M269" i="22"/>
  <c r="M268" i="22"/>
  <c r="M267" i="22"/>
  <c r="M266" i="22"/>
  <c r="M265" i="22"/>
  <c r="M264" i="22"/>
  <c r="M263" i="22"/>
  <c r="M262" i="22"/>
  <c r="M261" i="22"/>
  <c r="M260" i="22"/>
  <c r="M259" i="22"/>
  <c r="M258" i="22"/>
  <c r="M257" i="22"/>
  <c r="M256" i="22"/>
  <c r="M255" i="22"/>
  <c r="M254" i="22"/>
  <c r="M253" i="22"/>
  <c r="M252" i="22"/>
  <c r="M251" i="22"/>
  <c r="M250" i="22"/>
  <c r="M249" i="22"/>
  <c r="M248" i="22"/>
  <c r="M247" i="22"/>
  <c r="M246" i="22"/>
  <c r="M245" i="22"/>
  <c r="M244" i="22"/>
  <c r="M243" i="22"/>
  <c r="M242" i="22"/>
  <c r="M241" i="22"/>
  <c r="M240" i="22"/>
  <c r="M239" i="22"/>
  <c r="M238" i="22"/>
  <c r="M237" i="22"/>
  <c r="M236" i="22"/>
  <c r="M235" i="22"/>
  <c r="M234" i="22"/>
  <c r="M233" i="22"/>
  <c r="M232" i="22"/>
  <c r="M231" i="22"/>
  <c r="M230" i="22"/>
  <c r="M229" i="22"/>
  <c r="M228" i="22"/>
  <c r="M227" i="22"/>
  <c r="M226" i="22"/>
  <c r="M225" i="22"/>
  <c r="M224" i="22"/>
  <c r="M223" i="22"/>
  <c r="M222" i="22"/>
  <c r="M221" i="22"/>
  <c r="M220" i="22"/>
  <c r="M219" i="22"/>
  <c r="M218" i="22"/>
  <c r="M217" i="22"/>
  <c r="M216" i="22"/>
  <c r="M215" i="22"/>
  <c r="M214" i="22"/>
  <c r="M213" i="22"/>
  <c r="M212" i="22"/>
  <c r="M211" i="22"/>
  <c r="M210" i="22"/>
  <c r="M209" i="22"/>
  <c r="M208" i="22"/>
  <c r="M207" i="22"/>
  <c r="M206" i="22"/>
  <c r="M205" i="22"/>
  <c r="M204" i="22"/>
  <c r="M203" i="22"/>
  <c r="M202" i="22"/>
  <c r="M201" i="22"/>
  <c r="M200" i="22"/>
  <c r="M199" i="22"/>
  <c r="M198" i="22"/>
  <c r="M197" i="22"/>
  <c r="M196" i="22"/>
  <c r="M195" i="22"/>
  <c r="M194" i="22"/>
  <c r="M193" i="22"/>
  <c r="M192" i="22"/>
  <c r="M191" i="22"/>
  <c r="M190" i="22"/>
  <c r="M189" i="22"/>
  <c r="M188" i="22"/>
  <c r="M187" i="22"/>
  <c r="M186" i="22"/>
  <c r="M185" i="22"/>
  <c r="M184" i="22"/>
  <c r="M183" i="22"/>
  <c r="M182" i="22"/>
  <c r="M181" i="22"/>
  <c r="M180" i="22"/>
  <c r="M179" i="22"/>
  <c r="M178" i="22"/>
  <c r="M177" i="22"/>
  <c r="M176" i="22"/>
  <c r="M175" i="22"/>
  <c r="M174" i="22"/>
  <c r="M173" i="22"/>
  <c r="M172" i="22"/>
  <c r="M171" i="22"/>
  <c r="M170" i="22"/>
  <c r="M169" i="22"/>
  <c r="M168" i="22"/>
  <c r="M167" i="22"/>
  <c r="M166" i="22"/>
  <c r="M165" i="22"/>
  <c r="M164" i="22"/>
  <c r="M163" i="22"/>
  <c r="M162" i="22"/>
  <c r="M161" i="22"/>
  <c r="M160" i="22"/>
  <c r="M159" i="22"/>
  <c r="M158" i="22"/>
  <c r="M157" i="22"/>
  <c r="M156" i="22"/>
  <c r="M155" i="22"/>
  <c r="M154" i="22"/>
  <c r="M153" i="22"/>
  <c r="M152" i="22"/>
  <c r="M151" i="22"/>
  <c r="M150" i="22"/>
  <c r="M149" i="22"/>
  <c r="M148" i="22"/>
  <c r="M147" i="22"/>
  <c r="M146" i="22"/>
  <c r="M145" i="22"/>
  <c r="M144" i="22"/>
  <c r="M143" i="22"/>
  <c r="M142" i="22"/>
  <c r="M141" i="22"/>
  <c r="M140" i="22"/>
  <c r="M139" i="22"/>
  <c r="M138" i="22"/>
  <c r="M137" i="22"/>
  <c r="M136" i="22"/>
  <c r="M135" i="22"/>
  <c r="M134" i="22"/>
  <c r="M133" i="22"/>
  <c r="M132" i="22"/>
  <c r="M131" i="22"/>
  <c r="M130" i="22"/>
  <c r="M129" i="22"/>
  <c r="M128" i="22"/>
  <c r="M127" i="22"/>
  <c r="M126" i="22"/>
  <c r="M125" i="22"/>
  <c r="M124" i="22"/>
  <c r="M123" i="22"/>
  <c r="M122" i="22"/>
  <c r="M121" i="22"/>
  <c r="M120" i="22"/>
  <c r="M119" i="22"/>
  <c r="M118" i="22"/>
  <c r="M117" i="22"/>
  <c r="M116" i="22"/>
  <c r="M115" i="22"/>
  <c r="M114" i="22"/>
  <c r="M113" i="22"/>
  <c r="M112" i="22"/>
  <c r="M111" i="22"/>
  <c r="M110" i="22"/>
  <c r="M109" i="22"/>
  <c r="M108" i="22"/>
  <c r="M107" i="22"/>
  <c r="M106" i="22"/>
  <c r="M105" i="22"/>
  <c r="M104" i="22"/>
  <c r="M103" i="22"/>
  <c r="M102" i="22"/>
  <c r="M101" i="22"/>
  <c r="E3" i="26" l="1"/>
  <c r="E15" i="26"/>
  <c r="E11" i="26"/>
  <c r="E7" i="26"/>
  <c r="E25" i="26"/>
  <c r="D7" i="35"/>
  <c r="J7" i="35" l="1"/>
  <c r="J15" i="35" l="1"/>
  <c r="J13" i="35"/>
  <c r="D6" i="35"/>
  <c r="J6" i="35" s="1"/>
  <c r="D8" i="35"/>
  <c r="J8" i="35" s="1"/>
  <c r="D9" i="35"/>
  <c r="J9" i="35" s="1"/>
  <c r="D10" i="35"/>
  <c r="J10" i="35" s="1"/>
  <c r="D11" i="35"/>
  <c r="J11" i="35" s="1"/>
  <c r="D12" i="35"/>
  <c r="J12" i="35" s="1"/>
  <c r="D13" i="35"/>
  <c r="D14" i="35"/>
  <c r="J14" i="35" s="1"/>
  <c r="D15" i="35"/>
  <c r="D16" i="35"/>
  <c r="J16" i="35" s="1"/>
  <c r="D17" i="35"/>
  <c r="J17" i="35" s="1"/>
  <c r="D18" i="35"/>
  <c r="J18" i="35" s="1"/>
  <c r="D19" i="35"/>
  <c r="J19" i="35" s="1"/>
  <c r="D20" i="35"/>
  <c r="J20" i="35" s="1"/>
  <c r="D21" i="35"/>
  <c r="J21" i="35" s="1"/>
  <c r="D22" i="35"/>
  <c r="J22" i="35" s="1"/>
  <c r="D23" i="35"/>
  <c r="J23" i="35" s="1"/>
  <c r="D24" i="35"/>
  <c r="J24" i="35" s="1"/>
  <c r="D25" i="35"/>
  <c r="J25" i="35" s="1"/>
  <c r="D26" i="35"/>
  <c r="J26" i="35" s="1"/>
  <c r="D27" i="35"/>
  <c r="J27" i="35" s="1"/>
  <c r="D28" i="35"/>
  <c r="J28" i="35" s="1"/>
  <c r="D29" i="35"/>
  <c r="J29" i="35" s="1"/>
  <c r="D30" i="35"/>
  <c r="J30" i="35" s="1"/>
  <c r="D31" i="35"/>
  <c r="J31" i="35" s="1"/>
  <c r="D32" i="35"/>
  <c r="J32" i="35" s="1"/>
  <c r="D33" i="35"/>
  <c r="J33" i="35" s="1"/>
  <c r="D34" i="35"/>
  <c r="J34" i="35" s="1"/>
  <c r="D35" i="35"/>
  <c r="J35" i="35" s="1"/>
  <c r="D36" i="35"/>
  <c r="J36" i="35" s="1"/>
  <c r="E27" i="26" l="1"/>
  <c r="J43" i="8"/>
  <c r="J10" i="8" l="1"/>
  <c r="J13" i="8"/>
  <c r="J12" i="8"/>
  <c r="J14" i="8"/>
  <c r="J44" i="8"/>
  <c r="J8" i="8"/>
  <c r="J41" i="8"/>
  <c r="J11" i="8"/>
  <c r="J9" i="8"/>
  <c r="J42" i="8"/>
  <c r="E14" i="32" l="1"/>
  <c r="E17" i="32" l="1"/>
  <c r="E16" i="32"/>
  <c r="E15" i="32"/>
  <c r="E13" i="32"/>
  <c r="E12" i="32"/>
  <c r="E11" i="32"/>
  <c r="E10" i="32"/>
  <c r="E9" i="32"/>
  <c r="E8" i="32"/>
  <c r="E7" i="32"/>
  <c r="E6" i="32"/>
  <c r="E26" i="26" s="1"/>
  <c r="H92" i="31" l="1"/>
  <c r="H91" i="31"/>
  <c r="H90" i="31"/>
  <c r="H89" i="31"/>
  <c r="H88" i="31"/>
  <c r="H87" i="31"/>
  <c r="H86" i="31"/>
  <c r="H85" i="31"/>
  <c r="H84" i="31"/>
  <c r="H83" i="31"/>
  <c r="H82" i="31"/>
  <c r="H81" i="31"/>
  <c r="H80" i="31"/>
  <c r="H79" i="31"/>
  <c r="H78" i="31"/>
  <c r="H77" i="31"/>
  <c r="H76" i="31"/>
  <c r="H75" i="31"/>
  <c r="H74" i="31"/>
  <c r="H73" i="31"/>
  <c r="H72" i="31"/>
  <c r="H71" i="31"/>
  <c r="H70" i="31"/>
  <c r="H69" i="31"/>
  <c r="H68" i="31"/>
  <c r="H67" i="31"/>
  <c r="H66" i="31"/>
  <c r="H65" i="31"/>
  <c r="H64" i="31"/>
  <c r="H63" i="31"/>
  <c r="H62" i="31"/>
  <c r="H61" i="31"/>
  <c r="H60" i="31"/>
  <c r="H59" i="31"/>
  <c r="H58" i="31"/>
  <c r="H57" i="31"/>
  <c r="H56" i="31"/>
  <c r="H55" i="31"/>
  <c r="H54" i="31"/>
  <c r="H53" i="31"/>
  <c r="H52" i="31"/>
  <c r="H51" i="31"/>
  <c r="H50" i="31"/>
  <c r="H49" i="31"/>
  <c r="H48" i="31"/>
  <c r="H47" i="31"/>
  <c r="H46" i="31"/>
  <c r="H45" i="31"/>
  <c r="H44" i="31"/>
  <c r="H43" i="31"/>
  <c r="H42" i="31"/>
  <c r="H41" i="31"/>
  <c r="H40" i="31"/>
  <c r="H39" i="31"/>
  <c r="H38" i="31"/>
  <c r="H37" i="31"/>
  <c r="H36" i="31"/>
  <c r="H35" i="31"/>
  <c r="H34" i="31"/>
  <c r="H33" i="31"/>
  <c r="H32" i="31"/>
  <c r="H31" i="31"/>
  <c r="H30" i="31"/>
  <c r="H29" i="31"/>
  <c r="H28" i="31"/>
  <c r="H27" i="31"/>
  <c r="H26" i="31"/>
  <c r="H25" i="31"/>
  <c r="H24" i="31"/>
  <c r="H23" i="31"/>
  <c r="H22" i="31"/>
  <c r="H21" i="31"/>
  <c r="H20" i="31"/>
  <c r="H19" i="31"/>
  <c r="H18" i="31"/>
  <c r="H17" i="31"/>
  <c r="H16" i="31"/>
  <c r="H15" i="31"/>
  <c r="H14" i="31"/>
  <c r="H13" i="31"/>
  <c r="H12" i="31"/>
  <c r="H11" i="31"/>
  <c r="H10" i="31"/>
  <c r="H9" i="31"/>
  <c r="H8" i="31"/>
  <c r="H7" i="31"/>
  <c r="H6" i="31"/>
  <c r="E5" i="26" l="1"/>
  <c r="E13" i="26"/>
  <c r="A1" i="26" l="1"/>
  <c r="M7" i="22" l="1"/>
  <c r="M8" i="22"/>
  <c r="M9" i="22"/>
  <c r="M10" i="22"/>
  <c r="M11" i="22"/>
  <c r="M12" i="22"/>
  <c r="M13" i="22"/>
  <c r="M14" i="22"/>
  <c r="M15" i="22"/>
  <c r="M16" i="22"/>
  <c r="M17" i="22"/>
  <c r="M18" i="22"/>
  <c r="M19" i="22"/>
  <c r="M20" i="22"/>
  <c r="M21" i="22"/>
  <c r="M22" i="22"/>
  <c r="M23" i="22"/>
  <c r="M24" i="22"/>
  <c r="M25" i="22"/>
  <c r="M26" i="22"/>
  <c r="M27" i="22"/>
  <c r="M28" i="22"/>
  <c r="M29" i="22"/>
  <c r="M30" i="22"/>
  <c r="M31" i="22"/>
  <c r="M32" i="22"/>
  <c r="M33" i="22"/>
  <c r="M34" i="22"/>
  <c r="M35" i="22"/>
  <c r="M36" i="22"/>
  <c r="M37" i="22"/>
  <c r="M38" i="22"/>
  <c r="M39" i="22"/>
  <c r="M40" i="22"/>
  <c r="M41" i="22"/>
  <c r="M42" i="22"/>
  <c r="M43" i="22"/>
  <c r="M44" i="22"/>
  <c r="M45" i="22"/>
  <c r="M46" i="22"/>
  <c r="M47" i="22"/>
  <c r="M48" i="22"/>
  <c r="M49" i="22"/>
  <c r="M50" i="22"/>
  <c r="M51" i="22"/>
  <c r="M52" i="22"/>
  <c r="M53" i="22"/>
  <c r="M54" i="22"/>
  <c r="M55" i="22"/>
  <c r="M56" i="22"/>
  <c r="M57" i="22"/>
  <c r="M58" i="22"/>
  <c r="M59" i="22"/>
  <c r="M60" i="22"/>
  <c r="M61" i="22"/>
  <c r="M62" i="22"/>
  <c r="M63" i="22"/>
  <c r="M64" i="22"/>
  <c r="M65" i="22"/>
  <c r="M66" i="22"/>
  <c r="M67" i="22"/>
  <c r="M68" i="22"/>
  <c r="M69" i="22"/>
  <c r="M70" i="22"/>
  <c r="M71" i="22"/>
  <c r="M72" i="22"/>
  <c r="M73" i="22"/>
  <c r="M74" i="22"/>
  <c r="M75" i="22"/>
  <c r="M76" i="22"/>
  <c r="M77" i="22"/>
  <c r="M78" i="22"/>
  <c r="M79" i="22"/>
  <c r="M80" i="22"/>
  <c r="M81" i="22"/>
  <c r="M82" i="22"/>
  <c r="M83" i="22"/>
  <c r="M84" i="22"/>
  <c r="M85" i="22"/>
  <c r="M86" i="22"/>
  <c r="M87" i="22"/>
  <c r="M88" i="22"/>
  <c r="M89" i="22"/>
  <c r="M90" i="22"/>
  <c r="M91" i="22"/>
  <c r="M92" i="22"/>
  <c r="M93" i="22"/>
  <c r="M94" i="22"/>
  <c r="M95" i="22"/>
  <c r="M96" i="22"/>
  <c r="M97" i="22"/>
  <c r="M98" i="22"/>
  <c r="M99" i="22"/>
  <c r="M100" i="22"/>
  <c r="M6" i="22"/>
  <c r="E21" i="26" l="1"/>
  <c r="H52" i="23"/>
  <c r="H10" i="23"/>
  <c r="H22" i="23"/>
  <c r="H34" i="23"/>
  <c r="H30" i="23"/>
  <c r="H6" i="23"/>
  <c r="H15" i="23"/>
  <c r="H27" i="23"/>
  <c r="H19" i="23"/>
  <c r="H11" i="23"/>
  <c r="H23" i="23"/>
  <c r="H35" i="23"/>
  <c r="H31" i="23"/>
  <c r="H7" i="23"/>
  <c r="H16" i="23"/>
  <c r="H28" i="23"/>
  <c r="H20" i="23"/>
  <c r="H12" i="23"/>
  <c r="H24" i="23"/>
  <c r="H36" i="23"/>
  <c r="H32" i="23"/>
  <c r="H8" i="23"/>
  <c r="H17" i="23"/>
  <c r="H29" i="23"/>
  <c r="H21" i="23"/>
  <c r="H13" i="23"/>
  <c r="H25" i="23"/>
  <c r="H37" i="23"/>
  <c r="H33" i="23"/>
  <c r="H9" i="23"/>
  <c r="H41" i="23"/>
  <c r="H42" i="23"/>
  <c r="H43" i="23"/>
  <c r="H44" i="23"/>
  <c r="H45" i="23"/>
  <c r="H46" i="23"/>
  <c r="H47" i="23"/>
  <c r="H48" i="23"/>
  <c r="H49" i="23"/>
  <c r="H50" i="23"/>
  <c r="H51" i="23"/>
  <c r="H39" i="23"/>
  <c r="H40" i="23"/>
  <c r="H14" i="23"/>
  <c r="H26" i="23"/>
  <c r="H18" i="23"/>
  <c r="H38" i="23"/>
  <c r="E24" i="26" l="1"/>
  <c r="I6" i="20"/>
  <c r="I7" i="20"/>
  <c r="I8" i="20"/>
  <c r="I9" i="20"/>
  <c r="I10" i="20"/>
  <c r="I11" i="20"/>
  <c r="I12" i="20"/>
  <c r="I13" i="20"/>
  <c r="I14" i="20"/>
  <c r="I15" i="20"/>
  <c r="I16" i="20"/>
  <c r="I17" i="20"/>
  <c r="I18" i="20"/>
  <c r="I19" i="20"/>
  <c r="I20" i="20"/>
  <c r="I21" i="20"/>
  <c r="I22" i="20"/>
  <c r="I23" i="20"/>
  <c r="I24" i="20"/>
  <c r="I25" i="20"/>
  <c r="I26" i="20"/>
  <c r="I27" i="20"/>
  <c r="I28" i="20"/>
  <c r="I29" i="20"/>
  <c r="I30" i="20"/>
  <c r="I31" i="20"/>
  <c r="I32" i="20"/>
  <c r="I33" i="20"/>
  <c r="I34" i="20"/>
  <c r="I35" i="20"/>
  <c r="I36" i="20"/>
  <c r="I37" i="20"/>
  <c r="I38" i="20"/>
  <c r="I39" i="20"/>
  <c r="I40" i="20"/>
  <c r="I41" i="20"/>
  <c r="I42" i="20"/>
  <c r="I43" i="20"/>
  <c r="F13" i="18"/>
  <c r="E16" i="26" s="1"/>
  <c r="F6" i="18"/>
  <c r="E18" i="26" s="1"/>
  <c r="H7" i="13"/>
  <c r="H8" i="13"/>
  <c r="H9" i="13"/>
  <c r="H10" i="13"/>
  <c r="H11" i="13"/>
  <c r="H12" i="13"/>
  <c r="H13" i="13"/>
  <c r="H14" i="13"/>
  <c r="H15" i="13"/>
  <c r="H16" i="13"/>
  <c r="H17" i="13"/>
  <c r="H18" i="13"/>
  <c r="H19" i="13"/>
  <c r="H20" i="13"/>
  <c r="H21" i="13"/>
  <c r="H22" i="13"/>
  <c r="H23" i="13"/>
  <c r="H24" i="13"/>
  <c r="H25" i="13"/>
  <c r="H26" i="13"/>
  <c r="H27" i="13"/>
  <c r="H28" i="13"/>
  <c r="H29" i="13"/>
  <c r="H30" i="13"/>
  <c r="H6" i="13"/>
  <c r="E14" i="26" s="1"/>
  <c r="E17" i="26" l="1"/>
  <c r="I6" i="21"/>
  <c r="E19" i="26" s="1"/>
  <c r="E28" i="26" s="1"/>
  <c r="G7" i="8"/>
  <c r="J7" i="8" s="1"/>
  <c r="E6" i="26" l="1"/>
  <c r="E8" i="26" s="1"/>
  <c r="E29" i="26"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Nanda Castro</author>
  </authors>
  <commentList>
    <comment ref="G5" authorId="0" shapeId="0" xr:uid="{1DBE8049-4523-F74D-AA13-C423B5A4922C}">
      <text>
        <r>
          <rPr>
            <b/>
            <sz val="10"/>
            <color rgb="FF000000"/>
            <rFont val="Tahoma"/>
            <family val="2"/>
          </rPr>
          <t xml:space="preserve">40h/week: 100%
</t>
        </r>
        <r>
          <rPr>
            <b/>
            <sz val="10"/>
            <color rgb="FF000000"/>
            <rFont val="Tahoma"/>
            <family val="2"/>
          </rPr>
          <t xml:space="preserve">30h/week: 75%
</t>
        </r>
        <r>
          <rPr>
            <b/>
            <sz val="10"/>
            <color rgb="FF000000"/>
            <rFont val="Tahoma"/>
            <family val="2"/>
          </rPr>
          <t xml:space="preserve">20h/week: 50%
</t>
        </r>
        <r>
          <rPr>
            <b/>
            <sz val="10"/>
            <color rgb="FF000000"/>
            <rFont val="Tahoma"/>
            <family val="2"/>
          </rPr>
          <t>...</t>
        </r>
      </text>
    </comment>
    <comment ref="H5" authorId="0" shapeId="0" xr:uid="{E296E430-BC6D-5B41-B1B5-20687154B45D}">
      <text>
        <r>
          <rPr>
            <b/>
            <sz val="10"/>
            <color rgb="FF000000"/>
            <rFont val="Tahoma"/>
            <family val="2"/>
          </rPr>
          <t xml:space="preserve">e.g. I work 3 days from home and 2 from the office.
</t>
        </r>
        <r>
          <rPr>
            <b/>
            <sz val="10"/>
            <color rgb="FF000000"/>
            <rFont val="Tahoma"/>
            <family val="2"/>
          </rPr>
          <t>Entry: 60%</t>
        </r>
        <r>
          <rPr>
            <sz val="10"/>
            <color rgb="FF000000"/>
            <rFont val="Tahoma"/>
            <family val="2"/>
          </rPr>
          <t xml:space="preserve">
</t>
        </r>
      </text>
    </comment>
  </commentList>
</comments>
</file>

<file path=xl/sharedStrings.xml><?xml version="1.0" encoding="utf-8"?>
<sst xmlns="http://schemas.openxmlformats.org/spreadsheetml/2006/main" count="40594" uniqueCount="1564">
  <si>
    <t>Heat and steam</t>
  </si>
  <si>
    <t>Transmission and distribution</t>
  </si>
  <si>
    <t>Water treatment</t>
  </si>
  <si>
    <t>Material use</t>
  </si>
  <si>
    <t>Waste disposal</t>
  </si>
  <si>
    <t>Freighting goods</t>
  </si>
  <si>
    <t>Activity</t>
  </si>
  <si>
    <t>Fuel</t>
  </si>
  <si>
    <t>Unit</t>
  </si>
  <si>
    <t>Gaseous fuels</t>
  </si>
  <si>
    <t>CNG</t>
  </si>
  <si>
    <t>tonnes</t>
  </si>
  <si>
    <t>LPG</t>
  </si>
  <si>
    <t>Natural gas</t>
  </si>
  <si>
    <t>Natural gas (100% mineral blend)</t>
  </si>
  <si>
    <t>Other petroleum gas</t>
  </si>
  <si>
    <t>Liquid fuels</t>
  </si>
  <si>
    <t>Aviation spirit</t>
  </si>
  <si>
    <t>Aviation turbine fuel</t>
  </si>
  <si>
    <t>Burning oil</t>
  </si>
  <si>
    <t>Diesel (average biofuel blend)</t>
  </si>
  <si>
    <t>Diesel (100% mineral diesel)</t>
  </si>
  <si>
    <t>Fuel oil</t>
  </si>
  <si>
    <t>Gas oil</t>
  </si>
  <si>
    <t>Lubricants</t>
  </si>
  <si>
    <t>Naphtha</t>
  </si>
  <si>
    <t>Petrol (average biofuel blend)</t>
  </si>
  <si>
    <t>Petrol (100% mineral petrol)</t>
  </si>
  <si>
    <t>Processed fuel oils - residual oil</t>
  </si>
  <si>
    <t>Processed fuel oils - distillate oil</t>
  </si>
  <si>
    <t>Refinery miscellaneous</t>
  </si>
  <si>
    <t>Waste oils</t>
  </si>
  <si>
    <t>Marine gas oil</t>
  </si>
  <si>
    <t>Marine fuel oil</t>
  </si>
  <si>
    <t>Solid fuels</t>
  </si>
  <si>
    <t>Coal (industrial)</t>
  </si>
  <si>
    <t>Coal (electricity generation)</t>
  </si>
  <si>
    <t>Coal (domestic)</t>
  </si>
  <si>
    <t>Coking coal</t>
  </si>
  <si>
    <t>Petroleum coke</t>
  </si>
  <si>
    <t>Coal (electricity generation - home produced coal only)</t>
  </si>
  <si>
    <t>Emission</t>
  </si>
  <si>
    <t>Carbon dioxide</t>
  </si>
  <si>
    <t>Methane</t>
  </si>
  <si>
    <t>Nitrous oxide</t>
  </si>
  <si>
    <t>HFC-23</t>
  </si>
  <si>
    <t>HFC-32</t>
  </si>
  <si>
    <t>HFC-41</t>
  </si>
  <si>
    <t>HFC-125</t>
  </si>
  <si>
    <t>HFC-134</t>
  </si>
  <si>
    <t>HFC-134a</t>
  </si>
  <si>
    <t>HFC-143</t>
  </si>
  <si>
    <t>HFC-143a</t>
  </si>
  <si>
    <t>HFC-152a</t>
  </si>
  <si>
    <t>HFC-227ea</t>
  </si>
  <si>
    <t>HFC-236fa</t>
  </si>
  <si>
    <t>HFC-245fa</t>
  </si>
  <si>
    <t>HFC-43-I0mee</t>
  </si>
  <si>
    <t>Perfluoromethane (PFC-14)</t>
  </si>
  <si>
    <t>Perfluoroethane (PFC-116)</t>
  </si>
  <si>
    <t>Perfluoropropane (PFC-218)</t>
  </si>
  <si>
    <t>Perfluorocyclobutane (PFC-318)</t>
  </si>
  <si>
    <t>Perfluorobutane (PFC-3-1-10)</t>
  </si>
  <si>
    <t>Perfluoropentane (PFC-4-1-12)</t>
  </si>
  <si>
    <t>Perfluorohexane (PFC-5-1-14)</t>
  </si>
  <si>
    <t>Sulphur hexafluoride (SF6)</t>
  </si>
  <si>
    <t>HFC-152</t>
  </si>
  <si>
    <t>HFC-161</t>
  </si>
  <si>
    <t>HFC-236cb</t>
  </si>
  <si>
    <t>HFC-236ea</t>
  </si>
  <si>
    <t>HFC-245ca</t>
  </si>
  <si>
    <t>HFC-365mfc</t>
  </si>
  <si>
    <t>R404A</t>
  </si>
  <si>
    <t>R407A</t>
  </si>
  <si>
    <t>R407C</t>
  </si>
  <si>
    <t>R407F</t>
  </si>
  <si>
    <t>R408A</t>
  </si>
  <si>
    <t>R410A</t>
  </si>
  <si>
    <t>R507A</t>
  </si>
  <si>
    <t>R508B</t>
  </si>
  <si>
    <t>R403A</t>
  </si>
  <si>
    <t>CFC-11/R11 = trichlorofluoromethane</t>
  </si>
  <si>
    <t>CFC-12/R12 = dichlorodifluoromethane</t>
  </si>
  <si>
    <t>CFC-13</t>
  </si>
  <si>
    <t>CFC-113</t>
  </si>
  <si>
    <t>CFC-114</t>
  </si>
  <si>
    <t>CFC-115</t>
  </si>
  <si>
    <t>Halon-1211</t>
  </si>
  <si>
    <t>Halon-1301</t>
  </si>
  <si>
    <t>Halon-2402</t>
  </si>
  <si>
    <t>Carbon tetrachloride</t>
  </si>
  <si>
    <t>Methyl bromide</t>
  </si>
  <si>
    <t>Methyl chloroform</t>
  </si>
  <si>
    <t>HCFC-22/R22 = chlorodifluoromethane</t>
  </si>
  <si>
    <t>HCFC-123</t>
  </si>
  <si>
    <t>HCFC-124</t>
  </si>
  <si>
    <t>HCFC-141b</t>
  </si>
  <si>
    <t>HCFC-142b</t>
  </si>
  <si>
    <t>HCFC-225ca</t>
  </si>
  <si>
    <t>HCFC-225cb</t>
  </si>
  <si>
    <t>HCFC-21</t>
  </si>
  <si>
    <t>Nitrogen trifluoride</t>
  </si>
  <si>
    <t>PFC-9-1-18</t>
  </si>
  <si>
    <t>Trifluoromethyl sulphur pentafluoride</t>
  </si>
  <si>
    <t>Perfluorocyclopropane</t>
  </si>
  <si>
    <t>HFE-125</t>
  </si>
  <si>
    <t>HFE-134</t>
  </si>
  <si>
    <t>HFE-143a</t>
  </si>
  <si>
    <t>HCFE-235da2</t>
  </si>
  <si>
    <t>HFE-245cb2</t>
  </si>
  <si>
    <t>HFE-245fa2</t>
  </si>
  <si>
    <t>HFE-254cb2</t>
  </si>
  <si>
    <t>HFE-347mcc3</t>
  </si>
  <si>
    <t>HFE-347pcf2</t>
  </si>
  <si>
    <t>HFE-356pcc3</t>
  </si>
  <si>
    <t>HFE-449sl (HFE-7100)</t>
  </si>
  <si>
    <t>HFE-569sf2 (HFE-7200)</t>
  </si>
  <si>
    <t>HFE-43-10pccc124 (H-Galden1040x)</t>
  </si>
  <si>
    <t>HFE-236ca12 (HG-10)</t>
  </si>
  <si>
    <t>HFE-338pcc13 (HG-01)</t>
  </si>
  <si>
    <t>PFPMIE</t>
  </si>
  <si>
    <t>Dimethylether</t>
  </si>
  <si>
    <t>Methylene chloride</t>
  </si>
  <si>
    <t>Methyl chloride</t>
  </si>
  <si>
    <t>R290 = propane</t>
  </si>
  <si>
    <t>R600A = isobutane</t>
  </si>
  <si>
    <t>R406A</t>
  </si>
  <si>
    <t>R409A</t>
  </si>
  <si>
    <t>R502</t>
  </si>
  <si>
    <t>from leakage from air-conditioning and refrigeration units or the release to the atmosphere of other gases that have a global warming potential.</t>
  </si>
  <si>
    <t>Refrigerant and others</t>
  </si>
  <si>
    <t>Amount (Kg)</t>
  </si>
  <si>
    <t>Type</t>
  </si>
  <si>
    <t>Small</t>
  </si>
  <si>
    <t>Own or controlled vehicles</t>
  </si>
  <si>
    <t>Factors</t>
  </si>
  <si>
    <t>kWh</t>
  </si>
  <si>
    <t>Medium car</t>
  </si>
  <si>
    <t>Electricity for Evs</t>
  </si>
  <si>
    <t>Distribution - district heat &amp; steam</t>
  </si>
  <si>
    <t>Water</t>
  </si>
  <si>
    <t>Water Treatment</t>
  </si>
  <si>
    <t>Diesel</t>
  </si>
  <si>
    <t>Distance (km)</t>
  </si>
  <si>
    <t>Asbestos</t>
  </si>
  <si>
    <t>Asphalt</t>
  </si>
  <si>
    <t>Average construction</t>
  </si>
  <si>
    <t>Batteries</t>
  </si>
  <si>
    <t>Bricks</t>
  </si>
  <si>
    <t>Clothing</t>
  </si>
  <si>
    <t>Commercial and industrial waste</t>
  </si>
  <si>
    <t>Concrete</t>
  </si>
  <si>
    <t>Glass</t>
  </si>
  <si>
    <t>Household residual waste</t>
  </si>
  <si>
    <t>Insulation</t>
  </si>
  <si>
    <t>Metal: aluminium cans and foil (excl. forming)</t>
  </si>
  <si>
    <t>Metal: mixed cans</t>
  </si>
  <si>
    <t>Metal: scrap metal</t>
  </si>
  <si>
    <t>Metal: steel cans</t>
  </si>
  <si>
    <t>Metals</t>
  </si>
  <si>
    <t>Mineral oil</t>
  </si>
  <si>
    <t>Organic: food and drink waste</t>
  </si>
  <si>
    <t>Organic: garden waste</t>
  </si>
  <si>
    <t>Organic: mixed food and garden waste</t>
  </si>
  <si>
    <t>Paper and board: board</t>
  </si>
  <si>
    <t>Paper and board: mixed</t>
  </si>
  <si>
    <t>Paper and board: paper</t>
  </si>
  <si>
    <t>Plasterboard</t>
  </si>
  <si>
    <t>Plastics: average plastic film</t>
  </si>
  <si>
    <t>Plastics: average plastic rigid</t>
  </si>
  <si>
    <t>Plastics: average plastics</t>
  </si>
  <si>
    <t>Plastics: HDPE (incl. forming)</t>
  </si>
  <si>
    <t>Plastics: LDPE and LLDPE (incl. forming)</t>
  </si>
  <si>
    <t>Plastics: PET (incl. forming)</t>
  </si>
  <si>
    <t>Plastics: PP (incl. forming)</t>
  </si>
  <si>
    <t>Plastics: PS (incl. forming)</t>
  </si>
  <si>
    <t>Plastics: PVC (incl. forming)</t>
  </si>
  <si>
    <t>Soils</t>
  </si>
  <si>
    <t>Tyres</t>
  </si>
  <si>
    <t>WEEE - fridges and freezers</t>
  </si>
  <si>
    <t>WEEE - large</t>
  </si>
  <si>
    <t>WEEE - mixed</t>
  </si>
  <si>
    <t>WEEE - small</t>
  </si>
  <si>
    <t>Wood</t>
  </si>
  <si>
    <t>Aggregates</t>
  </si>
  <si>
    <t>Food and drink</t>
  </si>
  <si>
    <t>Compost derived from garden waste</t>
  </si>
  <si>
    <t>Compost derived from food and garden waste</t>
  </si>
  <si>
    <t>Waste type</t>
  </si>
  <si>
    <t>Class</t>
  </si>
  <si>
    <t>Flights</t>
  </si>
  <si>
    <t>Country</t>
  </si>
  <si>
    <t>Electricity</t>
  </si>
  <si>
    <t>Amount</t>
  </si>
  <si>
    <t>Black cab</t>
  </si>
  <si>
    <t>National rail</t>
  </si>
  <si>
    <t>International rail</t>
  </si>
  <si>
    <t>Light rail and tram</t>
  </si>
  <si>
    <t>Foot passenger</t>
  </si>
  <si>
    <t>Car passenger</t>
  </si>
  <si>
    <t>Business travel: land and sea</t>
  </si>
  <si>
    <t>All rigids</t>
  </si>
  <si>
    <t>Hotel</t>
  </si>
  <si>
    <t>Number of occupied rooms</t>
  </si>
  <si>
    <t>Freight flights</t>
  </si>
  <si>
    <t>tonne.km</t>
  </si>
  <si>
    <t>Rail</t>
  </si>
  <si>
    <t>Freight train</t>
  </si>
  <si>
    <t>Sea tanker</t>
  </si>
  <si>
    <t>Cargo ship</t>
  </si>
  <si>
    <t>cubic metres</t>
  </si>
  <si>
    <t>Petrol</t>
  </si>
  <si>
    <t>Unknown</t>
  </si>
  <si>
    <t>Medium</t>
  </si>
  <si>
    <t>Large</t>
  </si>
  <si>
    <t>Average</t>
  </si>
  <si>
    <t>Small car</t>
  </si>
  <si>
    <t>Large car</t>
  </si>
  <si>
    <t>Average car</t>
  </si>
  <si>
    <t>Hybrid</t>
  </si>
  <si>
    <t>Motorbike</t>
  </si>
  <si>
    <t>Vans</t>
  </si>
  <si>
    <t>Rigid (&gt;3.5 - 7.5 tonnes)</t>
  </si>
  <si>
    <t>Rigid (&gt;7.5 tonnes-17 tonnes)</t>
  </si>
  <si>
    <t>Rigid (&gt;17 tonnes)</t>
  </si>
  <si>
    <t>Articulated (&gt;3.5 - 33t)</t>
  </si>
  <si>
    <t>Articulated (&gt;33t)</t>
  </si>
  <si>
    <t>All artics</t>
  </si>
  <si>
    <t>All HGVs</t>
  </si>
  <si>
    <t xml:space="preserve">Amount </t>
  </si>
  <si>
    <t>Andorra</t>
  </si>
  <si>
    <t>Angola</t>
  </si>
  <si>
    <t>Antigua and Barbuda</t>
  </si>
  <si>
    <t>Argentina</t>
  </si>
  <si>
    <t>Armenia</t>
  </si>
  <si>
    <t>Australia</t>
  </si>
  <si>
    <t>Austria</t>
  </si>
  <si>
    <t>Azerbaijan</t>
  </si>
  <si>
    <t>Bahamas</t>
  </si>
  <si>
    <t>Bahrain</t>
  </si>
  <si>
    <t>Bangladesh</t>
  </si>
  <si>
    <t>Barbados</t>
  </si>
  <si>
    <t>Belarus</t>
  </si>
  <si>
    <t>Belgium</t>
  </si>
  <si>
    <t>Belize</t>
  </si>
  <si>
    <t>Benin</t>
  </si>
  <si>
    <t>Bhutan</t>
  </si>
  <si>
    <t>Bolivia (Plurinational State of)</t>
  </si>
  <si>
    <t>Bosnia and Herzegovina</t>
  </si>
  <si>
    <t>Botswana</t>
  </si>
  <si>
    <t>Brazil</t>
  </si>
  <si>
    <t>Brunei Darussalam</t>
  </si>
  <si>
    <t>Bulgaria</t>
  </si>
  <si>
    <t>Burkina Faso</t>
  </si>
  <si>
    <t>Burundi</t>
  </si>
  <si>
    <t>Cambodia</t>
  </si>
  <si>
    <t>Cameroon</t>
  </si>
  <si>
    <t>Canada</t>
  </si>
  <si>
    <t>Cabo Verde</t>
  </si>
  <si>
    <t>Central African Republic</t>
  </si>
  <si>
    <t>Chad</t>
  </si>
  <si>
    <t>Chile</t>
  </si>
  <si>
    <t>China</t>
  </si>
  <si>
    <t>Colombia</t>
  </si>
  <si>
    <t>Comoros</t>
  </si>
  <si>
    <t>Congo</t>
  </si>
  <si>
    <t>Democratic Republic of the Congo</t>
  </si>
  <si>
    <t>Cook Islands</t>
  </si>
  <si>
    <t>Costa Rica</t>
  </si>
  <si>
    <t>Côte d’Ivoire</t>
  </si>
  <si>
    <t>Croatia</t>
  </si>
  <si>
    <t>Cuba</t>
  </si>
  <si>
    <t>Cyprus</t>
  </si>
  <si>
    <t>Czechia</t>
  </si>
  <si>
    <t>Denmark</t>
  </si>
  <si>
    <t>Djibouti</t>
  </si>
  <si>
    <t>Dominica</t>
  </si>
  <si>
    <t>Dominican Republic</t>
  </si>
  <si>
    <t>Ecuador</t>
  </si>
  <si>
    <t>Egypt</t>
  </si>
  <si>
    <t>El Salvador</t>
  </si>
  <si>
    <t>Equatorial Guinea</t>
  </si>
  <si>
    <t>Eritrea</t>
  </si>
  <si>
    <t>Estonia</t>
  </si>
  <si>
    <t>Ethiopia</t>
  </si>
  <si>
    <t>Fiji</t>
  </si>
  <si>
    <t>Finland</t>
  </si>
  <si>
    <t>France</t>
  </si>
  <si>
    <t>Gabon</t>
  </si>
  <si>
    <t>Gambia</t>
  </si>
  <si>
    <t>Georgia</t>
  </si>
  <si>
    <t>Germany</t>
  </si>
  <si>
    <t>Ghana</t>
  </si>
  <si>
    <t>Greece</t>
  </si>
  <si>
    <t>Grenada</t>
  </si>
  <si>
    <t>Guatemala</t>
  </si>
  <si>
    <t>Guinea</t>
  </si>
  <si>
    <t>Guinea-Bissau</t>
  </si>
  <si>
    <t>Guyana</t>
  </si>
  <si>
    <t>Haiti</t>
  </si>
  <si>
    <t>Honduras</t>
  </si>
  <si>
    <t>Hungary</t>
  </si>
  <si>
    <t>Iceland</t>
  </si>
  <si>
    <t>India</t>
  </si>
  <si>
    <t>Indonesia</t>
  </si>
  <si>
    <t>Iran (Islamic Republic of)</t>
  </si>
  <si>
    <t>Iraq</t>
  </si>
  <si>
    <t>Ireland</t>
  </si>
  <si>
    <t>Israel</t>
  </si>
  <si>
    <t>Italy</t>
  </si>
  <si>
    <t>Jamaica</t>
  </si>
  <si>
    <t>Japan</t>
  </si>
  <si>
    <t>Jordan</t>
  </si>
  <si>
    <t>Kazakhstan</t>
  </si>
  <si>
    <t>Kenya</t>
  </si>
  <si>
    <t>Kiribati</t>
  </si>
  <si>
    <t>Democratic People's Republic of Korea</t>
  </si>
  <si>
    <t>Republic of Korea</t>
  </si>
  <si>
    <t>Kuwait</t>
  </si>
  <si>
    <t>Kyrgyzstan</t>
  </si>
  <si>
    <t>Lao People's Democratic Republic</t>
  </si>
  <si>
    <t>Latvia</t>
  </si>
  <si>
    <t>Lebanon</t>
  </si>
  <si>
    <t>Lesotho</t>
  </si>
  <si>
    <t>Liberia</t>
  </si>
  <si>
    <t>Libya</t>
  </si>
  <si>
    <t>Liechtenstein</t>
  </si>
  <si>
    <t>Lithuania</t>
  </si>
  <si>
    <t>Luxembourg</t>
  </si>
  <si>
    <t>North Macedonia</t>
  </si>
  <si>
    <t>Madagascar</t>
  </si>
  <si>
    <t>Malawi</t>
  </si>
  <si>
    <t>Malaysia</t>
  </si>
  <si>
    <t>Maldives</t>
  </si>
  <si>
    <t>Mali</t>
  </si>
  <si>
    <t>Malta</t>
  </si>
  <si>
    <t>Marshall Islands</t>
  </si>
  <si>
    <t>Mauritania</t>
  </si>
  <si>
    <t>Mauritius</t>
  </si>
  <si>
    <t>Mexico</t>
  </si>
  <si>
    <t>Micronesia (Federated States of)</t>
  </si>
  <si>
    <t>Republic of Moldova</t>
  </si>
  <si>
    <t>Monaco</t>
  </si>
  <si>
    <t>Mongolia</t>
  </si>
  <si>
    <t>Montenegro</t>
  </si>
  <si>
    <t>Morocco</t>
  </si>
  <si>
    <t>Mozambique</t>
  </si>
  <si>
    <t>Myanmar</t>
  </si>
  <si>
    <t>Namibia</t>
  </si>
  <si>
    <t>Nauru</t>
  </si>
  <si>
    <t>Nepal</t>
  </si>
  <si>
    <t>Netherlands</t>
  </si>
  <si>
    <t>New Zealand</t>
  </si>
  <si>
    <t>Nicaragua</t>
  </si>
  <si>
    <t>Niger</t>
  </si>
  <si>
    <t>Nigeria</t>
  </si>
  <si>
    <t>Niue</t>
  </si>
  <si>
    <t>Norway</t>
  </si>
  <si>
    <t>Oman</t>
  </si>
  <si>
    <t>Pakistan</t>
  </si>
  <si>
    <t>Palau</t>
  </si>
  <si>
    <t>State of Palestine</t>
  </si>
  <si>
    <t>Panama</t>
  </si>
  <si>
    <t>Papua New Guinea</t>
  </si>
  <si>
    <t>Paraguay</t>
  </si>
  <si>
    <t>Peru</t>
  </si>
  <si>
    <t>Philippines</t>
  </si>
  <si>
    <t>Poland</t>
  </si>
  <si>
    <t>Portugal</t>
  </si>
  <si>
    <t>Qatar</t>
  </si>
  <si>
    <t>Romania</t>
  </si>
  <si>
    <t>Russian Federation</t>
  </si>
  <si>
    <t>Rwanda</t>
  </si>
  <si>
    <t>Saint Kitts and Nevis</t>
  </si>
  <si>
    <t>Saint Lucia</t>
  </si>
  <si>
    <t>Saint Vincent and the Grenadines</t>
  </si>
  <si>
    <t>Samoa</t>
  </si>
  <si>
    <t>San Marino</t>
  </si>
  <si>
    <t>Sao Tome and Principe</t>
  </si>
  <si>
    <t>Saudi Arabia</t>
  </si>
  <si>
    <t>Senegal</t>
  </si>
  <si>
    <t>Serbia</t>
  </si>
  <si>
    <t>Seychelles</t>
  </si>
  <si>
    <t>Sierra Leone</t>
  </si>
  <si>
    <t>Singapore</t>
  </si>
  <si>
    <t>Slovakia</t>
  </si>
  <si>
    <t>Slovenia</t>
  </si>
  <si>
    <t>Solomon Islands</t>
  </si>
  <si>
    <t>Somalia</t>
  </si>
  <si>
    <t>South Africa</t>
  </si>
  <si>
    <t>South Sudan</t>
  </si>
  <si>
    <t>Spain</t>
  </si>
  <si>
    <t>Sri Lanka</t>
  </si>
  <si>
    <t>Sudan</t>
  </si>
  <si>
    <t>Suriname</t>
  </si>
  <si>
    <t>Eswatini</t>
  </si>
  <si>
    <t>Sweden</t>
  </si>
  <si>
    <t>Switzerland</t>
  </si>
  <si>
    <t>Syrian Arab Republic</t>
  </si>
  <si>
    <t>Tajikistan</t>
  </si>
  <si>
    <t>United Republic of Tanzania</t>
  </si>
  <si>
    <t>Thailand</t>
  </si>
  <si>
    <t>Timor-Leste</t>
  </si>
  <si>
    <t>Togo</t>
  </si>
  <si>
    <t>Tonga</t>
  </si>
  <si>
    <t>Trinidad and Tobago</t>
  </si>
  <si>
    <t>Tunisia</t>
  </si>
  <si>
    <t>Turkey</t>
  </si>
  <si>
    <t>Turkmenistan</t>
  </si>
  <si>
    <t>Tuvalu</t>
  </si>
  <si>
    <t>Uganda</t>
  </si>
  <si>
    <t>Ukraine</t>
  </si>
  <si>
    <t>United Arab Emirates</t>
  </si>
  <si>
    <t>United Kingdom of Great Britain and Northern Ireland</t>
  </si>
  <si>
    <t>United States of America</t>
  </si>
  <si>
    <t>Uruguay</t>
  </si>
  <si>
    <t>Uzbekistan</t>
  </si>
  <si>
    <t>Vanuatu</t>
  </si>
  <si>
    <t>Venezuela (Bolivarian Republic of)</t>
  </si>
  <si>
    <t>Viet Nam</t>
  </si>
  <si>
    <t>Yemen</t>
  </si>
  <si>
    <t>Zambia</t>
  </si>
  <si>
    <t>Zimbabwe</t>
  </si>
  <si>
    <t>Anguilla</t>
  </si>
  <si>
    <t>Aruba</t>
  </si>
  <si>
    <t>Bermuda</t>
  </si>
  <si>
    <t>Bonaire, Sint Eustatius and Saba</t>
  </si>
  <si>
    <t>British Virgin Islands</t>
  </si>
  <si>
    <t>Cayman Islands</t>
  </si>
  <si>
    <t>Curaçao</t>
  </si>
  <si>
    <t>Falkland Islands (Malvinas)</t>
  </si>
  <si>
    <t>Faroe Islands</t>
  </si>
  <si>
    <t>French Guiana</t>
  </si>
  <si>
    <t>French Polynesia</t>
  </si>
  <si>
    <t>Gibraltar</t>
  </si>
  <si>
    <t>Greenland</t>
  </si>
  <si>
    <t>Guadeloupe</t>
  </si>
  <si>
    <t>Guam</t>
  </si>
  <si>
    <t>Isle of Man</t>
  </si>
  <si>
    <t>Martinique</t>
  </si>
  <si>
    <t>Mayotte</t>
  </si>
  <si>
    <t>Montserrat</t>
  </si>
  <si>
    <t>New Caledonia</t>
  </si>
  <si>
    <t>Northern Mariana Islands</t>
  </si>
  <si>
    <t>Puerto Rico</t>
  </si>
  <si>
    <t>Réunion</t>
  </si>
  <si>
    <t>Saint Helena</t>
  </si>
  <si>
    <t>Saint Martin (French Part)</t>
  </si>
  <si>
    <t>Saint Pierre and Miquelon</t>
  </si>
  <si>
    <t>Sint Maarten (Dutch part)</t>
  </si>
  <si>
    <t>Turks and Caicos Islands</t>
  </si>
  <si>
    <t>United States Virgin Islands</t>
  </si>
  <si>
    <t>litres</t>
  </si>
  <si>
    <t>Amount (tonnes)</t>
  </si>
  <si>
    <t>Construction</t>
  </si>
  <si>
    <t>Other</t>
  </si>
  <si>
    <t>Organic</t>
  </si>
  <si>
    <t>Electrical items</t>
  </si>
  <si>
    <t>Metal</t>
  </si>
  <si>
    <t>Plastic</t>
  </si>
  <si>
    <t>Paper</t>
  </si>
  <si>
    <t>Please enter the amounts in tonnes for each of the material applicable to your organisation</t>
  </si>
  <si>
    <t>Please enter the amounts for the applicable waste type</t>
  </si>
  <si>
    <t>Destination (city or IATA code)</t>
  </si>
  <si>
    <t>Origin (city or IATA code)</t>
  </si>
  <si>
    <t>ICAO calculator</t>
  </si>
  <si>
    <t>Number of nights per room</t>
  </si>
  <si>
    <t>Ferry</t>
  </si>
  <si>
    <t>Average passenger</t>
  </si>
  <si>
    <t>Bus</t>
  </si>
  <si>
    <t>Average local bus</t>
  </si>
  <si>
    <t>Coach</t>
  </si>
  <si>
    <t>passenger.km</t>
  </si>
  <si>
    <t>km</t>
  </si>
  <si>
    <t>Total distance</t>
  </si>
  <si>
    <t>Business travel: land and sea. Enter the total distance. For passenger.km units, use (# of passengers * km)</t>
  </si>
  <si>
    <t>kg</t>
  </si>
  <si>
    <t>WTT fuels</t>
  </si>
  <si>
    <t>T&amp;D (Data for UK)</t>
  </si>
  <si>
    <t>Primary material production</t>
  </si>
  <si>
    <t>Flight and Hotel</t>
  </si>
  <si>
    <t>Source</t>
  </si>
  <si>
    <t>Fuels</t>
  </si>
  <si>
    <t>Refrigerants</t>
  </si>
  <si>
    <t>Single way / 
return</t>
  </si>
  <si>
    <t>Business travel land and sea</t>
  </si>
  <si>
    <t>Sea</t>
  </si>
  <si>
    <t>Land</t>
  </si>
  <si>
    <t>Scope 1 (direct emissions) emissions are those from activities owned or controlled by your organisation. Examples of Scope 1 emissions include emissions from combustion in owned or controlled boilers, furnaces and vehicles; and emissions from chemical production in owned or controlled process equipment. Defra 2020</t>
  </si>
  <si>
    <t>Scope 2 (energy indirect) emissions are those released into the atmosphere that are associated with your consumption of purchased electricity, heat, steam and cooling. These indirect emissions are a consequence of your organisation’s energy use, but occur at sources you do not own or control. Defra 2020</t>
  </si>
  <si>
    <t>Scope 3 (other indirect) emissions are a consequence of your actions that occur at sources you do not own or control and are not classed as Scope 2 emissions. Examples of Scope 3 emissions are business travel by means not owned or controlled by your organisation, waste disposal, materials or fuels your organisation purchases. Deciding if emissions from a vehicle, office or factory that you use are Scope 1 or Scope 3 may depend on how you define your operational boundaries. Scope 3 emissions can be from activities that are upstream or downstream of your organisation. Defra 2020</t>
  </si>
  <si>
    <t>Electricity and Heat</t>
  </si>
  <si>
    <t>Waste</t>
  </si>
  <si>
    <t>Well to tank fuels</t>
  </si>
  <si>
    <t>Scope</t>
  </si>
  <si>
    <t>Scope 1</t>
  </si>
  <si>
    <t>Scope 2</t>
  </si>
  <si>
    <t>Scope 3</t>
  </si>
  <si>
    <t>Transmission and distribution losses</t>
  </si>
  <si>
    <t>Water suply and treatment</t>
  </si>
  <si>
    <t>Landfill disposal</t>
  </si>
  <si>
    <t>Assumptions</t>
  </si>
  <si>
    <t>Vans and HGVs</t>
  </si>
  <si>
    <t>Cars and  motorbikes</t>
  </si>
  <si>
    <t>Direct emissions arising from owned or controlled stationary sources that use fossil fuels and/or emit fugitive emissions</t>
  </si>
  <si>
    <t>Passenger vehicles</t>
  </si>
  <si>
    <t>Direct emissions from owned or controlled mobile sources</t>
  </si>
  <si>
    <t>Delivery vehicles</t>
  </si>
  <si>
    <t>Location-based emissions from the generation of purchased electricity, heat, steam or cooling</t>
  </si>
  <si>
    <t>Fuel- and energy-related activities</t>
  </si>
  <si>
    <t>All other fuel- and energy related activities</t>
  </si>
  <si>
    <t>Purchased goods</t>
  </si>
  <si>
    <t>Waste generated in operations</t>
  </si>
  <si>
    <t>Waste water</t>
  </si>
  <si>
    <t>Business travel</t>
  </si>
  <si>
    <t>Upstream transportation and distribution</t>
  </si>
  <si>
    <t>Emissions arising from hotel accommodation associated with business travel</t>
  </si>
  <si>
    <t>Emission source category</t>
  </si>
  <si>
    <t>GHG Protocol Standards: Corporate Scope - 1 and 2, Value Chain - Scope 3</t>
  </si>
  <si>
    <t>Category</t>
  </si>
  <si>
    <t>Definitions</t>
  </si>
  <si>
    <t>Name of the organisation</t>
  </si>
  <si>
    <t>Country of the organisation</t>
  </si>
  <si>
    <t>Period of the report</t>
  </si>
  <si>
    <t>Number of employees</t>
  </si>
  <si>
    <t>City of the organisation</t>
  </si>
  <si>
    <t>Your organisation</t>
  </si>
  <si>
    <t>Please enter the data of your organisation in the white fields</t>
  </si>
  <si>
    <t>Instructions</t>
  </si>
  <si>
    <t>General information, sources and assumptions</t>
  </si>
  <si>
    <t>Water supplied</t>
  </si>
  <si>
    <t>All transportation by air</t>
  </si>
  <si>
    <t>All transportation by sea</t>
  </si>
  <si>
    <t>All transportation by land, public transport, rented/leased vehicle and taxi</t>
  </si>
  <si>
    <t>Employees commuting</t>
  </si>
  <si>
    <t>Cars, taxis, bus, rail</t>
  </si>
  <si>
    <t>Vans, HGVs, cargo ship, freight flights, rail and sea tanker</t>
  </si>
  <si>
    <t>UK Government GHG Conversion Factors for Company Reporting</t>
  </si>
  <si>
    <t>Disclaimer</t>
  </si>
  <si>
    <t>Please enter the amounts for the applicable WTT fuels</t>
  </si>
  <si>
    <t>Well to tank (WTT) - fuels</t>
  </si>
  <si>
    <t>From leakage from air-conditioning and refrigeration units or the release to the atmosphere of other gases that have a global warming potential.</t>
  </si>
  <si>
    <r>
      <t xml:space="preserve">Travel in cars and on motorcycles owned or controlled by the reporting organisation. </t>
    </r>
    <r>
      <rPr>
        <b/>
        <sz val="12"/>
        <color theme="1"/>
        <rFont val="Calibri"/>
        <family val="2"/>
        <scheme val="minor"/>
      </rPr>
      <t>This does not include vehicles owned by employees that are used for business purposes.</t>
    </r>
  </si>
  <si>
    <t>Emissions associated with extraction, refining and transportation of the raw fuel sources to an organisation’s site (or asset) prior to their combustion.</t>
  </si>
  <si>
    <t>Water returned into the sewage system through mains drains</t>
  </si>
  <si>
    <t>Water delivered through the mains supply network.</t>
  </si>
  <si>
    <t>Individuals flying for work purposes</t>
  </si>
  <si>
    <t>Travel for business purposes in assets not owned or directly operated by a business.  This includes mileage for business purposes in, for example, cars owned by employees, public transport and hire cars.</t>
  </si>
  <si>
    <t>Shipment of goods over land, by sea or by air through a third-party company.</t>
  </si>
  <si>
    <t>Please enter the amount for each applicable fuels</t>
  </si>
  <si>
    <t>Please enter the amount for each applicable refrigerant</t>
  </si>
  <si>
    <t>Please enter the amount</t>
  </si>
  <si>
    <t>Vehicle</t>
  </si>
  <si>
    <t>Emissions associated with overnight hotel stays for work purposes</t>
  </si>
  <si>
    <t>Transportation of employees between their homes and their worksites.</t>
  </si>
  <si>
    <t>Please enter the total distance (for passenger.km units, use # of passengers * km)</t>
  </si>
  <si>
    <t>Please choose the country and number of nights per occupied room</t>
  </si>
  <si>
    <t>For Palestine: Average EF of Iraq, Jordan, Lebanon, Syrian Arab Republic, Turkey. For Holy See: Italy EF; Western Sahara: Average EF of Algeria, Mali, Mauritania, Morocco, Senegal. For Åland Islands
Antarctica, Bonaire, Sint Eustatius and Saba, Bouvet Island, British Indian Ocean Territory, China, Macao Special Administrative Region, Christmas Island, Cocos (Keeling) Islands, French Southern Territories, Guernsey, Heard Island and McDonald Islands, Jersey, Norfolk Island, Pitcairn, Saint Barthélemy, Sark, South Georgia and the South Sandwich Islands, Svalbard and Jan Mayen Islands, Tokelau, United States Minor Outlying Islands, Wallis and Futuna Islands: Average of  American Samoa, Antigua and Barbuda, Aruba, Bahamas, Barbados, Bermuda, British Virgin Islands, Cayman Islands, Cook Islands, Falkland Islands (Malvinas), Faroe Islands, Fiji, French Polynesia, Guadeloupe, Guam, Malta, Marshall Islands, Martinique,   Mauritius, Northern Mariana Islands, Réunion, Saint Helena, Saint Kitts and Nevis, Saint Martin (French Part), Saint Pierre and Miquelon, Saint Vincent and the Grenadines, Seychelles, Sint Maarten (Dutch part), Solomon Islands, Turks and Caicos Islands, Tuvalu, United States Virgin Islands, Vanuatu,.</t>
  </si>
  <si>
    <t>Hotels</t>
  </si>
  <si>
    <t>2020 Cornell Hotel Sustainability Benchmarking Index</t>
  </si>
  <si>
    <t>EF</t>
  </si>
  <si>
    <t>Czech Republic</t>
  </si>
  <si>
    <t>Hong Kong, China</t>
  </si>
  <si>
    <t>Korea</t>
  </si>
  <si>
    <t>Macau, China</t>
  </si>
  <si>
    <t>Slovak Republic</t>
  </si>
  <si>
    <t>Taiwan, China</t>
  </si>
  <si>
    <t>United Kingdom</t>
  </si>
  <si>
    <t>United States</t>
  </si>
  <si>
    <t>Vietnam</t>
  </si>
  <si>
    <r>
      <t xml:space="preserve">Please use the </t>
    </r>
    <r>
      <rPr>
        <b/>
        <i/>
        <sz val="12"/>
        <color theme="1"/>
        <rFont val="Calibri"/>
        <family val="2"/>
        <scheme val="minor"/>
      </rPr>
      <t>ICAO Calculator</t>
    </r>
    <r>
      <rPr>
        <b/>
        <sz val="12"/>
        <color theme="1"/>
        <rFont val="Calibri"/>
        <family val="2"/>
        <scheme val="minor"/>
      </rPr>
      <t xml:space="preserve"> and add the information below. In case you have many flights, send an email to climateneutralnow@unfccc.int asking for support</t>
    </r>
  </si>
  <si>
    <t>Total Emissions</t>
  </si>
  <si>
    <t>Hotel Carbon Footprint Per Occupied Room | All hotels upper quartile emission factor value</t>
  </si>
  <si>
    <t>kg CO2e</t>
  </si>
  <si>
    <t>Water supply</t>
  </si>
  <si>
    <t>Water Supply</t>
  </si>
  <si>
    <t>The UNFCCC secretariat has prepared this greenhouse gas (GHG) emissions calculator to provide the general public with a free and up-to-date methodology for estimating GHG emissions. 
This Spreadsheet aims only to support organizations to estimate their GHG emissions in order to raise awareness and to promote climate action.
However, the UNFCCC secretariat makes no representations as to the accuracy, completeness, suitability or validity of any information on this Spreadsheet and will not be liable for any errors, omissions, or delays in this information or any losses, injuries, or damages arising from its display or use. All information is provided on an “as-is” basis. 
All data and information provided on this Spreadsheet are for reference purposes only. The emission factors used on this Spreadsheet are publicly available on third parties’ websites and the links are provided in the tab ‘Info and sources’. The contents in, and linked to, this spreadsheet do not reflect the policy or position of the UNFCCC nor the UNFCCC secretariat’s and do not imply UNFCCC secretariat’s endorsement. Under no circumstances shall the UNFCCC be liable for any loss, damage, liability or expense incurred or suffered that is claimed to have resulted from the use of this Spreadsheet, its data or its methodology, or from the conduct of any user. Use of this Spreadsheet and reliance upon the content in or linked to it is solely at the user’s own risk.
Furthermore, this Spreadsheet does not replace a formal, tailored GHG inventory development process nor third-party verified GHG inventories and should be not used for certification purposes.
The emission factors used in this spreadsheet are sourced from references that may not be applicable to all geographic locations. The user is encouraged to use more suitable emission factors when they are available.
Each user agrees to decide if, when and how to use this Spreadsheet, and does so at his or her sole risk. 
This Spreadsheet may be copied and shared for the user's  non-commercial use. Further distribution and/or any commercial use of this Spreadsheet are strictly prohibited without the explicit written permission of the UNFCCC secretariat. The UNFCCC secretariat is not responsible for, nor does it endorse, the results of third parties’ calculations using this Spreadsheet.</t>
  </si>
  <si>
    <t>t CO2e</t>
  </si>
  <si>
    <t>Food consumption</t>
  </si>
  <si>
    <t>Food provided by the organization to be consumed by the employees (e.g. canteens)</t>
  </si>
  <si>
    <t>1 standard breakfast</t>
  </si>
  <si>
    <t>1 gourmet breakfast</t>
  </si>
  <si>
    <t>1 cold or hot snack</t>
  </si>
  <si>
    <t>1 average meal</t>
  </si>
  <si>
    <t>Non-alcoholic beverage</t>
  </si>
  <si>
    <t>Alcoholic beverage</t>
  </si>
  <si>
    <t>1 hot snack (burger + frites)</t>
  </si>
  <si>
    <t>1 sandwich</t>
  </si>
  <si>
    <t>Meal, vegetarian</t>
  </si>
  <si>
    <t>Meal, with beef</t>
  </si>
  <si>
    <t>Meal, with chicken</t>
  </si>
  <si>
    <t>breakfast</t>
  </si>
  <si>
    <t>hot snack</t>
  </si>
  <si>
    <t>meal</t>
  </si>
  <si>
    <t>litre</t>
  </si>
  <si>
    <t xml:space="preserve">hot snack </t>
  </si>
  <si>
    <t xml:space="preserve">sandwich </t>
  </si>
  <si>
    <t>Please mind the units for each type of food</t>
  </si>
  <si>
    <t>Food</t>
  </si>
  <si>
    <t>Carbon footprint methodology for the Olympic Games</t>
  </si>
  <si>
    <t>Tab</t>
  </si>
  <si>
    <t>Use of ICAO aviation carbon emissions calculator is recommended</t>
  </si>
  <si>
    <t>In case you need to calculate many flights, the UNFCCC secretariat may support through the use of proxies. RFI value of 1 is applied.</t>
  </si>
  <si>
    <t>Freight flights with RFI value of 1. For HGVs, average laden values were used.</t>
  </si>
  <si>
    <t>Emission factors from the International Olympic Committee and value for average vegan meal based on average diet values for Germany from FAO.</t>
  </si>
  <si>
    <t>Meal, vegan</t>
  </si>
  <si>
    <r>
      <t>Emissions within organisations that purchase heat/steam energy for heating purposes or for use in specific industrial processes.</t>
    </r>
    <r>
      <rPr>
        <sz val="12"/>
        <color rgb="FFFF0000"/>
        <rFont val="Calibri (Body)_x0000_"/>
      </rPr>
      <t>*</t>
    </r>
  </si>
  <si>
    <t>District heat and steam</t>
  </si>
  <si>
    <t>* For heating from other sources, please use the tab 'Fuels'</t>
  </si>
  <si>
    <t>Afghanistan</t>
  </si>
  <si>
    <t>Albania</t>
  </si>
  <si>
    <t>Algeria</t>
  </si>
  <si>
    <t>American Samoa</t>
  </si>
  <si>
    <t>Owned vehicles</t>
  </si>
  <si>
    <t>UK Government GHG Conversion Factors for Company Reporting
UNFCCC Harmonized Grid Emission factor data set</t>
  </si>
  <si>
    <t>Scope 1 &amp; 2</t>
  </si>
  <si>
    <r>
      <t xml:space="preserve">Combustion of fuels in owned or controlled stationary equipment such as boilers, furnaces, burners, turbines, heaters, incinerators, engines, flares, etc.
</t>
    </r>
    <r>
      <rPr>
        <b/>
        <sz val="12"/>
        <color theme="1"/>
        <rFont val="Calibri"/>
        <family val="2"/>
        <scheme val="minor"/>
      </rPr>
      <t>Do NOT include here the combustion of fuels in transportation devices such as automobiles, trucks, buses,
trains, airplanes, boats, ships, barges, vessels, etc.</t>
    </r>
  </si>
  <si>
    <t>Type of home office</t>
  </si>
  <si>
    <t>Home Office</t>
  </si>
  <si>
    <t>No heating/No cooling</t>
  </si>
  <si>
    <t>With cooling</t>
  </si>
  <si>
    <t>With heating</t>
  </si>
  <si>
    <t>District cooling</t>
  </si>
  <si>
    <t>Air conditioning from chilled water within a centralized energy plant and underground pipes distribution.</t>
  </si>
  <si>
    <t>Assumptions:
48 (working weeks) * 5 days per week = 240 working days per year
240 (days/year) * 8 hours = 1,920 working hours per year
1,920 Working Hours / 12 = 160 working hours per month</t>
  </si>
  <si>
    <t>Ton of refrigeration</t>
  </si>
  <si>
    <t>Consumption kWh/hour</t>
  </si>
  <si>
    <t>% working from home (e.g. 50% from home)</t>
  </si>
  <si>
    <t>Home office</t>
  </si>
  <si>
    <t>EcoAct Homeworking emissions whitepaper</t>
  </si>
  <si>
    <t>The emission factors consider the energy consumption of the workstation, lighting, and cooling or heating
Find further comments on the cell's title</t>
  </si>
  <si>
    <r>
      <rPr>
        <b/>
        <sz val="12"/>
        <color theme="1"/>
        <rFont val="Calibri"/>
        <family val="2"/>
        <scheme val="minor"/>
      </rPr>
      <t>All materials consumed in the reporting period.</t>
    </r>
    <r>
      <rPr>
        <sz val="12"/>
        <color theme="1"/>
        <rFont val="Calibri"/>
        <family val="2"/>
        <scheme val="minor"/>
      </rPr>
      <t xml:space="preserve">
The emissions cover the extraction, primary processing, manufacturing and transporting materials to the point of sale.</t>
    </r>
  </si>
  <si>
    <t>All waste disposed in the reporting year.</t>
  </si>
  <si>
    <t>Reference how to estimate</t>
  </si>
  <si>
    <t>GSAS SEER TOOL v2.0</t>
  </si>
  <si>
    <t>Number of months</t>
  </si>
  <si>
    <t>GHG Conversion Factor 2021</t>
  </si>
  <si>
    <t>Butane kWh (Gross CV)</t>
  </si>
  <si>
    <t>Butane kWh (Net CV)</t>
  </si>
  <si>
    <t>Butane litres</t>
  </si>
  <si>
    <t>Butane tonnes</t>
  </si>
  <si>
    <t>CNG kWh (Gross CV)</t>
  </si>
  <si>
    <t>CNG kWh (Net CV)</t>
  </si>
  <si>
    <t>CNG litres</t>
  </si>
  <si>
    <t>CNG tonnes</t>
  </si>
  <si>
    <t>LNG kWh (Gross CV)</t>
  </si>
  <si>
    <t>LNG kWh (Net CV)</t>
  </si>
  <si>
    <t>LNG litres</t>
  </si>
  <si>
    <t>LNG tonnes</t>
  </si>
  <si>
    <t>LPG kWh (Gross CV)</t>
  </si>
  <si>
    <t>LPG kWh (Net CV)</t>
  </si>
  <si>
    <t>LPG litres</t>
  </si>
  <si>
    <t>LPG tonnes</t>
  </si>
  <si>
    <t>Natural gas kWh (Gross CV)</t>
  </si>
  <si>
    <t>Natural gas kWh (Net CV)</t>
  </si>
  <si>
    <t>Natural gas cubic metres</t>
  </si>
  <si>
    <t>Natural gas tonnes</t>
  </si>
  <si>
    <t>Other petroleum gas kWh (Gross CV)</t>
  </si>
  <si>
    <t>Other petroleum gas kWh (Net CV)</t>
  </si>
  <si>
    <t>Other petroleum gas litres</t>
  </si>
  <si>
    <t>Other petroleum gas tonnes</t>
  </si>
  <si>
    <t>Propane kWh (Gross CV)</t>
  </si>
  <si>
    <t>Propane kWh (Net CV)</t>
  </si>
  <si>
    <t>Propane litres</t>
  </si>
  <si>
    <t>Propane tonnes</t>
  </si>
  <si>
    <t>Aviation spirit kWh (Gross CV)</t>
  </si>
  <si>
    <t>Aviation spirit kWh (Net CV)</t>
  </si>
  <si>
    <t>Aviation spirit litres</t>
  </si>
  <si>
    <t>Aviation spirit tonnes</t>
  </si>
  <si>
    <t>Aviation turbine fuel kWh (Gross CV)</t>
  </si>
  <si>
    <t>Aviation turbine fuel kWh (Net CV)</t>
  </si>
  <si>
    <t>Aviation turbine fuel litres</t>
  </si>
  <si>
    <t>Aviation turbine fuel tonnes</t>
  </si>
  <si>
    <t>Burning oil kWh (Gross CV)</t>
  </si>
  <si>
    <t>Burning oil kWh (Net CV)</t>
  </si>
  <si>
    <t>Burning oil litres</t>
  </si>
  <si>
    <t>Burning oil tonnes</t>
  </si>
  <si>
    <t>Diesel (average biofuel blend) kWh (Gross CV)</t>
  </si>
  <si>
    <t>Diesel (average biofuel blend) kWh (Net CV)</t>
  </si>
  <si>
    <t>Diesel (average biofuel blend) litres</t>
  </si>
  <si>
    <t>Diesel (average biofuel blend) tonnes</t>
  </si>
  <si>
    <t>Diesel (100% mineral diesel) kWh (Gross CV)</t>
  </si>
  <si>
    <t>Diesel (100% mineral diesel) kWh (Net CV)</t>
  </si>
  <si>
    <t>Diesel (100% mineral diesel) litres</t>
  </si>
  <si>
    <t>Diesel (100% mineral diesel) tonnes</t>
  </si>
  <si>
    <t>Fuel oil kWh (Gross CV)</t>
  </si>
  <si>
    <t>Fuel oil kWh (Net CV)</t>
  </si>
  <si>
    <t>Fuel oil litres</t>
  </si>
  <si>
    <t>Fuel oil tonnes</t>
  </si>
  <si>
    <t>Gas oil kWh (Gross CV)</t>
  </si>
  <si>
    <t>Gas oil kWh (Net CV)</t>
  </si>
  <si>
    <t>Gas oil litres</t>
  </si>
  <si>
    <t>Gas oil tonnes</t>
  </si>
  <si>
    <t>Lubricants kWh (Gross CV)</t>
  </si>
  <si>
    <t>Lubricants kWh (Net CV)</t>
  </si>
  <si>
    <t>Lubricants litres</t>
  </si>
  <si>
    <t>Lubricants tonnes</t>
  </si>
  <si>
    <t>Naphtha kWh (Gross CV)</t>
  </si>
  <si>
    <t>Naphtha kWh (Net CV)</t>
  </si>
  <si>
    <t>Naphtha litres</t>
  </si>
  <si>
    <t>Naphtha tonnes</t>
  </si>
  <si>
    <t>Petrol (average biofuel blend) kWh (Gross CV)</t>
  </si>
  <si>
    <t>Petrol (average biofuel blend) kWh (Net CV)</t>
  </si>
  <si>
    <t>Petrol (average biofuel blend) litres</t>
  </si>
  <si>
    <t>Petrol (average biofuel blend) tonnes</t>
  </si>
  <si>
    <t>Petrol (100% mineral petrol) kWh (Gross CV)</t>
  </si>
  <si>
    <t>Petrol (100% mineral petrol) kWh (Net CV)</t>
  </si>
  <si>
    <t>Petrol (100% mineral petrol) litres</t>
  </si>
  <si>
    <t>Petrol (100% mineral petrol) tonnes</t>
  </si>
  <si>
    <t>Processed fuel oils - residual oil kWh (Gross CV)</t>
  </si>
  <si>
    <t>Processed fuel oils - residual oil kWh (Net CV)</t>
  </si>
  <si>
    <t>Processed fuel oils - residual oil litres</t>
  </si>
  <si>
    <t>Processed fuel oils - residual oil tonnes</t>
  </si>
  <si>
    <t>Processed fuel oils - distillate oil kWh (Gross CV)</t>
  </si>
  <si>
    <t>Processed fuel oils - distillate oil kWh (Net CV)</t>
  </si>
  <si>
    <t>Processed fuel oils - distillate oil litres</t>
  </si>
  <si>
    <t>Processed fuel oils - distillate oil tonnes</t>
  </si>
  <si>
    <t>Refinery miscellaneous kWh (Gross CV)</t>
  </si>
  <si>
    <t>Refinery miscellaneous kWh (Net CV)</t>
  </si>
  <si>
    <t>Refinery miscellaneous litres</t>
  </si>
  <si>
    <t/>
  </si>
  <si>
    <t>Refinery miscellaneous tonnes</t>
  </si>
  <si>
    <t>Waste oils kWh (Gross CV)</t>
  </si>
  <si>
    <t>Waste oils kWh (Net CV)</t>
  </si>
  <si>
    <t>Waste oils litres</t>
  </si>
  <si>
    <t>Waste oils tonnes</t>
  </si>
  <si>
    <t>Marine gas oil kWh (Gross CV)</t>
  </si>
  <si>
    <t>Marine gas oil kWh (Net CV)</t>
  </si>
  <si>
    <t>Marine gas oil litres</t>
  </si>
  <si>
    <t>Marine gas oil tonnes</t>
  </si>
  <si>
    <t>Marine fuel oil kWh (Gross CV)</t>
  </si>
  <si>
    <t>Marine fuel oil kWh (Net CV)</t>
  </si>
  <si>
    <t>Marine fuel oil litres</t>
  </si>
  <si>
    <t>Marine fuel oil tonnes</t>
  </si>
  <si>
    <t>Coal (industrial) kWh (Gross CV)</t>
  </si>
  <si>
    <t>Coal (industrial) kWh (Net CV)</t>
  </si>
  <si>
    <t>Coal (industrial) tonnes</t>
  </si>
  <si>
    <t>Coal (electricity generation) kWh (Gross CV)</t>
  </si>
  <si>
    <t>Coal (electricity generation) kWh (Net CV)</t>
  </si>
  <si>
    <t>Coal (electricity generation) tonnes</t>
  </si>
  <si>
    <t>Coal (domestic) kWh (Gross CV)</t>
  </si>
  <si>
    <t>Coal (domestic) kWh (Net CV)</t>
  </si>
  <si>
    <t>Coal (domestic) tonnes</t>
  </si>
  <si>
    <t>Coking coal kWh (Gross CV)</t>
  </si>
  <si>
    <t>Coking coal kWh (Net CV)</t>
  </si>
  <si>
    <t>Coking coal tonnes</t>
  </si>
  <si>
    <t>Petroleum coke kWh (Gross CV)</t>
  </si>
  <si>
    <t>Petroleum coke kWh (Net CV)</t>
  </si>
  <si>
    <t>Petroleum coke tonnes</t>
  </si>
  <si>
    <t>Coal (electricity generation - home produced coal only) kWh (Gross CV)</t>
  </si>
  <si>
    <t>Coal (electricity generation - home produced coal only) kWh (Net CV)</t>
  </si>
  <si>
    <t>Coal (electricity generation - home produced coal only) tonnes</t>
  </si>
  <si>
    <t>Bioethanol GJ</t>
  </si>
  <si>
    <t>Bioethanol kg</t>
  </si>
  <si>
    <t>Bioethanol litres</t>
  </si>
  <si>
    <t>Biodiesel ME GJ</t>
  </si>
  <si>
    <t>Biodiesel ME kg</t>
  </si>
  <si>
    <t>Biodiesel ME litres</t>
  </si>
  <si>
    <t>Biomethane GJ</t>
  </si>
  <si>
    <t>Biomethane kg</t>
  </si>
  <si>
    <t>Biomethane litres</t>
  </si>
  <si>
    <t>Biodiesel ME (from used cooking oil) GJ</t>
  </si>
  <si>
    <t>Biodiesel ME (from used cooking oil) kg</t>
  </si>
  <si>
    <t>Biodiesel ME (from used cooking oil) litres</t>
  </si>
  <si>
    <t>Biodiesel ME (from tallow) GJ</t>
  </si>
  <si>
    <t>Biodiesel ME (from tallow) kg</t>
  </si>
  <si>
    <t>Biodiesel ME (from tallow) litres</t>
  </si>
  <si>
    <t>Biodiesel HVO GJ</t>
  </si>
  <si>
    <t>Biodiesel HVO kg</t>
  </si>
  <si>
    <t>Biodiesel HVO litres</t>
  </si>
  <si>
    <t>Biopropane GJ</t>
  </si>
  <si>
    <t>Biopropane kg</t>
  </si>
  <si>
    <t>Biopropane Litres</t>
  </si>
  <si>
    <t>Bio Petrol kg</t>
  </si>
  <si>
    <t>Bio Petrol GJ</t>
  </si>
  <si>
    <t>Bio Petrol litres</t>
  </si>
  <si>
    <t>Renewable petrol litres</t>
  </si>
  <si>
    <t>Renewable petrol GJ</t>
  </si>
  <si>
    <t>Renewable petrol kg</t>
  </si>
  <si>
    <t>Wood logs kWh</t>
  </si>
  <si>
    <t>Wood logs tonnes</t>
  </si>
  <si>
    <t>Wood chips kWh</t>
  </si>
  <si>
    <t>Wood chips tonnes</t>
  </si>
  <si>
    <t>Wood pellets kWh</t>
  </si>
  <si>
    <t>Wood pellets tonnes</t>
  </si>
  <si>
    <t>Grass/straw kWh</t>
  </si>
  <si>
    <t>Grass/straw tonnes</t>
  </si>
  <si>
    <t>Biogas kWh</t>
  </si>
  <si>
    <t>Biogas tonnes</t>
  </si>
  <si>
    <t>Landfill gas kWh</t>
  </si>
  <si>
    <t>Landfill gas tonnes</t>
  </si>
  <si>
    <t>Carbon dioxide kg</t>
  </si>
  <si>
    <t>Methane kg</t>
  </si>
  <si>
    <t>Nitrous oxide kg</t>
  </si>
  <si>
    <t>HFC-23 kg</t>
  </si>
  <si>
    <t>HFC-32 kg</t>
  </si>
  <si>
    <t>HFC-41 kg</t>
  </si>
  <si>
    <t>HFC-125 kg</t>
  </si>
  <si>
    <t>HFC-134 kg</t>
  </si>
  <si>
    <t>HFC-134a kg</t>
  </si>
  <si>
    <t>HFC-143 kg</t>
  </si>
  <si>
    <t>HFC-143a kg</t>
  </si>
  <si>
    <t>HFC-152a kg</t>
  </si>
  <si>
    <t>HFC-227ea kg</t>
  </si>
  <si>
    <t>HFC-236fa kg</t>
  </si>
  <si>
    <t>HFC-245fa kg</t>
  </si>
  <si>
    <t>HFC-43-I0mee kg</t>
  </si>
  <si>
    <t>Perfluoromethane (PFC-14) kg</t>
  </si>
  <si>
    <t>Perfluoroethane (PFC-116) kg</t>
  </si>
  <si>
    <t>Perfluoropropane (PFC-218) kg</t>
  </si>
  <si>
    <t>Perfluorocyclobutane (PFC-318) kg</t>
  </si>
  <si>
    <t>Perfluorobutane (PFC-3-1-10) kg</t>
  </si>
  <si>
    <t>Perfluoropentane (PFC-4-1-12) kg</t>
  </si>
  <si>
    <t>Perfluorohexane (PFC-5-1-14) kg</t>
  </si>
  <si>
    <t>Sulphur hexafluoride (SF6) kg</t>
  </si>
  <si>
    <t>HFC-152 kg</t>
  </si>
  <si>
    <t>HFC-161 kg</t>
  </si>
  <si>
    <t>HFC-236cb kg</t>
  </si>
  <si>
    <t>HFC-236ea kg</t>
  </si>
  <si>
    <t>HFC-245ca kg</t>
  </si>
  <si>
    <t>HFC-365mfc kg</t>
  </si>
  <si>
    <t>R404A kg</t>
  </si>
  <si>
    <t>R407A kg</t>
  </si>
  <si>
    <t>R407C kg</t>
  </si>
  <si>
    <t>R407F kg</t>
  </si>
  <si>
    <t>R408A kg</t>
  </si>
  <si>
    <t>R410A kg</t>
  </si>
  <si>
    <t>R507A kg</t>
  </si>
  <si>
    <t>R508B kg</t>
  </si>
  <si>
    <t>R403a kg</t>
  </si>
  <si>
    <t>CFC-11/R11 = trichlorofluoromethane kg</t>
  </si>
  <si>
    <t>CFC-12/R12 = dichlorodifluoromethane kg</t>
  </si>
  <si>
    <t>CFC-13 kg</t>
  </si>
  <si>
    <t>CFC-113 kg</t>
  </si>
  <si>
    <t>CFC-114 kg</t>
  </si>
  <si>
    <t>CFC-115 kg</t>
  </si>
  <si>
    <t>Halon-1211 kg</t>
  </si>
  <si>
    <t>Halon-1301 kg</t>
  </si>
  <si>
    <t>Halon-2402 kg</t>
  </si>
  <si>
    <t>Carbon tetrachloride kg</t>
  </si>
  <si>
    <t>Methyl bromide kg</t>
  </si>
  <si>
    <t>Methyl chloroform kg</t>
  </si>
  <si>
    <t>HCFC-22/R22 = chlorodifluoromethane kg</t>
  </si>
  <si>
    <t>HCFC-123 kg</t>
  </si>
  <si>
    <t>HCFC-124 kg</t>
  </si>
  <si>
    <t>HCFC-141b kg</t>
  </si>
  <si>
    <t>HCFC-142b kg</t>
  </si>
  <si>
    <t>HCFC-225ca kg</t>
  </si>
  <si>
    <t>HCFC-225cb kg</t>
  </si>
  <si>
    <t>HCFC-21 kg</t>
  </si>
  <si>
    <t>Nitrogen trifluoride kg</t>
  </si>
  <si>
    <t>PFC-9-1-18 kg</t>
  </si>
  <si>
    <t>Trifluoromethyl sulphur pentafluoride kg</t>
  </si>
  <si>
    <t>Perfluorocyclopropane kg</t>
  </si>
  <si>
    <t>HFE-125 kg</t>
  </si>
  <si>
    <t>HFE-134 kg</t>
  </si>
  <si>
    <t>HFE-143a kg</t>
  </si>
  <si>
    <t>HCFE-235da2 kg</t>
  </si>
  <si>
    <t>HFE-245cb2 kg</t>
  </si>
  <si>
    <t>HFE-245fa2 kg</t>
  </si>
  <si>
    <t>HFE-254cb2 kg</t>
  </si>
  <si>
    <t>HFE-347mcc3 kg</t>
  </si>
  <si>
    <t>HFE-347pcf2 kg</t>
  </si>
  <si>
    <t>HFE-356pcc3 kg</t>
  </si>
  <si>
    <t>HFE-449sl (HFE-7100) kg</t>
  </si>
  <si>
    <t>HFE-569sf2 (HFE-7200) kg</t>
  </si>
  <si>
    <t>HFE-43-10pccc124 (H-Galden1040x) kg</t>
  </si>
  <si>
    <t>HFE-236ca12 (HG-10) kg</t>
  </si>
  <si>
    <t>HFE-338pcc13 (HG-01) kg</t>
  </si>
  <si>
    <t>PFPMIE kg</t>
  </si>
  <si>
    <t>Dimethylether kg</t>
  </si>
  <si>
    <t>Methylene chloride kg</t>
  </si>
  <si>
    <t>Methyl chloride kg</t>
  </si>
  <si>
    <t>R290 = propane kg</t>
  </si>
  <si>
    <t>R600A = isobutane kg</t>
  </si>
  <si>
    <t>R1234yf  kg</t>
  </si>
  <si>
    <t>&lt; 1</t>
  </si>
  <si>
    <t>R1234ze  kg</t>
  </si>
  <si>
    <t>R406A kg</t>
  </si>
  <si>
    <t>R409A kg</t>
  </si>
  <si>
    <t>R502 kg</t>
  </si>
  <si>
    <t>Mini km</t>
  </si>
  <si>
    <t>Mini miles</t>
  </si>
  <si>
    <t>Supermini km</t>
  </si>
  <si>
    <t>Supermini miles</t>
  </si>
  <si>
    <t>Lower medium km</t>
  </si>
  <si>
    <t>Lower medium miles</t>
  </si>
  <si>
    <t>Upper medium km</t>
  </si>
  <si>
    <t>Upper medium miles</t>
  </si>
  <si>
    <t>Executive km</t>
  </si>
  <si>
    <t>Executive miles</t>
  </si>
  <si>
    <t>Luxury km</t>
  </si>
  <si>
    <t>Luxury miles</t>
  </si>
  <si>
    <t>Sports km</t>
  </si>
  <si>
    <t>Sports miles</t>
  </si>
  <si>
    <t>Dual purpose 4X4 km</t>
  </si>
  <si>
    <t>Dual purpose 4X4 miles</t>
  </si>
  <si>
    <t>MPV km</t>
  </si>
  <si>
    <t>MPV miles</t>
  </si>
  <si>
    <t>Small car km</t>
  </si>
  <si>
    <t>Small car miles</t>
  </si>
  <si>
    <t>Medium car km</t>
  </si>
  <si>
    <t>Medium car miles</t>
  </si>
  <si>
    <t>Large car km</t>
  </si>
  <si>
    <t>Large car miles</t>
  </si>
  <si>
    <t>Average car km</t>
  </si>
  <si>
    <t>Average car miles</t>
  </si>
  <si>
    <t>Small km</t>
  </si>
  <si>
    <t>Small miles</t>
  </si>
  <si>
    <t>Medium km</t>
  </si>
  <si>
    <t>Medium miles</t>
  </si>
  <si>
    <t>Large km</t>
  </si>
  <si>
    <t>Large miles</t>
  </si>
  <si>
    <t>Average km</t>
  </si>
  <si>
    <t>Average miles</t>
  </si>
  <si>
    <t>Class I (up to 1.305 tonnes) km</t>
  </si>
  <si>
    <t>Class I (up to 1.305 tonnes) miles</t>
  </si>
  <si>
    <t>Class II (1.305 to 1.74 tonnes) km</t>
  </si>
  <si>
    <t>Class II (1.305 to 1.74 tonnes) miles</t>
  </si>
  <si>
    <t>Class III (1.74 to 3.5 tonnes) km</t>
  </si>
  <si>
    <t>Class III (1.74 to 3.5 tonnes) miles</t>
  </si>
  <si>
    <t>Average (up to 3.5 tonnes) km</t>
  </si>
  <si>
    <t>Average (up to 3.5 tonnes) miles</t>
  </si>
  <si>
    <t>Rigid (&gt;3.5 - 7.5 tonnes) miles HGV (all diesel)</t>
  </si>
  <si>
    <t>Rigid (&gt;7.5 tonnes-17 tonnes) miles HGV (all diesel)</t>
  </si>
  <si>
    <t>Rigid (&gt;17 tonnes) miles HGV (all diesel)</t>
  </si>
  <si>
    <t>All rigids miles HGV (all diesel)</t>
  </si>
  <si>
    <t>Articulated (&gt;3.5 - 33t) miles HGV (all diesel)</t>
  </si>
  <si>
    <t>Articulated (&gt;33t) miles HGV (all diesel)</t>
  </si>
  <si>
    <t>All artics miles HGV (all diesel)</t>
  </si>
  <si>
    <t>All HGVs miles HGV (all diesel)</t>
  </si>
  <si>
    <t>Electricity: UK</t>
  </si>
  <si>
    <t>Class I (up to 1.305 tonnes) tonne.km</t>
  </si>
  <si>
    <t>Class II (1.305 to 1.74 tonnes) tonne.km</t>
  </si>
  <si>
    <t>Class III (1.74 to 3.5 tonnes) tonne.km</t>
  </si>
  <si>
    <t>Average (up to 3.5 tonnes) tonne.km</t>
  </si>
  <si>
    <t>Onsite heat and steam</t>
  </si>
  <si>
    <t>Water supply cubic metres</t>
  </si>
  <si>
    <t>Water supply million litres</t>
  </si>
  <si>
    <t>Water treatment cubic metres</t>
  </si>
  <si>
    <t>Water treatment million litres</t>
  </si>
  <si>
    <t>Books</t>
  </si>
  <si>
    <t>Electrical items - fridges and freezers</t>
  </si>
  <si>
    <t>Electrical items - large</t>
  </si>
  <si>
    <t>Electrical items - IT</t>
  </si>
  <si>
    <t>Electrical items - small</t>
  </si>
  <si>
    <t>Batteries - Alkaline</t>
  </si>
  <si>
    <t>Batteries - Li ion</t>
  </si>
  <si>
    <t>Batteries - NiMh</t>
  </si>
  <si>
    <t>5% loss</t>
  </si>
  <si>
    <t>Natural Gas kWh (Gross CV)</t>
  </si>
  <si>
    <t>Natural Gas kWh (Net CV)</t>
  </si>
  <si>
    <t>Natural Gas cubic metres</t>
  </si>
  <si>
    <t>Natural Gas tonnes</t>
  </si>
  <si>
    <t>Other Petroleum Gas kWh (Gross CV)</t>
  </si>
  <si>
    <t>Other Petroleum Gas kWh (Net CV)</t>
  </si>
  <si>
    <t>Other Petroleum Gas litres</t>
  </si>
  <si>
    <t>Other Petroleum Gas tonnes</t>
  </si>
  <si>
    <t>Aviation Spirit kWh (Gross CV)</t>
  </si>
  <si>
    <t>Aviation Spirit kWh (Net CV)</t>
  </si>
  <si>
    <t>Aviation Spirit litres</t>
  </si>
  <si>
    <t>Aviation Spirit tonnes</t>
  </si>
  <si>
    <t>Aviation Turbine Fuel kWh (Gross CV)</t>
  </si>
  <si>
    <t>Aviation Turbine Fuel kWh (Net CV)</t>
  </si>
  <si>
    <t>Aviation Turbine Fuel litres</t>
  </si>
  <si>
    <t>Aviation Turbine Fuel tonnes</t>
  </si>
  <si>
    <t>Burning Oil kWh (Gross CV)</t>
  </si>
  <si>
    <t>Burning Oil kWh (Net CV)</t>
  </si>
  <si>
    <t>Burning Oil litres</t>
  </si>
  <si>
    <t>Burning Oil tonnes</t>
  </si>
  <si>
    <t>Fuel Oil kWh (Gross CV)</t>
  </si>
  <si>
    <t>Fuel Oil kWh (Net CV)</t>
  </si>
  <si>
    <t>Fuel Oil litres</t>
  </si>
  <si>
    <t>Fuel Oil tonnes</t>
  </si>
  <si>
    <t>Gas Oil kWh (Gross CV)</t>
  </si>
  <si>
    <t>Gas Oil kWh (Net CV)</t>
  </si>
  <si>
    <t>Gas Oil litres</t>
  </si>
  <si>
    <t>Gas Oil tonnes</t>
  </si>
  <si>
    <t>Refinery Miscellaneous kWh (Gross CV)</t>
  </si>
  <si>
    <t>Refinery Miscellaneous kWh (Net CV)</t>
  </si>
  <si>
    <t>Refinery Miscellaneous litres</t>
  </si>
  <si>
    <t>Refinery Miscellaneous tonnes</t>
  </si>
  <si>
    <t>Coking Coal kWh (Gross CV)</t>
  </si>
  <si>
    <t>Coking Coal kWh (Net CV)</t>
  </si>
  <si>
    <t>Coking Coal tonnes</t>
  </si>
  <si>
    <t>Petroleum Coke kWh (Gross CV)</t>
  </si>
  <si>
    <t>Petroleum Coke kWh (Net CV)</t>
  </si>
  <si>
    <t>Petroleum Coke tonnes</t>
  </si>
  <si>
    <t>Electricity: Australia</t>
  </si>
  <si>
    <t>Electricity: Austria</t>
  </si>
  <si>
    <t>Electricity: Belgium</t>
  </si>
  <si>
    <t>Electricity: Brazil</t>
  </si>
  <si>
    <t>Electricity: Bulgaria</t>
  </si>
  <si>
    <t>Electricity: Canada</t>
  </si>
  <si>
    <t>Electricity: Chinese Taipei</t>
  </si>
  <si>
    <t>Electricity: Croatia</t>
  </si>
  <si>
    <t>Electricity: Cyprus</t>
  </si>
  <si>
    <t>Electricity: Czech Republic</t>
  </si>
  <si>
    <t>Electricity: Denmark</t>
  </si>
  <si>
    <t>Electricity: Egypt</t>
  </si>
  <si>
    <t>Electricity: Estonia</t>
  </si>
  <si>
    <t>Electricity: Finland</t>
  </si>
  <si>
    <t>Electricity: France</t>
  </si>
  <si>
    <t>Electricity: Germany</t>
  </si>
  <si>
    <t>Electricity: Gibraltar</t>
  </si>
  <si>
    <t>Electricity: Greece</t>
  </si>
  <si>
    <t>Electricity: Hong Kong, China</t>
  </si>
  <si>
    <t>Electricity: Hungary</t>
  </si>
  <si>
    <t>Electricity: Iceland</t>
  </si>
  <si>
    <t>Electricity: India</t>
  </si>
  <si>
    <t>Electricity: Indonesia</t>
  </si>
  <si>
    <t>Electricity: Ireland</t>
  </si>
  <si>
    <t>Electricity: Israel</t>
  </si>
  <si>
    <t>Electricity: Italy</t>
  </si>
  <si>
    <t>Electricity: Japan</t>
  </si>
  <si>
    <t>Electricity: Latvia</t>
  </si>
  <si>
    <t>Electricity: Lithuania</t>
  </si>
  <si>
    <t>Electricity: Luxembourg</t>
  </si>
  <si>
    <t>Electricity: Malaysia</t>
  </si>
  <si>
    <t>Electricity: Malta</t>
  </si>
  <si>
    <t>Electricity: Mexico</t>
  </si>
  <si>
    <t>Electricity: Netherlands</t>
  </si>
  <si>
    <t>Electricity: New Zealand</t>
  </si>
  <si>
    <t>Electricity: Norway</t>
  </si>
  <si>
    <t>Electricity: Pakistan</t>
  </si>
  <si>
    <t>Electricity: People's Rep. of China</t>
  </si>
  <si>
    <t>Electricity: Philippines</t>
  </si>
  <si>
    <t>Electricity: Poland</t>
  </si>
  <si>
    <t>Electricity: Portugal</t>
  </si>
  <si>
    <t>Electricity: Romania</t>
  </si>
  <si>
    <t>Electricity: Russian Federation</t>
  </si>
  <si>
    <t>Electricity: Saudi Arabia</t>
  </si>
  <si>
    <t>Electricity: Singapore</t>
  </si>
  <si>
    <t>Electricity: Slovak Republic</t>
  </si>
  <si>
    <t>Electricity: Slovenia</t>
  </si>
  <si>
    <t>Electricity: South Africa</t>
  </si>
  <si>
    <t>Electricity: South Korea</t>
  </si>
  <si>
    <t>Electricity: Spain</t>
  </si>
  <si>
    <t>Electricity: Sweden</t>
  </si>
  <si>
    <t>Electricity: Switzerland</t>
  </si>
  <si>
    <t>Electricity: Thailand</t>
  </si>
  <si>
    <t>Electricity: Turkey</t>
  </si>
  <si>
    <t>Electricity: Ukraine</t>
  </si>
  <si>
    <t>Electricity: United States</t>
  </si>
  <si>
    <t>Electricity: Africa (average)</t>
  </si>
  <si>
    <t>Electricity: EU (average)</t>
  </si>
  <si>
    <t>Electricity: Latin America (average)</t>
  </si>
  <si>
    <t>Electricity: Middle East (average)</t>
  </si>
  <si>
    <t>Electricity: Non-OECD Europe and Eurasia (average)</t>
  </si>
  <si>
    <t>Domestic, to/from UK Average passenger</t>
  </si>
  <si>
    <t>Short-haul, to/from UK Average passenger</t>
  </si>
  <si>
    <t>Short-haul, to/from UK Economy class</t>
  </si>
  <si>
    <t>Short-haul, to/from UK Business class</t>
  </si>
  <si>
    <t>Long-haul, to/from UK Average passenger</t>
  </si>
  <si>
    <t>Long-haul, to/from UK Economy class</t>
  </si>
  <si>
    <t>Long-haul, to/from UK Premium economy class</t>
  </si>
  <si>
    <t>Long-haul, to/from UK First class</t>
  </si>
  <si>
    <t>Long-haul, to/from UK Business class</t>
  </si>
  <si>
    <t>International, to/from non-UK Average passenger</t>
  </si>
  <si>
    <t>International, to/from non-UK Economy class</t>
  </si>
  <si>
    <t>International, to/from non-UK First class</t>
  </si>
  <si>
    <t>International, to/from non-UK Premium economy class</t>
  </si>
  <si>
    <t>International, to/from non-UK Business class</t>
  </si>
  <si>
    <t xml:space="preserve">Foot passenger </t>
  </si>
  <si>
    <t xml:space="preserve">Car passenger </t>
  </si>
  <si>
    <t xml:space="preserve">Average (all passenger) </t>
  </si>
  <si>
    <t>Regular taxi km</t>
  </si>
  <si>
    <t>Regular taxi passenger.km</t>
  </si>
  <si>
    <t>Black cab km</t>
  </si>
  <si>
    <t>Black cab passenger.km</t>
  </si>
  <si>
    <t>Local bus (not London) passenger.km</t>
  </si>
  <si>
    <t>Local London bus passenger.km</t>
  </si>
  <si>
    <t>Average local bus passenger.km</t>
  </si>
  <si>
    <t>Coach passenger.km</t>
  </si>
  <si>
    <t>National rail passenger.km</t>
  </si>
  <si>
    <t>International rail passenger.km</t>
  </si>
  <si>
    <t>Light rail and tram passenger.km</t>
  </si>
  <si>
    <t>London Underground passenger.km</t>
  </si>
  <si>
    <t>Rigid (&gt;3.5 - 7.5 tonnes) km WTT- HGV (all diesel)</t>
  </si>
  <si>
    <t>Rigid (&gt;3.5 - 7.5 tonnes) miles WTT- HGV (all diesel)</t>
  </si>
  <si>
    <t>Rigid (&gt;3.5 - 7.5 tonnes) tonne.km WTT- HGV (all diesel)</t>
  </si>
  <si>
    <t>Rigid (&gt;7.5 tonnes-17 tonnes) km WTT- HGV (all diesel)</t>
  </si>
  <si>
    <t>Rigid (&gt;7.5 tonnes-17 tonnes) miles WTT- HGV (all diesel)</t>
  </si>
  <si>
    <t>Rigid (&gt;7.5 tonnes-17 tonnes) tonne.km WTT- HGV (all diesel)</t>
  </si>
  <si>
    <t>Rigid (&gt;17 tonnes) km WTT- HGV (all diesel)</t>
  </si>
  <si>
    <t>Rigid (&gt;17 tonnes) miles WTT- HGV (all diesel)</t>
  </si>
  <si>
    <t>Rigid (&gt;17 tonnes) tonne.km WTT- HGV (all diesel)</t>
  </si>
  <si>
    <t>All rigids km WTT- HGV (all diesel)</t>
  </si>
  <si>
    <t>All rigids miles WTT- HGV (all diesel)</t>
  </si>
  <si>
    <t>All rigids tonne.km WTT- HGV (all diesel)</t>
  </si>
  <si>
    <t>Articulated (&gt;3.5 - 33t) km WTT- HGV (all diesel)</t>
  </si>
  <si>
    <t>Articulated (&gt;3.5 - 33t) miles WTT- HGV (all diesel)</t>
  </si>
  <si>
    <t>Articulated (&gt;3.5 - 33t) tonne.km WTT- HGV (all diesel)</t>
  </si>
  <si>
    <t>Articulated (&gt;33t) km WTT- HGV (all diesel)</t>
  </si>
  <si>
    <t>Articulated (&gt;33t) miles WTT- HGV (all diesel)</t>
  </si>
  <si>
    <t>Articulated (&gt;33t) tonne.km WTT- HGV (all diesel)</t>
  </si>
  <si>
    <t>All artics km WTT- HGV (all diesel)</t>
  </si>
  <si>
    <t>All artics miles WTT- HGV (all diesel)</t>
  </si>
  <si>
    <t>All artics tonne.km WTT- HGV (all diesel)</t>
  </si>
  <si>
    <t>All HGVs km WTT- HGV (all diesel)</t>
  </si>
  <si>
    <t>All HGVs miles WTT- HGV (all diesel)</t>
  </si>
  <si>
    <t>All HGVs tonne.km WTT- HGV (all diesel)</t>
  </si>
  <si>
    <t>Rigid (&gt;3.5 - 7.5 tonnes) km WTT- HGV refrigerated (all diesel)</t>
  </si>
  <si>
    <t>Rigid (&gt;3.5 - 7.5 tonnes) miles WTT- HGV refrigerated (all diesel)</t>
  </si>
  <si>
    <t>Rigid (&gt;3.5 - 7.5 tonnes) tonne.km WTT- HGV refrigerated (all diesel)</t>
  </si>
  <si>
    <t>Rigid (&gt;7.5 tonnes-17 tonnes) km WTT- HGV refrigerated (all diesel)</t>
  </si>
  <si>
    <t>Rigid (&gt;7.5 tonnes-17 tonnes) miles WTT- HGV refrigerated (all diesel)</t>
  </si>
  <si>
    <t>Rigid (&gt;7.5 tonnes-17 tonnes) tonne.km WTT- HGV refrigerated (all diesel)</t>
  </si>
  <si>
    <t>Rigid (&gt;17 tonnes) km WTT- HGV refrigerated (all diesel)</t>
  </si>
  <si>
    <t>Rigid (&gt;17 tonnes) miles WTT- HGV refrigerated (all diesel)</t>
  </si>
  <si>
    <t>Rigid (&gt;17 tonnes) tonne.km WTT- HGV refrigerated (all diesel)</t>
  </si>
  <si>
    <t>All rigids km WTT- HGV refrigerated (all diesel)</t>
  </si>
  <si>
    <t>All rigids miles WTT- HGV refrigerated (all diesel)</t>
  </si>
  <si>
    <t>All rigids tonne.km WTT- HGV refrigerated (all diesel)</t>
  </si>
  <si>
    <t>Articulated (&gt;3.5 - 33t) km WTT- HGV refrigerated (all diesel)</t>
  </si>
  <si>
    <t>Articulated (&gt;3.5 - 33t) miles WTT- HGV refrigerated (all diesel)</t>
  </si>
  <si>
    <t>Articulated (&gt;3.5 - 33t) tonne.km WTT- HGV refrigerated (all diesel)</t>
  </si>
  <si>
    <t>Articulated (&gt;33t) km WTT- HGV refrigerated (all diesel)</t>
  </si>
  <si>
    <t>Articulated (&gt;33t) miles WTT- HGV refrigerated (all diesel)</t>
  </si>
  <si>
    <t>Articulated (&gt;33t) tonne.km WTT- HGV refrigerated (all diesel)</t>
  </si>
  <si>
    <t>All artics km WTT- HGV refrigerated (all diesel)</t>
  </si>
  <si>
    <t>All artics miles WTT- HGV refrigerated (all diesel)</t>
  </si>
  <si>
    <t>All artics tonne.km WTT- HGV refrigerated (all diesel)</t>
  </si>
  <si>
    <t>All HGVs km WTT- HGV refrigerated (all diesel)</t>
  </si>
  <si>
    <t>All HGVs miles WTT- HGV refrigerated (all diesel)</t>
  </si>
  <si>
    <t>All HGVs tonne.km WTT- HGV refrigerated (all diesel)</t>
  </si>
  <si>
    <t>Domestic, to/from UK tonne.km WTT- freight flights</t>
  </si>
  <si>
    <t>Short-haul, to/from UK tonne.km WTT- freight flights</t>
  </si>
  <si>
    <t>Long-haul, to/from UK tonne.km WTT- freight flights</t>
  </si>
  <si>
    <t>International, to/from non-UK tonne.km WTT- freight flights</t>
  </si>
  <si>
    <t>Freight train tonne.km WTT- rail</t>
  </si>
  <si>
    <t>Crude tanker 200,000+ dwt</t>
  </si>
  <si>
    <t>Crude tanker 120,000–199,999 dwt</t>
  </si>
  <si>
    <t>Crude tanker 80,000–119,999 dwt</t>
  </si>
  <si>
    <t>Crude tanker 60,000–79,999 dwt</t>
  </si>
  <si>
    <t>Crude tanker 10,000–59,999 dwt</t>
  </si>
  <si>
    <t>Crude tanker 0–9999 dwt</t>
  </si>
  <si>
    <t>Crude tanker Average</t>
  </si>
  <si>
    <t>Products tanker  60,000+ dwt</t>
  </si>
  <si>
    <t>Products tanker  20,000–59,999 dwt</t>
  </si>
  <si>
    <t>Products tanker  10,000–19,999 dwt</t>
  </si>
  <si>
    <t>Products tanker  5000–9999 dwt</t>
  </si>
  <si>
    <t>Products tanker  0–4999 dwt</t>
  </si>
  <si>
    <t>Products tanker  Average</t>
  </si>
  <si>
    <t>Chemical tanker  20,000+ dwt</t>
  </si>
  <si>
    <t>Chemical tanker  10,000–19,999 dwt</t>
  </si>
  <si>
    <t>Chemical tanker  5000–9999 dwt</t>
  </si>
  <si>
    <t>Chemical tanker  0–4999 dwt</t>
  </si>
  <si>
    <t>Chemical tanker  Average</t>
  </si>
  <si>
    <t>LNG tanker 200,000+ m3</t>
  </si>
  <si>
    <t>LNG tanker 0–199,999 m3</t>
  </si>
  <si>
    <t>LNG tanker Average</t>
  </si>
  <si>
    <t>LPG tanker 50,000+ m3</t>
  </si>
  <si>
    <t>LPG tanker 0–49,999 m3</t>
  </si>
  <si>
    <t>LPG tanker Average</t>
  </si>
  <si>
    <t>General cargo 10,000+ dwt</t>
  </si>
  <si>
    <t>General cargo 5000–9999 dwt</t>
  </si>
  <si>
    <t>General cargo 0–4999 dwt</t>
  </si>
  <si>
    <t>General cargo 10,000+ dwt 100+ TEU</t>
  </si>
  <si>
    <t>General cargo 5000–9999 dwt 100+ TEU</t>
  </si>
  <si>
    <t>General cargo 0–4999 dwt 100+ TEU</t>
  </si>
  <si>
    <t>General cargo Average</t>
  </si>
  <si>
    <t>Refrigerated cargo  All dwt</t>
  </si>
  <si>
    <t>Vehicle transport 4000+ CEU</t>
  </si>
  <si>
    <t>Vehicle transport 0–3999 CEU</t>
  </si>
  <si>
    <t>Vehicle transport Average</t>
  </si>
  <si>
    <t>RoRo-Ferry 2000+ LM</t>
  </si>
  <si>
    <t>RoRo-Ferry 0–1999 LM</t>
  </si>
  <si>
    <t>RoRo-Ferry Average</t>
  </si>
  <si>
    <t>Large RoPax ferry Average</t>
  </si>
  <si>
    <t>Container ship 8000+ TEU</t>
  </si>
  <si>
    <t>Container ship 5000–7999 TEU</t>
  </si>
  <si>
    <t>Container ship 3000–4999 TEU</t>
  </si>
  <si>
    <t>Container ship 2000–2999 TEU</t>
  </si>
  <si>
    <t>Container ship 1000–1999 TEU</t>
  </si>
  <si>
    <t>Container ship 0–999 TEU</t>
  </si>
  <si>
    <t>Container ship Average</t>
  </si>
  <si>
    <t>Bulk carrier 200,000+ dwt</t>
  </si>
  <si>
    <t>Bulk carrier 100,000–199,999 dwt</t>
  </si>
  <si>
    <t>Bulk carrier 60,000–99,999 dwt</t>
  </si>
  <si>
    <t>Bulk carrier 35,000–59,999 dwt</t>
  </si>
  <si>
    <t>Bulk carrier 10,000–34,999 dwt</t>
  </si>
  <si>
    <t>Bulk carrier 0–9999 dwt</t>
  </si>
  <si>
    <t>Bulk carrier Average</t>
  </si>
  <si>
    <t>Biopropane litres</t>
  </si>
  <si>
    <t>Renewable Petrol GJ</t>
  </si>
  <si>
    <t>Renewable Petrol kg</t>
  </si>
  <si>
    <t>Renewable Petrol litres</t>
  </si>
  <si>
    <t>Average (all passenger)</t>
  </si>
  <si>
    <t>Electricity: UK kWh</t>
  </si>
  <si>
    <t>Mini km Managed cars (by market segment)</t>
  </si>
  <si>
    <t>Mini miles Managed cars (by market segment)</t>
  </si>
  <si>
    <t>Supermini km Managed cars (by market segment)</t>
  </si>
  <si>
    <t>Supermini miles Managed cars (by market segment)</t>
  </si>
  <si>
    <t>Lower medium km Managed cars (by market segment)</t>
  </si>
  <si>
    <t>Lower medium miles Managed cars (by market segment)</t>
  </si>
  <si>
    <t>Upper medium km Managed cars (by market segment)</t>
  </si>
  <si>
    <t>Upper medium miles Managed cars (by market segment)</t>
  </si>
  <si>
    <t>Executive km Managed cars (by market segment)</t>
  </si>
  <si>
    <t>Executive miles Managed cars (by market segment)</t>
  </si>
  <si>
    <t>Luxury km Managed cars (by market segment)</t>
  </si>
  <si>
    <t>Luxury miles Managed cars (by market segment)</t>
  </si>
  <si>
    <t>Sports km Managed cars (by market segment)</t>
  </si>
  <si>
    <t>Sports miles Managed cars (by market segment)</t>
  </si>
  <si>
    <t>Dual purpose 4X4 km Managed cars (by market segment)</t>
  </si>
  <si>
    <t>Dual purpose 4X4 miles Managed cars (by market segment)</t>
  </si>
  <si>
    <t>MPV km Managed cars (by market segment)</t>
  </si>
  <si>
    <t>MPV miles Managed cars (by market segment)</t>
  </si>
  <si>
    <t>Small car km Managed cars (by size)</t>
  </si>
  <si>
    <t>Small car miles Managed cars (by size)</t>
  </si>
  <si>
    <t>Medium car km Managed cars (by size)</t>
  </si>
  <si>
    <t>Medium car miles Managed cars (by size)</t>
  </si>
  <si>
    <t>Large car km Managed cars (by size)</t>
  </si>
  <si>
    <t>Large car miles Managed cars (by size)</t>
  </si>
  <si>
    <t>Average car km Managed cars (by size)</t>
  </si>
  <si>
    <t>Average car miles Managed cars (by size)</t>
  </si>
  <si>
    <t>Managed HGV (all diesel) Rigid (&gt;3.5 - 7.5 tonnes) km</t>
  </si>
  <si>
    <t>Managed HGV (all diesel) Rigid (&gt;7.5 tonnes-17 tonnes) km</t>
  </si>
  <si>
    <t>Managed HGV (all diesel) Rigid (&gt;17 tonnes) km</t>
  </si>
  <si>
    <t>Managed HGV (all diesel) All rigids km</t>
  </si>
  <si>
    <t>Managed HGV (all diesel) Articulated (&gt;3.5 - 33t) km</t>
  </si>
  <si>
    <t>Managed HGV (all diesel) Articulated (&gt;33t) km</t>
  </si>
  <si>
    <t>Managed HGV (all diesel) All artics km</t>
  </si>
  <si>
    <t>Managed HGV (all diesel) All HGVs km</t>
  </si>
  <si>
    <t>Managed HGV refrigerated (all diesel) Rigid (&gt;3.5 - 7.5 tonnes) km</t>
  </si>
  <si>
    <t>Managed HGV refrigerated (all diesel) Rigid (&gt;7.5 tonnes-17 tonnes) km</t>
  </si>
  <si>
    <t>Managed HGV refrigerated (all diesel) Rigid (&gt;17 tonnes) km</t>
  </si>
  <si>
    <t>Managed HGV refrigerated (all diesel) All rigids km</t>
  </si>
  <si>
    <t>Managed HGV refrigerated (all diesel) Articulated (&gt;3.5 - 33t) km</t>
  </si>
  <si>
    <t>Managed HGV refrigerated (all diesel) Articulated (&gt;33t) km</t>
  </si>
  <si>
    <t>Managed HGV refrigerated (all diesel) All artics km</t>
  </si>
  <si>
    <t>Managed HGV refrigerated (all diesel) All HGVs km</t>
  </si>
  <si>
    <t>Rigid (&gt;3.5 - 7.5 tonnes) miles HGV refrigerated (all diesel)</t>
  </si>
  <si>
    <t>Rigid (&gt;7.5 tonnes-17 tonnes) miles HGV refrigerated (all diesel)</t>
  </si>
  <si>
    <t>Rigid (&gt;17 tonnes) miles HGV refrigerated (all diesel)</t>
  </si>
  <si>
    <t>All rigids miles HGV refrigerated (all diesel)</t>
  </si>
  <si>
    <t>Articulated (&gt;3.5 - 33t) miles HGV refrigerated (all diesel)</t>
  </si>
  <si>
    <t>Articulated (&gt;33t) miles HGV refrigerated (all diesel)</t>
  </si>
  <si>
    <t>All artics miles HGV refrigerated (all diesel)</t>
  </si>
  <si>
    <t>All HGVs miles HGV refrigerated (all diesel)</t>
  </si>
  <si>
    <t>Domestic, to/from UK</t>
  </si>
  <si>
    <t>Short-haul, to/from UK</t>
  </si>
  <si>
    <t>Long-haul, to/from UK</t>
  </si>
  <si>
    <t>International, to/from non-UK</t>
  </si>
  <si>
    <t>UK Room per night</t>
  </si>
  <si>
    <t>UK (London) Room per night</t>
  </si>
  <si>
    <t>Argentina Room per night</t>
  </si>
  <si>
    <t>Australia Room per night</t>
  </si>
  <si>
    <t>Austria Room per night</t>
  </si>
  <si>
    <t>Belgium Room per night</t>
  </si>
  <si>
    <t>Brazil Room per night</t>
  </si>
  <si>
    <t>Canada Room per night</t>
  </si>
  <si>
    <t>Chile Room per night</t>
  </si>
  <si>
    <t>China Room per night</t>
  </si>
  <si>
    <t>Colombia Room per night</t>
  </si>
  <si>
    <t>Costa Rica Room per night</t>
  </si>
  <si>
    <t>Czech Republic Room per night</t>
  </si>
  <si>
    <t>Egypt Room per night</t>
  </si>
  <si>
    <t>Fiji Room per night</t>
  </si>
  <si>
    <t>France Room per night</t>
  </si>
  <si>
    <t>Germany Room per night</t>
  </si>
  <si>
    <t>Greece Room per night</t>
  </si>
  <si>
    <t>Hong Kong, China Room per night</t>
  </si>
  <si>
    <t>India Room per night</t>
  </si>
  <si>
    <t>Indonesia Room per night</t>
  </si>
  <si>
    <t>Ireland Room per night</t>
  </si>
  <si>
    <t>Israel Room per night</t>
  </si>
  <si>
    <t>Italy Room per night</t>
  </si>
  <si>
    <t>Japan Room per night</t>
  </si>
  <si>
    <t>Jordan Room per night</t>
  </si>
  <si>
    <t>Korea Room per night</t>
  </si>
  <si>
    <t>Macau, China Room per night</t>
  </si>
  <si>
    <t>Malaysia Room per night</t>
  </si>
  <si>
    <t>Mexico Room per night</t>
  </si>
  <si>
    <t>Netherlands Room per night</t>
  </si>
  <si>
    <t>New Zealand Room per night</t>
  </si>
  <si>
    <t>Panama Room per night</t>
  </si>
  <si>
    <t>Peru Room per night</t>
  </si>
  <si>
    <t>Philippines Room per night</t>
  </si>
  <si>
    <t>Poland Room per night</t>
  </si>
  <si>
    <t>Portugal Room per night</t>
  </si>
  <si>
    <t>Qatar Room per night</t>
  </si>
  <si>
    <t>Russian Federation Room per night</t>
  </si>
  <si>
    <t>Saudi Arabia Room per night</t>
  </si>
  <si>
    <t>Singapore Room per night</t>
  </si>
  <si>
    <t>Slovak Republic Room per night</t>
  </si>
  <si>
    <t>South Africa Room per night</t>
  </si>
  <si>
    <t>Spain Room per night</t>
  </si>
  <si>
    <t>Switzerland Room per night</t>
  </si>
  <si>
    <t>Taiwan, China Room per night</t>
  </si>
  <si>
    <t>Thailand Room per night</t>
  </si>
  <si>
    <t>Turkey Room per night</t>
  </si>
  <si>
    <t>United Arab Emirates Room per night</t>
  </si>
  <si>
    <t>United States Room per night</t>
  </si>
  <si>
    <t>Vietnam Room per night</t>
  </si>
  <si>
    <t>Natural gas (100% mineral blend) kWh (Gross CV)</t>
  </si>
  <si>
    <t>Natural gas (100% mineral blend) kWh (Net CV)</t>
  </si>
  <si>
    <t>Natural gas (100% mineral blend) cubic metres</t>
  </si>
  <si>
    <t>Natural gas (100% mineral blend) tonnes</t>
  </si>
  <si>
    <t>Finland Room per night</t>
  </si>
  <si>
    <t>Maldives Room per night</t>
  </si>
  <si>
    <t>Oman Room per night</t>
  </si>
  <si>
    <t>Romania Room per night</t>
  </si>
  <si>
    <t>LNG</t>
  </si>
  <si>
    <t>Factor</t>
  </si>
  <si>
    <t>Level 1</t>
  </si>
  <si>
    <t>Level 2</t>
  </si>
  <si>
    <t>Level 3</t>
  </si>
  <si>
    <t>Level 4</t>
  </si>
  <si>
    <t>Column Text</t>
  </si>
  <si>
    <t>UOM (simple)</t>
  </si>
  <si>
    <t>UOM</t>
  </si>
  <si>
    <t>GHG</t>
  </si>
  <si>
    <t>Butane</t>
  </si>
  <si>
    <t>Energy - Gross CV</t>
  </si>
  <si>
    <t>kWh (Gross CV)</t>
  </si>
  <si>
    <t>Energy - Net CV</t>
  </si>
  <si>
    <t>kWh (Net CV)</t>
  </si>
  <si>
    <t>Tonnes</t>
  </si>
  <si>
    <t>Propane</t>
  </si>
  <si>
    <t>Bioenergy</t>
  </si>
  <si>
    <t>Biofuel</t>
  </si>
  <si>
    <t>Bioethanol</t>
  </si>
  <si>
    <t>GJ</t>
  </si>
  <si>
    <t>Biodiesel ME</t>
  </si>
  <si>
    <t>Biomethane</t>
  </si>
  <si>
    <t>Biodiesel ME (from used cooking oil)</t>
  </si>
  <si>
    <t>Biodiesel ME (from tallow)</t>
  </si>
  <si>
    <t>Biodiesel HVO</t>
  </si>
  <si>
    <t>Biopropane</t>
  </si>
  <si>
    <t>Litres</t>
  </si>
  <si>
    <t>Bio Petrol</t>
  </si>
  <si>
    <t>Renewable petrol</t>
  </si>
  <si>
    <t>Biomass</t>
  </si>
  <si>
    <t>Wood logs</t>
  </si>
  <si>
    <t>Wood chips</t>
  </si>
  <si>
    <t>Wood pellets</t>
  </si>
  <si>
    <t>Grass/straw</t>
  </si>
  <si>
    <t>Biogas</t>
  </si>
  <si>
    <t>Landfill gas</t>
  </si>
  <si>
    <t>Refrigerant &amp; other</t>
  </si>
  <si>
    <t>Kyoto protocol - standard</t>
  </si>
  <si>
    <t>Kyoto protocol- blends</t>
  </si>
  <si>
    <t>R403a</t>
  </si>
  <si>
    <t>Montreal protocol - standard</t>
  </si>
  <si>
    <t>Other perfluorinated gases</t>
  </si>
  <si>
    <t>Fluorinated ethers</t>
  </si>
  <si>
    <t>Other refrigerants</t>
  </si>
  <si>
    <t xml:space="preserve">R1234yf </t>
  </si>
  <si>
    <t xml:space="preserve">R1234ze </t>
  </si>
  <si>
    <t>Montreal protocol - blends</t>
  </si>
  <si>
    <t>Cars (by market segment)</t>
  </si>
  <si>
    <t>Mini</t>
  </si>
  <si>
    <t>miles</t>
  </si>
  <si>
    <t>Plug-in Hybrid Electric Vehicle</t>
  </si>
  <si>
    <t>Battery Electric Vehicle</t>
  </si>
  <si>
    <t>Supermini</t>
  </si>
  <si>
    <t>Lower medium</t>
  </si>
  <si>
    <t>Upper medium</t>
  </si>
  <si>
    <t>Executive</t>
  </si>
  <si>
    <t>Luxury</t>
  </si>
  <si>
    <t>Sports</t>
  </si>
  <si>
    <t>Dual purpose 4X4</t>
  </si>
  <si>
    <t>MPV</t>
  </si>
  <si>
    <t>Cars (by size)</t>
  </si>
  <si>
    <t>Class I (up to 1.305 tonnes)</t>
  </si>
  <si>
    <t>Class II (1.305 to 1.74 tonnes)</t>
  </si>
  <si>
    <t>Class III (1.74 to 3.5 tonnes)</t>
  </si>
  <si>
    <t>Average (up to 3.5 tonnes)</t>
  </si>
  <si>
    <t>HGV (all diesel)</t>
  </si>
  <si>
    <t>0% Laden</t>
  </si>
  <si>
    <t>50% Laden</t>
  </si>
  <si>
    <t>100% Laden</t>
  </si>
  <si>
    <t>Average laden</t>
  </si>
  <si>
    <t>HGVs refrigerated (all diesel)</t>
  </si>
  <si>
    <t>UK electricity</t>
  </si>
  <si>
    <t>Electricity generated</t>
  </si>
  <si>
    <t>UK electricity for Evs</t>
  </si>
  <si>
    <t>million litres</t>
  </si>
  <si>
    <t>Re-used</t>
  </si>
  <si>
    <t>Open-loop source</t>
  </si>
  <si>
    <t>Closed-loop source</t>
  </si>
  <si>
    <t>T&amp;D- UK electricity</t>
  </si>
  <si>
    <t>UK electricity T&amp;D for EVs</t>
  </si>
  <si>
    <t>WTT- fuels</t>
  </si>
  <si>
    <t>WTT- gaseous fuels</t>
  </si>
  <si>
    <t>Natural Gas</t>
  </si>
  <si>
    <t>Other Petroleum Gas</t>
  </si>
  <si>
    <t>WTT- liquid fuels</t>
  </si>
  <si>
    <t>Aviation Spirit</t>
  </si>
  <si>
    <t>Aviation Turbine Fuel</t>
  </si>
  <si>
    <t>Burning Oil</t>
  </si>
  <si>
    <t>Fuel Oil</t>
  </si>
  <si>
    <t>Gas Oil</t>
  </si>
  <si>
    <t>Refinery Miscellaneous</t>
  </si>
  <si>
    <t>WTT- solid fuels</t>
  </si>
  <si>
    <t>Coking Coal</t>
  </si>
  <si>
    <t>Petroleum Coke</t>
  </si>
  <si>
    <t>WTT- UK &amp; overseas elec</t>
  </si>
  <si>
    <t>WTT- UK electricity (generation)</t>
  </si>
  <si>
    <t>WTT- UK electricity (T&amp;D)</t>
  </si>
  <si>
    <t>WTT- overseas electricity (generation)</t>
  </si>
  <si>
    <t>WTT- overseas electricity (T&amp;D)</t>
  </si>
  <si>
    <t>WTT- heat and steam</t>
  </si>
  <si>
    <t>WTT- district heat &amp; steam distribution</t>
  </si>
  <si>
    <t>WTT- business travel- air</t>
  </si>
  <si>
    <t>WTT- flights</t>
  </si>
  <si>
    <t>With RF</t>
  </si>
  <si>
    <t>Without RF</t>
  </si>
  <si>
    <t>Economy class</t>
  </si>
  <si>
    <t>Business class</t>
  </si>
  <si>
    <t>Premium economy class</t>
  </si>
  <si>
    <t>First class</t>
  </si>
  <si>
    <t>WTT- business travel- sea</t>
  </si>
  <si>
    <t>WTT- ferry</t>
  </si>
  <si>
    <t>WTT- pass vehs &amp; travel- land</t>
  </si>
  <si>
    <t>WTT- cars (by market segment)</t>
  </si>
  <si>
    <t>WTT- cars (by size)</t>
  </si>
  <si>
    <t>WTT- motorbike</t>
  </si>
  <si>
    <t>WTT- taxis</t>
  </si>
  <si>
    <t>Regular taxi</t>
  </si>
  <si>
    <t>WTT- bus</t>
  </si>
  <si>
    <t>Local bus (not London)</t>
  </si>
  <si>
    <t>Local London bus</t>
  </si>
  <si>
    <t>WTT- rail</t>
  </si>
  <si>
    <t>London Underground</t>
  </si>
  <si>
    <t>WTT- delivery vehs &amp; freight</t>
  </si>
  <si>
    <t>WTT- vans</t>
  </si>
  <si>
    <t>WTT- HGV (all diesel)</t>
  </si>
  <si>
    <t>WTT- HGV refrigerated (all diesel)</t>
  </si>
  <si>
    <t>WTT- freight flights</t>
  </si>
  <si>
    <t>WTT- sea tanker</t>
  </si>
  <si>
    <t>Crude tanker</t>
  </si>
  <si>
    <t>200,000+ dwt</t>
  </si>
  <si>
    <t>120,000–199,999 dwt</t>
  </si>
  <si>
    <t>80,000–119,999 dwt</t>
  </si>
  <si>
    <t>60,000–79,999 dwt</t>
  </si>
  <si>
    <t>10,000–59,999 dwt</t>
  </si>
  <si>
    <t>0–9999 dwt</t>
  </si>
  <si>
    <t xml:space="preserve">Products tanker </t>
  </si>
  <si>
    <t>60,000+ dwt</t>
  </si>
  <si>
    <t>20,000–59,999 dwt</t>
  </si>
  <si>
    <t>10,000–19,999 dwt</t>
  </si>
  <si>
    <t>5000–9999 dwt</t>
  </si>
  <si>
    <t>0–4999 dwt</t>
  </si>
  <si>
    <t xml:space="preserve">Chemical tanker </t>
  </si>
  <si>
    <t>20,000+ dwt</t>
  </si>
  <si>
    <t>LNG tanker</t>
  </si>
  <si>
    <t>200,000+ m3</t>
  </si>
  <si>
    <t>0–199,999 m3</t>
  </si>
  <si>
    <t>LPG tanker</t>
  </si>
  <si>
    <t>50,000+ m3</t>
  </si>
  <si>
    <t>0–49,999 m3</t>
  </si>
  <si>
    <t>WTT- cargo ship</t>
  </si>
  <si>
    <t>General cargo</t>
  </si>
  <si>
    <t>10,000+ dwt</t>
  </si>
  <si>
    <t>10,000+ dwt 100+ TEU</t>
  </si>
  <si>
    <t>5000–9999 dwt 100+ TEU</t>
  </si>
  <si>
    <t>0–4999 dwt 100+ TEU</t>
  </si>
  <si>
    <t>Refrigerated cargo</t>
  </si>
  <si>
    <t xml:space="preserve"> All dwt</t>
  </si>
  <si>
    <t>Vehicle transport</t>
  </si>
  <si>
    <t>4000+ CEU</t>
  </si>
  <si>
    <t>0–3999 CEU</t>
  </si>
  <si>
    <t>RoRo-Ferry</t>
  </si>
  <si>
    <t>2000+ LM</t>
  </si>
  <si>
    <t>0–1999 LM</t>
  </si>
  <si>
    <t>Large RoPax ferry</t>
  </si>
  <si>
    <t>Container ship</t>
  </si>
  <si>
    <t>8000+ TEU</t>
  </si>
  <si>
    <t>5000–7999 TEU</t>
  </si>
  <si>
    <t>3000–4999 TEU</t>
  </si>
  <si>
    <t>2000–2999 TEU</t>
  </si>
  <si>
    <t>1000–1999 TEU</t>
  </si>
  <si>
    <t>0–999 TEU</t>
  </si>
  <si>
    <t>Bulk carrier</t>
  </si>
  <si>
    <t>100,000–199,999 dwt</t>
  </si>
  <si>
    <t>60,000–99,999 dwt</t>
  </si>
  <si>
    <t>35,000–59,999 dwt</t>
  </si>
  <si>
    <t>10,000–34,999 dwt</t>
  </si>
  <si>
    <t>WTT- bioenergy</t>
  </si>
  <si>
    <t>WTT- biofuel</t>
  </si>
  <si>
    <t>Renewable Petrol</t>
  </si>
  <si>
    <t>WTT- biomass</t>
  </si>
  <si>
    <t>WTT- biogas</t>
  </si>
  <si>
    <t>Business travel- air</t>
  </si>
  <si>
    <t>Business travel- sea</t>
  </si>
  <si>
    <t>Business travel- land</t>
  </si>
  <si>
    <t>Taxis</t>
  </si>
  <si>
    <t>Managed assets- electricity</t>
  </si>
  <si>
    <t>UK electricity generated (managed assets)</t>
  </si>
  <si>
    <t>Managed assets- vehicles</t>
  </si>
  <si>
    <t>Managed cars (by market segment)</t>
  </si>
  <si>
    <t>Managed cars (by size)</t>
  </si>
  <si>
    <t>Managed vans</t>
  </si>
  <si>
    <t>Managed HGV (all diesel)</t>
  </si>
  <si>
    <t>Managed HGV refrigerated (all diesel)</t>
  </si>
  <si>
    <t>Managed motorbikes</t>
  </si>
  <si>
    <t>HGV refrigerated (all diesel)</t>
  </si>
  <si>
    <t>LPG Tanker</t>
  </si>
  <si>
    <t>Re-use</t>
  </si>
  <si>
    <t>Open-loop</t>
  </si>
  <si>
    <t>Closed-loop</t>
  </si>
  <si>
    <t>Combustion</t>
  </si>
  <si>
    <t>Composting</t>
  </si>
  <si>
    <t>Landfill</t>
  </si>
  <si>
    <t>Refuse</t>
  </si>
  <si>
    <t>Anaerobic digestion</t>
  </si>
  <si>
    <t>Hotel stay</t>
  </si>
  <si>
    <t>UK</t>
  </si>
  <si>
    <t>Room per night</t>
  </si>
  <si>
    <t>UK (London)</t>
  </si>
  <si>
    <t>Lookup VALID</t>
  </si>
  <si>
    <t>Lookup (DON'T USE)</t>
  </si>
  <si>
    <t>DEFRA</t>
  </si>
  <si>
    <t>CORNELL</t>
  </si>
  <si>
    <t>Vintage</t>
  </si>
  <si>
    <t>Country based</t>
  </si>
  <si>
    <t>IFI</t>
  </si>
  <si>
    <t>Scope 2Heat and Steam</t>
  </si>
  <si>
    <t>Scope 3Water SupplyWater Supply</t>
  </si>
  <si>
    <t>Scope 3Water TreatmentWater Treatment</t>
  </si>
  <si>
    <t>Scope 3Business travel- land</t>
  </si>
  <si>
    <t>Scope 3Freighting goods</t>
  </si>
  <si>
    <t>Factor fuel</t>
  </si>
  <si>
    <t>Factor EV</t>
  </si>
  <si>
    <t>Please enter the total distance for each type of vehicle</t>
  </si>
  <si>
    <r>
      <t xml:space="preserve">Please make sure that you filled in </t>
    </r>
    <r>
      <rPr>
        <b/>
        <sz val="12"/>
        <color rgb="FFFF0000"/>
        <rFont val="Calibri (Body)_x0000_"/>
      </rPr>
      <t>your country on the tab "Your Organisation"</t>
    </r>
    <r>
      <rPr>
        <b/>
        <sz val="12"/>
        <color theme="1"/>
        <rFont val="Calibri"/>
        <family val="2"/>
        <scheme val="minor"/>
      </rPr>
      <t xml:space="preserve">, as some emission factors are country-based.
</t>
    </r>
    <r>
      <rPr>
        <b/>
        <sz val="12"/>
        <color rgb="FFFF0000"/>
        <rFont val="Calibri (Body)_x0000_"/>
      </rPr>
      <t>Care should be taken to avoid double counting with an organisation's general electricity consumption for the Plug-in Hybrid Electric and Battery Electric</t>
    </r>
  </si>
  <si>
    <t>Scope 3Business travel- Sea</t>
  </si>
  <si>
    <t>Working regime
(For full-time: 100%)</t>
  </si>
  <si>
    <r>
      <rPr>
        <b/>
        <sz val="16"/>
        <color theme="3" tint="-0.249977111117893"/>
        <rFont val="Calibri"/>
        <family val="2"/>
        <scheme val="minor"/>
      </rPr>
      <t>1. Fill in the information about your organisation before starting, as some emission factors are country-based</t>
    </r>
    <r>
      <rPr>
        <sz val="16"/>
        <color theme="3" tint="-0.249977111117893"/>
        <rFont val="Calibri"/>
        <family val="2"/>
        <scheme val="minor"/>
      </rPr>
      <t xml:space="preserve">
2. Navigate through each of the tabs and fill in </t>
    </r>
    <r>
      <rPr>
        <b/>
        <sz val="16"/>
        <color theme="3" tint="-0.249977111117893"/>
        <rFont val="Calibri"/>
        <family val="2"/>
        <scheme val="minor"/>
      </rPr>
      <t>only the applicable data for your organisation</t>
    </r>
    <r>
      <rPr>
        <sz val="16"/>
        <color theme="3" tint="-0.249977111117893"/>
        <rFont val="Calibri"/>
        <family val="2"/>
        <scheme val="minor"/>
      </rPr>
      <t xml:space="preserve">, in the </t>
    </r>
    <r>
      <rPr>
        <b/>
        <sz val="16"/>
        <color theme="3" tint="-0.249977111117893"/>
        <rFont val="Calibri"/>
        <family val="2"/>
        <scheme val="minor"/>
      </rPr>
      <t>white fields</t>
    </r>
    <r>
      <rPr>
        <sz val="16"/>
        <color theme="3" tint="-0.249977111117893"/>
        <rFont val="Calibri"/>
        <family val="2"/>
        <scheme val="minor"/>
      </rPr>
      <t xml:space="preserve">
3. See the results on the 'Report' tab
In case of questions on this Spreadsheet, please contact the Climate Neutral Now team via email: </t>
    </r>
    <r>
      <rPr>
        <b/>
        <sz val="16"/>
        <color theme="3" tint="-0.249977111117893"/>
        <rFont val="Calibri"/>
        <family val="2"/>
        <scheme val="minor"/>
      </rPr>
      <t>climateneutralnow@unfccc.int</t>
    </r>
  </si>
  <si>
    <t>Weight (tonnes)</t>
  </si>
  <si>
    <t>Renewable energy contract (Yes/No)</t>
  </si>
  <si>
    <t xml:space="preserve">Combustion of fuels produced from recently living sources (such as trees) at a site or in an asset under the direct control of the reporting organisation. All factors are on a net calorific value basis.
</t>
  </si>
  <si>
    <t>Please enter the amount for each applicable bioenergy source</t>
  </si>
  <si>
    <t>Canary Islands (Spain)</t>
  </si>
  <si>
    <t>Channel Islands (U.K)</t>
  </si>
  <si>
    <t>Kosovo</t>
  </si>
  <si>
    <t>Madeira (Portugal)</t>
  </si>
  <si>
    <t>Taiwan (Chinese Taipei)</t>
  </si>
  <si>
    <t>Choose a country from the list</t>
  </si>
  <si>
    <t>Full set of factors for kg CO2e from DEFRA 2021</t>
  </si>
  <si>
    <t>Distric cooling maximum average  x country-based Grid Emission Factor (IFI Harmonized Grid Emission factor (GEF) data set 2021).</t>
  </si>
  <si>
    <t>Factors for landfill DEFRA 2021</t>
  </si>
  <si>
    <t>Total Scope 1</t>
  </si>
  <si>
    <t>Total Scope 2</t>
  </si>
  <si>
    <t>Total Scope 3</t>
  </si>
  <si>
    <t>Home office energy consumption. 'With heating': workstation, lighting and heating. 'With cooling': workstation, lighting and cooling. 'No heating, no cooling': workstation and lighting. The consumption is multiplied times the country-based Grid Emission Factor (IFI Harmonized Grid Emission factor (GEF) data set).</t>
  </si>
  <si>
    <t>GEF Factors KgCO2</t>
  </si>
  <si>
    <t>T&amp;D Factors KgCO2</t>
  </si>
  <si>
    <t>GEF kg CO2e</t>
  </si>
  <si>
    <t>T&amp;D kg CO2e</t>
  </si>
  <si>
    <t>T&amp;D Factors</t>
  </si>
  <si>
    <r>
      <t xml:space="preserve">Electricity Grid
</t>
    </r>
    <r>
      <rPr>
        <sz val="12"/>
        <color theme="1"/>
        <rFont val="Calibri"/>
        <family val="2"/>
        <scheme val="minor"/>
      </rPr>
      <t>Electricity used by an organisation at sites owned/controlled by them. For renewable energy contracts, the emissions are equal to zero.</t>
    </r>
  </si>
  <si>
    <t>Electricity, heating, transmission and distribution losses, district cooling</t>
  </si>
  <si>
    <r>
      <rPr>
        <b/>
        <sz val="10"/>
        <color theme="1"/>
        <rFont val="Calibri"/>
        <family val="2"/>
        <scheme val="minor"/>
      </rPr>
      <t>OR</t>
    </r>
    <r>
      <rPr>
        <sz val="10"/>
        <color theme="1"/>
        <rFont val="Calibri"/>
        <family val="2"/>
        <scheme val="minor"/>
      </rPr>
      <t xml:space="preserve"> enter your own emission factor value in </t>
    </r>
    <r>
      <rPr>
        <b/>
        <sz val="10"/>
        <color theme="1"/>
        <rFont val="Calibri"/>
        <family val="2"/>
        <scheme val="minor"/>
      </rPr>
      <t>E10</t>
    </r>
    <r>
      <rPr>
        <sz val="10"/>
        <color theme="1"/>
        <rFont val="Calibri"/>
        <family val="2"/>
        <scheme val="minor"/>
      </rPr>
      <t xml:space="preserve"> and </t>
    </r>
    <r>
      <rPr>
        <b/>
        <sz val="10"/>
        <color theme="1"/>
        <rFont val="Calibri"/>
        <family val="2"/>
        <scheme val="minor"/>
      </rPr>
      <t>F10</t>
    </r>
  </si>
  <si>
    <t>Scope 3Transmission and distributionT&amp;D- UK electricityElectricity: UKkWh</t>
  </si>
  <si>
    <t>Scope 3Transmission and distributionDistribution - district heat &amp; steam5% losskWh</t>
  </si>
  <si>
    <t>Scope 2Heat and steamHeat and steamDistrict heat and steamkWh</t>
  </si>
  <si>
    <r>
      <t>Market-based emissions from the generation of purchased electricity, heat, steam or cooling.</t>
    </r>
    <r>
      <rPr>
        <b/>
        <sz val="12"/>
        <color theme="1"/>
        <rFont val="Calibri"/>
        <family val="2"/>
        <scheme val="minor"/>
      </rPr>
      <t xml:space="preserve">
T&amp;D:</t>
    </r>
    <r>
      <rPr>
        <sz val="12"/>
        <color theme="1"/>
        <rFont val="Calibri"/>
        <family val="2"/>
        <scheme val="minor"/>
      </rPr>
      <t xml:space="preserve"> Emissions associated with grid losses (the energy loss that occurs in getting the electricity from the power plant to your organisation).</t>
    </r>
  </si>
  <si>
    <t>Battery Electric cars: DEFRA Electricity EF for EVs/ GEF UK * Country specific IFI GEF 2021
Hybrids Plug-in Hybrid Electric cars: DEFRA Electricity EF for EVs/ GEF UK * Country specific IFI GEF 2021 (portion of emissions correspondent to fuel is considered in scope 1 and electricity is consired in scope 2)
Other vehicles: Full set of factors for kg CO2e from DEFRA 2021</t>
  </si>
  <si>
    <t>Battery Electric cars: DEFRA Electricity EF for EVs/ GEF UK * Country specific IFI GEF 2021
Other vehicles: Full set of factors for kg CO2e from DEFRA 2021</t>
  </si>
  <si>
    <t>IFI 2021 Harmonized Grid Emission factor (GEF) data set</t>
  </si>
  <si>
    <t>Title: Greenhouse Gas (GHG) Emissions Calculator
Document version: 02.6
Publication date: September 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</si>
</sst>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_-* #,##0.00\ _€_-;\-* #,##0.00\ _€_-;_-* &quot;-&quot;??\ _€_-;_-@_-"/>
    <numFmt numFmtId="165" formatCode="_-* #,##0\ _€_-;\-* #,##0\ _€_-;_-* &quot;-&quot;??\ _€_-;_-@_-"/>
    <numFmt numFmtId="166" formatCode="0.00000"/>
    <numFmt numFmtId="167" formatCode="_-* #,##0.00000\ _€_-;\-* #,##0.00000\ _€_-;_-* &quot;-&quot;??\ _€_-;_-@_-"/>
    <numFmt numFmtId="168" formatCode="_-* #,##0.0000\ _€_-;\-* #,##0.0000\ _€_-;_-* &quot;-&quot;??\ _€_-;_-@_-"/>
    <numFmt numFmtId="169" formatCode="General\ \(\Ped\r\o\l\)"/>
    <numFmt numFmtId="170" formatCode="_-* #,##0.000\ _€_-;\-* #,##0.000\ _€_-;_-* &quot;-&quot;??\ _€_-;_-@_-"/>
  </numFmts>
  <fonts count="53">
    <font>
      <sz val="12"/>
      <color theme="1"/>
      <name val="Calibri"/>
      <family val="2"/>
      <scheme val="minor"/>
    </font>
    <font>
      <b/>
      <sz val="12"/>
      <color theme="1"/>
      <name val="Calibri"/>
      <family val="2"/>
      <scheme val="minor"/>
    </font>
    <font>
      <b/>
      <sz val="12"/>
      <color rgb="FF1F4E78"/>
      <name val="Calibri"/>
      <family val="2"/>
      <scheme val="minor"/>
    </font>
    <font>
      <sz val="12"/>
      <color theme="1"/>
      <name val="Calibri"/>
      <family val="2"/>
      <scheme val="minor"/>
    </font>
    <font>
      <sz val="11"/>
      <color theme="1"/>
      <name val="Calibri"/>
      <family val="2"/>
      <scheme val="minor"/>
    </font>
    <font>
      <b/>
      <sz val="11"/>
      <color theme="1"/>
      <name val="Calibri"/>
      <family val="2"/>
      <scheme val="minor"/>
    </font>
    <font>
      <sz val="10"/>
      <color theme="1"/>
      <name val="Arial"/>
      <family val="2"/>
    </font>
    <font>
      <u/>
      <sz val="11"/>
      <color indexed="12"/>
      <name val="Calibri"/>
      <family val="2"/>
    </font>
    <font>
      <sz val="10"/>
      <color theme="1"/>
      <name val="Calibri"/>
      <family val="2"/>
      <scheme val="minor"/>
    </font>
    <font>
      <sz val="12"/>
      <color theme="0" tint="-0.14999847407452621"/>
      <name val="Calibri"/>
      <family val="2"/>
      <scheme val="minor"/>
    </font>
    <font>
      <sz val="11"/>
      <color theme="0" tint="-0.14999847407452621"/>
      <name val="Calibri"/>
      <family val="2"/>
      <scheme val="minor"/>
    </font>
    <font>
      <b/>
      <sz val="12"/>
      <color theme="0"/>
      <name val="Calibri"/>
      <family val="2"/>
      <scheme val="minor"/>
    </font>
    <font>
      <u/>
      <sz val="12"/>
      <color theme="10"/>
      <name val="Calibri"/>
      <family val="2"/>
      <scheme val="minor"/>
    </font>
    <font>
      <sz val="10"/>
      <color rgb="FF002060"/>
      <name val="Calibri"/>
      <family val="2"/>
      <scheme val="minor"/>
    </font>
    <font>
      <b/>
      <sz val="11"/>
      <color theme="3" tint="-0.249977111117893"/>
      <name val="Calibri"/>
      <family val="2"/>
      <scheme val="minor"/>
    </font>
    <font>
      <sz val="11"/>
      <color theme="3" tint="-0.249977111117893"/>
      <name val="Calibri"/>
      <family val="2"/>
      <scheme val="minor"/>
    </font>
    <font>
      <b/>
      <sz val="11"/>
      <color rgb="FF1F4E78"/>
      <name val="Calibri"/>
      <family val="2"/>
      <scheme val="minor"/>
    </font>
    <font>
      <b/>
      <sz val="11"/>
      <color theme="0"/>
      <name val="Calibri"/>
      <family val="2"/>
      <scheme val="minor"/>
    </font>
    <font>
      <sz val="10"/>
      <color theme="3" tint="-0.249977111117893"/>
      <name val="Calibri"/>
      <family val="2"/>
      <scheme val="minor"/>
    </font>
    <font>
      <b/>
      <sz val="11"/>
      <color theme="3" tint="-0.499984740745262"/>
      <name val="Calibri"/>
      <family val="2"/>
      <scheme val="minor"/>
    </font>
    <font>
      <b/>
      <sz val="16"/>
      <color theme="3" tint="-0.249977111117893"/>
      <name val="Calibri"/>
      <family val="2"/>
      <scheme val="minor"/>
    </font>
    <font>
      <sz val="12"/>
      <color theme="3" tint="-0.249977111117893"/>
      <name val="Calibri"/>
      <family val="2"/>
      <scheme val="minor"/>
    </font>
    <font>
      <b/>
      <sz val="12"/>
      <color theme="3" tint="-0.249977111117893"/>
      <name val="Calibri"/>
      <family val="2"/>
      <scheme val="minor"/>
    </font>
    <font>
      <sz val="22"/>
      <color theme="0"/>
      <name val="Calibri"/>
      <family val="2"/>
      <scheme val="minor"/>
    </font>
    <font>
      <sz val="12"/>
      <color theme="1"/>
      <name val="Calibri"/>
      <family val="2"/>
    </font>
    <font>
      <b/>
      <sz val="12"/>
      <color theme="3" tint="-0.24994659260841701"/>
      <name val="Calibri"/>
      <family val="2"/>
    </font>
    <font>
      <b/>
      <sz val="14"/>
      <color rgb="FF1F4E78"/>
      <name val="Calibri"/>
      <family val="2"/>
      <scheme val="minor"/>
    </font>
    <font>
      <sz val="10"/>
      <color theme="3" tint="-0.249977111117893"/>
      <name val="Calibri (Body)_x0000_"/>
    </font>
    <font>
      <b/>
      <sz val="10"/>
      <color theme="3" tint="-0.499984740745262"/>
      <name val="Calibri (Body)_x0000_"/>
    </font>
    <font>
      <u/>
      <sz val="10"/>
      <color theme="10"/>
      <name val="Calibri (Body)_x0000_"/>
    </font>
    <font>
      <sz val="10"/>
      <color theme="1"/>
      <name val="Calibri (Body)_x0000_"/>
    </font>
    <font>
      <sz val="10"/>
      <color theme="0" tint="-0.14999847407452621"/>
      <name val="Calibri"/>
      <family val="2"/>
      <scheme val="minor"/>
    </font>
    <font>
      <b/>
      <i/>
      <sz val="12"/>
      <color theme="1"/>
      <name val="Calibri"/>
      <family val="2"/>
      <scheme val="minor"/>
    </font>
    <font>
      <sz val="12"/>
      <color rgb="FFFF0000"/>
      <name val="Calibri (Body)_x0000_"/>
    </font>
    <font>
      <b/>
      <sz val="12"/>
      <color rgb="FFFF0000"/>
      <name val="Calibri"/>
      <family val="2"/>
      <scheme val="minor"/>
    </font>
    <font>
      <b/>
      <sz val="12"/>
      <color theme="0" tint="-0.14999847407452621"/>
      <name val="Calibri"/>
      <family val="2"/>
      <scheme val="minor"/>
    </font>
    <font>
      <b/>
      <sz val="12"/>
      <color rgb="FFFF0000"/>
      <name val="Calibri (Body)_x0000_"/>
    </font>
    <font>
      <sz val="10"/>
      <color rgb="FF000000"/>
      <name val="Tahoma"/>
      <family val="2"/>
    </font>
    <font>
      <b/>
      <sz val="10"/>
      <color rgb="FF000000"/>
      <name val="Tahoma"/>
      <family val="2"/>
    </font>
    <font>
      <sz val="10"/>
      <color rgb="FFFF0000"/>
      <name val="Calibri"/>
      <family val="2"/>
      <scheme val="minor"/>
    </font>
    <font>
      <b/>
      <sz val="14"/>
      <color theme="0"/>
      <name val="Arial"/>
      <family val="2"/>
    </font>
    <font>
      <b/>
      <sz val="12"/>
      <color theme="0"/>
      <name val="Arial"/>
      <family val="2"/>
    </font>
    <font>
      <sz val="11"/>
      <name val="Calibri"/>
      <family val="2"/>
      <scheme val="minor"/>
    </font>
    <font>
      <sz val="11"/>
      <color rgb="FF002060"/>
      <name val="Arial"/>
      <family val="2"/>
    </font>
    <font>
      <sz val="11"/>
      <color rgb="FF002060"/>
      <name val="Calibri"/>
      <family val="2"/>
      <scheme val="minor"/>
    </font>
    <font>
      <sz val="12"/>
      <color theme="0" tint="-0.14999847407452621"/>
      <name val="Calibri (Body)_x0000_"/>
    </font>
    <font>
      <sz val="11"/>
      <color theme="0" tint="-0.14999847407452621"/>
      <name val="Calibri (Body)_x0000_"/>
    </font>
    <font>
      <sz val="10"/>
      <color theme="0" tint="-0.14999847407452621"/>
      <name val="Calibri (Body)_x0000_"/>
    </font>
    <font>
      <b/>
      <sz val="10"/>
      <color theme="1"/>
      <name val="Arial"/>
      <family val="2"/>
    </font>
    <font>
      <sz val="12"/>
      <color rgb="FFFF0000"/>
      <name val="Calibri"/>
      <family val="2"/>
      <scheme val="minor"/>
    </font>
    <font>
      <sz val="11"/>
      <color rgb="FFFF0000"/>
      <name val="Calibri"/>
      <family val="2"/>
      <scheme val="minor"/>
    </font>
    <font>
      <sz val="16"/>
      <color theme="3" tint="-0.249977111117893"/>
      <name val="Calibri"/>
      <family val="2"/>
      <scheme val="minor"/>
    </font>
    <font>
      <b/>
      <sz val="10"/>
      <color theme="1"/>
      <name val="Calibri"/>
      <family val="2"/>
      <scheme val="minor"/>
    </font>
  </fonts>
  <fills count="12">
    <fill>
      <patternFill patternType="none"/>
    </fill>
    <fill>
      <patternFill patternType="gray125"/>
    </fill>
    <fill>
      <patternFill patternType="solid">
        <fgColor theme="0"/>
        <bgColor indexed="64"/>
      </patternFill>
    </fill>
    <fill>
      <patternFill patternType="solid">
        <fgColor theme="3" tint="0.79998168889431442"/>
        <bgColor indexed="64"/>
      </patternFill>
    </fill>
    <fill>
      <patternFill patternType="solid">
        <fgColor theme="3" tint="0.39997558519241921"/>
        <bgColor indexed="64"/>
      </patternFill>
    </fill>
    <fill>
      <patternFill patternType="solid">
        <fgColor theme="0"/>
        <bgColor rgb="FF000000"/>
      </patternFill>
    </fill>
    <fill>
      <patternFill patternType="solid">
        <fgColor theme="0" tint="-0.14999847407452621"/>
        <bgColor indexed="64"/>
      </patternFill>
    </fill>
    <fill>
      <patternFill patternType="solid">
        <fgColor theme="0" tint="-0.14999847407452621"/>
        <bgColor rgb="FF000000"/>
      </patternFill>
    </fill>
    <fill>
      <patternFill patternType="solid">
        <fgColor theme="9" tint="0.79998168889431442"/>
        <bgColor indexed="64"/>
      </patternFill>
    </fill>
    <fill>
      <patternFill patternType="solid">
        <fgColor theme="2" tint="-0.749992370372631"/>
        <bgColor indexed="64"/>
      </patternFill>
    </fill>
    <fill>
      <patternFill patternType="solid">
        <fgColor theme="9" tint="0.39997558519241921"/>
        <bgColor indexed="64"/>
      </patternFill>
    </fill>
    <fill>
      <patternFill patternType="solid">
        <fgColor theme="4" tint="0.39997558519241921"/>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top/>
      <bottom style="thin">
        <color indexed="64"/>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0" tint="-0.24994659260841701"/>
      </left>
      <right style="thin">
        <color theme="0" tint="-0.24994659260841701"/>
      </right>
      <top style="thin">
        <color theme="0" tint="-0.24994659260841701"/>
      </top>
      <bottom/>
      <diagonal/>
    </border>
    <border>
      <left style="thin">
        <color theme="0" tint="-0.24994659260841701"/>
      </left>
      <right style="thin">
        <color theme="0" tint="-0.24994659260841701"/>
      </right>
      <top/>
      <bottom style="thin">
        <color theme="0" tint="-0.24994659260841701"/>
      </bottom>
      <diagonal/>
    </border>
    <border>
      <left style="thin">
        <color theme="0" tint="-0.24994659260841701"/>
      </left>
      <right style="thin">
        <color theme="0" tint="-0.24994659260841701"/>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right/>
      <top style="thin">
        <color indexed="64"/>
      </top>
      <bottom/>
      <diagonal/>
    </border>
  </borders>
  <cellStyleXfs count="6">
    <xf numFmtId="0" fontId="0" fillId="0" borderId="0"/>
    <xf numFmtId="164" fontId="3" fillId="0" borderId="0" applyFont="0" applyFill="0" applyBorder="0" applyAlignment="0" applyProtection="0"/>
    <xf numFmtId="0" fontId="6" fillId="0" borderId="0"/>
    <xf numFmtId="0" fontId="7" fillId="0" borderId="0" applyNumberFormat="0" applyFill="0" applyBorder="0" applyAlignment="0" applyProtection="0">
      <alignment vertical="top"/>
      <protection locked="0"/>
    </xf>
    <xf numFmtId="0" fontId="12" fillId="0" borderId="0" applyNumberFormat="0" applyFill="0" applyBorder="0" applyAlignment="0" applyProtection="0"/>
    <xf numFmtId="9" fontId="3" fillId="0" borderId="0" applyFont="0" applyFill="0" applyBorder="0" applyAlignment="0" applyProtection="0"/>
  </cellStyleXfs>
  <cellXfs count="182">
    <xf numFmtId="0" fontId="0" fillId="0" borderId="0" xfId="0"/>
    <xf numFmtId="0" fontId="5" fillId="4" borderId="1" xfId="0" applyFont="1" applyFill="1" applyBorder="1" applyAlignment="1">
      <alignment horizontal="center" vertical="center"/>
    </xf>
    <xf numFmtId="164" fontId="5" fillId="4" borderId="1" xfId="1" applyFont="1" applyFill="1" applyBorder="1" applyAlignment="1">
      <alignment horizontal="center" vertical="center"/>
    </xf>
    <xf numFmtId="0" fontId="4" fillId="6" borderId="0" xfId="0" applyFont="1" applyFill="1"/>
    <xf numFmtId="0" fontId="4" fillId="6" borderId="0" xfId="0" applyFont="1" applyFill="1" applyAlignment="1">
      <alignment horizontal="left"/>
    </xf>
    <xf numFmtId="165" fontId="4" fillId="6" borderId="0" xfId="1" applyNumberFormat="1" applyFont="1" applyFill="1" applyBorder="1"/>
    <xf numFmtId="0" fontId="0" fillId="6" borderId="0" xfId="0" applyFill="1" applyAlignment="1">
      <alignment wrapText="1"/>
    </xf>
    <xf numFmtId="0" fontId="0" fillId="6" borderId="0" xfId="0" applyFill="1"/>
    <xf numFmtId="165" fontId="0" fillId="6" borderId="0" xfId="1" applyNumberFormat="1" applyFont="1" applyFill="1"/>
    <xf numFmtId="164" fontId="4" fillId="6" borderId="0" xfId="1" applyFont="1" applyFill="1"/>
    <xf numFmtId="164" fontId="0" fillId="6" borderId="0" xfId="1" applyFont="1" applyFill="1" applyAlignment="1">
      <alignment wrapText="1"/>
    </xf>
    <xf numFmtId="0" fontId="4" fillId="6" borderId="0" xfId="0" applyFont="1" applyFill="1" applyAlignment="1">
      <alignment horizontal="center" vertical="center"/>
    </xf>
    <xf numFmtId="165" fontId="4" fillId="6" borderId="0" xfId="1" applyNumberFormat="1" applyFont="1" applyFill="1"/>
    <xf numFmtId="0" fontId="4" fillId="3" borderId="1" xfId="0" applyFont="1" applyFill="1" applyBorder="1" applyAlignment="1">
      <alignment vertical="center"/>
    </xf>
    <xf numFmtId="0" fontId="5" fillId="4" borderId="1" xfId="0" applyFont="1" applyFill="1" applyBorder="1" applyAlignment="1">
      <alignment horizontal="center" vertical="center" wrapText="1"/>
    </xf>
    <xf numFmtId="164" fontId="5" fillId="4" borderId="1" xfId="1" applyFont="1" applyFill="1" applyBorder="1" applyAlignment="1">
      <alignment horizontal="center" vertical="center" wrapText="1"/>
    </xf>
    <xf numFmtId="164" fontId="4" fillId="6" borderId="0" xfId="1" applyFont="1" applyFill="1" applyBorder="1"/>
    <xf numFmtId="164" fontId="0" fillId="6" borderId="0" xfId="1" applyFont="1" applyFill="1"/>
    <xf numFmtId="167" fontId="4" fillId="6" borderId="0" xfId="1" applyNumberFormat="1" applyFont="1" applyFill="1" applyBorder="1"/>
    <xf numFmtId="167" fontId="0" fillId="6" borderId="0" xfId="1" applyNumberFormat="1" applyFont="1" applyFill="1"/>
    <xf numFmtId="0" fontId="8" fillId="6" borderId="0" xfId="0" applyFont="1" applyFill="1"/>
    <xf numFmtId="167" fontId="8" fillId="6" borderId="0" xfId="1" applyNumberFormat="1" applyFont="1" applyFill="1"/>
    <xf numFmtId="165" fontId="8" fillId="6" borderId="0" xfId="1" applyNumberFormat="1" applyFont="1" applyFill="1"/>
    <xf numFmtId="164" fontId="8" fillId="6" borderId="0" xfId="1" applyFont="1" applyFill="1"/>
    <xf numFmtId="164" fontId="4" fillId="3" borderId="1" xfId="1" applyFont="1" applyFill="1" applyBorder="1" applyAlignment="1">
      <alignment vertical="center"/>
    </xf>
    <xf numFmtId="167" fontId="5" fillId="4" borderId="1" xfId="1" applyNumberFormat="1" applyFont="1" applyFill="1" applyBorder="1" applyAlignment="1">
      <alignment horizontal="center" vertical="center"/>
    </xf>
    <xf numFmtId="167" fontId="4" fillId="3" borderId="1" xfId="1" applyNumberFormat="1" applyFont="1" applyFill="1" applyBorder="1" applyAlignment="1">
      <alignment vertical="center"/>
    </xf>
    <xf numFmtId="167" fontId="4" fillId="6" borderId="0" xfId="1" applyNumberFormat="1" applyFont="1" applyFill="1"/>
    <xf numFmtId="0" fontId="8" fillId="3" borderId="1" xfId="0" applyFont="1" applyFill="1" applyBorder="1" applyAlignment="1">
      <alignment horizontal="left" vertical="center"/>
    </xf>
    <xf numFmtId="0" fontId="8" fillId="3" borderId="1" xfId="0" applyFont="1" applyFill="1" applyBorder="1" applyAlignment="1">
      <alignment vertical="center"/>
    </xf>
    <xf numFmtId="164" fontId="8" fillId="3" borderId="1" xfId="0" applyNumberFormat="1" applyFont="1" applyFill="1" applyBorder="1" applyAlignment="1">
      <alignment vertical="center"/>
    </xf>
    <xf numFmtId="0" fontId="8" fillId="6" borderId="0" xfId="0" applyFont="1" applyFill="1" applyAlignment="1">
      <alignment horizontal="left"/>
    </xf>
    <xf numFmtId="164" fontId="8" fillId="3" borderId="1" xfId="1" applyFont="1" applyFill="1" applyBorder="1" applyAlignment="1">
      <alignment vertical="center"/>
    </xf>
    <xf numFmtId="165" fontId="8" fillId="3" borderId="1" xfId="1" applyNumberFormat="1" applyFont="1" applyFill="1" applyBorder="1" applyAlignment="1">
      <alignment vertical="center"/>
    </xf>
    <xf numFmtId="164" fontId="4" fillId="6" borderId="0" xfId="1" applyFont="1" applyFill="1" applyAlignment="1">
      <alignment horizontal="left"/>
    </xf>
    <xf numFmtId="164" fontId="0" fillId="6" borderId="0" xfId="1" applyFont="1" applyFill="1" applyBorder="1" applyAlignment="1">
      <alignment wrapText="1"/>
    </xf>
    <xf numFmtId="0" fontId="0" fillId="2" borderId="0" xfId="0" applyFill="1" applyAlignment="1">
      <alignment wrapText="1"/>
    </xf>
    <xf numFmtId="0" fontId="4" fillId="2" borderId="0" xfId="0" applyFont="1" applyFill="1" applyAlignment="1">
      <alignment wrapText="1"/>
    </xf>
    <xf numFmtId="0" fontId="4" fillId="2" borderId="0" xfId="0" applyFont="1" applyFill="1"/>
    <xf numFmtId="164" fontId="0" fillId="6" borderId="0" xfId="1" applyFont="1" applyFill="1" applyAlignment="1">
      <alignment horizontal="right" wrapText="1"/>
    </xf>
    <xf numFmtId="164" fontId="8" fillId="3" borderId="1" xfId="1" applyFont="1" applyFill="1" applyBorder="1" applyAlignment="1">
      <alignment horizontal="right" vertical="center"/>
    </xf>
    <xf numFmtId="164" fontId="4" fillId="6" borderId="0" xfId="1" applyFont="1" applyFill="1" applyAlignment="1">
      <alignment horizontal="right"/>
    </xf>
    <xf numFmtId="0" fontId="1" fillId="2" borderId="0" xfId="0" applyFont="1" applyFill="1" applyAlignment="1">
      <alignment wrapText="1"/>
    </xf>
    <xf numFmtId="0" fontId="11" fillId="2" borderId="0" xfId="0" applyFont="1" applyFill="1" applyAlignment="1">
      <alignment wrapText="1"/>
    </xf>
    <xf numFmtId="0" fontId="0" fillId="2" borderId="0" xfId="0" applyFill="1" applyAlignment="1">
      <alignment vertical="top" wrapText="1"/>
    </xf>
    <xf numFmtId="164" fontId="0" fillId="2" borderId="0" xfId="1" applyFont="1" applyFill="1" applyAlignment="1">
      <alignment wrapText="1"/>
    </xf>
    <xf numFmtId="0" fontId="0" fillId="2" borderId="0" xfId="0" applyFill="1" applyAlignment="1">
      <alignment horizontal="left" vertical="top" wrapText="1" indent="1"/>
    </xf>
    <xf numFmtId="0" fontId="21" fillId="2" borderId="0" xfId="0" applyFont="1" applyFill="1" applyAlignment="1">
      <alignment horizontal="left" vertical="center" wrapText="1" indent="4"/>
    </xf>
    <xf numFmtId="167" fontId="8" fillId="3" borderId="1" xfId="1" applyNumberFormat="1" applyFont="1" applyFill="1" applyBorder="1" applyAlignment="1">
      <alignment vertical="center"/>
    </xf>
    <xf numFmtId="0" fontId="8" fillId="6" borderId="0" xfId="0" applyFont="1" applyFill="1" applyAlignment="1">
      <alignment vertical="center"/>
    </xf>
    <xf numFmtId="0" fontId="8" fillId="6" borderId="0" xfId="0" applyFont="1" applyFill="1" applyAlignment="1">
      <alignment horizontal="left" vertical="center"/>
    </xf>
    <xf numFmtId="164" fontId="8" fillId="6" borderId="0" xfId="1" applyFont="1" applyFill="1" applyAlignment="1">
      <alignment vertical="center"/>
    </xf>
    <xf numFmtId="0" fontId="0" fillId="6" borderId="0" xfId="0" applyFill="1" applyAlignment="1">
      <alignment vertical="center"/>
    </xf>
    <xf numFmtId="168" fontId="8" fillId="3" borderId="1" xfId="1" applyNumberFormat="1" applyFont="1" applyFill="1" applyBorder="1" applyAlignment="1">
      <alignment vertical="center"/>
    </xf>
    <xf numFmtId="165" fontId="8" fillId="6" borderId="0" xfId="1" applyNumberFormat="1" applyFont="1" applyFill="1" applyAlignment="1">
      <alignment vertical="center"/>
    </xf>
    <xf numFmtId="164" fontId="8" fillId="6" borderId="0" xfId="1" applyFont="1" applyFill="1" applyBorder="1" applyAlignment="1">
      <alignment vertical="center"/>
    </xf>
    <xf numFmtId="164" fontId="8" fillId="2" borderId="1" xfId="1" applyFont="1" applyFill="1" applyBorder="1" applyAlignment="1" applyProtection="1">
      <alignment vertical="center"/>
      <protection locked="0"/>
    </xf>
    <xf numFmtId="165" fontId="8" fillId="2" borderId="1" xfId="1" applyNumberFormat="1" applyFont="1" applyFill="1" applyBorder="1" applyAlignment="1" applyProtection="1">
      <alignment vertical="center"/>
      <protection locked="0"/>
    </xf>
    <xf numFmtId="0" fontId="8" fillId="2" borderId="1" xfId="0" applyFont="1" applyFill="1" applyBorder="1" applyAlignment="1" applyProtection="1">
      <alignment vertical="center"/>
      <protection locked="0"/>
    </xf>
    <xf numFmtId="164" fontId="4" fillId="2" borderId="1" xfId="1" applyFont="1" applyFill="1" applyBorder="1" applyAlignment="1" applyProtection="1">
      <alignment vertical="center"/>
      <protection locked="0"/>
    </xf>
    <xf numFmtId="0" fontId="8" fillId="2" borderId="1" xfId="0" applyFont="1" applyFill="1" applyBorder="1" applyAlignment="1" applyProtection="1">
      <alignment horizontal="left" vertical="center"/>
      <protection locked="0"/>
    </xf>
    <xf numFmtId="164" fontId="8" fillId="3" borderId="1" xfId="1" applyFont="1" applyFill="1" applyBorder="1" applyAlignment="1" applyProtection="1">
      <alignment vertical="center"/>
      <protection hidden="1"/>
    </xf>
    <xf numFmtId="165" fontId="24" fillId="6" borderId="0" xfId="4" applyNumberFormat="1" applyFont="1" applyFill="1" applyAlignment="1">
      <alignment horizontal="right"/>
    </xf>
    <xf numFmtId="165" fontId="25" fillId="6" borderId="0" xfId="4" applyNumberFormat="1" applyFont="1" applyFill="1" applyBorder="1" applyAlignment="1">
      <alignment horizontal="right"/>
    </xf>
    <xf numFmtId="0" fontId="21" fillId="2" borderId="10" xfId="0" applyFont="1" applyFill="1" applyBorder="1" applyAlignment="1">
      <alignment horizontal="justify" vertical="center" wrapText="1"/>
    </xf>
    <xf numFmtId="0" fontId="20" fillId="4" borderId="9" xfId="0" applyFont="1" applyFill="1" applyBorder="1" applyAlignment="1">
      <alignment horizontal="center" vertical="center"/>
    </xf>
    <xf numFmtId="49" fontId="21" fillId="2" borderId="8" xfId="1" applyNumberFormat="1" applyFont="1" applyFill="1" applyBorder="1" applyAlignment="1" applyProtection="1">
      <alignment vertical="center"/>
      <protection locked="0"/>
    </xf>
    <xf numFmtId="0" fontId="10" fillId="6" borderId="0" xfId="0" applyFont="1" applyFill="1"/>
    <xf numFmtId="0" fontId="9" fillId="6" borderId="0" xfId="0" applyFont="1" applyFill="1" applyAlignment="1">
      <alignment wrapText="1"/>
    </xf>
    <xf numFmtId="0" fontId="10" fillId="6" borderId="0" xfId="0" applyFont="1" applyFill="1" applyAlignment="1">
      <alignment horizontal="center" vertical="center"/>
    </xf>
    <xf numFmtId="0" fontId="31" fillId="6" borderId="0" xfId="0" applyFont="1" applyFill="1" applyAlignment="1">
      <alignment vertical="center"/>
    </xf>
    <xf numFmtId="0" fontId="31" fillId="6" borderId="0" xfId="0" applyFont="1" applyFill="1"/>
    <xf numFmtId="0" fontId="2" fillId="7" borderId="0" xfId="0" applyFont="1" applyFill="1" applyAlignment="1">
      <alignment horizontal="left" vertical="top" wrapText="1"/>
    </xf>
    <xf numFmtId="165" fontId="12" fillId="6" borderId="0" xfId="4" applyNumberFormat="1" applyFill="1" applyAlignment="1">
      <alignment horizontal="right"/>
    </xf>
    <xf numFmtId="165" fontId="24" fillId="6" borderId="0" xfId="4" applyNumberFormat="1" applyFont="1" applyFill="1" applyAlignment="1" applyProtection="1">
      <alignment horizontal="right"/>
    </xf>
    <xf numFmtId="164" fontId="4" fillId="6" borderId="0" xfId="1" applyFont="1" applyFill="1" applyProtection="1"/>
    <xf numFmtId="165" fontId="4" fillId="6" borderId="0" xfId="1" applyNumberFormat="1" applyFont="1" applyFill="1" applyProtection="1"/>
    <xf numFmtId="0" fontId="26" fillId="7" borderId="0" xfId="0" applyFont="1" applyFill="1" applyAlignment="1">
      <alignment vertical="top" wrapText="1"/>
    </xf>
    <xf numFmtId="0" fontId="2" fillId="7" borderId="0" xfId="0" applyFont="1" applyFill="1" applyAlignment="1">
      <alignment vertical="top" wrapText="1"/>
    </xf>
    <xf numFmtId="164" fontId="0" fillId="6" borderId="0" xfId="1" applyFont="1" applyFill="1" applyAlignment="1" applyProtection="1">
      <alignment wrapText="1"/>
    </xf>
    <xf numFmtId="0" fontId="1" fillId="6" borderId="0" xfId="0" applyFont="1" applyFill="1"/>
    <xf numFmtId="167" fontId="22" fillId="3" borderId="8" xfId="1" applyNumberFormat="1" applyFont="1" applyFill="1" applyBorder="1" applyAlignment="1" applyProtection="1">
      <alignment vertical="center"/>
    </xf>
    <xf numFmtId="0" fontId="12" fillId="6" borderId="0" xfId="4" applyFill="1" applyAlignment="1" applyProtection="1">
      <alignment horizontal="right"/>
    </xf>
    <xf numFmtId="165" fontId="24" fillId="6" borderId="0" xfId="4" applyNumberFormat="1" applyFont="1" applyFill="1" applyAlignment="1" applyProtection="1">
      <alignment horizontal="right"/>
      <protection locked="0"/>
    </xf>
    <xf numFmtId="0" fontId="21" fillId="2" borderId="0" xfId="0" applyFont="1" applyFill="1" applyAlignment="1">
      <alignment horizontal="left" vertical="center" indent="4"/>
    </xf>
    <xf numFmtId="0" fontId="27" fillId="2" borderId="0" xfId="0" applyFont="1" applyFill="1" applyAlignment="1">
      <alignment horizontal="left" vertical="center" indent="4"/>
    </xf>
    <xf numFmtId="0" fontId="19" fillId="3" borderId="4" xfId="0" applyFont="1" applyFill="1" applyBorder="1" applyAlignment="1">
      <alignment horizontal="center" vertical="center" wrapText="1"/>
    </xf>
    <xf numFmtId="0" fontId="28" fillId="3" borderId="4" xfId="0" applyFont="1" applyFill="1" applyBorder="1" applyAlignment="1">
      <alignment horizontal="center" vertical="center" wrapText="1"/>
    </xf>
    <xf numFmtId="0" fontId="18" fillId="0" borderId="4" xfId="0" applyFont="1" applyBorder="1" applyAlignment="1">
      <alignment vertical="center" wrapText="1"/>
    </xf>
    <xf numFmtId="0" fontId="29" fillId="0" borderId="4" xfId="4" applyFont="1" applyFill="1" applyBorder="1" applyAlignment="1" applyProtection="1">
      <alignment vertical="center" wrapText="1"/>
    </xf>
    <xf numFmtId="0" fontId="8" fillId="2" borderId="0" xfId="0" applyFont="1" applyFill="1" applyAlignment="1">
      <alignment vertical="center" wrapText="1"/>
    </xf>
    <xf numFmtId="0" fontId="18" fillId="0" borderId="4" xfId="0" applyFont="1" applyBorder="1" applyAlignment="1">
      <alignment vertical="top" wrapText="1"/>
    </xf>
    <xf numFmtId="0" fontId="18" fillId="0" borderId="4" xfId="0" quotePrefix="1" applyFont="1" applyBorder="1" applyAlignment="1">
      <alignment vertical="center" wrapText="1"/>
    </xf>
    <xf numFmtId="0" fontId="30" fillId="2" borderId="0" xfId="0" applyFont="1" applyFill="1"/>
    <xf numFmtId="0" fontId="16" fillId="5" borderId="0" xfId="0" applyFont="1" applyFill="1" applyAlignment="1">
      <alignment vertical="top" wrapText="1"/>
    </xf>
    <xf numFmtId="0" fontId="34" fillId="6" borderId="0" xfId="0" applyFont="1" applyFill="1" applyAlignment="1">
      <alignment horizontal="left"/>
    </xf>
    <xf numFmtId="0" fontId="22" fillId="2" borderId="11" xfId="0" applyFont="1" applyFill="1" applyBorder="1" applyAlignment="1">
      <alignment horizontal="justify" vertical="center" wrapText="1"/>
    </xf>
    <xf numFmtId="164" fontId="14" fillId="10" borderId="12" xfId="1" applyFont="1" applyFill="1" applyBorder="1" applyAlignment="1">
      <alignment horizontal="center" vertical="center" wrapText="1"/>
    </xf>
    <xf numFmtId="0" fontId="15" fillId="8" borderId="12" xfId="0" applyFont="1" applyFill="1" applyBorder="1" applyAlignment="1">
      <alignment horizontal="left" vertical="center" wrapText="1" indent="1"/>
    </xf>
    <xf numFmtId="0" fontId="9" fillId="6" borderId="0" xfId="0" applyFont="1" applyFill="1"/>
    <xf numFmtId="0" fontId="9" fillId="6" borderId="0" xfId="0" applyFont="1" applyFill="1" applyAlignment="1">
      <alignment vertical="center"/>
    </xf>
    <xf numFmtId="0" fontId="35" fillId="6" borderId="0" xfId="0" applyFont="1" applyFill="1" applyAlignment="1">
      <alignment wrapText="1"/>
    </xf>
    <xf numFmtId="0" fontId="1" fillId="6" borderId="0" xfId="0" applyFont="1" applyFill="1" applyAlignment="1">
      <alignment wrapText="1"/>
    </xf>
    <xf numFmtId="9" fontId="13" fillId="2" borderId="1" xfId="5" applyFont="1" applyFill="1" applyBorder="1" applyAlignment="1" applyProtection="1">
      <alignment horizontal="center" vertical="center"/>
      <protection locked="0"/>
    </xf>
    <xf numFmtId="165" fontId="13" fillId="2" borderId="1" xfId="1" applyNumberFormat="1" applyFont="1" applyFill="1" applyBorder="1" applyAlignment="1" applyProtection="1">
      <alignment horizontal="center" vertical="center"/>
      <protection locked="0"/>
    </xf>
    <xf numFmtId="0" fontId="0" fillId="6" borderId="0" xfId="0" applyFill="1" applyAlignment="1">
      <alignment vertical="center" wrapText="1"/>
    </xf>
    <xf numFmtId="164" fontId="8" fillId="6" borderId="0" xfId="0" applyNumberFormat="1" applyFont="1" applyFill="1" applyAlignment="1">
      <alignment vertical="center"/>
    </xf>
    <xf numFmtId="0" fontId="9" fillId="6" borderId="0" xfId="0" applyFont="1" applyFill="1" applyAlignment="1">
      <alignment vertical="center" wrapText="1"/>
    </xf>
    <xf numFmtId="164" fontId="12" fillId="6" borderId="0" xfId="4" applyNumberFormat="1" applyFill="1" applyAlignment="1" applyProtection="1">
      <alignment wrapText="1"/>
      <protection locked="0"/>
    </xf>
    <xf numFmtId="0" fontId="10" fillId="6" borderId="2" xfId="0" applyFont="1" applyFill="1" applyBorder="1" applyAlignment="1">
      <alignment horizontal="center" vertical="center"/>
    </xf>
    <xf numFmtId="165" fontId="45" fillId="6" borderId="0" xfId="4" applyNumberFormat="1" applyFont="1" applyFill="1" applyAlignment="1">
      <alignment horizontal="right"/>
    </xf>
    <xf numFmtId="164" fontId="45" fillId="6" borderId="0" xfId="1" applyFont="1" applyFill="1" applyAlignment="1">
      <alignment wrapText="1"/>
    </xf>
    <xf numFmtId="0" fontId="46" fillId="6" borderId="0" xfId="0" applyFont="1" applyFill="1" applyAlignment="1">
      <alignment horizontal="center" vertical="center"/>
    </xf>
    <xf numFmtId="0" fontId="47" fillId="6" borderId="0" xfId="0" applyFont="1" applyFill="1" applyAlignment="1">
      <alignment vertical="center"/>
    </xf>
    <xf numFmtId="164" fontId="47" fillId="6" borderId="0" xfId="1" applyFont="1" applyFill="1" applyBorder="1"/>
    <xf numFmtId="164" fontId="47" fillId="6" borderId="0" xfId="1" applyFont="1" applyFill="1"/>
    <xf numFmtId="164" fontId="46" fillId="6" borderId="0" xfId="1" applyFont="1" applyFill="1"/>
    <xf numFmtId="169" fontId="8" fillId="3" borderId="1" xfId="0" applyNumberFormat="1" applyFont="1" applyFill="1" applyBorder="1" applyAlignment="1">
      <alignment vertical="center"/>
    </xf>
    <xf numFmtId="164" fontId="10" fillId="6" borderId="0" xfId="1" applyFont="1" applyFill="1" applyBorder="1"/>
    <xf numFmtId="164" fontId="9" fillId="6" borderId="0" xfId="1" applyFont="1" applyFill="1" applyAlignment="1">
      <alignment wrapText="1"/>
    </xf>
    <xf numFmtId="164" fontId="31" fillId="6" borderId="0" xfId="1" applyFont="1" applyFill="1"/>
    <xf numFmtId="164" fontId="9" fillId="6" borderId="0" xfId="1" applyFont="1" applyFill="1"/>
    <xf numFmtId="0" fontId="48" fillId="0" borderId="0" xfId="0" applyFont="1"/>
    <xf numFmtId="166" fontId="6" fillId="0" borderId="0" xfId="1" applyNumberFormat="1" applyFont="1" applyFill="1" applyBorder="1" applyAlignment="1">
      <alignment vertical="center"/>
    </xf>
    <xf numFmtId="0" fontId="0" fillId="0" borderId="0" xfId="0" applyAlignment="1">
      <alignment vertical="center" wrapText="1"/>
    </xf>
    <xf numFmtId="164" fontId="42" fillId="0" borderId="0" xfId="1" applyFont="1" applyFill="1" applyBorder="1" applyAlignment="1">
      <alignment horizontal="center"/>
    </xf>
    <xf numFmtId="0" fontId="10" fillId="6" borderId="0" xfId="0" applyFont="1" applyFill="1" applyAlignment="1">
      <alignment wrapText="1"/>
    </xf>
    <xf numFmtId="0" fontId="10" fillId="6" borderId="0" xfId="0" applyFont="1" applyFill="1" applyAlignment="1">
      <alignment horizontal="center" vertical="center" wrapText="1"/>
    </xf>
    <xf numFmtId="0" fontId="31" fillId="6" borderId="0" xfId="0" applyFont="1" applyFill="1" applyAlignment="1">
      <alignment vertical="center" wrapText="1"/>
    </xf>
    <xf numFmtId="170" fontId="8" fillId="3" borderId="1" xfId="1" applyNumberFormat="1" applyFont="1" applyFill="1" applyBorder="1" applyAlignment="1">
      <alignment vertical="center"/>
    </xf>
    <xf numFmtId="164" fontId="50" fillId="6" borderId="0" xfId="1" applyFont="1" applyFill="1" applyBorder="1"/>
    <xf numFmtId="164" fontId="49" fillId="6" borderId="0" xfId="1" applyFont="1" applyFill="1" applyAlignment="1">
      <alignment wrapText="1"/>
    </xf>
    <xf numFmtId="0" fontId="49" fillId="6" borderId="0" xfId="0" applyFont="1" applyFill="1" applyAlignment="1">
      <alignment vertical="center"/>
    </xf>
    <xf numFmtId="0" fontId="39" fillId="6" borderId="0" xfId="0" applyFont="1" applyFill="1" applyAlignment="1">
      <alignment vertical="center"/>
    </xf>
    <xf numFmtId="164" fontId="39" fillId="6" borderId="0" xfId="1" applyFont="1" applyFill="1"/>
    <xf numFmtId="164" fontId="49" fillId="6" borderId="0" xfId="1" applyFont="1" applyFill="1"/>
    <xf numFmtId="164" fontId="43" fillId="0" borderId="0" xfId="1" applyFont="1" applyFill="1" applyBorder="1" applyAlignment="1">
      <alignment horizontal="center"/>
    </xf>
    <xf numFmtId="0" fontId="0" fillId="0" borderId="0" xfId="0" applyAlignment="1">
      <alignment vertical="center"/>
    </xf>
    <xf numFmtId="164" fontId="44" fillId="0" borderId="0" xfId="1" applyFont="1" applyFill="1" applyBorder="1" applyAlignment="1">
      <alignment horizontal="center"/>
    </xf>
    <xf numFmtId="164" fontId="0" fillId="0" borderId="0" xfId="1" applyFont="1" applyFill="1" applyBorder="1"/>
    <xf numFmtId="0" fontId="40" fillId="11" borderId="0" xfId="0" applyFont="1" applyFill="1" applyAlignment="1">
      <alignment vertical="center"/>
    </xf>
    <xf numFmtId="164" fontId="41" fillId="11" borderId="0" xfId="1" applyFont="1" applyFill="1" applyBorder="1" applyAlignment="1">
      <alignment horizontal="center" wrapText="1"/>
    </xf>
    <xf numFmtId="0" fontId="23" fillId="2" borderId="0" xfId="4" applyFont="1" applyFill="1" applyAlignment="1" applyProtection="1">
      <alignment vertical="center"/>
    </xf>
    <xf numFmtId="164" fontId="12" fillId="6" borderId="3" xfId="1" applyFont="1" applyFill="1" applyBorder="1" applyAlignment="1" applyProtection="1">
      <alignment horizontal="right" vertical="center" wrapText="1"/>
      <protection locked="0"/>
    </xf>
    <xf numFmtId="0" fontId="8" fillId="6" borderId="0" xfId="0" applyFont="1" applyFill="1" applyAlignment="1">
      <alignment vertical="center" wrapText="1"/>
    </xf>
    <xf numFmtId="164" fontId="8" fillId="2" borderId="1" xfId="1" applyFont="1" applyFill="1" applyBorder="1" applyAlignment="1" applyProtection="1">
      <alignment horizontal="center" vertical="center"/>
      <protection locked="0"/>
    </xf>
    <xf numFmtId="0" fontId="8" fillId="2" borderId="1" xfId="0" applyFont="1" applyFill="1" applyBorder="1" applyAlignment="1">
      <alignment horizontal="left" vertical="center"/>
    </xf>
    <xf numFmtId="168" fontId="8" fillId="2" borderId="1" xfId="1" applyNumberFormat="1" applyFont="1" applyFill="1" applyBorder="1" applyAlignment="1" applyProtection="1">
      <alignment vertical="center"/>
      <protection locked="0"/>
    </xf>
    <xf numFmtId="164" fontId="15" fillId="8" borderId="12" xfId="1" applyFont="1" applyFill="1" applyBorder="1" applyAlignment="1" applyProtection="1">
      <alignment vertical="center" wrapText="1"/>
      <protection hidden="1"/>
    </xf>
    <xf numFmtId="164" fontId="14" fillId="8" borderId="12" xfId="1" applyFont="1" applyFill="1" applyBorder="1" applyAlignment="1" applyProtection="1">
      <alignment vertical="center" wrapText="1"/>
      <protection hidden="1"/>
    </xf>
    <xf numFmtId="164" fontId="22" fillId="10" borderId="12" xfId="1" applyFont="1" applyFill="1" applyBorder="1" applyAlignment="1" applyProtection="1">
      <alignment vertical="center" wrapText="1"/>
      <protection hidden="1"/>
    </xf>
    <xf numFmtId="0" fontId="18" fillId="0" borderId="5" xfId="0" applyFont="1" applyBorder="1" applyAlignment="1">
      <alignment horizontal="left" vertical="center" wrapText="1"/>
    </xf>
    <xf numFmtId="0" fontId="18" fillId="0" borderId="6" xfId="0" applyFont="1" applyBorder="1" applyAlignment="1">
      <alignment horizontal="left" vertical="center" wrapText="1"/>
    </xf>
    <xf numFmtId="0" fontId="18" fillId="0" borderId="7" xfId="0" applyFont="1" applyBorder="1" applyAlignment="1">
      <alignment horizontal="left" vertical="center" wrapText="1"/>
    </xf>
    <xf numFmtId="0" fontId="20" fillId="4" borderId="0" xfId="0" applyFont="1" applyFill="1" applyAlignment="1">
      <alignment horizontal="center"/>
    </xf>
    <xf numFmtId="0" fontId="20" fillId="4" borderId="5" xfId="0" applyFont="1" applyFill="1" applyBorder="1" applyAlignment="1">
      <alignment horizontal="center"/>
    </xf>
    <xf numFmtId="0" fontId="20" fillId="4" borderId="6" xfId="0" applyFont="1" applyFill="1" applyBorder="1" applyAlignment="1">
      <alignment horizontal="center"/>
    </xf>
    <xf numFmtId="0" fontId="20" fillId="4" borderId="7" xfId="0" applyFont="1" applyFill="1" applyBorder="1" applyAlignment="1">
      <alignment horizontal="center"/>
    </xf>
    <xf numFmtId="0" fontId="51" fillId="2" borderId="0" xfId="0" applyFont="1" applyFill="1" applyAlignment="1">
      <alignment horizontal="left" vertical="center" wrapText="1"/>
    </xf>
    <xf numFmtId="0" fontId="22" fillId="2" borderId="0" xfId="0" applyFont="1" applyFill="1" applyAlignment="1" applyProtection="1">
      <alignment horizontal="center" vertical="center" wrapText="1"/>
      <protection hidden="1"/>
    </xf>
    <xf numFmtId="0" fontId="14" fillId="10" borderId="12" xfId="0" applyFont="1" applyFill="1" applyBorder="1" applyAlignment="1">
      <alignment horizontal="center" vertical="center" wrapText="1"/>
    </xf>
    <xf numFmtId="0" fontId="15" fillId="8" borderId="12" xfId="0" applyFont="1" applyFill="1" applyBorder="1" applyAlignment="1">
      <alignment horizontal="left" vertical="center" wrapText="1" indent="1"/>
    </xf>
    <xf numFmtId="0" fontId="17" fillId="9" borderId="13" xfId="0" applyFont="1" applyFill="1" applyBorder="1" applyAlignment="1">
      <alignment horizontal="center" vertical="center" textRotation="90" wrapText="1"/>
    </xf>
    <xf numFmtId="0" fontId="17" fillId="9" borderId="14" xfId="0" applyFont="1" applyFill="1" applyBorder="1" applyAlignment="1">
      <alignment horizontal="center" vertical="center" textRotation="90" wrapText="1"/>
    </xf>
    <xf numFmtId="0" fontId="17" fillId="9" borderId="15" xfId="0" applyFont="1" applyFill="1" applyBorder="1" applyAlignment="1">
      <alignment horizontal="center" vertical="center" textRotation="90" wrapText="1"/>
    </xf>
    <xf numFmtId="0" fontId="15" fillId="8" borderId="13" xfId="0" applyFont="1" applyFill="1" applyBorder="1" applyAlignment="1">
      <alignment horizontal="center" vertical="center" wrapText="1"/>
    </xf>
    <xf numFmtId="0" fontId="15" fillId="8" borderId="14" xfId="0" applyFont="1" applyFill="1" applyBorder="1" applyAlignment="1">
      <alignment horizontal="center" vertical="center" wrapText="1"/>
    </xf>
    <xf numFmtId="0" fontId="15" fillId="8" borderId="15" xfId="0" applyFont="1" applyFill="1" applyBorder="1" applyAlignment="1">
      <alignment horizontal="center" vertical="center" wrapText="1"/>
    </xf>
    <xf numFmtId="0" fontId="14" fillId="8" borderId="16" xfId="0" applyFont="1" applyFill="1" applyBorder="1" applyAlignment="1">
      <alignment horizontal="center" vertical="center" wrapText="1"/>
    </xf>
    <xf numFmtId="0" fontId="14" fillId="8" borderId="17" xfId="0" applyFont="1" applyFill="1" applyBorder="1" applyAlignment="1">
      <alignment horizontal="center" vertical="center" wrapText="1"/>
    </xf>
    <xf numFmtId="0" fontId="22" fillId="10" borderId="12" xfId="0" applyFont="1" applyFill="1" applyBorder="1" applyAlignment="1">
      <alignment horizontal="center" vertical="center" wrapText="1"/>
    </xf>
    <xf numFmtId="0" fontId="2" fillId="7" borderId="0" xfId="0" applyFont="1" applyFill="1" applyAlignment="1">
      <alignment horizontal="left" vertical="top" wrapText="1"/>
    </xf>
    <xf numFmtId="0" fontId="0" fillId="6" borderId="0" xfId="0" applyFill="1" applyAlignment="1">
      <alignment wrapText="1"/>
    </xf>
    <xf numFmtId="0" fontId="1" fillId="6" borderId="3" xfId="0" applyFont="1" applyFill="1" applyBorder="1" applyAlignment="1">
      <alignment horizontal="left" wrapText="1"/>
    </xf>
    <xf numFmtId="0" fontId="1" fillId="6" borderId="0" xfId="0" applyFont="1" applyFill="1" applyAlignment="1">
      <alignment horizontal="left" wrapText="1"/>
    </xf>
    <xf numFmtId="0" fontId="0" fillId="6" borderId="0" xfId="0" applyFill="1" applyAlignment="1">
      <alignment horizontal="left" vertical="center" wrapText="1"/>
    </xf>
    <xf numFmtId="0" fontId="0" fillId="6" borderId="0" xfId="0" applyFill="1" applyAlignment="1">
      <alignment horizontal="left" wrapText="1"/>
    </xf>
    <xf numFmtId="0" fontId="1" fillId="6" borderId="18" xfId="0" applyFont="1" applyFill="1" applyBorder="1" applyAlignment="1">
      <alignment horizontal="left" wrapText="1"/>
    </xf>
    <xf numFmtId="0" fontId="0" fillId="6" borderId="0" xfId="0" applyFill="1" applyAlignment="1">
      <alignment horizontal="center" wrapText="1"/>
    </xf>
    <xf numFmtId="164" fontId="0" fillId="6" borderId="0" xfId="1" applyFont="1" applyFill="1" applyAlignment="1">
      <alignment horizontal="left" wrapText="1"/>
    </xf>
    <xf numFmtId="0" fontId="2" fillId="7" borderId="2" xfId="0" applyFont="1" applyFill="1" applyBorder="1" applyAlignment="1">
      <alignment horizontal="left" vertical="top" wrapText="1"/>
    </xf>
    <xf numFmtId="0" fontId="0" fillId="6" borderId="0" xfId="0" applyFill="1" applyAlignment="1">
      <alignment vertical="top" wrapText="1"/>
    </xf>
  </cellXfs>
  <cellStyles count="6">
    <cellStyle name="Comma" xfId="1" builtinId="3"/>
    <cellStyle name="Hyperlink" xfId="4" builtinId="8"/>
    <cellStyle name="Hyperlink 2" xfId="3" xr:uid="{0FD7B59A-2491-3543-9FF9-9555F3B164BE}"/>
    <cellStyle name="Normal" xfId="0" builtinId="0"/>
    <cellStyle name="Normal 2" xfId="2" xr:uid="{CFEF3332-BC22-5A4B-B979-7C3304152C57}"/>
    <cellStyle name="Per cent" xfId="5" builtinId="5"/>
  </cellStyles>
  <dxfs count="9">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externalLink" Target="externalLinks/externalLink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28"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 Id="rId27" Type="http://schemas.openxmlformats.org/officeDocument/2006/relationships/customXml" Target="../customXml/item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siemensapc-my.sharepoint.com/projects/Defra%20GHG%20Conversion%20Factors/2018%20Update/Electricity/UK%20Elec/GHG%20CF_UK%20Electricity_2018_MASTE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T notes_Temp"/>
      <sheetName val="QA_Index"/>
      <sheetName val="Version&amp;Issue_Log"/>
      <sheetName val="Update_Checklist"/>
      <sheetName val="DataSources"/>
      <sheetName val="QC_Checklist"/>
      <sheetName val="RAW1_NAEI GHG"/>
      <sheetName val="RAW2_DUKES Table 5.6"/>
      <sheetName val="RAW3_DUKES Table 5.1.2"/>
      <sheetName val="RAW4_DUKES Table 5A"/>
      <sheetName val="RAW5_GWP Factors"/>
      <sheetName val="RAW6_Benchmark Data"/>
      <sheetName val="RAW7_DUKES Autogen"/>
      <sheetName val="OtherAssumptions"/>
      <sheetName val="Calc1_UK_Elec"/>
      <sheetName val="Calc1a_OtherT_EF"/>
      <sheetName val="Calc2_UK_WTT_Elec"/>
      <sheetName val="MethodPaper"/>
      <sheetName val="LinkedInOutput"/>
      <sheetName val="Benchmark"/>
      <sheetName val="UK electricity"/>
      <sheetName val="Transmission and distribution"/>
      <sheetName val="WTT- UK &amp; overseas elec"/>
      <sheetName val="Conversions"/>
      <sheetName val="Verification-Validation"/>
      <sheetName val="Lookups"/>
      <sheetName val="GHG CF_UK Electricity_2018_MAS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3.xml.rels><?xml version="1.0" encoding="UTF-8" standalone="yes"?>
<Relationships xmlns="http://schemas.openxmlformats.org/package/2006/relationships"><Relationship Id="rId1" Type="http://schemas.openxmlformats.org/officeDocument/2006/relationships/hyperlink" Target="https://www.epa.gov/sites/default/files/2016-04/documents/volume_to_weight_conversion_factors_memorandum_04192016_508fnl.pdf" TargetMode="External"/></Relationships>
</file>

<file path=xl/worksheets/_rels/sheet14.xml.rels><?xml version="1.0" encoding="UTF-8" standalone="yes"?>
<Relationships xmlns="http://schemas.openxmlformats.org/package/2006/relationships"><Relationship Id="rId1" Type="http://schemas.openxmlformats.org/officeDocument/2006/relationships/hyperlink" Target="https://applications.icao.int/icec" TargetMode="External"/></Relationships>
</file>

<file path=xl/worksheets/_rels/sheet19.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8" Type="http://schemas.openxmlformats.org/officeDocument/2006/relationships/hyperlink" Target="https://info.eco-act.com/en/homeworking-emissions-whitepaper-2020" TargetMode="External"/><Relationship Id="rId13" Type="http://schemas.openxmlformats.org/officeDocument/2006/relationships/hyperlink" Target="https://www.gov.uk/government/publications/greenhouse-gas-reporting-conversion-factors-2020" TargetMode="External"/><Relationship Id="rId3" Type="http://schemas.openxmlformats.org/officeDocument/2006/relationships/hyperlink" Target="https://www.gov.uk/government/publications/greenhouse-gas-reporting-conversion-factors-2020" TargetMode="External"/><Relationship Id="rId7" Type="http://schemas.openxmlformats.org/officeDocument/2006/relationships/hyperlink" Target="https://greenview.sg/chsb-index/" TargetMode="External"/><Relationship Id="rId12" Type="http://schemas.openxmlformats.org/officeDocument/2006/relationships/hyperlink" Target="https://www.gord.qa/admin/Content/Link2492019122324.pdf" TargetMode="External"/><Relationship Id="rId2" Type="http://schemas.openxmlformats.org/officeDocument/2006/relationships/hyperlink" Target="https://www.gov.uk/government/publications/greenhouse-gas-reporting-conversion-factors-2020" TargetMode="External"/><Relationship Id="rId1" Type="http://schemas.openxmlformats.org/officeDocument/2006/relationships/hyperlink" Target="https://www.gov.uk/government/publications/greenhouse-gas-reporting-conversion-factors-2020" TargetMode="External"/><Relationship Id="rId6" Type="http://schemas.openxmlformats.org/officeDocument/2006/relationships/hyperlink" Target="https://unfccc.int/climate-action/sectoral-engagement/ifis-harmonization-of-standards-for-ghg-accounting/ifi-twg-list-of-methodologies" TargetMode="External"/><Relationship Id="rId11" Type="http://schemas.openxmlformats.org/officeDocument/2006/relationships/hyperlink" Target="https://stillmedab.olympic.org/media/Document%20Library/OlympicOrg/IOC/What-We-Do/celebrate-olympic-games/Sustainability/IOC-Carbon-Footprint-Methodology.pdf" TargetMode="External"/><Relationship Id="rId5" Type="http://schemas.openxmlformats.org/officeDocument/2006/relationships/hyperlink" Target="https://www.icao.int/environmental-protection/CarbonOffset/Pages/default.aspx" TargetMode="External"/><Relationship Id="rId10" Type="http://schemas.openxmlformats.org/officeDocument/2006/relationships/hyperlink" Target="https://www.gov.uk/government/publications/greenhouse-gas-reporting-conversion-factors-2020" TargetMode="External"/><Relationship Id="rId4" Type="http://schemas.openxmlformats.org/officeDocument/2006/relationships/hyperlink" Target="https://www.gov.uk/government/publications/greenhouse-gas-reporting-conversion-factors-2020" TargetMode="External"/><Relationship Id="rId9" Type="http://schemas.openxmlformats.org/officeDocument/2006/relationships/hyperlink" Target="https://www.gov.uk/government/publications/greenhouse-gas-reporting-conversion-factors-202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C966AF-783C-6348-A857-04AE367B42BF}">
  <sheetPr filterMode="1">
    <tabColor theme="0"/>
  </sheetPr>
  <dimension ref="A1:O3091"/>
  <sheetViews>
    <sheetView topLeftCell="G2475" workbookViewId="0">
      <selection activeCell="J2493" sqref="J2493"/>
    </sheetView>
  </sheetViews>
  <sheetFormatPr baseColWidth="10" defaultColWidth="10.83203125" defaultRowHeight="16"/>
  <cols>
    <col min="1" max="1" width="10.83203125" bestFit="1" customWidth="1"/>
    <col min="2" max="2" width="26" bestFit="1" customWidth="1"/>
    <col min="3" max="3" width="36.6640625" bestFit="1" customWidth="1"/>
    <col min="4" max="4" width="46.83203125" bestFit="1" customWidth="1"/>
    <col min="5" max="5" width="22.33203125" bestFit="1" customWidth="1"/>
    <col min="6" max="6" width="25.83203125" bestFit="1" customWidth="1"/>
    <col min="7" max="7" width="19.1640625" bestFit="1" customWidth="1"/>
    <col min="8" max="8" width="14" bestFit="1" customWidth="1"/>
    <col min="9" max="9" width="9" bestFit="1" customWidth="1"/>
    <col min="10" max="10" width="108.1640625" bestFit="1" customWidth="1"/>
    <col min="11" max="11" width="77.6640625" bestFit="1" customWidth="1"/>
    <col min="12" max="12" width="35" style="139" bestFit="1" customWidth="1"/>
    <col min="13" max="13" width="9.1640625" bestFit="1" customWidth="1"/>
    <col min="14" max="14" width="12.6640625" bestFit="1" customWidth="1"/>
    <col min="15" max="15" width="9.83203125" bestFit="1" customWidth="1"/>
  </cols>
  <sheetData>
    <row r="1" spans="1:15" ht="32" customHeight="1">
      <c r="A1" s="140" t="s">
        <v>494</v>
      </c>
      <c r="B1" s="140" t="s">
        <v>1305</v>
      </c>
      <c r="C1" s="140" t="s">
        <v>1306</v>
      </c>
      <c r="D1" s="140" t="s">
        <v>1307</v>
      </c>
      <c r="E1" s="140" t="s">
        <v>1308</v>
      </c>
      <c r="F1" s="140" t="s">
        <v>1309</v>
      </c>
      <c r="G1" s="140" t="s">
        <v>1310</v>
      </c>
      <c r="H1" s="140" t="s">
        <v>1311</v>
      </c>
      <c r="I1" s="140" t="s">
        <v>1312</v>
      </c>
      <c r="J1" s="140" t="s">
        <v>1512</v>
      </c>
      <c r="K1" s="140" t="s">
        <v>1513</v>
      </c>
      <c r="L1" s="141" t="s">
        <v>636</v>
      </c>
      <c r="M1" s="140" t="s">
        <v>481</v>
      </c>
      <c r="N1" s="140" t="s">
        <v>191</v>
      </c>
      <c r="O1" s="140" t="s">
        <v>1516</v>
      </c>
    </row>
    <row r="2" spans="1:15" hidden="1">
      <c r="A2" t="s">
        <v>495</v>
      </c>
      <c r="B2" t="s">
        <v>482</v>
      </c>
      <c r="C2" t="s">
        <v>9</v>
      </c>
      <c r="D2" t="s">
        <v>1313</v>
      </c>
      <c r="G2" t="s">
        <v>136</v>
      </c>
      <c r="H2" t="s">
        <v>1315</v>
      </c>
      <c r="I2" t="s">
        <v>573</v>
      </c>
      <c r="J2" t="str">
        <f>CONCATENATE(A2,B2,C2,D2,E2,F2,G2)</f>
        <v>Scope 1FuelsGaseous fuelsButanekWh</v>
      </c>
      <c r="K2" t="s">
        <v>637</v>
      </c>
      <c r="L2" s="125">
        <v>0.22239999999999999</v>
      </c>
      <c r="M2" t="s">
        <v>1514</v>
      </c>
      <c r="N2" t="s">
        <v>1509</v>
      </c>
      <c r="O2">
        <v>2021</v>
      </c>
    </row>
    <row r="3" spans="1:15" hidden="1">
      <c r="A3" t="s">
        <v>495</v>
      </c>
      <c r="B3" t="s">
        <v>482</v>
      </c>
      <c r="C3" t="s">
        <v>9</v>
      </c>
      <c r="D3" t="s">
        <v>1313</v>
      </c>
      <c r="G3" t="s">
        <v>136</v>
      </c>
      <c r="H3" t="s">
        <v>1317</v>
      </c>
      <c r="I3" t="s">
        <v>573</v>
      </c>
      <c r="J3" t="str">
        <f t="shared" ref="J3:J66" si="0">CONCATENATE(A3,B3,C3,D3,E3,F3,G3)</f>
        <v>Scope 1FuelsGaseous fuelsButanekWh</v>
      </c>
      <c r="K3" t="s">
        <v>638</v>
      </c>
      <c r="L3" s="125">
        <v>0.24106</v>
      </c>
      <c r="M3" t="s">
        <v>1514</v>
      </c>
      <c r="N3" t="s">
        <v>1509</v>
      </c>
      <c r="O3">
        <v>2021</v>
      </c>
    </row>
    <row r="4" spans="1:15" hidden="1">
      <c r="A4" t="s">
        <v>495</v>
      </c>
      <c r="B4" t="s">
        <v>482</v>
      </c>
      <c r="C4" t="s">
        <v>9</v>
      </c>
      <c r="D4" t="s">
        <v>1313</v>
      </c>
      <c r="G4" t="s">
        <v>452</v>
      </c>
      <c r="H4" t="s">
        <v>452</v>
      </c>
      <c r="I4" t="s">
        <v>573</v>
      </c>
      <c r="J4" t="str">
        <f t="shared" si="0"/>
        <v>Scope 1FuelsGaseous fuelsButanelitres</v>
      </c>
      <c r="K4" t="s">
        <v>639</v>
      </c>
      <c r="L4" s="125">
        <v>1.74529</v>
      </c>
      <c r="M4" t="s">
        <v>1514</v>
      </c>
      <c r="N4" t="s">
        <v>1509</v>
      </c>
      <c r="O4">
        <v>2021</v>
      </c>
    </row>
    <row r="5" spans="1:15" hidden="1">
      <c r="A5" t="s">
        <v>495</v>
      </c>
      <c r="B5" t="s">
        <v>482</v>
      </c>
      <c r="C5" t="s">
        <v>9</v>
      </c>
      <c r="D5" t="s">
        <v>1313</v>
      </c>
      <c r="G5" t="s">
        <v>11</v>
      </c>
      <c r="H5" t="s">
        <v>11</v>
      </c>
      <c r="I5" t="s">
        <v>573</v>
      </c>
      <c r="J5" t="str">
        <f t="shared" si="0"/>
        <v>Scope 1FuelsGaseous fuelsButanetonnes</v>
      </c>
      <c r="K5" t="s">
        <v>640</v>
      </c>
      <c r="L5" s="125">
        <v>3033.32</v>
      </c>
      <c r="M5" t="s">
        <v>1514</v>
      </c>
      <c r="N5" t="s">
        <v>1509</v>
      </c>
      <c r="O5">
        <v>2021</v>
      </c>
    </row>
    <row r="6" spans="1:15" hidden="1">
      <c r="A6" t="s">
        <v>495</v>
      </c>
      <c r="B6" t="s">
        <v>482</v>
      </c>
      <c r="C6" t="s">
        <v>9</v>
      </c>
      <c r="D6" t="s">
        <v>10</v>
      </c>
      <c r="G6" t="s">
        <v>136</v>
      </c>
      <c r="H6" t="s">
        <v>1315</v>
      </c>
      <c r="I6" t="s">
        <v>573</v>
      </c>
      <c r="J6" t="str">
        <f t="shared" si="0"/>
        <v>Scope 1FuelsGaseous fuelsCNGkWh</v>
      </c>
      <c r="K6" t="s">
        <v>641</v>
      </c>
      <c r="L6" s="125">
        <v>0.18315999999999999</v>
      </c>
      <c r="M6" t="s">
        <v>1514</v>
      </c>
      <c r="N6" t="s">
        <v>1509</v>
      </c>
      <c r="O6">
        <v>2021</v>
      </c>
    </row>
    <row r="7" spans="1:15" hidden="1">
      <c r="A7" t="s">
        <v>495</v>
      </c>
      <c r="B7" t="s">
        <v>482</v>
      </c>
      <c r="C7" t="s">
        <v>9</v>
      </c>
      <c r="D7" t="s">
        <v>10</v>
      </c>
      <c r="G7" t="s">
        <v>136</v>
      </c>
      <c r="H7" t="s">
        <v>1317</v>
      </c>
      <c r="I7" t="s">
        <v>573</v>
      </c>
      <c r="J7" t="str">
        <f t="shared" si="0"/>
        <v>Scope 1FuelsGaseous fuelsCNGkWh</v>
      </c>
      <c r="K7" t="s">
        <v>642</v>
      </c>
      <c r="L7" s="125">
        <v>0.20297000000000001</v>
      </c>
      <c r="M7" t="s">
        <v>1514</v>
      </c>
      <c r="N7" t="s">
        <v>1509</v>
      </c>
      <c r="O7">
        <v>2021</v>
      </c>
    </row>
    <row r="8" spans="1:15" hidden="1">
      <c r="A8" t="s">
        <v>495</v>
      </c>
      <c r="B8" t="s">
        <v>482</v>
      </c>
      <c r="C8" t="s">
        <v>9</v>
      </c>
      <c r="D8" t="s">
        <v>10</v>
      </c>
      <c r="G8" t="s">
        <v>452</v>
      </c>
      <c r="H8" t="s">
        <v>452</v>
      </c>
      <c r="I8" t="s">
        <v>573</v>
      </c>
      <c r="J8" t="str">
        <f t="shared" si="0"/>
        <v>Scope 1FuelsGaseous fuelsCNGlitres</v>
      </c>
      <c r="K8" t="s">
        <v>643</v>
      </c>
      <c r="L8" s="125">
        <v>0.44423000000000001</v>
      </c>
      <c r="M8" t="s">
        <v>1514</v>
      </c>
      <c r="N8" t="s">
        <v>1509</v>
      </c>
      <c r="O8">
        <v>2021</v>
      </c>
    </row>
    <row r="9" spans="1:15" hidden="1">
      <c r="A9" t="s">
        <v>495</v>
      </c>
      <c r="B9" t="s">
        <v>482</v>
      </c>
      <c r="C9" t="s">
        <v>9</v>
      </c>
      <c r="D9" t="s">
        <v>10</v>
      </c>
      <c r="G9" t="s">
        <v>11</v>
      </c>
      <c r="H9" t="s">
        <v>11</v>
      </c>
      <c r="I9" t="s">
        <v>573</v>
      </c>
      <c r="J9" t="str">
        <f t="shared" si="0"/>
        <v>Scope 1FuelsGaseous fuelsCNGtonnes</v>
      </c>
      <c r="K9" t="s">
        <v>644</v>
      </c>
      <c r="L9" s="125">
        <v>2538.48</v>
      </c>
      <c r="M9" t="s">
        <v>1514</v>
      </c>
      <c r="N9" t="s">
        <v>1509</v>
      </c>
      <c r="O9">
        <v>2021</v>
      </c>
    </row>
    <row r="10" spans="1:15" hidden="1">
      <c r="A10" t="s">
        <v>495</v>
      </c>
      <c r="B10" t="s">
        <v>482</v>
      </c>
      <c r="C10" t="s">
        <v>9</v>
      </c>
      <c r="D10" t="s">
        <v>1303</v>
      </c>
      <c r="G10" t="s">
        <v>136</v>
      </c>
      <c r="H10" t="s">
        <v>1315</v>
      </c>
      <c r="I10" t="s">
        <v>573</v>
      </c>
      <c r="J10" t="str">
        <f t="shared" si="0"/>
        <v>Scope 1FuelsGaseous fuelsLNGkWh</v>
      </c>
      <c r="K10" t="s">
        <v>645</v>
      </c>
      <c r="L10" s="125">
        <v>0.18437999999999999</v>
      </c>
      <c r="M10" t="s">
        <v>1514</v>
      </c>
      <c r="N10" t="s">
        <v>1509</v>
      </c>
      <c r="O10">
        <v>2021</v>
      </c>
    </row>
    <row r="11" spans="1:15" hidden="1">
      <c r="A11" t="s">
        <v>495</v>
      </c>
      <c r="B11" t="s">
        <v>482</v>
      </c>
      <c r="C11" t="s">
        <v>9</v>
      </c>
      <c r="D11" t="s">
        <v>1303</v>
      </c>
      <c r="G11" t="s">
        <v>136</v>
      </c>
      <c r="H11" t="s">
        <v>1317</v>
      </c>
      <c r="I11" t="s">
        <v>573</v>
      </c>
      <c r="J11" t="str">
        <f t="shared" si="0"/>
        <v>Scope 1FuelsGaseous fuelsLNGkWh</v>
      </c>
      <c r="K11" t="s">
        <v>646</v>
      </c>
      <c r="L11" s="125">
        <v>0.20430999999999999</v>
      </c>
      <c r="M11" t="s">
        <v>1514</v>
      </c>
      <c r="N11" t="s">
        <v>1509</v>
      </c>
      <c r="O11">
        <v>2021</v>
      </c>
    </row>
    <row r="12" spans="1:15" hidden="1">
      <c r="A12" t="s">
        <v>495</v>
      </c>
      <c r="B12" t="s">
        <v>482</v>
      </c>
      <c r="C12" t="s">
        <v>9</v>
      </c>
      <c r="D12" t="s">
        <v>1303</v>
      </c>
      <c r="G12" t="s">
        <v>452</v>
      </c>
      <c r="H12" t="s">
        <v>452</v>
      </c>
      <c r="I12" t="s">
        <v>573</v>
      </c>
      <c r="J12" t="str">
        <f t="shared" si="0"/>
        <v>Scope 1FuelsGaseous fuelsLNGlitres</v>
      </c>
      <c r="K12" t="s">
        <v>647</v>
      </c>
      <c r="L12" s="125">
        <v>1.1562300000000001</v>
      </c>
      <c r="M12" t="s">
        <v>1514</v>
      </c>
      <c r="N12" t="s">
        <v>1509</v>
      </c>
      <c r="O12">
        <v>2021</v>
      </c>
    </row>
    <row r="13" spans="1:15" hidden="1">
      <c r="A13" t="s">
        <v>495</v>
      </c>
      <c r="B13" t="s">
        <v>482</v>
      </c>
      <c r="C13" t="s">
        <v>9</v>
      </c>
      <c r="D13" t="s">
        <v>1303</v>
      </c>
      <c r="G13" t="s">
        <v>11</v>
      </c>
      <c r="H13" t="s">
        <v>11</v>
      </c>
      <c r="I13" t="s">
        <v>573</v>
      </c>
      <c r="J13" t="str">
        <f t="shared" si="0"/>
        <v>Scope 1FuelsGaseous fuelsLNGtonnes</v>
      </c>
      <c r="K13" t="s">
        <v>648</v>
      </c>
      <c r="L13" s="125">
        <v>2555.2800000000002</v>
      </c>
      <c r="M13" t="s">
        <v>1514</v>
      </c>
      <c r="N13" t="s">
        <v>1509</v>
      </c>
      <c r="O13">
        <v>2021</v>
      </c>
    </row>
    <row r="14" spans="1:15" hidden="1">
      <c r="A14" t="s">
        <v>495</v>
      </c>
      <c r="B14" t="s">
        <v>482</v>
      </c>
      <c r="C14" t="s">
        <v>9</v>
      </c>
      <c r="D14" t="s">
        <v>12</v>
      </c>
      <c r="G14" t="s">
        <v>136</v>
      </c>
      <c r="H14" t="s">
        <v>1315</v>
      </c>
      <c r="I14" t="s">
        <v>573</v>
      </c>
      <c r="J14" t="str">
        <f t="shared" si="0"/>
        <v>Scope 1FuelsGaseous fuelsLPGkWh</v>
      </c>
      <c r="K14" t="s">
        <v>649</v>
      </c>
      <c r="L14" s="125">
        <v>0.21448999999999999</v>
      </c>
      <c r="M14" t="s">
        <v>1514</v>
      </c>
      <c r="N14" t="s">
        <v>1509</v>
      </c>
      <c r="O14">
        <v>2021</v>
      </c>
    </row>
    <row r="15" spans="1:15" hidden="1">
      <c r="A15" t="s">
        <v>495</v>
      </c>
      <c r="B15" t="s">
        <v>482</v>
      </c>
      <c r="C15" t="s">
        <v>9</v>
      </c>
      <c r="D15" t="s">
        <v>12</v>
      </c>
      <c r="G15" t="s">
        <v>136</v>
      </c>
      <c r="H15" t="s">
        <v>1317</v>
      </c>
      <c r="I15" t="s">
        <v>573</v>
      </c>
      <c r="J15" t="str">
        <f t="shared" si="0"/>
        <v>Scope 1FuelsGaseous fuelsLPGkWh</v>
      </c>
      <c r="K15" t="s">
        <v>650</v>
      </c>
      <c r="L15" s="125">
        <v>0.23030999999999999</v>
      </c>
      <c r="M15" t="s">
        <v>1514</v>
      </c>
      <c r="N15" t="s">
        <v>1509</v>
      </c>
      <c r="O15">
        <v>2021</v>
      </c>
    </row>
    <row r="16" spans="1:15" hidden="1">
      <c r="A16" t="s">
        <v>495</v>
      </c>
      <c r="B16" t="s">
        <v>482</v>
      </c>
      <c r="C16" t="s">
        <v>9</v>
      </c>
      <c r="D16" t="s">
        <v>12</v>
      </c>
      <c r="G16" t="s">
        <v>452</v>
      </c>
      <c r="H16" t="s">
        <v>452</v>
      </c>
      <c r="I16" t="s">
        <v>573</v>
      </c>
      <c r="J16" t="str">
        <f t="shared" si="0"/>
        <v>Scope 1FuelsGaseous fuelsLPGlitres</v>
      </c>
      <c r="K16" t="s">
        <v>651</v>
      </c>
      <c r="L16" s="125">
        <v>1.5570900000000001</v>
      </c>
      <c r="M16" t="s">
        <v>1514</v>
      </c>
      <c r="N16" t="s">
        <v>1509</v>
      </c>
      <c r="O16">
        <v>2021</v>
      </c>
    </row>
    <row r="17" spans="1:15" hidden="1">
      <c r="A17" t="s">
        <v>495</v>
      </c>
      <c r="B17" t="s">
        <v>482</v>
      </c>
      <c r="C17" t="s">
        <v>9</v>
      </c>
      <c r="D17" t="s">
        <v>12</v>
      </c>
      <c r="G17" t="s">
        <v>11</v>
      </c>
      <c r="H17" t="s">
        <v>11</v>
      </c>
      <c r="I17" t="s">
        <v>573</v>
      </c>
      <c r="J17" t="str">
        <f t="shared" si="0"/>
        <v>Scope 1FuelsGaseous fuelsLPGtonnes</v>
      </c>
      <c r="K17" t="s">
        <v>652</v>
      </c>
      <c r="L17" s="125">
        <v>2939.29</v>
      </c>
      <c r="M17" t="s">
        <v>1514</v>
      </c>
      <c r="N17" t="s">
        <v>1509</v>
      </c>
      <c r="O17">
        <v>2021</v>
      </c>
    </row>
    <row r="18" spans="1:15" hidden="1">
      <c r="A18" t="s">
        <v>495</v>
      </c>
      <c r="B18" t="s">
        <v>482</v>
      </c>
      <c r="C18" t="s">
        <v>9</v>
      </c>
      <c r="D18" t="s">
        <v>13</v>
      </c>
      <c r="G18" t="s">
        <v>136</v>
      </c>
      <c r="H18" t="s">
        <v>1315</v>
      </c>
      <c r="I18" t="s">
        <v>573</v>
      </c>
      <c r="J18" t="str">
        <f t="shared" si="0"/>
        <v>Scope 1FuelsGaseous fuelsNatural gaskWh</v>
      </c>
      <c r="K18" t="s">
        <v>653</v>
      </c>
      <c r="L18" s="125">
        <v>0.18315999999999999</v>
      </c>
      <c r="M18" t="s">
        <v>1514</v>
      </c>
      <c r="N18" t="s">
        <v>1509</v>
      </c>
      <c r="O18">
        <v>2021</v>
      </c>
    </row>
    <row r="19" spans="1:15" hidden="1">
      <c r="A19" t="s">
        <v>495</v>
      </c>
      <c r="B19" t="s">
        <v>482</v>
      </c>
      <c r="C19" t="s">
        <v>9</v>
      </c>
      <c r="D19" t="s">
        <v>13</v>
      </c>
      <c r="G19" t="s">
        <v>136</v>
      </c>
      <c r="H19" t="s">
        <v>1317</v>
      </c>
      <c r="I19" t="s">
        <v>573</v>
      </c>
      <c r="J19" t="str">
        <f t="shared" si="0"/>
        <v>Scope 1FuelsGaseous fuelsNatural gaskWh</v>
      </c>
      <c r="K19" t="s">
        <v>654</v>
      </c>
      <c r="L19" s="125">
        <v>0.20297000000000001</v>
      </c>
      <c r="M19" t="s">
        <v>1514</v>
      </c>
      <c r="N19" t="s">
        <v>1509</v>
      </c>
      <c r="O19">
        <v>2021</v>
      </c>
    </row>
    <row r="20" spans="1:15" hidden="1">
      <c r="A20" t="s">
        <v>495</v>
      </c>
      <c r="B20" t="s">
        <v>482</v>
      </c>
      <c r="C20" t="s">
        <v>9</v>
      </c>
      <c r="D20" t="s">
        <v>13</v>
      </c>
      <c r="G20" t="s">
        <v>210</v>
      </c>
      <c r="H20" t="s">
        <v>210</v>
      </c>
      <c r="I20" t="s">
        <v>573</v>
      </c>
      <c r="J20" t="str">
        <f t="shared" si="0"/>
        <v>Scope 1FuelsGaseous fuelsNatural gascubic metres</v>
      </c>
      <c r="K20" t="s">
        <v>655</v>
      </c>
      <c r="L20" s="125">
        <v>2.02135</v>
      </c>
      <c r="M20" t="s">
        <v>1514</v>
      </c>
      <c r="N20" t="s">
        <v>1509</v>
      </c>
      <c r="O20">
        <v>2021</v>
      </c>
    </row>
    <row r="21" spans="1:15" hidden="1">
      <c r="A21" t="s">
        <v>495</v>
      </c>
      <c r="B21" t="s">
        <v>482</v>
      </c>
      <c r="C21" t="s">
        <v>9</v>
      </c>
      <c r="D21" t="s">
        <v>13</v>
      </c>
      <c r="G21" t="s">
        <v>11</v>
      </c>
      <c r="H21" t="s">
        <v>11</v>
      </c>
      <c r="I21" t="s">
        <v>573</v>
      </c>
      <c r="J21" t="str">
        <f t="shared" si="0"/>
        <v>Scope 1FuelsGaseous fuelsNatural gastonnes</v>
      </c>
      <c r="K21" t="s">
        <v>656</v>
      </c>
      <c r="L21" s="125">
        <v>2538.48</v>
      </c>
      <c r="M21" t="s">
        <v>1514</v>
      </c>
      <c r="N21" t="s">
        <v>1509</v>
      </c>
      <c r="O21">
        <v>2021</v>
      </c>
    </row>
    <row r="22" spans="1:15" hidden="1">
      <c r="A22" t="s">
        <v>495</v>
      </c>
      <c r="B22" t="s">
        <v>482</v>
      </c>
      <c r="C22" t="s">
        <v>9</v>
      </c>
      <c r="D22" t="s">
        <v>15</v>
      </c>
      <c r="G22" t="s">
        <v>136</v>
      </c>
      <c r="H22" t="s">
        <v>1315</v>
      </c>
      <c r="I22" t="s">
        <v>573</v>
      </c>
      <c r="J22" t="str">
        <f t="shared" si="0"/>
        <v>Scope 1FuelsGaseous fuelsOther petroleum gaskWh</v>
      </c>
      <c r="K22" t="s">
        <v>657</v>
      </c>
      <c r="L22" s="125">
        <v>0.18323999999999999</v>
      </c>
      <c r="M22" t="s">
        <v>1514</v>
      </c>
      <c r="N22" t="s">
        <v>1509</v>
      </c>
      <c r="O22">
        <v>2021</v>
      </c>
    </row>
    <row r="23" spans="1:15" hidden="1">
      <c r="A23" t="s">
        <v>495</v>
      </c>
      <c r="B23" t="s">
        <v>482</v>
      </c>
      <c r="C23" t="s">
        <v>9</v>
      </c>
      <c r="D23" t="s">
        <v>15</v>
      </c>
      <c r="G23" t="s">
        <v>136</v>
      </c>
      <c r="H23" t="s">
        <v>1317</v>
      </c>
      <c r="I23" t="s">
        <v>573</v>
      </c>
      <c r="J23" t="str">
        <f t="shared" si="0"/>
        <v>Scope 1FuelsGaseous fuelsOther petroleum gaskWh</v>
      </c>
      <c r="K23" t="s">
        <v>658</v>
      </c>
      <c r="L23" s="125">
        <v>0.19917000000000001</v>
      </c>
      <c r="M23" t="s">
        <v>1514</v>
      </c>
      <c r="N23" t="s">
        <v>1509</v>
      </c>
      <c r="O23">
        <v>2021</v>
      </c>
    </row>
    <row r="24" spans="1:15" hidden="1">
      <c r="A24" t="s">
        <v>495</v>
      </c>
      <c r="B24" t="s">
        <v>482</v>
      </c>
      <c r="C24" t="s">
        <v>9</v>
      </c>
      <c r="D24" t="s">
        <v>15</v>
      </c>
      <c r="G24" t="s">
        <v>452</v>
      </c>
      <c r="H24" t="s">
        <v>452</v>
      </c>
      <c r="I24" t="s">
        <v>573</v>
      </c>
      <c r="J24" t="str">
        <f t="shared" si="0"/>
        <v>Scope 1FuelsGaseous fuelsOther petroleum gaslitres</v>
      </c>
      <c r="K24" t="s">
        <v>659</v>
      </c>
      <c r="L24" s="125">
        <v>0.94440999999999997</v>
      </c>
      <c r="M24" t="s">
        <v>1514</v>
      </c>
      <c r="N24" t="s">
        <v>1509</v>
      </c>
      <c r="O24">
        <v>2021</v>
      </c>
    </row>
    <row r="25" spans="1:15" hidden="1">
      <c r="A25" t="s">
        <v>495</v>
      </c>
      <c r="B25" t="s">
        <v>482</v>
      </c>
      <c r="C25" t="s">
        <v>9</v>
      </c>
      <c r="D25" t="s">
        <v>15</v>
      </c>
      <c r="G25" t="s">
        <v>11</v>
      </c>
      <c r="H25" t="s">
        <v>11</v>
      </c>
      <c r="I25" t="s">
        <v>573</v>
      </c>
      <c r="J25" t="str">
        <f t="shared" si="0"/>
        <v>Scope 1FuelsGaseous fuelsOther petroleum gastonnes</v>
      </c>
      <c r="K25" t="s">
        <v>660</v>
      </c>
      <c r="L25" s="125">
        <v>2578.25</v>
      </c>
      <c r="M25" t="s">
        <v>1514</v>
      </c>
      <c r="N25" t="s">
        <v>1509</v>
      </c>
      <c r="O25">
        <v>2021</v>
      </c>
    </row>
    <row r="26" spans="1:15" hidden="1">
      <c r="A26" t="s">
        <v>495</v>
      </c>
      <c r="B26" t="s">
        <v>482</v>
      </c>
      <c r="C26" t="s">
        <v>9</v>
      </c>
      <c r="D26" t="s">
        <v>1319</v>
      </c>
      <c r="G26" t="s">
        <v>136</v>
      </c>
      <c r="H26" t="s">
        <v>1315</v>
      </c>
      <c r="I26" t="s">
        <v>573</v>
      </c>
      <c r="J26" t="str">
        <f t="shared" si="0"/>
        <v>Scope 1FuelsGaseous fuelsPropanekWh</v>
      </c>
      <c r="K26" t="s">
        <v>661</v>
      </c>
      <c r="L26" s="125">
        <v>0.21410999999999999</v>
      </c>
      <c r="M26" t="s">
        <v>1514</v>
      </c>
      <c r="N26" t="s">
        <v>1509</v>
      </c>
      <c r="O26">
        <v>2021</v>
      </c>
    </row>
    <row r="27" spans="1:15" hidden="1">
      <c r="A27" t="s">
        <v>495</v>
      </c>
      <c r="B27" t="s">
        <v>482</v>
      </c>
      <c r="C27" t="s">
        <v>9</v>
      </c>
      <c r="D27" t="s">
        <v>1319</v>
      </c>
      <c r="G27" t="s">
        <v>136</v>
      </c>
      <c r="H27" t="s">
        <v>1317</v>
      </c>
      <c r="I27" t="s">
        <v>573</v>
      </c>
      <c r="J27" t="str">
        <f t="shared" si="0"/>
        <v>Scope 1FuelsGaseous fuelsPropanekWh</v>
      </c>
      <c r="K27" t="s">
        <v>662</v>
      </c>
      <c r="L27" s="125">
        <v>0.23257</v>
      </c>
      <c r="M27" t="s">
        <v>1514</v>
      </c>
      <c r="N27" t="s">
        <v>1509</v>
      </c>
      <c r="O27">
        <v>2021</v>
      </c>
    </row>
    <row r="28" spans="1:15" hidden="1">
      <c r="A28" t="s">
        <v>495</v>
      </c>
      <c r="B28" t="s">
        <v>482</v>
      </c>
      <c r="C28" t="s">
        <v>9</v>
      </c>
      <c r="D28" t="s">
        <v>1319</v>
      </c>
      <c r="G28" t="s">
        <v>452</v>
      </c>
      <c r="H28" t="s">
        <v>452</v>
      </c>
      <c r="I28" t="s">
        <v>573</v>
      </c>
      <c r="J28" t="str">
        <f t="shared" si="0"/>
        <v>Scope 1FuelsGaseous fuelsPropanelitres</v>
      </c>
      <c r="K28" t="s">
        <v>663</v>
      </c>
      <c r="L28" s="125">
        <v>1.5435399999999999</v>
      </c>
      <c r="M28" t="s">
        <v>1514</v>
      </c>
      <c r="N28" t="s">
        <v>1509</v>
      </c>
      <c r="O28">
        <v>2021</v>
      </c>
    </row>
    <row r="29" spans="1:15" hidden="1">
      <c r="A29" t="s">
        <v>495</v>
      </c>
      <c r="B29" t="s">
        <v>482</v>
      </c>
      <c r="C29" t="s">
        <v>9</v>
      </c>
      <c r="D29" t="s">
        <v>1319</v>
      </c>
      <c r="G29" t="s">
        <v>11</v>
      </c>
      <c r="H29" t="s">
        <v>11</v>
      </c>
      <c r="I29" t="s">
        <v>573</v>
      </c>
      <c r="J29" t="str">
        <f t="shared" si="0"/>
        <v>Scope 1FuelsGaseous fuelsPropanetonnes</v>
      </c>
      <c r="K29" t="s">
        <v>664</v>
      </c>
      <c r="L29" s="125">
        <v>2997.55</v>
      </c>
      <c r="M29" t="s">
        <v>1514</v>
      </c>
      <c r="N29" t="s">
        <v>1509</v>
      </c>
      <c r="O29">
        <v>2021</v>
      </c>
    </row>
    <row r="30" spans="1:15" hidden="1">
      <c r="A30" t="s">
        <v>495</v>
      </c>
      <c r="B30" t="s">
        <v>482</v>
      </c>
      <c r="C30" t="s">
        <v>16</v>
      </c>
      <c r="D30" t="s">
        <v>17</v>
      </c>
      <c r="G30" t="s">
        <v>136</v>
      </c>
      <c r="H30" t="s">
        <v>1315</v>
      </c>
      <c r="I30" t="s">
        <v>573</v>
      </c>
      <c r="J30" t="str">
        <f t="shared" si="0"/>
        <v>Scope 1FuelsLiquid fuelsAviation spiritkWh</v>
      </c>
      <c r="K30" t="s">
        <v>665</v>
      </c>
      <c r="L30" s="125">
        <v>0.24374999999999999</v>
      </c>
      <c r="M30" t="s">
        <v>1514</v>
      </c>
      <c r="N30" t="s">
        <v>1509</v>
      </c>
      <c r="O30">
        <v>2021</v>
      </c>
    </row>
    <row r="31" spans="1:15" hidden="1">
      <c r="A31" t="s">
        <v>495</v>
      </c>
      <c r="B31" t="s">
        <v>482</v>
      </c>
      <c r="C31" t="s">
        <v>16</v>
      </c>
      <c r="D31" t="s">
        <v>17</v>
      </c>
      <c r="G31" t="s">
        <v>136</v>
      </c>
      <c r="H31" t="s">
        <v>1317</v>
      </c>
      <c r="I31" t="s">
        <v>573</v>
      </c>
      <c r="J31" t="str">
        <f t="shared" si="0"/>
        <v>Scope 1FuelsLiquid fuelsAviation spiritkWh</v>
      </c>
      <c r="K31" t="s">
        <v>666</v>
      </c>
      <c r="L31" s="125">
        <v>0.25657999999999997</v>
      </c>
      <c r="M31" t="s">
        <v>1514</v>
      </c>
      <c r="N31" t="s">
        <v>1509</v>
      </c>
      <c r="O31">
        <v>2021</v>
      </c>
    </row>
    <row r="32" spans="1:15" hidden="1">
      <c r="A32" t="s">
        <v>495</v>
      </c>
      <c r="B32" t="s">
        <v>482</v>
      </c>
      <c r="C32" t="s">
        <v>16</v>
      </c>
      <c r="D32" t="s">
        <v>17</v>
      </c>
      <c r="G32" t="s">
        <v>452</v>
      </c>
      <c r="H32" t="s">
        <v>452</v>
      </c>
      <c r="I32" t="s">
        <v>573</v>
      </c>
      <c r="J32" t="str">
        <f t="shared" si="0"/>
        <v>Scope 1FuelsLiquid fuelsAviation spiritlitres</v>
      </c>
      <c r="K32" t="s">
        <v>667</v>
      </c>
      <c r="L32" s="125">
        <v>2.3304800000000001</v>
      </c>
      <c r="M32" t="s">
        <v>1514</v>
      </c>
      <c r="N32" t="s">
        <v>1509</v>
      </c>
      <c r="O32">
        <v>2021</v>
      </c>
    </row>
    <row r="33" spans="1:15" hidden="1">
      <c r="A33" t="s">
        <v>495</v>
      </c>
      <c r="B33" t="s">
        <v>482</v>
      </c>
      <c r="C33" t="s">
        <v>16</v>
      </c>
      <c r="D33" t="s">
        <v>17</v>
      </c>
      <c r="G33" t="s">
        <v>11</v>
      </c>
      <c r="H33" t="s">
        <v>11</v>
      </c>
      <c r="I33" t="s">
        <v>573</v>
      </c>
      <c r="J33" t="str">
        <f t="shared" si="0"/>
        <v>Scope 1FuelsLiquid fuelsAviation spirittonnes</v>
      </c>
      <c r="K33" t="s">
        <v>668</v>
      </c>
      <c r="L33" s="125">
        <v>3192.76</v>
      </c>
      <c r="M33" t="s">
        <v>1514</v>
      </c>
      <c r="N33" t="s">
        <v>1509</v>
      </c>
      <c r="O33">
        <v>2021</v>
      </c>
    </row>
    <row r="34" spans="1:15" hidden="1">
      <c r="A34" t="s">
        <v>495</v>
      </c>
      <c r="B34" t="s">
        <v>482</v>
      </c>
      <c r="C34" t="s">
        <v>16</v>
      </c>
      <c r="D34" t="s">
        <v>18</v>
      </c>
      <c r="G34" t="s">
        <v>136</v>
      </c>
      <c r="H34" t="s">
        <v>1315</v>
      </c>
      <c r="I34" t="s">
        <v>573</v>
      </c>
      <c r="J34" t="str">
        <f t="shared" si="0"/>
        <v>Scope 1FuelsLiquid fuelsAviation turbine fuelkWh</v>
      </c>
      <c r="K34" t="s">
        <v>669</v>
      </c>
      <c r="L34" s="125">
        <v>0.24782000000000001</v>
      </c>
      <c r="M34" t="s">
        <v>1514</v>
      </c>
      <c r="N34" t="s">
        <v>1509</v>
      </c>
      <c r="O34">
        <v>2021</v>
      </c>
    </row>
    <row r="35" spans="1:15" hidden="1">
      <c r="A35" t="s">
        <v>495</v>
      </c>
      <c r="B35" t="s">
        <v>482</v>
      </c>
      <c r="C35" t="s">
        <v>16</v>
      </c>
      <c r="D35" t="s">
        <v>18</v>
      </c>
      <c r="G35" t="s">
        <v>136</v>
      </c>
      <c r="H35" t="s">
        <v>1317</v>
      </c>
      <c r="I35" t="s">
        <v>573</v>
      </c>
      <c r="J35" t="str">
        <f t="shared" si="0"/>
        <v>Scope 1FuelsLiquid fuelsAviation turbine fuelkWh</v>
      </c>
      <c r="K35" t="s">
        <v>670</v>
      </c>
      <c r="L35" s="125">
        <v>0.26085999999999998</v>
      </c>
      <c r="M35" t="s">
        <v>1514</v>
      </c>
      <c r="N35" t="s">
        <v>1509</v>
      </c>
      <c r="O35">
        <v>2021</v>
      </c>
    </row>
    <row r="36" spans="1:15" hidden="1">
      <c r="A36" t="s">
        <v>495</v>
      </c>
      <c r="B36" t="s">
        <v>482</v>
      </c>
      <c r="C36" t="s">
        <v>16</v>
      </c>
      <c r="D36" t="s">
        <v>18</v>
      </c>
      <c r="G36" t="s">
        <v>452</v>
      </c>
      <c r="H36" t="s">
        <v>452</v>
      </c>
      <c r="I36" t="s">
        <v>573</v>
      </c>
      <c r="J36" t="str">
        <f t="shared" si="0"/>
        <v>Scope 1FuelsLiquid fuelsAviation turbine fuellitres</v>
      </c>
      <c r="K36" t="s">
        <v>671</v>
      </c>
      <c r="L36" s="125">
        <v>2.54514</v>
      </c>
      <c r="M36" t="s">
        <v>1514</v>
      </c>
      <c r="N36" t="s">
        <v>1509</v>
      </c>
      <c r="O36">
        <v>2021</v>
      </c>
    </row>
    <row r="37" spans="1:15" hidden="1">
      <c r="A37" t="s">
        <v>495</v>
      </c>
      <c r="B37" t="s">
        <v>482</v>
      </c>
      <c r="C37" t="s">
        <v>16</v>
      </c>
      <c r="D37" t="s">
        <v>18</v>
      </c>
      <c r="G37" t="s">
        <v>11</v>
      </c>
      <c r="H37" t="s">
        <v>11</v>
      </c>
      <c r="I37" t="s">
        <v>573</v>
      </c>
      <c r="J37" t="str">
        <f t="shared" si="0"/>
        <v>Scope 1FuelsLiquid fuelsAviation turbine fueltonnes</v>
      </c>
      <c r="K37" t="s">
        <v>672</v>
      </c>
      <c r="L37" s="125">
        <v>3181.43</v>
      </c>
      <c r="M37" t="s">
        <v>1514</v>
      </c>
      <c r="N37" t="s">
        <v>1509</v>
      </c>
      <c r="O37">
        <v>2021</v>
      </c>
    </row>
    <row r="38" spans="1:15" hidden="1">
      <c r="A38" t="s">
        <v>495</v>
      </c>
      <c r="B38" t="s">
        <v>482</v>
      </c>
      <c r="C38" t="s">
        <v>16</v>
      </c>
      <c r="D38" t="s">
        <v>19</v>
      </c>
      <c r="G38" t="s">
        <v>136</v>
      </c>
      <c r="H38" t="s">
        <v>1315</v>
      </c>
      <c r="I38" t="s">
        <v>573</v>
      </c>
      <c r="J38" t="str">
        <f t="shared" si="0"/>
        <v>Scope 1FuelsLiquid fuelsBurning oilkWh</v>
      </c>
      <c r="K38" t="s">
        <v>673</v>
      </c>
      <c r="L38" s="125">
        <v>0.24676999999999999</v>
      </c>
      <c r="M38" t="s">
        <v>1514</v>
      </c>
      <c r="N38" t="s">
        <v>1509</v>
      </c>
      <c r="O38">
        <v>2021</v>
      </c>
    </row>
    <row r="39" spans="1:15" hidden="1">
      <c r="A39" t="s">
        <v>495</v>
      </c>
      <c r="B39" t="s">
        <v>482</v>
      </c>
      <c r="C39" t="s">
        <v>16</v>
      </c>
      <c r="D39" t="s">
        <v>19</v>
      </c>
      <c r="G39" t="s">
        <v>136</v>
      </c>
      <c r="H39" t="s">
        <v>1317</v>
      </c>
      <c r="I39" t="s">
        <v>573</v>
      </c>
      <c r="J39" t="str">
        <f t="shared" si="0"/>
        <v>Scope 1FuelsLiquid fuelsBurning oilkWh</v>
      </c>
      <c r="K39" t="s">
        <v>674</v>
      </c>
      <c r="L39" s="125">
        <v>0.25974999999999998</v>
      </c>
      <c r="M39" t="s">
        <v>1514</v>
      </c>
      <c r="N39" t="s">
        <v>1509</v>
      </c>
      <c r="O39">
        <v>2021</v>
      </c>
    </row>
    <row r="40" spans="1:15" hidden="1">
      <c r="A40" t="s">
        <v>495</v>
      </c>
      <c r="B40" t="s">
        <v>482</v>
      </c>
      <c r="C40" t="s">
        <v>16</v>
      </c>
      <c r="D40" t="s">
        <v>19</v>
      </c>
      <c r="G40" t="s">
        <v>452</v>
      </c>
      <c r="H40" t="s">
        <v>452</v>
      </c>
      <c r="I40" t="s">
        <v>573</v>
      </c>
      <c r="J40" t="str">
        <f t="shared" si="0"/>
        <v>Scope 1FuelsLiquid fuelsBurning oillitres</v>
      </c>
      <c r="K40" t="s">
        <v>675</v>
      </c>
      <c r="L40" s="125">
        <v>2.5401400000000001</v>
      </c>
      <c r="M40" t="s">
        <v>1514</v>
      </c>
      <c r="N40" t="s">
        <v>1509</v>
      </c>
      <c r="O40">
        <v>2021</v>
      </c>
    </row>
    <row r="41" spans="1:15" hidden="1">
      <c r="A41" t="s">
        <v>495</v>
      </c>
      <c r="B41" t="s">
        <v>482</v>
      </c>
      <c r="C41" t="s">
        <v>16</v>
      </c>
      <c r="D41" t="s">
        <v>19</v>
      </c>
      <c r="G41" t="s">
        <v>11</v>
      </c>
      <c r="H41" t="s">
        <v>11</v>
      </c>
      <c r="I41" t="s">
        <v>573</v>
      </c>
      <c r="J41" t="str">
        <f t="shared" si="0"/>
        <v>Scope 1FuelsLiquid fuelsBurning oiltonnes</v>
      </c>
      <c r="K41" t="s">
        <v>676</v>
      </c>
      <c r="L41" s="125">
        <v>3165.01</v>
      </c>
      <c r="M41" t="s">
        <v>1514</v>
      </c>
      <c r="N41" t="s">
        <v>1509</v>
      </c>
      <c r="O41">
        <v>2021</v>
      </c>
    </row>
    <row r="42" spans="1:15" hidden="1">
      <c r="A42" t="s">
        <v>495</v>
      </c>
      <c r="B42" t="s">
        <v>482</v>
      </c>
      <c r="C42" t="s">
        <v>16</v>
      </c>
      <c r="D42" t="s">
        <v>20</v>
      </c>
      <c r="G42" t="s">
        <v>136</v>
      </c>
      <c r="H42" t="s">
        <v>1315</v>
      </c>
      <c r="I42" t="s">
        <v>573</v>
      </c>
      <c r="J42" t="str">
        <f t="shared" si="0"/>
        <v>Scope 1FuelsLiquid fuelsDiesel (average biofuel blend)kWh</v>
      </c>
      <c r="K42" t="s">
        <v>677</v>
      </c>
      <c r="L42" s="125">
        <v>0.23685999999999999</v>
      </c>
      <c r="M42" t="s">
        <v>1514</v>
      </c>
      <c r="N42" t="s">
        <v>1509</v>
      </c>
      <c r="O42">
        <v>2021</v>
      </c>
    </row>
    <row r="43" spans="1:15" hidden="1">
      <c r="A43" t="s">
        <v>495</v>
      </c>
      <c r="B43" t="s">
        <v>482</v>
      </c>
      <c r="C43" t="s">
        <v>16</v>
      </c>
      <c r="D43" t="s">
        <v>20</v>
      </c>
      <c r="G43" t="s">
        <v>136</v>
      </c>
      <c r="H43" t="s">
        <v>1317</v>
      </c>
      <c r="I43" t="s">
        <v>573</v>
      </c>
      <c r="J43" t="str">
        <f t="shared" si="0"/>
        <v>Scope 1FuelsLiquid fuelsDiesel (average biofuel blend)kWh</v>
      </c>
      <c r="K43" t="s">
        <v>678</v>
      </c>
      <c r="L43" s="125">
        <v>0.25164999999999998</v>
      </c>
      <c r="M43" t="s">
        <v>1514</v>
      </c>
      <c r="N43" t="s">
        <v>1509</v>
      </c>
      <c r="O43">
        <v>2021</v>
      </c>
    </row>
    <row r="44" spans="1:15" hidden="1">
      <c r="A44" t="s">
        <v>495</v>
      </c>
      <c r="B44" t="s">
        <v>482</v>
      </c>
      <c r="C44" t="s">
        <v>16</v>
      </c>
      <c r="D44" t="s">
        <v>20</v>
      </c>
      <c r="G44" t="s">
        <v>452</v>
      </c>
      <c r="H44" t="s">
        <v>452</v>
      </c>
      <c r="I44" t="s">
        <v>573</v>
      </c>
      <c r="J44" t="str">
        <f t="shared" si="0"/>
        <v>Scope 1FuelsLiquid fuelsDiesel (average biofuel blend)litres</v>
      </c>
      <c r="K44" t="s">
        <v>679</v>
      </c>
      <c r="L44" s="125">
        <v>2.51233</v>
      </c>
      <c r="M44" t="s">
        <v>1514</v>
      </c>
      <c r="N44" t="s">
        <v>1509</v>
      </c>
      <c r="O44">
        <v>2021</v>
      </c>
    </row>
    <row r="45" spans="1:15" hidden="1">
      <c r="A45" t="s">
        <v>495</v>
      </c>
      <c r="B45" t="s">
        <v>482</v>
      </c>
      <c r="C45" t="s">
        <v>16</v>
      </c>
      <c r="D45" t="s">
        <v>20</v>
      </c>
      <c r="G45" t="s">
        <v>11</v>
      </c>
      <c r="H45" t="s">
        <v>11</v>
      </c>
      <c r="I45" t="s">
        <v>573</v>
      </c>
      <c r="J45" t="str">
        <f t="shared" si="0"/>
        <v>Scope 1FuelsLiquid fuelsDiesel (average biofuel blend)tonnes</v>
      </c>
      <c r="K45" t="s">
        <v>680</v>
      </c>
      <c r="L45" s="125">
        <v>2969.07</v>
      </c>
      <c r="M45" t="s">
        <v>1514</v>
      </c>
      <c r="N45" t="s">
        <v>1509</v>
      </c>
      <c r="O45">
        <v>2021</v>
      </c>
    </row>
    <row r="46" spans="1:15" hidden="1">
      <c r="A46" t="s">
        <v>495</v>
      </c>
      <c r="B46" t="s">
        <v>482</v>
      </c>
      <c r="C46" t="s">
        <v>16</v>
      </c>
      <c r="D46" t="s">
        <v>21</v>
      </c>
      <c r="G46" t="s">
        <v>136</v>
      </c>
      <c r="H46" t="s">
        <v>1315</v>
      </c>
      <c r="I46" t="s">
        <v>573</v>
      </c>
      <c r="J46" t="str">
        <f t="shared" si="0"/>
        <v>Scope 1FuelsLiquid fuelsDiesel (100% mineral diesel)kWh</v>
      </c>
      <c r="K46" t="s">
        <v>681</v>
      </c>
      <c r="L46" s="125">
        <v>0.25337999999999999</v>
      </c>
      <c r="M46" t="s">
        <v>1514</v>
      </c>
      <c r="N46" t="s">
        <v>1509</v>
      </c>
      <c r="O46">
        <v>2021</v>
      </c>
    </row>
    <row r="47" spans="1:15" hidden="1">
      <c r="A47" t="s">
        <v>495</v>
      </c>
      <c r="B47" t="s">
        <v>482</v>
      </c>
      <c r="C47" t="s">
        <v>16</v>
      </c>
      <c r="D47" t="s">
        <v>21</v>
      </c>
      <c r="G47" t="s">
        <v>136</v>
      </c>
      <c r="H47" t="s">
        <v>1317</v>
      </c>
      <c r="I47" t="s">
        <v>573</v>
      </c>
      <c r="J47" t="str">
        <f t="shared" si="0"/>
        <v>Scope 1FuelsLiquid fuelsDiesel (100% mineral diesel)kWh</v>
      </c>
      <c r="K47" t="s">
        <v>682</v>
      </c>
      <c r="L47" s="125">
        <v>0.26955000000000001</v>
      </c>
      <c r="M47" t="s">
        <v>1514</v>
      </c>
      <c r="N47" t="s">
        <v>1509</v>
      </c>
      <c r="O47">
        <v>2021</v>
      </c>
    </row>
    <row r="48" spans="1:15" hidden="1">
      <c r="A48" t="s">
        <v>495</v>
      </c>
      <c r="B48" t="s">
        <v>482</v>
      </c>
      <c r="C48" t="s">
        <v>16</v>
      </c>
      <c r="D48" t="s">
        <v>21</v>
      </c>
      <c r="G48" t="s">
        <v>452</v>
      </c>
      <c r="H48" t="s">
        <v>452</v>
      </c>
      <c r="I48" t="s">
        <v>573</v>
      </c>
      <c r="J48" t="str">
        <f t="shared" si="0"/>
        <v>Scope 1FuelsLiquid fuelsDiesel (100% mineral diesel)litres</v>
      </c>
      <c r="K48" t="s">
        <v>683</v>
      </c>
      <c r="L48" s="125">
        <v>2.70553</v>
      </c>
      <c r="M48" t="s">
        <v>1514</v>
      </c>
      <c r="N48" t="s">
        <v>1509</v>
      </c>
      <c r="O48">
        <v>2021</v>
      </c>
    </row>
    <row r="49" spans="1:15" hidden="1">
      <c r="A49" t="s">
        <v>495</v>
      </c>
      <c r="B49" t="s">
        <v>482</v>
      </c>
      <c r="C49" t="s">
        <v>16</v>
      </c>
      <c r="D49" t="s">
        <v>21</v>
      </c>
      <c r="G49" t="s">
        <v>11</v>
      </c>
      <c r="H49" t="s">
        <v>11</v>
      </c>
      <c r="I49" t="s">
        <v>573</v>
      </c>
      <c r="J49" t="str">
        <f t="shared" si="0"/>
        <v>Scope 1FuelsLiquid fuelsDiesel (100% mineral diesel)tonnes</v>
      </c>
      <c r="K49" t="s">
        <v>684</v>
      </c>
      <c r="L49" s="125">
        <v>3208.76</v>
      </c>
      <c r="M49" t="s">
        <v>1514</v>
      </c>
      <c r="N49" t="s">
        <v>1509</v>
      </c>
      <c r="O49">
        <v>2021</v>
      </c>
    </row>
    <row r="50" spans="1:15" hidden="1">
      <c r="A50" t="s">
        <v>495</v>
      </c>
      <c r="B50" t="s">
        <v>482</v>
      </c>
      <c r="C50" t="s">
        <v>16</v>
      </c>
      <c r="D50" t="s">
        <v>22</v>
      </c>
      <c r="G50" t="s">
        <v>136</v>
      </c>
      <c r="H50" t="s">
        <v>1315</v>
      </c>
      <c r="I50" t="s">
        <v>573</v>
      </c>
      <c r="J50" t="str">
        <f t="shared" si="0"/>
        <v>Scope 1FuelsLiquid fuelsFuel oilkWh</v>
      </c>
      <c r="K50" t="s">
        <v>685</v>
      </c>
      <c r="L50" s="125">
        <v>0.26815</v>
      </c>
      <c r="M50" t="s">
        <v>1514</v>
      </c>
      <c r="N50" t="s">
        <v>1509</v>
      </c>
      <c r="O50">
        <v>2021</v>
      </c>
    </row>
    <row r="51" spans="1:15" hidden="1">
      <c r="A51" t="s">
        <v>495</v>
      </c>
      <c r="B51" t="s">
        <v>482</v>
      </c>
      <c r="C51" t="s">
        <v>16</v>
      </c>
      <c r="D51" t="s">
        <v>22</v>
      </c>
      <c r="G51" t="s">
        <v>136</v>
      </c>
      <c r="H51" t="s">
        <v>1317</v>
      </c>
      <c r="I51" t="s">
        <v>573</v>
      </c>
      <c r="J51" t="str">
        <f t="shared" si="0"/>
        <v>Scope 1FuelsLiquid fuelsFuel oilkWh</v>
      </c>
      <c r="K51" t="s">
        <v>686</v>
      </c>
      <c r="L51" s="125">
        <v>0.28527000000000002</v>
      </c>
      <c r="M51" t="s">
        <v>1514</v>
      </c>
      <c r="N51" t="s">
        <v>1509</v>
      </c>
      <c r="O51">
        <v>2021</v>
      </c>
    </row>
    <row r="52" spans="1:15" hidden="1">
      <c r="A52" t="s">
        <v>495</v>
      </c>
      <c r="B52" t="s">
        <v>482</v>
      </c>
      <c r="C52" t="s">
        <v>16</v>
      </c>
      <c r="D52" t="s">
        <v>22</v>
      </c>
      <c r="G52" t="s">
        <v>452</v>
      </c>
      <c r="H52" t="s">
        <v>452</v>
      </c>
      <c r="I52" t="s">
        <v>573</v>
      </c>
      <c r="J52" t="str">
        <f t="shared" si="0"/>
        <v>Scope 1FuelsLiquid fuelsFuel oillitres</v>
      </c>
      <c r="K52" t="s">
        <v>687</v>
      </c>
      <c r="L52" s="125">
        <v>3.1752199999999999</v>
      </c>
      <c r="M52" t="s">
        <v>1514</v>
      </c>
      <c r="N52" t="s">
        <v>1509</v>
      </c>
      <c r="O52">
        <v>2021</v>
      </c>
    </row>
    <row r="53" spans="1:15" hidden="1">
      <c r="A53" t="s">
        <v>495</v>
      </c>
      <c r="B53" t="s">
        <v>482</v>
      </c>
      <c r="C53" t="s">
        <v>16</v>
      </c>
      <c r="D53" t="s">
        <v>22</v>
      </c>
      <c r="G53" t="s">
        <v>11</v>
      </c>
      <c r="H53" t="s">
        <v>11</v>
      </c>
      <c r="I53" t="s">
        <v>573</v>
      </c>
      <c r="J53" t="str">
        <f t="shared" si="0"/>
        <v>Scope 1FuelsLiquid fuelsFuel oiltonnes</v>
      </c>
      <c r="K53" t="s">
        <v>688</v>
      </c>
      <c r="L53" s="125">
        <v>3229.2</v>
      </c>
      <c r="M53" t="s">
        <v>1514</v>
      </c>
      <c r="N53" t="s">
        <v>1509</v>
      </c>
      <c r="O53">
        <v>2021</v>
      </c>
    </row>
    <row r="54" spans="1:15" hidden="1">
      <c r="A54" t="s">
        <v>495</v>
      </c>
      <c r="B54" t="s">
        <v>482</v>
      </c>
      <c r="C54" t="s">
        <v>16</v>
      </c>
      <c r="D54" t="s">
        <v>23</v>
      </c>
      <c r="G54" t="s">
        <v>136</v>
      </c>
      <c r="H54" t="s">
        <v>1315</v>
      </c>
      <c r="I54" t="s">
        <v>573</v>
      </c>
      <c r="J54" t="str">
        <f t="shared" si="0"/>
        <v>Scope 1FuelsLiquid fuelsGas oilkWh</v>
      </c>
      <c r="K54" t="s">
        <v>689</v>
      </c>
      <c r="L54" s="125">
        <v>0.25679000000000002</v>
      </c>
      <c r="M54" t="s">
        <v>1514</v>
      </c>
      <c r="N54" t="s">
        <v>1509</v>
      </c>
      <c r="O54">
        <v>2021</v>
      </c>
    </row>
    <row r="55" spans="1:15" hidden="1">
      <c r="A55" t="s">
        <v>495</v>
      </c>
      <c r="B55" t="s">
        <v>482</v>
      </c>
      <c r="C55" t="s">
        <v>16</v>
      </c>
      <c r="D55" t="s">
        <v>23</v>
      </c>
      <c r="G55" t="s">
        <v>136</v>
      </c>
      <c r="H55" t="s">
        <v>1317</v>
      </c>
      <c r="I55" t="s">
        <v>573</v>
      </c>
      <c r="J55" t="str">
        <f t="shared" si="0"/>
        <v>Scope 1FuelsLiquid fuelsGas oilkWh</v>
      </c>
      <c r="K55" t="s">
        <v>690</v>
      </c>
      <c r="L55" s="125">
        <v>0.27317999999999998</v>
      </c>
      <c r="M55" t="s">
        <v>1514</v>
      </c>
      <c r="N55" t="s">
        <v>1509</v>
      </c>
      <c r="O55">
        <v>2021</v>
      </c>
    </row>
    <row r="56" spans="1:15" hidden="1">
      <c r="A56" t="s">
        <v>495</v>
      </c>
      <c r="B56" t="s">
        <v>482</v>
      </c>
      <c r="C56" t="s">
        <v>16</v>
      </c>
      <c r="D56" t="s">
        <v>23</v>
      </c>
      <c r="G56" t="s">
        <v>452</v>
      </c>
      <c r="H56" t="s">
        <v>452</v>
      </c>
      <c r="I56" t="s">
        <v>573</v>
      </c>
      <c r="J56" t="str">
        <f t="shared" si="0"/>
        <v>Scope 1FuelsLiquid fuelsGas oillitres</v>
      </c>
      <c r="K56" t="s">
        <v>691</v>
      </c>
      <c r="L56" s="125">
        <v>2.7585700000000002</v>
      </c>
      <c r="M56" t="s">
        <v>1514</v>
      </c>
      <c r="N56" t="s">
        <v>1509</v>
      </c>
      <c r="O56">
        <v>2021</v>
      </c>
    </row>
    <row r="57" spans="1:15" hidden="1">
      <c r="A57" t="s">
        <v>495</v>
      </c>
      <c r="B57" t="s">
        <v>482</v>
      </c>
      <c r="C57" t="s">
        <v>16</v>
      </c>
      <c r="D57" t="s">
        <v>23</v>
      </c>
      <c r="G57" t="s">
        <v>11</v>
      </c>
      <c r="H57" t="s">
        <v>11</v>
      </c>
      <c r="I57" t="s">
        <v>573</v>
      </c>
      <c r="J57" t="str">
        <f t="shared" si="0"/>
        <v>Scope 1FuelsLiquid fuelsGas oiltonnes</v>
      </c>
      <c r="K57" t="s">
        <v>692</v>
      </c>
      <c r="L57" s="125">
        <v>3230.28</v>
      </c>
      <c r="M57" t="s">
        <v>1514</v>
      </c>
      <c r="N57" t="s">
        <v>1509</v>
      </c>
      <c r="O57">
        <v>2021</v>
      </c>
    </row>
    <row r="58" spans="1:15" hidden="1">
      <c r="A58" t="s">
        <v>495</v>
      </c>
      <c r="B58" t="s">
        <v>482</v>
      </c>
      <c r="C58" t="s">
        <v>16</v>
      </c>
      <c r="D58" t="s">
        <v>24</v>
      </c>
      <c r="G58" t="s">
        <v>136</v>
      </c>
      <c r="H58" t="s">
        <v>1315</v>
      </c>
      <c r="I58" t="s">
        <v>573</v>
      </c>
      <c r="J58" t="str">
        <f t="shared" si="0"/>
        <v>Scope 1FuelsLiquid fuelsLubricantskWh</v>
      </c>
      <c r="K58" t="s">
        <v>693</v>
      </c>
      <c r="L58" s="125">
        <v>0.26418000000000003</v>
      </c>
      <c r="M58" t="s">
        <v>1514</v>
      </c>
      <c r="N58" t="s">
        <v>1509</v>
      </c>
      <c r="O58">
        <v>2021</v>
      </c>
    </row>
    <row r="59" spans="1:15" hidden="1">
      <c r="A59" t="s">
        <v>495</v>
      </c>
      <c r="B59" t="s">
        <v>482</v>
      </c>
      <c r="C59" t="s">
        <v>16</v>
      </c>
      <c r="D59" t="s">
        <v>24</v>
      </c>
      <c r="G59" t="s">
        <v>136</v>
      </c>
      <c r="H59" t="s">
        <v>1317</v>
      </c>
      <c r="I59" t="s">
        <v>573</v>
      </c>
      <c r="J59" t="str">
        <f t="shared" si="0"/>
        <v>Scope 1FuelsLiquid fuelsLubricantskWh</v>
      </c>
      <c r="K59" t="s">
        <v>694</v>
      </c>
      <c r="L59" s="125">
        <v>0.28105000000000002</v>
      </c>
      <c r="M59" t="s">
        <v>1514</v>
      </c>
      <c r="N59" t="s">
        <v>1509</v>
      </c>
      <c r="O59">
        <v>2021</v>
      </c>
    </row>
    <row r="60" spans="1:15" hidden="1">
      <c r="A60" t="s">
        <v>495</v>
      </c>
      <c r="B60" t="s">
        <v>482</v>
      </c>
      <c r="C60" t="s">
        <v>16</v>
      </c>
      <c r="D60" t="s">
        <v>24</v>
      </c>
      <c r="G60" t="s">
        <v>452</v>
      </c>
      <c r="H60" t="s">
        <v>452</v>
      </c>
      <c r="I60" t="s">
        <v>573</v>
      </c>
      <c r="J60" t="str">
        <f t="shared" si="0"/>
        <v>Scope 1FuelsLiquid fuelsLubricantslitres</v>
      </c>
      <c r="K60" t="s">
        <v>695</v>
      </c>
      <c r="L60" s="125">
        <v>2.7497199999999999</v>
      </c>
      <c r="M60" t="s">
        <v>1514</v>
      </c>
      <c r="N60" t="s">
        <v>1509</v>
      </c>
      <c r="O60">
        <v>2021</v>
      </c>
    </row>
    <row r="61" spans="1:15" hidden="1">
      <c r="A61" t="s">
        <v>495</v>
      </c>
      <c r="B61" t="s">
        <v>482</v>
      </c>
      <c r="C61" t="s">
        <v>16</v>
      </c>
      <c r="D61" t="s">
        <v>24</v>
      </c>
      <c r="G61" t="s">
        <v>11</v>
      </c>
      <c r="H61" t="s">
        <v>11</v>
      </c>
      <c r="I61" t="s">
        <v>573</v>
      </c>
      <c r="J61" t="str">
        <f t="shared" si="0"/>
        <v>Scope 1FuelsLiquid fuelsLubricantstonnes</v>
      </c>
      <c r="K61" t="s">
        <v>696</v>
      </c>
      <c r="L61" s="125">
        <v>3181.43</v>
      </c>
      <c r="M61" t="s">
        <v>1514</v>
      </c>
      <c r="N61" t="s">
        <v>1509</v>
      </c>
      <c r="O61">
        <v>2021</v>
      </c>
    </row>
    <row r="62" spans="1:15" hidden="1">
      <c r="A62" t="s">
        <v>495</v>
      </c>
      <c r="B62" t="s">
        <v>482</v>
      </c>
      <c r="C62" t="s">
        <v>16</v>
      </c>
      <c r="D62" t="s">
        <v>25</v>
      </c>
      <c r="G62" t="s">
        <v>136</v>
      </c>
      <c r="H62" t="s">
        <v>1315</v>
      </c>
      <c r="I62" t="s">
        <v>573</v>
      </c>
      <c r="J62" t="str">
        <f t="shared" si="0"/>
        <v>Scope 1FuelsLiquid fuelsNaphthakWh</v>
      </c>
      <c r="K62" t="s">
        <v>697</v>
      </c>
      <c r="L62" s="125">
        <v>0.23651</v>
      </c>
      <c r="M62" t="s">
        <v>1514</v>
      </c>
      <c r="N62" t="s">
        <v>1509</v>
      </c>
      <c r="O62">
        <v>2021</v>
      </c>
    </row>
    <row r="63" spans="1:15" hidden="1">
      <c r="A63" t="s">
        <v>495</v>
      </c>
      <c r="B63" t="s">
        <v>482</v>
      </c>
      <c r="C63" t="s">
        <v>16</v>
      </c>
      <c r="D63" t="s">
        <v>25</v>
      </c>
      <c r="G63" t="s">
        <v>136</v>
      </c>
      <c r="H63" t="s">
        <v>1317</v>
      </c>
      <c r="I63" t="s">
        <v>573</v>
      </c>
      <c r="J63" t="str">
        <f t="shared" si="0"/>
        <v>Scope 1FuelsLiquid fuelsNaphthakWh</v>
      </c>
      <c r="K63" t="s">
        <v>698</v>
      </c>
      <c r="L63" s="125">
        <v>0.24895</v>
      </c>
      <c r="M63" t="s">
        <v>1514</v>
      </c>
      <c r="N63" t="s">
        <v>1509</v>
      </c>
      <c r="O63">
        <v>2021</v>
      </c>
    </row>
    <row r="64" spans="1:15" hidden="1">
      <c r="A64" t="s">
        <v>495</v>
      </c>
      <c r="B64" t="s">
        <v>482</v>
      </c>
      <c r="C64" t="s">
        <v>16</v>
      </c>
      <c r="D64" t="s">
        <v>25</v>
      </c>
      <c r="G64" t="s">
        <v>452</v>
      </c>
      <c r="H64" t="s">
        <v>452</v>
      </c>
      <c r="I64" t="s">
        <v>573</v>
      </c>
      <c r="J64" t="str">
        <f t="shared" si="0"/>
        <v>Scope 1FuelsLiquid fuelsNaphthalitres</v>
      </c>
      <c r="K64" t="s">
        <v>699</v>
      </c>
      <c r="L64" s="125">
        <v>2.1192600000000001</v>
      </c>
      <c r="M64" t="s">
        <v>1514</v>
      </c>
      <c r="N64" t="s">
        <v>1509</v>
      </c>
      <c r="O64">
        <v>2021</v>
      </c>
    </row>
    <row r="65" spans="1:15" hidden="1">
      <c r="A65" t="s">
        <v>495</v>
      </c>
      <c r="B65" t="s">
        <v>482</v>
      </c>
      <c r="C65" t="s">
        <v>16</v>
      </c>
      <c r="D65" t="s">
        <v>25</v>
      </c>
      <c r="G65" t="s">
        <v>11</v>
      </c>
      <c r="H65" t="s">
        <v>11</v>
      </c>
      <c r="I65" t="s">
        <v>573</v>
      </c>
      <c r="J65" t="str">
        <f t="shared" si="0"/>
        <v>Scope 1FuelsLiquid fuelsNaphthatonnes</v>
      </c>
      <c r="K65" t="s">
        <v>700</v>
      </c>
      <c r="L65" s="125">
        <v>3142.87</v>
      </c>
      <c r="M65" t="s">
        <v>1514</v>
      </c>
      <c r="N65" t="s">
        <v>1509</v>
      </c>
      <c r="O65">
        <v>2021</v>
      </c>
    </row>
    <row r="66" spans="1:15" hidden="1">
      <c r="A66" t="s">
        <v>495</v>
      </c>
      <c r="B66" t="s">
        <v>482</v>
      </c>
      <c r="C66" t="s">
        <v>16</v>
      </c>
      <c r="D66" t="s">
        <v>26</v>
      </c>
      <c r="G66" t="s">
        <v>136</v>
      </c>
      <c r="H66" t="s">
        <v>1315</v>
      </c>
      <c r="I66" t="s">
        <v>573</v>
      </c>
      <c r="J66" t="str">
        <f t="shared" si="0"/>
        <v>Scope 1FuelsLiquid fuelsPetrol (average biofuel blend)kWh</v>
      </c>
      <c r="K66" t="s">
        <v>701</v>
      </c>
      <c r="L66" s="125">
        <v>0.2298</v>
      </c>
      <c r="M66" t="s">
        <v>1514</v>
      </c>
      <c r="N66" t="s">
        <v>1509</v>
      </c>
      <c r="O66">
        <v>2021</v>
      </c>
    </row>
    <row r="67" spans="1:15" hidden="1">
      <c r="A67" t="s">
        <v>495</v>
      </c>
      <c r="B67" t="s">
        <v>482</v>
      </c>
      <c r="C67" t="s">
        <v>16</v>
      </c>
      <c r="D67" t="s">
        <v>26</v>
      </c>
      <c r="G67" t="s">
        <v>136</v>
      </c>
      <c r="H67" t="s">
        <v>1317</v>
      </c>
      <c r="I67" t="s">
        <v>573</v>
      </c>
      <c r="J67" t="str">
        <f t="shared" ref="J67:J130" si="1">CONCATENATE(A67,B67,C67,D67,E67,F67,G67)</f>
        <v>Scope 1FuelsLiquid fuelsPetrol (average biofuel blend)kWh</v>
      </c>
      <c r="K67" t="s">
        <v>702</v>
      </c>
      <c r="L67" s="125">
        <v>0.24227000000000001</v>
      </c>
      <c r="M67" t="s">
        <v>1514</v>
      </c>
      <c r="N67" t="s">
        <v>1509</v>
      </c>
      <c r="O67">
        <v>2021</v>
      </c>
    </row>
    <row r="68" spans="1:15" hidden="1">
      <c r="A68" t="s">
        <v>495</v>
      </c>
      <c r="B68" t="s">
        <v>482</v>
      </c>
      <c r="C68" t="s">
        <v>16</v>
      </c>
      <c r="D68" t="s">
        <v>26</v>
      </c>
      <c r="G68" t="s">
        <v>452</v>
      </c>
      <c r="H68" t="s">
        <v>452</v>
      </c>
      <c r="I68" t="s">
        <v>573</v>
      </c>
      <c r="J68" t="str">
        <f t="shared" si="1"/>
        <v>Scope 1FuelsLiquid fuelsPetrol (average biofuel blend)litres</v>
      </c>
      <c r="K68" t="s">
        <v>703</v>
      </c>
      <c r="L68" s="125">
        <v>2.1935199999999999</v>
      </c>
      <c r="M68" t="s">
        <v>1514</v>
      </c>
      <c r="N68" t="s">
        <v>1509</v>
      </c>
      <c r="O68">
        <v>2021</v>
      </c>
    </row>
    <row r="69" spans="1:15" hidden="1">
      <c r="A69" t="s">
        <v>495</v>
      </c>
      <c r="B69" t="s">
        <v>482</v>
      </c>
      <c r="C69" t="s">
        <v>16</v>
      </c>
      <c r="D69" t="s">
        <v>26</v>
      </c>
      <c r="G69" t="s">
        <v>11</v>
      </c>
      <c r="H69" t="s">
        <v>11</v>
      </c>
      <c r="I69" t="s">
        <v>573</v>
      </c>
      <c r="J69" t="str">
        <f t="shared" si="1"/>
        <v>Scope 1FuelsLiquid fuelsPetrol (average biofuel blend)tonnes</v>
      </c>
      <c r="K69" t="s">
        <v>704</v>
      </c>
      <c r="L69" s="125">
        <v>2947.62</v>
      </c>
      <c r="M69" t="s">
        <v>1514</v>
      </c>
      <c r="N69" t="s">
        <v>1509</v>
      </c>
      <c r="O69">
        <v>2021</v>
      </c>
    </row>
    <row r="70" spans="1:15" hidden="1">
      <c r="A70" t="s">
        <v>495</v>
      </c>
      <c r="B70" t="s">
        <v>482</v>
      </c>
      <c r="C70" t="s">
        <v>16</v>
      </c>
      <c r="D70" t="s">
        <v>27</v>
      </c>
      <c r="G70" t="s">
        <v>136</v>
      </c>
      <c r="H70" t="s">
        <v>1315</v>
      </c>
      <c r="I70" t="s">
        <v>573</v>
      </c>
      <c r="J70" t="str">
        <f t="shared" si="1"/>
        <v>Scope 1FuelsLiquid fuelsPetrol (100% mineral petrol)kWh</v>
      </c>
      <c r="K70" t="s">
        <v>705</v>
      </c>
      <c r="L70" s="125">
        <v>0.24157999999999999</v>
      </c>
      <c r="M70" t="s">
        <v>1514</v>
      </c>
      <c r="N70" t="s">
        <v>1509</v>
      </c>
      <c r="O70">
        <v>2021</v>
      </c>
    </row>
    <row r="71" spans="1:15" hidden="1">
      <c r="A71" t="s">
        <v>495</v>
      </c>
      <c r="B71" t="s">
        <v>482</v>
      </c>
      <c r="C71" t="s">
        <v>16</v>
      </c>
      <c r="D71" t="s">
        <v>27</v>
      </c>
      <c r="G71" t="s">
        <v>136</v>
      </c>
      <c r="H71" t="s">
        <v>1317</v>
      </c>
      <c r="I71" t="s">
        <v>573</v>
      </c>
      <c r="J71" t="str">
        <f t="shared" si="1"/>
        <v>Scope 1FuelsLiquid fuelsPetrol (100% mineral petrol)kWh</v>
      </c>
      <c r="K71" t="s">
        <v>706</v>
      </c>
      <c r="L71" s="125">
        <v>0.25430000000000003</v>
      </c>
      <c r="M71" t="s">
        <v>1514</v>
      </c>
      <c r="N71" t="s">
        <v>1509</v>
      </c>
      <c r="O71">
        <v>2021</v>
      </c>
    </row>
    <row r="72" spans="1:15" hidden="1">
      <c r="A72" t="s">
        <v>495</v>
      </c>
      <c r="B72" t="s">
        <v>482</v>
      </c>
      <c r="C72" t="s">
        <v>16</v>
      </c>
      <c r="D72" t="s">
        <v>27</v>
      </c>
      <c r="G72" t="s">
        <v>452</v>
      </c>
      <c r="H72" t="s">
        <v>452</v>
      </c>
      <c r="I72" t="s">
        <v>573</v>
      </c>
      <c r="J72" t="str">
        <f t="shared" si="1"/>
        <v>Scope 1FuelsLiquid fuelsPetrol (100% mineral petrol)litres</v>
      </c>
      <c r="K72" t="s">
        <v>707</v>
      </c>
      <c r="L72" s="125">
        <v>2.33969</v>
      </c>
      <c r="M72" t="s">
        <v>1514</v>
      </c>
      <c r="N72" t="s">
        <v>1509</v>
      </c>
      <c r="O72">
        <v>2021</v>
      </c>
    </row>
    <row r="73" spans="1:15" hidden="1">
      <c r="A73" t="s">
        <v>495</v>
      </c>
      <c r="B73" t="s">
        <v>482</v>
      </c>
      <c r="C73" t="s">
        <v>16</v>
      </c>
      <c r="D73" t="s">
        <v>27</v>
      </c>
      <c r="G73" t="s">
        <v>11</v>
      </c>
      <c r="H73" t="s">
        <v>11</v>
      </c>
      <c r="I73" t="s">
        <v>573</v>
      </c>
      <c r="J73" t="str">
        <f t="shared" si="1"/>
        <v>Scope 1FuelsLiquid fuelsPetrol (100% mineral petrol)tonnes</v>
      </c>
      <c r="K73" t="s">
        <v>708</v>
      </c>
      <c r="L73" s="125">
        <v>3153.9</v>
      </c>
      <c r="M73" t="s">
        <v>1514</v>
      </c>
      <c r="N73" t="s">
        <v>1509</v>
      </c>
      <c r="O73">
        <v>2021</v>
      </c>
    </row>
    <row r="74" spans="1:15" hidden="1">
      <c r="A74" t="s">
        <v>495</v>
      </c>
      <c r="B74" t="s">
        <v>482</v>
      </c>
      <c r="C74" t="s">
        <v>16</v>
      </c>
      <c r="D74" t="s">
        <v>28</v>
      </c>
      <c r="G74" t="s">
        <v>136</v>
      </c>
      <c r="H74" t="s">
        <v>1315</v>
      </c>
      <c r="I74" t="s">
        <v>573</v>
      </c>
      <c r="J74" t="str">
        <f t="shared" si="1"/>
        <v>Scope 1FuelsLiquid fuelsProcessed fuel oils - residual oilkWh</v>
      </c>
      <c r="K74" t="s">
        <v>709</v>
      </c>
      <c r="L74" s="125">
        <v>0.26815</v>
      </c>
      <c r="M74" t="s">
        <v>1514</v>
      </c>
      <c r="N74" t="s">
        <v>1509</v>
      </c>
      <c r="O74">
        <v>2021</v>
      </c>
    </row>
    <row r="75" spans="1:15" hidden="1">
      <c r="A75" t="s">
        <v>495</v>
      </c>
      <c r="B75" t="s">
        <v>482</v>
      </c>
      <c r="C75" t="s">
        <v>16</v>
      </c>
      <c r="D75" t="s">
        <v>28</v>
      </c>
      <c r="G75" t="s">
        <v>136</v>
      </c>
      <c r="H75" t="s">
        <v>1317</v>
      </c>
      <c r="I75" t="s">
        <v>573</v>
      </c>
      <c r="J75" t="str">
        <f t="shared" si="1"/>
        <v>Scope 1FuelsLiquid fuelsProcessed fuel oils - residual oilkWh</v>
      </c>
      <c r="K75" t="s">
        <v>710</v>
      </c>
      <c r="L75" s="125">
        <v>0.28527000000000002</v>
      </c>
      <c r="M75" t="s">
        <v>1514</v>
      </c>
      <c r="N75" t="s">
        <v>1509</v>
      </c>
      <c r="O75">
        <v>2021</v>
      </c>
    </row>
    <row r="76" spans="1:15" hidden="1">
      <c r="A76" t="s">
        <v>495</v>
      </c>
      <c r="B76" t="s">
        <v>482</v>
      </c>
      <c r="C76" t="s">
        <v>16</v>
      </c>
      <c r="D76" t="s">
        <v>28</v>
      </c>
      <c r="G76" t="s">
        <v>452</v>
      </c>
      <c r="H76" t="s">
        <v>452</v>
      </c>
      <c r="I76" t="s">
        <v>573</v>
      </c>
      <c r="J76" t="str">
        <f t="shared" si="1"/>
        <v>Scope 1FuelsLiquid fuelsProcessed fuel oils - residual oillitres</v>
      </c>
      <c r="K76" t="s">
        <v>711</v>
      </c>
      <c r="L76" s="125">
        <v>3.1752199999999999</v>
      </c>
      <c r="M76" t="s">
        <v>1514</v>
      </c>
      <c r="N76" t="s">
        <v>1509</v>
      </c>
      <c r="O76">
        <v>2021</v>
      </c>
    </row>
    <row r="77" spans="1:15" hidden="1">
      <c r="A77" t="s">
        <v>495</v>
      </c>
      <c r="B77" t="s">
        <v>482</v>
      </c>
      <c r="C77" t="s">
        <v>16</v>
      </c>
      <c r="D77" t="s">
        <v>28</v>
      </c>
      <c r="G77" t="s">
        <v>11</v>
      </c>
      <c r="H77" t="s">
        <v>11</v>
      </c>
      <c r="I77" t="s">
        <v>573</v>
      </c>
      <c r="J77" t="str">
        <f t="shared" si="1"/>
        <v>Scope 1FuelsLiquid fuelsProcessed fuel oils - residual oiltonnes</v>
      </c>
      <c r="K77" t="s">
        <v>712</v>
      </c>
      <c r="L77" s="125">
        <v>3229.2</v>
      </c>
      <c r="M77" t="s">
        <v>1514</v>
      </c>
      <c r="N77" t="s">
        <v>1509</v>
      </c>
      <c r="O77">
        <v>2021</v>
      </c>
    </row>
    <row r="78" spans="1:15" hidden="1">
      <c r="A78" t="s">
        <v>495</v>
      </c>
      <c r="B78" t="s">
        <v>482</v>
      </c>
      <c r="C78" t="s">
        <v>16</v>
      </c>
      <c r="D78" t="s">
        <v>29</v>
      </c>
      <c r="G78" t="s">
        <v>136</v>
      </c>
      <c r="H78" t="s">
        <v>1315</v>
      </c>
      <c r="I78" t="s">
        <v>573</v>
      </c>
      <c r="J78" t="str">
        <f t="shared" si="1"/>
        <v>Scope 1FuelsLiquid fuelsProcessed fuel oils - distillate oilkWh</v>
      </c>
      <c r="K78" t="s">
        <v>713</v>
      </c>
      <c r="L78" s="125">
        <v>0.25679000000000002</v>
      </c>
      <c r="M78" t="s">
        <v>1514</v>
      </c>
      <c r="N78" t="s">
        <v>1509</v>
      </c>
      <c r="O78">
        <v>2021</v>
      </c>
    </row>
    <row r="79" spans="1:15" hidden="1">
      <c r="A79" t="s">
        <v>495</v>
      </c>
      <c r="B79" t="s">
        <v>482</v>
      </c>
      <c r="C79" t="s">
        <v>16</v>
      </c>
      <c r="D79" t="s">
        <v>29</v>
      </c>
      <c r="G79" t="s">
        <v>136</v>
      </c>
      <c r="H79" t="s">
        <v>1317</v>
      </c>
      <c r="I79" t="s">
        <v>573</v>
      </c>
      <c r="J79" t="str">
        <f t="shared" si="1"/>
        <v>Scope 1FuelsLiquid fuelsProcessed fuel oils - distillate oilkWh</v>
      </c>
      <c r="K79" t="s">
        <v>714</v>
      </c>
      <c r="L79" s="125">
        <v>0.27317999999999998</v>
      </c>
      <c r="M79" t="s">
        <v>1514</v>
      </c>
      <c r="N79" t="s">
        <v>1509</v>
      </c>
      <c r="O79">
        <v>2021</v>
      </c>
    </row>
    <row r="80" spans="1:15" hidden="1">
      <c r="A80" t="s">
        <v>495</v>
      </c>
      <c r="B80" t="s">
        <v>482</v>
      </c>
      <c r="C80" t="s">
        <v>16</v>
      </c>
      <c r="D80" t="s">
        <v>29</v>
      </c>
      <c r="G80" t="s">
        <v>452</v>
      </c>
      <c r="H80" t="s">
        <v>452</v>
      </c>
      <c r="I80" t="s">
        <v>573</v>
      </c>
      <c r="J80" t="str">
        <f t="shared" si="1"/>
        <v>Scope 1FuelsLiquid fuelsProcessed fuel oils - distillate oillitres</v>
      </c>
      <c r="K80" t="s">
        <v>715</v>
      </c>
      <c r="L80" s="125">
        <v>2.7585700000000002</v>
      </c>
      <c r="M80" t="s">
        <v>1514</v>
      </c>
      <c r="N80" t="s">
        <v>1509</v>
      </c>
      <c r="O80">
        <v>2021</v>
      </c>
    </row>
    <row r="81" spans="1:15" hidden="1">
      <c r="A81" t="s">
        <v>495</v>
      </c>
      <c r="B81" t="s">
        <v>482</v>
      </c>
      <c r="C81" t="s">
        <v>16</v>
      </c>
      <c r="D81" t="s">
        <v>29</v>
      </c>
      <c r="G81" t="s">
        <v>11</v>
      </c>
      <c r="H81" t="s">
        <v>11</v>
      </c>
      <c r="I81" t="s">
        <v>573</v>
      </c>
      <c r="J81" t="str">
        <f t="shared" si="1"/>
        <v>Scope 1FuelsLiquid fuelsProcessed fuel oils - distillate oiltonnes</v>
      </c>
      <c r="K81" t="s">
        <v>716</v>
      </c>
      <c r="L81" s="125">
        <v>3230.28</v>
      </c>
      <c r="M81" t="s">
        <v>1514</v>
      </c>
      <c r="N81" t="s">
        <v>1509</v>
      </c>
      <c r="O81">
        <v>2021</v>
      </c>
    </row>
    <row r="82" spans="1:15" hidden="1">
      <c r="A82" t="s">
        <v>495</v>
      </c>
      <c r="B82" t="s">
        <v>482</v>
      </c>
      <c r="C82" t="s">
        <v>16</v>
      </c>
      <c r="D82" t="s">
        <v>30</v>
      </c>
      <c r="G82" t="s">
        <v>136</v>
      </c>
      <c r="H82" t="s">
        <v>1315</v>
      </c>
      <c r="I82" t="s">
        <v>573</v>
      </c>
      <c r="J82" t="str">
        <f t="shared" si="1"/>
        <v>Scope 1FuelsLiquid fuelsRefinery miscellaneouskWh</v>
      </c>
      <c r="K82" t="s">
        <v>717</v>
      </c>
      <c r="L82" s="125">
        <v>0.24667</v>
      </c>
      <c r="M82" t="s">
        <v>1514</v>
      </c>
      <c r="N82" t="s">
        <v>1509</v>
      </c>
      <c r="O82">
        <v>2021</v>
      </c>
    </row>
    <row r="83" spans="1:15" hidden="1">
      <c r="A83" t="s">
        <v>495</v>
      </c>
      <c r="B83" t="s">
        <v>482</v>
      </c>
      <c r="C83" t="s">
        <v>16</v>
      </c>
      <c r="D83" t="s">
        <v>30</v>
      </c>
      <c r="G83" t="s">
        <v>136</v>
      </c>
      <c r="H83" t="s">
        <v>1317</v>
      </c>
      <c r="I83" t="s">
        <v>573</v>
      </c>
      <c r="J83" t="str">
        <f t="shared" si="1"/>
        <v>Scope 1FuelsLiquid fuelsRefinery miscellaneouskWh</v>
      </c>
      <c r="K83" t="s">
        <v>718</v>
      </c>
      <c r="L83" s="125">
        <v>0.25966</v>
      </c>
      <c r="M83" t="s">
        <v>1514</v>
      </c>
      <c r="N83" t="s">
        <v>1509</v>
      </c>
      <c r="O83">
        <v>2021</v>
      </c>
    </row>
    <row r="84" spans="1:15" hidden="1">
      <c r="A84" t="s">
        <v>495</v>
      </c>
      <c r="B84" t="s">
        <v>482</v>
      </c>
      <c r="C84" t="s">
        <v>16</v>
      </c>
      <c r="D84" t="s">
        <v>30</v>
      </c>
      <c r="G84" t="s">
        <v>452</v>
      </c>
      <c r="H84" t="s">
        <v>452</v>
      </c>
      <c r="I84" t="s">
        <v>573</v>
      </c>
      <c r="J84" t="str">
        <f t="shared" si="1"/>
        <v>Scope 1FuelsLiquid fuelsRefinery miscellaneouslitres</v>
      </c>
      <c r="K84" t="s">
        <v>719</v>
      </c>
      <c r="L84" s="136" t="s">
        <v>720</v>
      </c>
      <c r="M84" t="s">
        <v>1514</v>
      </c>
      <c r="N84" t="s">
        <v>1509</v>
      </c>
      <c r="O84">
        <v>2021</v>
      </c>
    </row>
    <row r="85" spans="1:15" hidden="1">
      <c r="A85" t="s">
        <v>495</v>
      </c>
      <c r="B85" t="s">
        <v>482</v>
      </c>
      <c r="C85" t="s">
        <v>16</v>
      </c>
      <c r="D85" t="s">
        <v>30</v>
      </c>
      <c r="G85" t="s">
        <v>11</v>
      </c>
      <c r="H85" t="s">
        <v>11</v>
      </c>
      <c r="I85" t="s">
        <v>573</v>
      </c>
      <c r="J85" t="str">
        <f t="shared" si="1"/>
        <v>Scope 1FuelsLiquid fuelsRefinery miscellaneoustonnes</v>
      </c>
      <c r="K85" t="s">
        <v>721</v>
      </c>
      <c r="L85" s="125">
        <v>2944.82</v>
      </c>
      <c r="M85" t="s">
        <v>1514</v>
      </c>
      <c r="N85" t="s">
        <v>1509</v>
      </c>
      <c r="O85">
        <v>2021</v>
      </c>
    </row>
    <row r="86" spans="1:15" hidden="1">
      <c r="A86" t="s">
        <v>495</v>
      </c>
      <c r="B86" t="s">
        <v>482</v>
      </c>
      <c r="C86" t="s">
        <v>16</v>
      </c>
      <c r="D86" t="s">
        <v>31</v>
      </c>
      <c r="G86" t="s">
        <v>136</v>
      </c>
      <c r="H86" t="s">
        <v>1315</v>
      </c>
      <c r="I86" t="s">
        <v>573</v>
      </c>
      <c r="J86" t="str">
        <f t="shared" si="1"/>
        <v>Scope 1FuelsLiquid fuelsWaste oilskWh</v>
      </c>
      <c r="K86" t="s">
        <v>722</v>
      </c>
      <c r="L86" s="125">
        <v>0.25681999999999999</v>
      </c>
      <c r="M86" t="s">
        <v>1514</v>
      </c>
      <c r="N86" t="s">
        <v>1509</v>
      </c>
      <c r="O86">
        <v>2021</v>
      </c>
    </row>
    <row r="87" spans="1:15" hidden="1">
      <c r="A87" t="s">
        <v>495</v>
      </c>
      <c r="B87" t="s">
        <v>482</v>
      </c>
      <c r="C87" t="s">
        <v>16</v>
      </c>
      <c r="D87" t="s">
        <v>31</v>
      </c>
      <c r="G87" t="s">
        <v>136</v>
      </c>
      <c r="H87" t="s">
        <v>1317</v>
      </c>
      <c r="I87" t="s">
        <v>573</v>
      </c>
      <c r="J87" t="str">
        <f t="shared" si="1"/>
        <v>Scope 1FuelsLiquid fuelsWaste oilskWh</v>
      </c>
      <c r="K87" t="s">
        <v>723</v>
      </c>
      <c r="L87" s="125">
        <v>0.27503</v>
      </c>
      <c r="M87" t="s">
        <v>1514</v>
      </c>
      <c r="N87" t="s">
        <v>1509</v>
      </c>
      <c r="O87">
        <v>2021</v>
      </c>
    </row>
    <row r="88" spans="1:15" hidden="1">
      <c r="A88" t="s">
        <v>495</v>
      </c>
      <c r="B88" t="s">
        <v>482</v>
      </c>
      <c r="C88" t="s">
        <v>16</v>
      </c>
      <c r="D88" t="s">
        <v>31</v>
      </c>
      <c r="G88" t="s">
        <v>452</v>
      </c>
      <c r="H88" t="s">
        <v>452</v>
      </c>
      <c r="I88" t="s">
        <v>573</v>
      </c>
      <c r="J88" t="str">
        <f t="shared" si="1"/>
        <v>Scope 1FuelsLiquid fuelsWaste oilslitres</v>
      </c>
      <c r="K88" t="s">
        <v>724</v>
      </c>
      <c r="L88" s="125">
        <v>2.7536800000000001</v>
      </c>
      <c r="M88" t="s">
        <v>1514</v>
      </c>
      <c r="N88" t="s">
        <v>1509</v>
      </c>
      <c r="O88">
        <v>2021</v>
      </c>
    </row>
    <row r="89" spans="1:15" hidden="1">
      <c r="A89" t="s">
        <v>495</v>
      </c>
      <c r="B89" t="s">
        <v>482</v>
      </c>
      <c r="C89" t="s">
        <v>16</v>
      </c>
      <c r="D89" t="s">
        <v>31</v>
      </c>
      <c r="G89" t="s">
        <v>11</v>
      </c>
      <c r="H89" t="s">
        <v>11</v>
      </c>
      <c r="I89" t="s">
        <v>573</v>
      </c>
      <c r="J89" t="str">
        <f t="shared" si="1"/>
        <v>Scope 1FuelsLiquid fuelsWaste oilstonnes</v>
      </c>
      <c r="K89" t="s">
        <v>725</v>
      </c>
      <c r="L89" s="125">
        <v>3224.56</v>
      </c>
      <c r="M89" t="s">
        <v>1514</v>
      </c>
      <c r="N89" t="s">
        <v>1509</v>
      </c>
      <c r="O89">
        <v>2021</v>
      </c>
    </row>
    <row r="90" spans="1:15" hidden="1">
      <c r="A90" t="s">
        <v>495</v>
      </c>
      <c r="B90" t="s">
        <v>482</v>
      </c>
      <c r="C90" t="s">
        <v>16</v>
      </c>
      <c r="D90" t="s">
        <v>32</v>
      </c>
      <c r="G90" t="s">
        <v>136</v>
      </c>
      <c r="H90" t="s">
        <v>1315</v>
      </c>
      <c r="I90" t="s">
        <v>573</v>
      </c>
      <c r="J90" t="str">
        <f t="shared" si="1"/>
        <v>Scope 1FuelsLiquid fuelsMarine gas oilkWh</v>
      </c>
      <c r="K90" t="s">
        <v>726</v>
      </c>
      <c r="L90" s="125">
        <v>0.25835999999999998</v>
      </c>
      <c r="M90" t="s">
        <v>1514</v>
      </c>
      <c r="N90" t="s">
        <v>1509</v>
      </c>
      <c r="O90">
        <v>2021</v>
      </c>
    </row>
    <row r="91" spans="1:15" hidden="1">
      <c r="A91" t="s">
        <v>495</v>
      </c>
      <c r="B91" t="s">
        <v>482</v>
      </c>
      <c r="C91" t="s">
        <v>16</v>
      </c>
      <c r="D91" t="s">
        <v>32</v>
      </c>
      <c r="G91" t="s">
        <v>136</v>
      </c>
      <c r="H91" t="s">
        <v>1317</v>
      </c>
      <c r="I91" t="s">
        <v>573</v>
      </c>
      <c r="J91" t="str">
        <f t="shared" si="1"/>
        <v>Scope 1FuelsLiquid fuelsMarine gas oilkWh</v>
      </c>
      <c r="K91" t="s">
        <v>727</v>
      </c>
      <c r="L91" s="125">
        <v>0.27484999999999998</v>
      </c>
      <c r="M91" t="s">
        <v>1514</v>
      </c>
      <c r="N91" t="s">
        <v>1509</v>
      </c>
      <c r="O91">
        <v>2021</v>
      </c>
    </row>
    <row r="92" spans="1:15" hidden="1">
      <c r="A92" t="s">
        <v>495</v>
      </c>
      <c r="B92" t="s">
        <v>482</v>
      </c>
      <c r="C92" t="s">
        <v>16</v>
      </c>
      <c r="D92" t="s">
        <v>32</v>
      </c>
      <c r="G92" t="s">
        <v>452</v>
      </c>
      <c r="H92" t="s">
        <v>452</v>
      </c>
      <c r="I92" t="s">
        <v>573</v>
      </c>
      <c r="J92" t="str">
        <f t="shared" si="1"/>
        <v>Scope 1FuelsLiquid fuelsMarine gas oillitres</v>
      </c>
      <c r="K92" t="s">
        <v>728</v>
      </c>
      <c r="L92" s="125">
        <v>2.7753899999999998</v>
      </c>
      <c r="M92" t="s">
        <v>1514</v>
      </c>
      <c r="N92" t="s">
        <v>1509</v>
      </c>
      <c r="O92">
        <v>2021</v>
      </c>
    </row>
    <row r="93" spans="1:15" hidden="1">
      <c r="A93" t="s">
        <v>495</v>
      </c>
      <c r="B93" t="s">
        <v>482</v>
      </c>
      <c r="C93" t="s">
        <v>16</v>
      </c>
      <c r="D93" t="s">
        <v>32</v>
      </c>
      <c r="G93" t="s">
        <v>11</v>
      </c>
      <c r="H93" t="s">
        <v>11</v>
      </c>
      <c r="I93" t="s">
        <v>573</v>
      </c>
      <c r="J93" t="str">
        <f t="shared" si="1"/>
        <v>Scope 1FuelsLiquid fuelsMarine gas oiltonnes</v>
      </c>
      <c r="K93" t="s">
        <v>729</v>
      </c>
      <c r="L93" s="125">
        <v>3249.99</v>
      </c>
      <c r="M93" t="s">
        <v>1514</v>
      </c>
      <c r="N93" t="s">
        <v>1509</v>
      </c>
      <c r="O93">
        <v>2021</v>
      </c>
    </row>
    <row r="94" spans="1:15" hidden="1">
      <c r="A94" t="s">
        <v>495</v>
      </c>
      <c r="B94" t="s">
        <v>482</v>
      </c>
      <c r="C94" t="s">
        <v>16</v>
      </c>
      <c r="D94" t="s">
        <v>33</v>
      </c>
      <c r="G94" t="s">
        <v>136</v>
      </c>
      <c r="H94" t="s">
        <v>1315</v>
      </c>
      <c r="I94" t="s">
        <v>573</v>
      </c>
      <c r="J94" t="str">
        <f t="shared" si="1"/>
        <v>Scope 1FuelsLiquid fuelsMarine fuel oilkWh</v>
      </c>
      <c r="K94" t="s">
        <v>730</v>
      </c>
      <c r="L94" s="125">
        <v>0.26235999999999998</v>
      </c>
      <c r="M94" t="s">
        <v>1514</v>
      </c>
      <c r="N94" t="s">
        <v>1509</v>
      </c>
      <c r="O94">
        <v>2021</v>
      </c>
    </row>
    <row r="95" spans="1:15" hidden="1">
      <c r="A95" t="s">
        <v>495</v>
      </c>
      <c r="B95" t="s">
        <v>482</v>
      </c>
      <c r="C95" t="s">
        <v>16</v>
      </c>
      <c r="D95" t="s">
        <v>33</v>
      </c>
      <c r="G95" t="s">
        <v>136</v>
      </c>
      <c r="H95" t="s">
        <v>1317</v>
      </c>
      <c r="I95" t="s">
        <v>573</v>
      </c>
      <c r="J95" t="str">
        <f t="shared" si="1"/>
        <v>Scope 1FuelsLiquid fuelsMarine fuel oilkWh</v>
      </c>
      <c r="K95" t="s">
        <v>731</v>
      </c>
      <c r="L95" s="125">
        <v>0.27911000000000002</v>
      </c>
      <c r="M95" t="s">
        <v>1514</v>
      </c>
      <c r="N95" t="s">
        <v>1509</v>
      </c>
      <c r="O95">
        <v>2021</v>
      </c>
    </row>
    <row r="96" spans="1:15" hidden="1">
      <c r="A96" t="s">
        <v>495</v>
      </c>
      <c r="B96" t="s">
        <v>482</v>
      </c>
      <c r="C96" t="s">
        <v>16</v>
      </c>
      <c r="D96" t="s">
        <v>33</v>
      </c>
      <c r="G96" t="s">
        <v>452</v>
      </c>
      <c r="H96" t="s">
        <v>452</v>
      </c>
      <c r="I96" t="s">
        <v>573</v>
      </c>
      <c r="J96" t="str">
        <f t="shared" si="1"/>
        <v>Scope 1FuelsLiquid fuelsMarine fuel oillitres</v>
      </c>
      <c r="K96" t="s">
        <v>732</v>
      </c>
      <c r="L96" s="125">
        <v>3.10669</v>
      </c>
      <c r="M96" t="s">
        <v>1514</v>
      </c>
      <c r="N96" t="s">
        <v>1509</v>
      </c>
      <c r="O96">
        <v>2021</v>
      </c>
    </row>
    <row r="97" spans="1:15" hidden="1">
      <c r="A97" t="s">
        <v>495</v>
      </c>
      <c r="B97" t="s">
        <v>482</v>
      </c>
      <c r="C97" t="s">
        <v>16</v>
      </c>
      <c r="D97" t="s">
        <v>33</v>
      </c>
      <c r="G97" t="s">
        <v>11</v>
      </c>
      <c r="H97" t="s">
        <v>11</v>
      </c>
      <c r="I97" t="s">
        <v>573</v>
      </c>
      <c r="J97" t="str">
        <f t="shared" si="1"/>
        <v>Scope 1FuelsLiquid fuelsMarine fuel oiltonnes</v>
      </c>
      <c r="K97" t="s">
        <v>733</v>
      </c>
      <c r="L97" s="125">
        <v>3159.51</v>
      </c>
      <c r="M97" t="s">
        <v>1514</v>
      </c>
      <c r="N97" t="s">
        <v>1509</v>
      </c>
      <c r="O97">
        <v>2021</v>
      </c>
    </row>
    <row r="98" spans="1:15" hidden="1">
      <c r="A98" t="s">
        <v>495</v>
      </c>
      <c r="B98" t="s">
        <v>482</v>
      </c>
      <c r="C98" t="s">
        <v>34</v>
      </c>
      <c r="D98" t="s">
        <v>35</v>
      </c>
      <c r="G98" t="s">
        <v>136</v>
      </c>
      <c r="H98" t="s">
        <v>1315</v>
      </c>
      <c r="I98" t="s">
        <v>573</v>
      </c>
      <c r="J98" t="str">
        <f t="shared" si="1"/>
        <v>Scope 1FuelsSolid fuelsCoal (industrial)kWh</v>
      </c>
      <c r="K98" t="s">
        <v>734</v>
      </c>
      <c r="L98" s="125">
        <v>0.32361000000000001</v>
      </c>
      <c r="M98" t="s">
        <v>1514</v>
      </c>
      <c r="N98" t="s">
        <v>1509</v>
      </c>
      <c r="O98">
        <v>2021</v>
      </c>
    </row>
    <row r="99" spans="1:15" hidden="1">
      <c r="A99" t="s">
        <v>495</v>
      </c>
      <c r="B99" t="s">
        <v>482</v>
      </c>
      <c r="C99" t="s">
        <v>34</v>
      </c>
      <c r="D99" t="s">
        <v>35</v>
      </c>
      <c r="G99" t="s">
        <v>136</v>
      </c>
      <c r="H99" t="s">
        <v>1317</v>
      </c>
      <c r="I99" t="s">
        <v>573</v>
      </c>
      <c r="J99" t="str">
        <f t="shared" si="1"/>
        <v>Scope 1FuelsSolid fuelsCoal (industrial)kWh</v>
      </c>
      <c r="K99" t="s">
        <v>735</v>
      </c>
      <c r="L99" s="125">
        <v>0.34064</v>
      </c>
      <c r="M99" t="s">
        <v>1514</v>
      </c>
      <c r="N99" t="s">
        <v>1509</v>
      </c>
      <c r="O99">
        <v>2021</v>
      </c>
    </row>
    <row r="100" spans="1:15" hidden="1">
      <c r="A100" t="s">
        <v>495</v>
      </c>
      <c r="B100" t="s">
        <v>482</v>
      </c>
      <c r="C100" t="s">
        <v>34</v>
      </c>
      <c r="D100" t="s">
        <v>35</v>
      </c>
      <c r="G100" t="s">
        <v>11</v>
      </c>
      <c r="H100" t="s">
        <v>11</v>
      </c>
      <c r="I100" t="s">
        <v>573</v>
      </c>
      <c r="J100" t="str">
        <f t="shared" si="1"/>
        <v>Scope 1FuelsSolid fuelsCoal (industrial)tonnes</v>
      </c>
      <c r="K100" t="s">
        <v>736</v>
      </c>
      <c r="L100" s="125">
        <v>2403.84</v>
      </c>
      <c r="M100" t="s">
        <v>1514</v>
      </c>
      <c r="N100" t="s">
        <v>1509</v>
      </c>
      <c r="O100">
        <v>2021</v>
      </c>
    </row>
    <row r="101" spans="1:15" hidden="1">
      <c r="A101" t="s">
        <v>495</v>
      </c>
      <c r="B101" t="s">
        <v>482</v>
      </c>
      <c r="C101" t="s">
        <v>34</v>
      </c>
      <c r="D101" t="s">
        <v>36</v>
      </c>
      <c r="G101" t="s">
        <v>136</v>
      </c>
      <c r="H101" t="s">
        <v>1315</v>
      </c>
      <c r="I101" t="s">
        <v>573</v>
      </c>
      <c r="J101" t="str">
        <f t="shared" si="1"/>
        <v>Scope 1FuelsSolid fuelsCoal (electricity generation)kWh</v>
      </c>
      <c r="K101" t="s">
        <v>737</v>
      </c>
      <c r="L101" s="125">
        <v>0.32019999999999998</v>
      </c>
      <c r="M101" t="s">
        <v>1514</v>
      </c>
      <c r="N101" t="s">
        <v>1509</v>
      </c>
      <c r="O101">
        <v>2021</v>
      </c>
    </row>
    <row r="102" spans="1:15" hidden="1">
      <c r="A102" t="s">
        <v>495</v>
      </c>
      <c r="B102" t="s">
        <v>482</v>
      </c>
      <c r="C102" t="s">
        <v>34</v>
      </c>
      <c r="D102" t="s">
        <v>36</v>
      </c>
      <c r="G102" t="s">
        <v>136</v>
      </c>
      <c r="H102" t="s">
        <v>1317</v>
      </c>
      <c r="I102" t="s">
        <v>573</v>
      </c>
      <c r="J102" t="str">
        <f t="shared" si="1"/>
        <v>Scope 1FuelsSolid fuelsCoal (electricity generation)kWh</v>
      </c>
      <c r="K102" t="s">
        <v>738</v>
      </c>
      <c r="L102" s="125">
        <v>0.33706000000000003</v>
      </c>
      <c r="M102" t="s">
        <v>1514</v>
      </c>
      <c r="N102" t="s">
        <v>1509</v>
      </c>
      <c r="O102">
        <v>2021</v>
      </c>
    </row>
    <row r="103" spans="1:15" hidden="1">
      <c r="A103" t="s">
        <v>495</v>
      </c>
      <c r="B103" t="s">
        <v>482</v>
      </c>
      <c r="C103" t="s">
        <v>34</v>
      </c>
      <c r="D103" t="s">
        <v>36</v>
      </c>
      <c r="G103" t="s">
        <v>11</v>
      </c>
      <c r="H103" t="s">
        <v>11</v>
      </c>
      <c r="I103" t="s">
        <v>573</v>
      </c>
      <c r="J103" t="str">
        <f t="shared" si="1"/>
        <v>Scope 1FuelsSolid fuelsCoal (electricity generation)tonnes</v>
      </c>
      <c r="K103" t="s">
        <v>739</v>
      </c>
      <c r="L103" s="125">
        <v>2252.34</v>
      </c>
      <c r="M103" t="s">
        <v>1514</v>
      </c>
      <c r="N103" t="s">
        <v>1509</v>
      </c>
      <c r="O103">
        <v>2021</v>
      </c>
    </row>
    <row r="104" spans="1:15" hidden="1">
      <c r="A104" t="s">
        <v>495</v>
      </c>
      <c r="B104" t="s">
        <v>482</v>
      </c>
      <c r="C104" t="s">
        <v>34</v>
      </c>
      <c r="D104" t="s">
        <v>37</v>
      </c>
      <c r="G104" t="s">
        <v>136</v>
      </c>
      <c r="H104" t="s">
        <v>1315</v>
      </c>
      <c r="I104" t="s">
        <v>573</v>
      </c>
      <c r="J104" t="str">
        <f t="shared" si="1"/>
        <v>Scope 1FuelsSolid fuelsCoal (domestic)kWh</v>
      </c>
      <c r="K104" t="s">
        <v>740</v>
      </c>
      <c r="L104" s="125">
        <v>0.34461999999999998</v>
      </c>
      <c r="M104" t="s">
        <v>1514</v>
      </c>
      <c r="N104" t="s">
        <v>1509</v>
      </c>
      <c r="O104">
        <v>2021</v>
      </c>
    </row>
    <row r="105" spans="1:15" hidden="1">
      <c r="A105" t="s">
        <v>495</v>
      </c>
      <c r="B105" t="s">
        <v>482</v>
      </c>
      <c r="C105" t="s">
        <v>34</v>
      </c>
      <c r="D105" t="s">
        <v>37</v>
      </c>
      <c r="G105" t="s">
        <v>136</v>
      </c>
      <c r="H105" t="s">
        <v>1317</v>
      </c>
      <c r="I105" t="s">
        <v>573</v>
      </c>
      <c r="J105" t="str">
        <f t="shared" si="1"/>
        <v>Scope 1FuelsSolid fuelsCoal (domestic)kWh</v>
      </c>
      <c r="K105" t="s">
        <v>741</v>
      </c>
      <c r="L105" s="125">
        <v>0.36276000000000003</v>
      </c>
      <c r="M105" t="s">
        <v>1514</v>
      </c>
      <c r="N105" t="s">
        <v>1509</v>
      </c>
      <c r="O105">
        <v>2021</v>
      </c>
    </row>
    <row r="106" spans="1:15" hidden="1">
      <c r="A106" t="s">
        <v>495</v>
      </c>
      <c r="B106" t="s">
        <v>482</v>
      </c>
      <c r="C106" t="s">
        <v>34</v>
      </c>
      <c r="D106" t="s">
        <v>37</v>
      </c>
      <c r="G106" t="s">
        <v>11</v>
      </c>
      <c r="H106" t="s">
        <v>11</v>
      </c>
      <c r="I106" t="s">
        <v>573</v>
      </c>
      <c r="J106" t="str">
        <f t="shared" si="1"/>
        <v>Scope 1FuelsSolid fuelsCoal (domestic)tonnes</v>
      </c>
      <c r="K106" t="s">
        <v>742</v>
      </c>
      <c r="L106" s="125">
        <v>2883.26</v>
      </c>
      <c r="M106" t="s">
        <v>1514</v>
      </c>
      <c r="N106" t="s">
        <v>1509</v>
      </c>
      <c r="O106">
        <v>2021</v>
      </c>
    </row>
    <row r="107" spans="1:15" hidden="1">
      <c r="A107" t="s">
        <v>495</v>
      </c>
      <c r="B107" t="s">
        <v>482</v>
      </c>
      <c r="C107" t="s">
        <v>34</v>
      </c>
      <c r="D107" t="s">
        <v>38</v>
      </c>
      <c r="G107" t="s">
        <v>136</v>
      </c>
      <c r="H107" t="s">
        <v>1315</v>
      </c>
      <c r="I107" t="s">
        <v>573</v>
      </c>
      <c r="J107" t="str">
        <f t="shared" si="1"/>
        <v>Scope 1FuelsSolid fuelsCoking coalkWh</v>
      </c>
      <c r="K107" t="s">
        <v>743</v>
      </c>
      <c r="L107" s="125">
        <v>0.35797000000000001</v>
      </c>
      <c r="M107" t="s">
        <v>1514</v>
      </c>
      <c r="N107" t="s">
        <v>1509</v>
      </c>
      <c r="O107">
        <v>2021</v>
      </c>
    </row>
    <row r="108" spans="1:15" hidden="1">
      <c r="A108" t="s">
        <v>495</v>
      </c>
      <c r="B108" t="s">
        <v>482</v>
      </c>
      <c r="C108" t="s">
        <v>34</v>
      </c>
      <c r="D108" t="s">
        <v>38</v>
      </c>
      <c r="G108" t="s">
        <v>136</v>
      </c>
      <c r="H108" t="s">
        <v>1317</v>
      </c>
      <c r="I108" t="s">
        <v>573</v>
      </c>
      <c r="J108" t="str">
        <f t="shared" si="1"/>
        <v>Scope 1FuelsSolid fuelsCoking coalkWh</v>
      </c>
      <c r="K108" t="s">
        <v>744</v>
      </c>
      <c r="L108" s="125">
        <v>0.37680999999999998</v>
      </c>
      <c r="M108" t="s">
        <v>1514</v>
      </c>
      <c r="N108" t="s">
        <v>1509</v>
      </c>
      <c r="O108">
        <v>2021</v>
      </c>
    </row>
    <row r="109" spans="1:15" hidden="1">
      <c r="A109" t="s">
        <v>495</v>
      </c>
      <c r="B109" t="s">
        <v>482</v>
      </c>
      <c r="C109" t="s">
        <v>34</v>
      </c>
      <c r="D109" t="s">
        <v>38</v>
      </c>
      <c r="G109" t="s">
        <v>11</v>
      </c>
      <c r="H109" t="s">
        <v>11</v>
      </c>
      <c r="I109" t="s">
        <v>573</v>
      </c>
      <c r="J109" t="str">
        <f t="shared" si="1"/>
        <v>Scope 1FuelsSolid fuelsCoking coaltonnes</v>
      </c>
      <c r="K109" t="s">
        <v>745</v>
      </c>
      <c r="L109" s="125">
        <v>3165.24</v>
      </c>
      <c r="M109" t="s">
        <v>1514</v>
      </c>
      <c r="N109" t="s">
        <v>1509</v>
      </c>
      <c r="O109">
        <v>2021</v>
      </c>
    </row>
    <row r="110" spans="1:15" hidden="1">
      <c r="A110" t="s">
        <v>495</v>
      </c>
      <c r="B110" t="s">
        <v>482</v>
      </c>
      <c r="C110" t="s">
        <v>34</v>
      </c>
      <c r="D110" t="s">
        <v>39</v>
      </c>
      <c r="G110" t="s">
        <v>136</v>
      </c>
      <c r="H110" t="s">
        <v>1315</v>
      </c>
      <c r="I110" t="s">
        <v>573</v>
      </c>
      <c r="J110" t="str">
        <f t="shared" si="1"/>
        <v>Scope 1FuelsSolid fuelsPetroleum cokekWh</v>
      </c>
      <c r="K110" t="s">
        <v>746</v>
      </c>
      <c r="L110" s="125">
        <v>0.34095999999999999</v>
      </c>
      <c r="M110" t="s">
        <v>1514</v>
      </c>
      <c r="N110" t="s">
        <v>1509</v>
      </c>
      <c r="O110">
        <v>2021</v>
      </c>
    </row>
    <row r="111" spans="1:15" hidden="1">
      <c r="A111" t="s">
        <v>495</v>
      </c>
      <c r="B111" t="s">
        <v>482</v>
      </c>
      <c r="C111" t="s">
        <v>34</v>
      </c>
      <c r="D111" t="s">
        <v>39</v>
      </c>
      <c r="G111" t="s">
        <v>136</v>
      </c>
      <c r="H111" t="s">
        <v>1317</v>
      </c>
      <c r="I111" t="s">
        <v>573</v>
      </c>
      <c r="J111" t="str">
        <f t="shared" si="1"/>
        <v>Scope 1FuelsSolid fuelsPetroleum cokekWh</v>
      </c>
      <c r="K111" t="s">
        <v>747</v>
      </c>
      <c r="L111" s="125">
        <v>0.3589</v>
      </c>
      <c r="M111" t="s">
        <v>1514</v>
      </c>
      <c r="N111" t="s">
        <v>1509</v>
      </c>
      <c r="O111">
        <v>2021</v>
      </c>
    </row>
    <row r="112" spans="1:15" hidden="1">
      <c r="A112" t="s">
        <v>495</v>
      </c>
      <c r="B112" t="s">
        <v>482</v>
      </c>
      <c r="C112" t="s">
        <v>34</v>
      </c>
      <c r="D112" t="s">
        <v>39</v>
      </c>
      <c r="G112" t="s">
        <v>11</v>
      </c>
      <c r="H112" t="s">
        <v>11</v>
      </c>
      <c r="I112" t="s">
        <v>573</v>
      </c>
      <c r="J112" t="str">
        <f t="shared" si="1"/>
        <v>Scope 1FuelsSolid fuelsPetroleum coketonnes</v>
      </c>
      <c r="K112" t="s">
        <v>748</v>
      </c>
      <c r="L112" s="125">
        <v>3386.86</v>
      </c>
      <c r="M112" t="s">
        <v>1514</v>
      </c>
      <c r="N112" t="s">
        <v>1509</v>
      </c>
      <c r="O112">
        <v>2021</v>
      </c>
    </row>
    <row r="113" spans="1:15" hidden="1">
      <c r="A113" t="s">
        <v>495</v>
      </c>
      <c r="B113" t="s">
        <v>482</v>
      </c>
      <c r="C113" t="s">
        <v>34</v>
      </c>
      <c r="D113" t="s">
        <v>40</v>
      </c>
      <c r="G113" t="s">
        <v>136</v>
      </c>
      <c r="H113" t="s">
        <v>1315</v>
      </c>
      <c r="I113" t="s">
        <v>573</v>
      </c>
      <c r="J113" t="str">
        <f t="shared" si="1"/>
        <v>Scope 1FuelsSolid fuelsCoal (electricity generation - home produced coal only)kWh</v>
      </c>
      <c r="K113" t="s">
        <v>749</v>
      </c>
      <c r="L113" s="125">
        <v>0.32019999999999998</v>
      </c>
      <c r="M113" t="s">
        <v>1514</v>
      </c>
      <c r="N113" t="s">
        <v>1509</v>
      </c>
      <c r="O113">
        <v>2021</v>
      </c>
    </row>
    <row r="114" spans="1:15" hidden="1">
      <c r="A114" t="s">
        <v>495</v>
      </c>
      <c r="B114" t="s">
        <v>482</v>
      </c>
      <c r="C114" t="s">
        <v>34</v>
      </c>
      <c r="D114" t="s">
        <v>40</v>
      </c>
      <c r="G114" t="s">
        <v>136</v>
      </c>
      <c r="H114" t="s">
        <v>1317</v>
      </c>
      <c r="I114" t="s">
        <v>573</v>
      </c>
      <c r="J114" t="str">
        <f t="shared" si="1"/>
        <v>Scope 1FuelsSolid fuelsCoal (electricity generation - home produced coal only)kWh</v>
      </c>
      <c r="K114" t="s">
        <v>750</v>
      </c>
      <c r="L114" s="125">
        <v>0.33706000000000003</v>
      </c>
      <c r="M114" t="s">
        <v>1514</v>
      </c>
      <c r="N114" t="s">
        <v>1509</v>
      </c>
      <c r="O114">
        <v>2021</v>
      </c>
    </row>
    <row r="115" spans="1:15" hidden="1">
      <c r="A115" t="s">
        <v>495</v>
      </c>
      <c r="B115" t="s">
        <v>482</v>
      </c>
      <c r="C115" t="s">
        <v>34</v>
      </c>
      <c r="D115" t="s">
        <v>40</v>
      </c>
      <c r="G115" t="s">
        <v>11</v>
      </c>
      <c r="H115" t="s">
        <v>11</v>
      </c>
      <c r="I115" t="s">
        <v>573</v>
      </c>
      <c r="J115" t="str">
        <f t="shared" si="1"/>
        <v>Scope 1FuelsSolid fuelsCoal (electricity generation - home produced coal only)tonnes</v>
      </c>
      <c r="K115" t="s">
        <v>751</v>
      </c>
      <c r="L115" s="125">
        <v>2248.8200000000002</v>
      </c>
      <c r="M115" t="s">
        <v>1514</v>
      </c>
      <c r="N115" t="s">
        <v>1509</v>
      </c>
      <c r="O115">
        <v>2021</v>
      </c>
    </row>
    <row r="116" spans="1:15" hidden="1">
      <c r="A116" t="s">
        <v>495</v>
      </c>
      <c r="B116" t="s">
        <v>1320</v>
      </c>
      <c r="C116" t="s">
        <v>1321</v>
      </c>
      <c r="D116" t="s">
        <v>1322</v>
      </c>
      <c r="G116" t="s">
        <v>1323</v>
      </c>
      <c r="H116" t="s">
        <v>1323</v>
      </c>
      <c r="I116" t="s">
        <v>573</v>
      </c>
      <c r="J116" t="str">
        <f t="shared" si="1"/>
        <v>Scope 1BioenergyBiofuelBioethanolGJ</v>
      </c>
      <c r="K116" t="s">
        <v>752</v>
      </c>
      <c r="L116" s="125">
        <v>0.42338999999999999</v>
      </c>
      <c r="M116" t="s">
        <v>1514</v>
      </c>
      <c r="N116" t="s">
        <v>1509</v>
      </c>
      <c r="O116">
        <v>2021</v>
      </c>
    </row>
    <row r="117" spans="1:15" hidden="1">
      <c r="A117" t="s">
        <v>495</v>
      </c>
      <c r="B117" t="s">
        <v>1320</v>
      </c>
      <c r="C117" t="s">
        <v>1321</v>
      </c>
      <c r="D117" t="s">
        <v>1322</v>
      </c>
      <c r="G117" t="s">
        <v>476</v>
      </c>
      <c r="H117" t="s">
        <v>476</v>
      </c>
      <c r="I117" t="s">
        <v>573</v>
      </c>
      <c r="J117" t="str">
        <f t="shared" si="1"/>
        <v>Scope 1BioenergyBiofuelBioethanolkg</v>
      </c>
      <c r="K117" t="s">
        <v>753</v>
      </c>
      <c r="L117" s="125">
        <v>1.1350000000000001E-2</v>
      </c>
      <c r="M117" t="s">
        <v>1514</v>
      </c>
      <c r="N117" t="s">
        <v>1509</v>
      </c>
      <c r="O117">
        <v>2021</v>
      </c>
    </row>
    <row r="118" spans="1:15" hidden="1">
      <c r="A118" t="s">
        <v>495</v>
      </c>
      <c r="B118" t="s">
        <v>1320</v>
      </c>
      <c r="C118" t="s">
        <v>1321</v>
      </c>
      <c r="D118" t="s">
        <v>1322</v>
      </c>
      <c r="G118" t="s">
        <v>452</v>
      </c>
      <c r="H118" t="s">
        <v>452</v>
      </c>
      <c r="I118" t="s">
        <v>573</v>
      </c>
      <c r="J118" t="str">
        <f t="shared" si="1"/>
        <v>Scope 1BioenergyBiofuelBioethanollitres</v>
      </c>
      <c r="K118" t="s">
        <v>754</v>
      </c>
      <c r="L118" s="125">
        <v>9.0100000000000006E-3</v>
      </c>
      <c r="M118" t="s">
        <v>1514</v>
      </c>
      <c r="N118" t="s">
        <v>1509</v>
      </c>
      <c r="O118">
        <v>2021</v>
      </c>
    </row>
    <row r="119" spans="1:15" hidden="1">
      <c r="A119" t="s">
        <v>495</v>
      </c>
      <c r="B119" t="s">
        <v>1320</v>
      </c>
      <c r="C119" t="s">
        <v>1321</v>
      </c>
      <c r="D119" t="s">
        <v>1324</v>
      </c>
      <c r="G119" t="s">
        <v>1323</v>
      </c>
      <c r="H119" t="s">
        <v>1323</v>
      </c>
      <c r="I119" t="s">
        <v>573</v>
      </c>
      <c r="J119" t="str">
        <f t="shared" si="1"/>
        <v>Scope 1BioenergyBiofuelBiodiesel MEGJ</v>
      </c>
      <c r="K119" t="s">
        <v>755</v>
      </c>
      <c r="L119" s="125">
        <v>5.0596100000000002</v>
      </c>
      <c r="M119" t="s">
        <v>1514</v>
      </c>
      <c r="N119" t="s">
        <v>1509</v>
      </c>
      <c r="O119">
        <v>2021</v>
      </c>
    </row>
    <row r="120" spans="1:15" hidden="1">
      <c r="A120" t="s">
        <v>495</v>
      </c>
      <c r="B120" t="s">
        <v>1320</v>
      </c>
      <c r="C120" t="s">
        <v>1321</v>
      </c>
      <c r="D120" t="s">
        <v>1324</v>
      </c>
      <c r="G120" t="s">
        <v>476</v>
      </c>
      <c r="H120" t="s">
        <v>476</v>
      </c>
      <c r="I120" t="s">
        <v>573</v>
      </c>
      <c r="J120" t="str">
        <f t="shared" si="1"/>
        <v>Scope 1BioenergyBiofuelBiodiesel MEkg</v>
      </c>
      <c r="K120" t="s">
        <v>756</v>
      </c>
      <c r="L120" s="125">
        <v>0.18822</v>
      </c>
      <c r="M120" t="s">
        <v>1514</v>
      </c>
      <c r="N120" t="s">
        <v>1509</v>
      </c>
      <c r="O120">
        <v>2021</v>
      </c>
    </row>
    <row r="121" spans="1:15" hidden="1">
      <c r="A121" t="s">
        <v>495</v>
      </c>
      <c r="B121" t="s">
        <v>1320</v>
      </c>
      <c r="C121" t="s">
        <v>1321</v>
      </c>
      <c r="D121" t="s">
        <v>1324</v>
      </c>
      <c r="G121" t="s">
        <v>452</v>
      </c>
      <c r="H121" t="s">
        <v>452</v>
      </c>
      <c r="I121" t="s">
        <v>573</v>
      </c>
      <c r="J121" t="str">
        <f t="shared" si="1"/>
        <v>Scope 1BioenergyBiofuelBiodiesel MElitres</v>
      </c>
      <c r="K121" t="s">
        <v>757</v>
      </c>
      <c r="L121" s="125">
        <v>0.16750999999999999</v>
      </c>
      <c r="M121" t="s">
        <v>1514</v>
      </c>
      <c r="N121" t="s">
        <v>1509</v>
      </c>
      <c r="O121">
        <v>2021</v>
      </c>
    </row>
    <row r="122" spans="1:15" hidden="1">
      <c r="A122" t="s">
        <v>495</v>
      </c>
      <c r="B122" t="s">
        <v>1320</v>
      </c>
      <c r="C122" t="s">
        <v>1321</v>
      </c>
      <c r="D122" t="s">
        <v>1325</v>
      </c>
      <c r="G122" t="s">
        <v>1323</v>
      </c>
      <c r="H122" t="s">
        <v>1323</v>
      </c>
      <c r="I122" t="s">
        <v>573</v>
      </c>
      <c r="J122" t="str">
        <f t="shared" si="1"/>
        <v>Scope 1BioenergyBiofuelBiomethaneGJ</v>
      </c>
      <c r="K122" t="s">
        <v>758</v>
      </c>
      <c r="L122" s="125">
        <v>0.10625</v>
      </c>
      <c r="M122" t="s">
        <v>1514</v>
      </c>
      <c r="N122" t="s">
        <v>1509</v>
      </c>
      <c r="O122">
        <v>2021</v>
      </c>
    </row>
    <row r="123" spans="1:15" hidden="1">
      <c r="A123" t="s">
        <v>495</v>
      </c>
      <c r="B123" t="s">
        <v>1320</v>
      </c>
      <c r="C123" t="s">
        <v>1321</v>
      </c>
      <c r="D123" t="s">
        <v>1325</v>
      </c>
      <c r="G123" t="s">
        <v>476</v>
      </c>
      <c r="H123" t="s">
        <v>476</v>
      </c>
      <c r="I123" t="s">
        <v>573</v>
      </c>
      <c r="J123" t="str">
        <f t="shared" si="1"/>
        <v>Scope 1BioenergyBiofuelBiomethanekg</v>
      </c>
      <c r="K123" t="s">
        <v>759</v>
      </c>
      <c r="L123" s="125">
        <v>5.2100000000000002E-3</v>
      </c>
      <c r="M123" t="s">
        <v>1514</v>
      </c>
      <c r="N123" t="s">
        <v>1509</v>
      </c>
      <c r="O123">
        <v>2021</v>
      </c>
    </row>
    <row r="124" spans="1:15" hidden="1">
      <c r="A124" t="s">
        <v>495</v>
      </c>
      <c r="B124" t="s">
        <v>1320</v>
      </c>
      <c r="C124" t="s">
        <v>1321</v>
      </c>
      <c r="D124" t="s">
        <v>1325</v>
      </c>
      <c r="G124" t="s">
        <v>452</v>
      </c>
      <c r="H124" t="s">
        <v>452</v>
      </c>
      <c r="I124" t="s">
        <v>573</v>
      </c>
      <c r="J124" t="str">
        <f t="shared" si="1"/>
        <v>Scope 1BioenergyBiofuelBiomethanelitres</v>
      </c>
      <c r="K124" t="s">
        <v>760</v>
      </c>
      <c r="L124" s="136">
        <v>0</v>
      </c>
      <c r="M124" t="s">
        <v>1514</v>
      </c>
      <c r="N124" t="s">
        <v>1509</v>
      </c>
      <c r="O124">
        <v>2021</v>
      </c>
    </row>
    <row r="125" spans="1:15" hidden="1">
      <c r="A125" t="s">
        <v>495</v>
      </c>
      <c r="B125" t="s">
        <v>1320</v>
      </c>
      <c r="C125" t="s">
        <v>1321</v>
      </c>
      <c r="D125" t="s">
        <v>1326</v>
      </c>
      <c r="G125" t="s">
        <v>1323</v>
      </c>
      <c r="H125" t="s">
        <v>1323</v>
      </c>
      <c r="I125" t="s">
        <v>573</v>
      </c>
      <c r="J125" t="str">
        <f t="shared" si="1"/>
        <v>Scope 1BioenergyBiofuelBiodiesel ME (from used cooking oil)GJ</v>
      </c>
      <c r="K125" t="s">
        <v>761</v>
      </c>
      <c r="L125" s="125">
        <v>5.0596100000000002</v>
      </c>
      <c r="M125" t="s">
        <v>1514</v>
      </c>
      <c r="N125" t="s">
        <v>1509</v>
      </c>
      <c r="O125">
        <v>2021</v>
      </c>
    </row>
    <row r="126" spans="1:15" hidden="1">
      <c r="A126" t="s">
        <v>495</v>
      </c>
      <c r="B126" t="s">
        <v>1320</v>
      </c>
      <c r="C126" t="s">
        <v>1321</v>
      </c>
      <c r="D126" t="s">
        <v>1326</v>
      </c>
      <c r="G126" t="s">
        <v>476</v>
      </c>
      <c r="H126" t="s">
        <v>476</v>
      </c>
      <c r="I126" t="s">
        <v>573</v>
      </c>
      <c r="J126" t="str">
        <f t="shared" si="1"/>
        <v>Scope 1BioenergyBiofuelBiodiesel ME (from used cooking oil)kg</v>
      </c>
      <c r="K126" t="s">
        <v>762</v>
      </c>
      <c r="L126" s="125">
        <v>0.18822</v>
      </c>
      <c r="M126" t="s">
        <v>1514</v>
      </c>
      <c r="N126" t="s">
        <v>1509</v>
      </c>
      <c r="O126">
        <v>2021</v>
      </c>
    </row>
    <row r="127" spans="1:15" hidden="1">
      <c r="A127" t="s">
        <v>495</v>
      </c>
      <c r="B127" t="s">
        <v>1320</v>
      </c>
      <c r="C127" t="s">
        <v>1321</v>
      </c>
      <c r="D127" t="s">
        <v>1326</v>
      </c>
      <c r="G127" t="s">
        <v>452</v>
      </c>
      <c r="H127" t="s">
        <v>452</v>
      </c>
      <c r="I127" t="s">
        <v>573</v>
      </c>
      <c r="J127" t="str">
        <f t="shared" si="1"/>
        <v>Scope 1BioenergyBiofuelBiodiesel ME (from used cooking oil)litres</v>
      </c>
      <c r="K127" t="s">
        <v>763</v>
      </c>
      <c r="L127" s="125">
        <v>0.16750999999999999</v>
      </c>
      <c r="M127" t="s">
        <v>1514</v>
      </c>
      <c r="N127" t="s">
        <v>1509</v>
      </c>
      <c r="O127">
        <v>2021</v>
      </c>
    </row>
    <row r="128" spans="1:15" hidden="1">
      <c r="A128" t="s">
        <v>495</v>
      </c>
      <c r="B128" t="s">
        <v>1320</v>
      </c>
      <c r="C128" t="s">
        <v>1321</v>
      </c>
      <c r="D128" t="s">
        <v>1327</v>
      </c>
      <c r="G128" t="s">
        <v>1323</v>
      </c>
      <c r="H128" t="s">
        <v>1323</v>
      </c>
      <c r="I128" t="s">
        <v>573</v>
      </c>
      <c r="J128" t="str">
        <f t="shared" si="1"/>
        <v>Scope 1BioenergyBiofuelBiodiesel ME (from tallow)GJ</v>
      </c>
      <c r="K128" t="s">
        <v>764</v>
      </c>
      <c r="L128" s="125">
        <v>5.0596100000000002</v>
      </c>
      <c r="M128" t="s">
        <v>1514</v>
      </c>
      <c r="N128" t="s">
        <v>1509</v>
      </c>
      <c r="O128">
        <v>2021</v>
      </c>
    </row>
    <row r="129" spans="1:15" hidden="1">
      <c r="A129" t="s">
        <v>495</v>
      </c>
      <c r="B129" t="s">
        <v>1320</v>
      </c>
      <c r="C129" t="s">
        <v>1321</v>
      </c>
      <c r="D129" t="s">
        <v>1327</v>
      </c>
      <c r="G129" t="s">
        <v>476</v>
      </c>
      <c r="H129" t="s">
        <v>476</v>
      </c>
      <c r="I129" t="s">
        <v>573</v>
      </c>
      <c r="J129" t="str">
        <f t="shared" si="1"/>
        <v>Scope 1BioenergyBiofuelBiodiesel ME (from tallow)kg</v>
      </c>
      <c r="K129" t="s">
        <v>765</v>
      </c>
      <c r="L129" s="125">
        <v>0.18822</v>
      </c>
      <c r="M129" t="s">
        <v>1514</v>
      </c>
      <c r="N129" t="s">
        <v>1509</v>
      </c>
      <c r="O129">
        <v>2021</v>
      </c>
    </row>
    <row r="130" spans="1:15" hidden="1">
      <c r="A130" t="s">
        <v>495</v>
      </c>
      <c r="B130" t="s">
        <v>1320</v>
      </c>
      <c r="C130" t="s">
        <v>1321</v>
      </c>
      <c r="D130" t="s">
        <v>1327</v>
      </c>
      <c r="G130" t="s">
        <v>452</v>
      </c>
      <c r="H130" t="s">
        <v>452</v>
      </c>
      <c r="I130" t="s">
        <v>573</v>
      </c>
      <c r="J130" t="str">
        <f t="shared" si="1"/>
        <v>Scope 1BioenergyBiofuelBiodiesel ME (from tallow)litres</v>
      </c>
      <c r="K130" t="s">
        <v>766</v>
      </c>
      <c r="L130" s="125">
        <v>0.16750999999999999</v>
      </c>
      <c r="M130" t="s">
        <v>1514</v>
      </c>
      <c r="N130" t="s">
        <v>1509</v>
      </c>
      <c r="O130">
        <v>2021</v>
      </c>
    </row>
    <row r="131" spans="1:15" hidden="1">
      <c r="A131" t="s">
        <v>495</v>
      </c>
      <c r="B131" t="s">
        <v>1320</v>
      </c>
      <c r="C131" t="s">
        <v>1321</v>
      </c>
      <c r="D131" t="s">
        <v>1328</v>
      </c>
      <c r="H131" t="s">
        <v>1323</v>
      </c>
      <c r="I131" t="s">
        <v>573</v>
      </c>
      <c r="J131" t="str">
        <f t="shared" ref="J131:J194" si="2">CONCATENATE(A131,B131,C131,D131,E131,F131,G131)</f>
        <v>Scope 1BioenergyBiofuelBiodiesel HVO</v>
      </c>
      <c r="K131" t="s">
        <v>767</v>
      </c>
      <c r="L131" s="125">
        <v>1.03677</v>
      </c>
      <c r="M131" t="s">
        <v>1514</v>
      </c>
      <c r="N131" t="s">
        <v>1509</v>
      </c>
      <c r="O131">
        <v>2021</v>
      </c>
    </row>
    <row r="132" spans="1:15" hidden="1">
      <c r="A132" t="s">
        <v>495</v>
      </c>
      <c r="B132" t="s">
        <v>1320</v>
      </c>
      <c r="C132" t="s">
        <v>1321</v>
      </c>
      <c r="D132" t="s">
        <v>1328</v>
      </c>
      <c r="H132" t="s">
        <v>476</v>
      </c>
      <c r="I132" t="s">
        <v>573</v>
      </c>
      <c r="J132" t="str">
        <f t="shared" si="2"/>
        <v>Scope 1BioenergyBiofuelBiodiesel HVO</v>
      </c>
      <c r="K132" t="s">
        <v>768</v>
      </c>
      <c r="L132" s="125">
        <v>4.5620000000000001E-2</v>
      </c>
      <c r="M132" t="s">
        <v>1514</v>
      </c>
      <c r="N132" t="s">
        <v>1509</v>
      </c>
      <c r="O132">
        <v>2021</v>
      </c>
    </row>
    <row r="133" spans="1:15" hidden="1">
      <c r="A133" t="s">
        <v>495</v>
      </c>
      <c r="B133" t="s">
        <v>1320</v>
      </c>
      <c r="C133" t="s">
        <v>1321</v>
      </c>
      <c r="D133" t="s">
        <v>1328</v>
      </c>
      <c r="H133" t="s">
        <v>452</v>
      </c>
      <c r="I133" t="s">
        <v>573</v>
      </c>
      <c r="J133" t="str">
        <f t="shared" si="2"/>
        <v>Scope 1BioenergyBiofuelBiodiesel HVO</v>
      </c>
      <c r="K133" t="s">
        <v>769</v>
      </c>
      <c r="L133" s="125">
        <v>3.5580000000000001E-2</v>
      </c>
      <c r="M133" t="s">
        <v>1514</v>
      </c>
      <c r="N133" t="s">
        <v>1509</v>
      </c>
      <c r="O133">
        <v>2021</v>
      </c>
    </row>
    <row r="134" spans="1:15" hidden="1">
      <c r="A134" t="s">
        <v>495</v>
      </c>
      <c r="B134" t="s">
        <v>1320</v>
      </c>
      <c r="C134" t="s">
        <v>1321</v>
      </c>
      <c r="D134" t="s">
        <v>1329</v>
      </c>
      <c r="H134" t="s">
        <v>1323</v>
      </c>
      <c r="I134" t="s">
        <v>573</v>
      </c>
      <c r="J134" t="str">
        <f t="shared" si="2"/>
        <v>Scope 1BioenergyBiofuelBiopropane</v>
      </c>
      <c r="K134" t="s">
        <v>770</v>
      </c>
      <c r="L134" s="125">
        <v>8.9520000000000002E-2</v>
      </c>
      <c r="M134" t="s">
        <v>1514</v>
      </c>
      <c r="N134" t="s">
        <v>1509</v>
      </c>
      <c r="O134">
        <v>2021</v>
      </c>
    </row>
    <row r="135" spans="1:15" hidden="1">
      <c r="A135" t="s">
        <v>495</v>
      </c>
      <c r="B135" t="s">
        <v>1320</v>
      </c>
      <c r="C135" t="s">
        <v>1321</v>
      </c>
      <c r="D135" t="s">
        <v>1329</v>
      </c>
      <c r="H135" t="s">
        <v>476</v>
      </c>
      <c r="I135" t="s">
        <v>573</v>
      </c>
      <c r="J135" t="str">
        <f t="shared" si="2"/>
        <v>Scope 1BioenergyBiofuelBiopropane</v>
      </c>
      <c r="K135" t="s">
        <v>771</v>
      </c>
      <c r="L135" s="125">
        <v>4.15E-3</v>
      </c>
      <c r="M135" t="s">
        <v>1514</v>
      </c>
      <c r="N135" t="s">
        <v>1509</v>
      </c>
      <c r="O135">
        <v>2021</v>
      </c>
    </row>
    <row r="136" spans="1:15" hidden="1">
      <c r="A136" t="s">
        <v>495</v>
      </c>
      <c r="B136" t="s">
        <v>1320</v>
      </c>
      <c r="C136" t="s">
        <v>1321</v>
      </c>
      <c r="D136" t="s">
        <v>1329</v>
      </c>
      <c r="H136" t="s">
        <v>1330</v>
      </c>
      <c r="I136" t="s">
        <v>573</v>
      </c>
      <c r="J136" t="str">
        <f t="shared" si="2"/>
        <v>Scope 1BioenergyBiofuelBiopropane</v>
      </c>
      <c r="K136" t="s">
        <v>772</v>
      </c>
      <c r="L136" s="125">
        <v>2.14E-3</v>
      </c>
      <c r="M136" t="s">
        <v>1514</v>
      </c>
      <c r="N136" t="s">
        <v>1509</v>
      </c>
      <c r="O136">
        <v>2021</v>
      </c>
    </row>
    <row r="137" spans="1:15" hidden="1">
      <c r="A137" t="s">
        <v>495</v>
      </c>
      <c r="B137" t="s">
        <v>1320</v>
      </c>
      <c r="C137" t="s">
        <v>1321</v>
      </c>
      <c r="D137" t="s">
        <v>1331</v>
      </c>
      <c r="H137" t="s">
        <v>476</v>
      </c>
      <c r="I137" t="s">
        <v>573</v>
      </c>
      <c r="J137" t="str">
        <f t="shared" si="2"/>
        <v>Scope 1BioenergyBiofuelBio Petrol</v>
      </c>
      <c r="K137" t="s">
        <v>773</v>
      </c>
      <c r="L137" s="125">
        <v>1.89E-2</v>
      </c>
      <c r="M137" t="s">
        <v>1514</v>
      </c>
      <c r="N137" t="s">
        <v>1509</v>
      </c>
      <c r="O137">
        <v>2021</v>
      </c>
    </row>
    <row r="138" spans="1:15" hidden="1">
      <c r="A138" t="s">
        <v>495</v>
      </c>
      <c r="B138" t="s">
        <v>1320</v>
      </c>
      <c r="C138" t="s">
        <v>1321</v>
      </c>
      <c r="D138" t="s">
        <v>1331</v>
      </c>
      <c r="H138" t="s">
        <v>1323</v>
      </c>
      <c r="I138" t="s">
        <v>573</v>
      </c>
      <c r="J138" t="str">
        <f t="shared" si="2"/>
        <v>Scope 1BioenergyBiofuelBio Petrol</v>
      </c>
      <c r="K138" t="s">
        <v>774</v>
      </c>
      <c r="L138" s="125">
        <v>0.42338999999999999</v>
      </c>
      <c r="M138" t="s">
        <v>1514</v>
      </c>
      <c r="N138" t="s">
        <v>1509</v>
      </c>
      <c r="O138">
        <v>2021</v>
      </c>
    </row>
    <row r="139" spans="1:15" hidden="1">
      <c r="A139" t="s">
        <v>495</v>
      </c>
      <c r="B139" t="s">
        <v>1320</v>
      </c>
      <c r="C139" t="s">
        <v>1321</v>
      </c>
      <c r="D139" t="s">
        <v>1331</v>
      </c>
      <c r="H139" t="s">
        <v>452</v>
      </c>
      <c r="I139" t="s">
        <v>573</v>
      </c>
      <c r="J139" t="str">
        <f t="shared" si="2"/>
        <v>Scope 1BioenergyBiofuelBio Petrol</v>
      </c>
      <c r="K139" t="s">
        <v>775</v>
      </c>
      <c r="L139" s="125">
        <v>1.4019999999999999E-2</v>
      </c>
      <c r="M139" t="s">
        <v>1514</v>
      </c>
      <c r="N139" t="s">
        <v>1509</v>
      </c>
      <c r="O139">
        <v>2021</v>
      </c>
    </row>
    <row r="140" spans="1:15" hidden="1">
      <c r="A140" t="s">
        <v>495</v>
      </c>
      <c r="B140" t="s">
        <v>1320</v>
      </c>
      <c r="C140" t="s">
        <v>1321</v>
      </c>
      <c r="D140" t="s">
        <v>1332</v>
      </c>
      <c r="H140" t="s">
        <v>452</v>
      </c>
      <c r="I140" t="s">
        <v>573</v>
      </c>
      <c r="J140" t="str">
        <f t="shared" si="2"/>
        <v>Scope 1BioenergyBiofuelRenewable petrol</v>
      </c>
      <c r="K140" t="s">
        <v>776</v>
      </c>
      <c r="L140" s="125">
        <v>1.01E-2</v>
      </c>
      <c r="M140" t="s">
        <v>1514</v>
      </c>
      <c r="N140" t="s">
        <v>1509</v>
      </c>
      <c r="O140">
        <v>2021</v>
      </c>
    </row>
    <row r="141" spans="1:15" hidden="1">
      <c r="A141" t="s">
        <v>495</v>
      </c>
      <c r="B141" t="s">
        <v>1320</v>
      </c>
      <c r="C141" t="s">
        <v>1321</v>
      </c>
      <c r="D141" t="s">
        <v>1332</v>
      </c>
      <c r="H141" t="s">
        <v>1323</v>
      </c>
      <c r="I141" t="s">
        <v>573</v>
      </c>
      <c r="J141" t="str">
        <f t="shared" si="2"/>
        <v>Scope 1BioenergyBiofuelRenewable petrol</v>
      </c>
      <c r="K141" t="s">
        <v>777</v>
      </c>
      <c r="L141" s="125">
        <v>0.42338999999999999</v>
      </c>
      <c r="M141" t="s">
        <v>1514</v>
      </c>
      <c r="N141" t="s">
        <v>1509</v>
      </c>
      <c r="O141">
        <v>2021</v>
      </c>
    </row>
    <row r="142" spans="1:15" hidden="1">
      <c r="A142" t="s">
        <v>495</v>
      </c>
      <c r="B142" t="s">
        <v>1320</v>
      </c>
      <c r="C142" t="s">
        <v>1321</v>
      </c>
      <c r="D142" t="s">
        <v>1332</v>
      </c>
      <c r="H142" t="s">
        <v>476</v>
      </c>
      <c r="I142" t="s">
        <v>573</v>
      </c>
      <c r="J142" t="str">
        <f t="shared" si="2"/>
        <v>Scope 1BioenergyBiofuelRenewable petrol</v>
      </c>
      <c r="K142" t="s">
        <v>778</v>
      </c>
      <c r="L142" s="125">
        <v>1.172E-2</v>
      </c>
      <c r="M142" t="s">
        <v>1514</v>
      </c>
      <c r="N142" t="s">
        <v>1509</v>
      </c>
      <c r="O142">
        <v>2021</v>
      </c>
    </row>
    <row r="143" spans="1:15" hidden="1">
      <c r="A143" t="s">
        <v>495</v>
      </c>
      <c r="B143" t="s">
        <v>1320</v>
      </c>
      <c r="C143" t="s">
        <v>1333</v>
      </c>
      <c r="D143" t="s">
        <v>1334</v>
      </c>
      <c r="G143" t="s">
        <v>136</v>
      </c>
      <c r="H143" t="s">
        <v>136</v>
      </c>
      <c r="I143" t="s">
        <v>573</v>
      </c>
      <c r="J143" t="str">
        <f t="shared" si="2"/>
        <v>Scope 1BioenergyBiomassWood logskWh</v>
      </c>
      <c r="K143" t="s">
        <v>779</v>
      </c>
      <c r="L143" s="125">
        <v>1.5129999999999999E-2</v>
      </c>
      <c r="M143" t="s">
        <v>1514</v>
      </c>
      <c r="N143" t="s">
        <v>1509</v>
      </c>
      <c r="O143">
        <v>2021</v>
      </c>
    </row>
    <row r="144" spans="1:15" hidden="1">
      <c r="A144" t="s">
        <v>495</v>
      </c>
      <c r="B144" t="s">
        <v>1320</v>
      </c>
      <c r="C144" t="s">
        <v>1333</v>
      </c>
      <c r="D144" t="s">
        <v>1334</v>
      </c>
      <c r="G144" t="s">
        <v>11</v>
      </c>
      <c r="H144" t="s">
        <v>11</v>
      </c>
      <c r="I144" t="s">
        <v>573</v>
      </c>
      <c r="J144" t="str">
        <f t="shared" si="2"/>
        <v>Scope 1BioenergyBiomassWood logstonnes</v>
      </c>
      <c r="K144" t="s">
        <v>780</v>
      </c>
      <c r="L144" s="125">
        <v>61.817360000000001</v>
      </c>
      <c r="M144" t="s">
        <v>1514</v>
      </c>
      <c r="N144" t="s">
        <v>1509</v>
      </c>
      <c r="O144">
        <v>2021</v>
      </c>
    </row>
    <row r="145" spans="1:15" hidden="1">
      <c r="A145" t="s">
        <v>495</v>
      </c>
      <c r="B145" t="s">
        <v>1320</v>
      </c>
      <c r="C145" t="s">
        <v>1333</v>
      </c>
      <c r="D145" t="s">
        <v>1335</v>
      </c>
      <c r="G145" t="s">
        <v>136</v>
      </c>
      <c r="H145" t="s">
        <v>136</v>
      </c>
      <c r="I145" t="s">
        <v>573</v>
      </c>
      <c r="J145" t="str">
        <f t="shared" si="2"/>
        <v>Scope 1BioenergyBiomassWood chipskWh</v>
      </c>
      <c r="K145" t="s">
        <v>781</v>
      </c>
      <c r="L145" s="125">
        <v>1.5129999999999999E-2</v>
      </c>
      <c r="M145" t="s">
        <v>1514</v>
      </c>
      <c r="N145" t="s">
        <v>1509</v>
      </c>
      <c r="O145">
        <v>2021</v>
      </c>
    </row>
    <row r="146" spans="1:15" hidden="1">
      <c r="A146" t="s">
        <v>495</v>
      </c>
      <c r="B146" t="s">
        <v>1320</v>
      </c>
      <c r="C146" t="s">
        <v>1333</v>
      </c>
      <c r="D146" t="s">
        <v>1335</v>
      </c>
      <c r="G146" t="s">
        <v>11</v>
      </c>
      <c r="H146" t="s">
        <v>11</v>
      </c>
      <c r="I146" t="s">
        <v>573</v>
      </c>
      <c r="J146" t="str">
        <f t="shared" si="2"/>
        <v>Scope 1BioenergyBiomassWood chipstonnes</v>
      </c>
      <c r="K146" t="s">
        <v>782</v>
      </c>
      <c r="L146" s="125">
        <v>57.15269</v>
      </c>
      <c r="M146" t="s">
        <v>1514</v>
      </c>
      <c r="N146" t="s">
        <v>1509</v>
      </c>
      <c r="O146">
        <v>2021</v>
      </c>
    </row>
    <row r="147" spans="1:15" hidden="1">
      <c r="A147" t="s">
        <v>495</v>
      </c>
      <c r="B147" t="s">
        <v>1320</v>
      </c>
      <c r="C147" t="s">
        <v>1333</v>
      </c>
      <c r="D147" t="s">
        <v>1336</v>
      </c>
      <c r="G147" t="s">
        <v>136</v>
      </c>
      <c r="H147" t="s">
        <v>136</v>
      </c>
      <c r="I147" t="s">
        <v>573</v>
      </c>
      <c r="J147" t="str">
        <f t="shared" si="2"/>
        <v>Scope 1BioenergyBiomassWood pelletskWh</v>
      </c>
      <c r="K147" t="s">
        <v>783</v>
      </c>
      <c r="L147" s="125">
        <v>1.5129999999999999E-2</v>
      </c>
      <c r="M147" t="s">
        <v>1514</v>
      </c>
      <c r="N147" t="s">
        <v>1509</v>
      </c>
      <c r="O147">
        <v>2021</v>
      </c>
    </row>
    <row r="148" spans="1:15" hidden="1">
      <c r="A148" t="s">
        <v>495</v>
      </c>
      <c r="B148" t="s">
        <v>1320</v>
      </c>
      <c r="C148" t="s">
        <v>1333</v>
      </c>
      <c r="D148" t="s">
        <v>1336</v>
      </c>
      <c r="G148" t="s">
        <v>11</v>
      </c>
      <c r="H148" t="s">
        <v>11</v>
      </c>
      <c r="I148" t="s">
        <v>573</v>
      </c>
      <c r="J148" t="str">
        <f t="shared" si="2"/>
        <v>Scope 1BioenergyBiomassWood pelletstonnes</v>
      </c>
      <c r="K148" t="s">
        <v>784</v>
      </c>
      <c r="L148" s="125">
        <v>72.617540000000005</v>
      </c>
      <c r="M148" t="s">
        <v>1514</v>
      </c>
      <c r="N148" t="s">
        <v>1509</v>
      </c>
      <c r="O148">
        <v>2021</v>
      </c>
    </row>
    <row r="149" spans="1:15" hidden="1">
      <c r="A149" t="s">
        <v>495</v>
      </c>
      <c r="B149" t="s">
        <v>1320</v>
      </c>
      <c r="C149" t="s">
        <v>1333</v>
      </c>
      <c r="D149" t="s">
        <v>1337</v>
      </c>
      <c r="G149" t="s">
        <v>136</v>
      </c>
      <c r="H149" t="s">
        <v>136</v>
      </c>
      <c r="I149" t="s">
        <v>573</v>
      </c>
      <c r="J149" t="str">
        <f t="shared" si="2"/>
        <v>Scope 1BioenergyBiomassGrass/strawkWh</v>
      </c>
      <c r="K149" t="s">
        <v>785</v>
      </c>
      <c r="L149" s="125">
        <v>1.316E-2</v>
      </c>
      <c r="M149" t="s">
        <v>1514</v>
      </c>
      <c r="N149" t="s">
        <v>1509</v>
      </c>
      <c r="O149">
        <v>2021</v>
      </c>
    </row>
    <row r="150" spans="1:15" hidden="1">
      <c r="A150" t="s">
        <v>495</v>
      </c>
      <c r="B150" t="s">
        <v>1320</v>
      </c>
      <c r="C150" t="s">
        <v>1333</v>
      </c>
      <c r="D150" t="s">
        <v>1337</v>
      </c>
      <c r="G150" t="s">
        <v>11</v>
      </c>
      <c r="H150" t="s">
        <v>11</v>
      </c>
      <c r="I150" t="s">
        <v>573</v>
      </c>
      <c r="J150" t="str">
        <f t="shared" si="2"/>
        <v>Scope 1BioenergyBiomassGrass/strawtonnes</v>
      </c>
      <c r="K150" t="s">
        <v>786</v>
      </c>
      <c r="L150" s="125">
        <v>49.236559999999997</v>
      </c>
      <c r="M150" t="s">
        <v>1514</v>
      </c>
      <c r="N150" t="s">
        <v>1509</v>
      </c>
      <c r="O150">
        <v>2021</v>
      </c>
    </row>
    <row r="151" spans="1:15" hidden="1">
      <c r="A151" t="s">
        <v>495</v>
      </c>
      <c r="B151" t="s">
        <v>1320</v>
      </c>
      <c r="C151" t="s">
        <v>1338</v>
      </c>
      <c r="D151" t="s">
        <v>1338</v>
      </c>
      <c r="G151" t="s">
        <v>136</v>
      </c>
      <c r="H151" t="s">
        <v>136</v>
      </c>
      <c r="I151" t="s">
        <v>573</v>
      </c>
      <c r="J151" t="str">
        <f t="shared" si="2"/>
        <v>Scope 1BioenergyBiogasBiogaskWh</v>
      </c>
      <c r="K151" t="s">
        <v>787</v>
      </c>
      <c r="L151" s="125">
        <v>2.2000000000000001E-4</v>
      </c>
      <c r="M151" t="s">
        <v>1514</v>
      </c>
      <c r="N151" t="s">
        <v>1509</v>
      </c>
      <c r="O151">
        <v>2021</v>
      </c>
    </row>
    <row r="152" spans="1:15" hidden="1">
      <c r="A152" t="s">
        <v>495</v>
      </c>
      <c r="B152" t="s">
        <v>1320</v>
      </c>
      <c r="C152" t="s">
        <v>1338</v>
      </c>
      <c r="D152" t="s">
        <v>1338</v>
      </c>
      <c r="G152" t="s">
        <v>11</v>
      </c>
      <c r="H152" t="s">
        <v>11</v>
      </c>
      <c r="I152" t="s">
        <v>573</v>
      </c>
      <c r="J152" t="str">
        <f t="shared" si="2"/>
        <v>Scope 1BioenergyBiogasBiogastonnes</v>
      </c>
      <c r="K152" t="s">
        <v>788</v>
      </c>
      <c r="L152" s="125">
        <v>1.2151799999999999</v>
      </c>
      <c r="M152" t="s">
        <v>1514</v>
      </c>
      <c r="N152" t="s">
        <v>1509</v>
      </c>
      <c r="O152">
        <v>2021</v>
      </c>
    </row>
    <row r="153" spans="1:15" hidden="1">
      <c r="A153" t="s">
        <v>495</v>
      </c>
      <c r="B153" t="s">
        <v>1320</v>
      </c>
      <c r="C153" t="s">
        <v>1338</v>
      </c>
      <c r="D153" t="s">
        <v>1339</v>
      </c>
      <c r="G153" t="s">
        <v>136</v>
      </c>
      <c r="H153" t="s">
        <v>136</v>
      </c>
      <c r="I153" t="s">
        <v>573</v>
      </c>
      <c r="J153" t="str">
        <f t="shared" si="2"/>
        <v>Scope 1BioenergyBiogasLandfill gaskWh</v>
      </c>
      <c r="K153" t="s">
        <v>789</v>
      </c>
      <c r="L153" s="125">
        <v>2.0000000000000001E-4</v>
      </c>
      <c r="M153" t="s">
        <v>1514</v>
      </c>
      <c r="N153" t="s">
        <v>1509</v>
      </c>
      <c r="O153">
        <v>2021</v>
      </c>
    </row>
    <row r="154" spans="1:15" hidden="1">
      <c r="A154" t="s">
        <v>495</v>
      </c>
      <c r="B154" t="s">
        <v>1320</v>
      </c>
      <c r="C154" t="s">
        <v>1338</v>
      </c>
      <c r="D154" t="s">
        <v>1339</v>
      </c>
      <c r="G154" t="s">
        <v>11</v>
      </c>
      <c r="H154" t="s">
        <v>11</v>
      </c>
      <c r="I154" t="s">
        <v>573</v>
      </c>
      <c r="J154" t="str">
        <f t="shared" si="2"/>
        <v>Scope 1BioenergyBiogasLandfill gastonnes</v>
      </c>
      <c r="K154" t="s">
        <v>790</v>
      </c>
      <c r="L154" s="125">
        <v>0.68793000000000004</v>
      </c>
      <c r="M154" t="s">
        <v>1514</v>
      </c>
      <c r="N154" t="s">
        <v>1509</v>
      </c>
      <c r="O154">
        <v>2021</v>
      </c>
    </row>
    <row r="155" spans="1:15" hidden="1">
      <c r="A155" t="s">
        <v>495</v>
      </c>
      <c r="B155" t="s">
        <v>1340</v>
      </c>
      <c r="C155" t="s">
        <v>1341</v>
      </c>
      <c r="D155" t="s">
        <v>42</v>
      </c>
      <c r="G155" t="s">
        <v>476</v>
      </c>
      <c r="H155" t="s">
        <v>476</v>
      </c>
      <c r="I155" t="s">
        <v>573</v>
      </c>
      <c r="J155" t="str">
        <f t="shared" si="2"/>
        <v>Scope 1Refrigerant &amp; otherKyoto protocol - standardCarbon dioxidekg</v>
      </c>
      <c r="K155" t="s">
        <v>791</v>
      </c>
      <c r="L155" s="125">
        <v>1</v>
      </c>
      <c r="M155" t="s">
        <v>1514</v>
      </c>
      <c r="N155" t="s">
        <v>1509</v>
      </c>
      <c r="O155">
        <v>2021</v>
      </c>
    </row>
    <row r="156" spans="1:15" hidden="1">
      <c r="A156" t="s">
        <v>495</v>
      </c>
      <c r="B156" t="s">
        <v>1340</v>
      </c>
      <c r="C156" t="s">
        <v>1341</v>
      </c>
      <c r="D156" t="s">
        <v>43</v>
      </c>
      <c r="G156" t="s">
        <v>476</v>
      </c>
      <c r="H156" t="s">
        <v>476</v>
      </c>
      <c r="I156" t="s">
        <v>573</v>
      </c>
      <c r="J156" t="str">
        <f t="shared" si="2"/>
        <v>Scope 1Refrigerant &amp; otherKyoto protocol - standardMethanekg</v>
      </c>
      <c r="K156" t="s">
        <v>792</v>
      </c>
      <c r="L156" s="125">
        <v>25</v>
      </c>
      <c r="M156" t="s">
        <v>1514</v>
      </c>
      <c r="N156" t="s">
        <v>1509</v>
      </c>
      <c r="O156">
        <v>2021</v>
      </c>
    </row>
    <row r="157" spans="1:15" hidden="1">
      <c r="A157" t="s">
        <v>495</v>
      </c>
      <c r="B157" t="s">
        <v>1340</v>
      </c>
      <c r="C157" t="s">
        <v>1341</v>
      </c>
      <c r="D157" t="s">
        <v>44</v>
      </c>
      <c r="G157" t="s">
        <v>476</v>
      </c>
      <c r="H157" t="s">
        <v>476</v>
      </c>
      <c r="I157" t="s">
        <v>573</v>
      </c>
      <c r="J157" t="str">
        <f t="shared" si="2"/>
        <v>Scope 1Refrigerant &amp; otherKyoto protocol - standardNitrous oxidekg</v>
      </c>
      <c r="K157" t="s">
        <v>793</v>
      </c>
      <c r="L157" s="125">
        <v>298</v>
      </c>
      <c r="M157" t="s">
        <v>1514</v>
      </c>
      <c r="N157" t="s">
        <v>1509</v>
      </c>
      <c r="O157">
        <v>2021</v>
      </c>
    </row>
    <row r="158" spans="1:15" hidden="1">
      <c r="A158" t="s">
        <v>495</v>
      </c>
      <c r="B158" t="s">
        <v>1340</v>
      </c>
      <c r="C158" t="s">
        <v>1341</v>
      </c>
      <c r="D158" t="s">
        <v>45</v>
      </c>
      <c r="G158" t="s">
        <v>476</v>
      </c>
      <c r="H158" t="s">
        <v>476</v>
      </c>
      <c r="I158" t="s">
        <v>573</v>
      </c>
      <c r="J158" t="str">
        <f t="shared" si="2"/>
        <v>Scope 1Refrigerant &amp; otherKyoto protocol - standardHFC-23kg</v>
      </c>
      <c r="K158" t="s">
        <v>794</v>
      </c>
      <c r="L158" s="125">
        <v>14800</v>
      </c>
      <c r="M158" t="s">
        <v>1514</v>
      </c>
      <c r="N158" t="s">
        <v>1509</v>
      </c>
      <c r="O158">
        <v>2021</v>
      </c>
    </row>
    <row r="159" spans="1:15" hidden="1">
      <c r="A159" t="s">
        <v>495</v>
      </c>
      <c r="B159" t="s">
        <v>1340</v>
      </c>
      <c r="C159" t="s">
        <v>1341</v>
      </c>
      <c r="D159" t="s">
        <v>46</v>
      </c>
      <c r="G159" t="s">
        <v>476</v>
      </c>
      <c r="H159" t="s">
        <v>476</v>
      </c>
      <c r="I159" t="s">
        <v>573</v>
      </c>
      <c r="J159" t="str">
        <f t="shared" si="2"/>
        <v>Scope 1Refrigerant &amp; otherKyoto protocol - standardHFC-32kg</v>
      </c>
      <c r="K159" t="s">
        <v>795</v>
      </c>
      <c r="L159" s="125">
        <v>675</v>
      </c>
      <c r="M159" t="s">
        <v>1514</v>
      </c>
      <c r="N159" t="s">
        <v>1509</v>
      </c>
      <c r="O159">
        <v>2021</v>
      </c>
    </row>
    <row r="160" spans="1:15" hidden="1">
      <c r="A160" t="s">
        <v>495</v>
      </c>
      <c r="B160" t="s">
        <v>1340</v>
      </c>
      <c r="C160" t="s">
        <v>1341</v>
      </c>
      <c r="D160" t="s">
        <v>47</v>
      </c>
      <c r="G160" t="s">
        <v>476</v>
      </c>
      <c r="H160" t="s">
        <v>476</v>
      </c>
      <c r="I160" t="s">
        <v>573</v>
      </c>
      <c r="J160" t="str">
        <f t="shared" si="2"/>
        <v>Scope 1Refrigerant &amp; otherKyoto protocol - standardHFC-41kg</v>
      </c>
      <c r="K160" t="s">
        <v>796</v>
      </c>
      <c r="L160" s="125">
        <v>92</v>
      </c>
      <c r="M160" t="s">
        <v>1514</v>
      </c>
      <c r="N160" t="s">
        <v>1509</v>
      </c>
      <c r="O160">
        <v>2021</v>
      </c>
    </row>
    <row r="161" spans="1:15" hidden="1">
      <c r="A161" t="s">
        <v>495</v>
      </c>
      <c r="B161" t="s">
        <v>1340</v>
      </c>
      <c r="C161" t="s">
        <v>1341</v>
      </c>
      <c r="D161" t="s">
        <v>48</v>
      </c>
      <c r="G161" t="s">
        <v>476</v>
      </c>
      <c r="H161" t="s">
        <v>476</v>
      </c>
      <c r="I161" t="s">
        <v>573</v>
      </c>
      <c r="J161" t="str">
        <f t="shared" si="2"/>
        <v>Scope 1Refrigerant &amp; otherKyoto protocol - standardHFC-125kg</v>
      </c>
      <c r="K161" t="s">
        <v>797</v>
      </c>
      <c r="L161" s="125">
        <v>3500</v>
      </c>
      <c r="M161" t="s">
        <v>1514</v>
      </c>
      <c r="N161" t="s">
        <v>1509</v>
      </c>
      <c r="O161">
        <v>2021</v>
      </c>
    </row>
    <row r="162" spans="1:15" hidden="1">
      <c r="A162" t="s">
        <v>495</v>
      </c>
      <c r="B162" t="s">
        <v>1340</v>
      </c>
      <c r="C162" t="s">
        <v>1341</v>
      </c>
      <c r="D162" t="s">
        <v>49</v>
      </c>
      <c r="G162" t="s">
        <v>476</v>
      </c>
      <c r="H162" t="s">
        <v>476</v>
      </c>
      <c r="I162" t="s">
        <v>573</v>
      </c>
      <c r="J162" t="str">
        <f t="shared" si="2"/>
        <v>Scope 1Refrigerant &amp; otherKyoto protocol - standardHFC-134kg</v>
      </c>
      <c r="K162" t="s">
        <v>798</v>
      </c>
      <c r="L162" s="125">
        <v>1100</v>
      </c>
      <c r="M162" t="s">
        <v>1514</v>
      </c>
      <c r="N162" t="s">
        <v>1509</v>
      </c>
      <c r="O162">
        <v>2021</v>
      </c>
    </row>
    <row r="163" spans="1:15" hidden="1">
      <c r="A163" t="s">
        <v>495</v>
      </c>
      <c r="B163" t="s">
        <v>1340</v>
      </c>
      <c r="C163" t="s">
        <v>1341</v>
      </c>
      <c r="D163" t="s">
        <v>50</v>
      </c>
      <c r="G163" t="s">
        <v>476</v>
      </c>
      <c r="H163" t="s">
        <v>476</v>
      </c>
      <c r="I163" t="s">
        <v>573</v>
      </c>
      <c r="J163" t="str">
        <f t="shared" si="2"/>
        <v>Scope 1Refrigerant &amp; otherKyoto protocol - standardHFC-134akg</v>
      </c>
      <c r="K163" t="s">
        <v>799</v>
      </c>
      <c r="L163" s="125">
        <v>1430</v>
      </c>
      <c r="M163" t="s">
        <v>1514</v>
      </c>
      <c r="N163" t="s">
        <v>1509</v>
      </c>
      <c r="O163">
        <v>2021</v>
      </c>
    </row>
    <row r="164" spans="1:15" hidden="1">
      <c r="A164" t="s">
        <v>495</v>
      </c>
      <c r="B164" t="s">
        <v>1340</v>
      </c>
      <c r="C164" t="s">
        <v>1341</v>
      </c>
      <c r="D164" t="s">
        <v>51</v>
      </c>
      <c r="G164" t="s">
        <v>476</v>
      </c>
      <c r="H164" t="s">
        <v>476</v>
      </c>
      <c r="I164" t="s">
        <v>573</v>
      </c>
      <c r="J164" t="str">
        <f t="shared" si="2"/>
        <v>Scope 1Refrigerant &amp; otherKyoto protocol - standardHFC-143kg</v>
      </c>
      <c r="K164" t="s">
        <v>800</v>
      </c>
      <c r="L164" s="125">
        <v>353</v>
      </c>
      <c r="M164" t="s">
        <v>1514</v>
      </c>
      <c r="N164" t="s">
        <v>1509</v>
      </c>
      <c r="O164">
        <v>2021</v>
      </c>
    </row>
    <row r="165" spans="1:15" hidden="1">
      <c r="A165" t="s">
        <v>495</v>
      </c>
      <c r="B165" t="s">
        <v>1340</v>
      </c>
      <c r="C165" t="s">
        <v>1341</v>
      </c>
      <c r="D165" t="s">
        <v>52</v>
      </c>
      <c r="G165" t="s">
        <v>476</v>
      </c>
      <c r="H165" t="s">
        <v>476</v>
      </c>
      <c r="I165" t="s">
        <v>573</v>
      </c>
      <c r="J165" t="str">
        <f t="shared" si="2"/>
        <v>Scope 1Refrigerant &amp; otherKyoto protocol - standardHFC-143akg</v>
      </c>
      <c r="K165" t="s">
        <v>801</v>
      </c>
      <c r="L165" s="125">
        <v>4470</v>
      </c>
      <c r="M165" t="s">
        <v>1514</v>
      </c>
      <c r="N165" t="s">
        <v>1509</v>
      </c>
      <c r="O165">
        <v>2021</v>
      </c>
    </row>
    <row r="166" spans="1:15" hidden="1">
      <c r="A166" t="s">
        <v>495</v>
      </c>
      <c r="B166" t="s">
        <v>1340</v>
      </c>
      <c r="C166" t="s">
        <v>1341</v>
      </c>
      <c r="D166" t="s">
        <v>53</v>
      </c>
      <c r="G166" t="s">
        <v>476</v>
      </c>
      <c r="H166" t="s">
        <v>476</v>
      </c>
      <c r="I166" t="s">
        <v>573</v>
      </c>
      <c r="J166" t="str">
        <f t="shared" si="2"/>
        <v>Scope 1Refrigerant &amp; otherKyoto protocol - standardHFC-152akg</v>
      </c>
      <c r="K166" t="s">
        <v>802</v>
      </c>
      <c r="L166" s="125">
        <v>124</v>
      </c>
      <c r="M166" t="s">
        <v>1514</v>
      </c>
      <c r="N166" t="s">
        <v>1509</v>
      </c>
      <c r="O166">
        <v>2021</v>
      </c>
    </row>
    <row r="167" spans="1:15" hidden="1">
      <c r="A167" t="s">
        <v>495</v>
      </c>
      <c r="B167" t="s">
        <v>1340</v>
      </c>
      <c r="C167" t="s">
        <v>1341</v>
      </c>
      <c r="D167" t="s">
        <v>54</v>
      </c>
      <c r="G167" t="s">
        <v>476</v>
      </c>
      <c r="H167" t="s">
        <v>476</v>
      </c>
      <c r="I167" t="s">
        <v>573</v>
      </c>
      <c r="J167" t="str">
        <f t="shared" si="2"/>
        <v>Scope 1Refrigerant &amp; otherKyoto protocol - standardHFC-227eakg</v>
      </c>
      <c r="K167" t="s">
        <v>803</v>
      </c>
      <c r="L167" s="125">
        <v>3220</v>
      </c>
      <c r="M167" t="s">
        <v>1514</v>
      </c>
      <c r="N167" t="s">
        <v>1509</v>
      </c>
      <c r="O167">
        <v>2021</v>
      </c>
    </row>
    <row r="168" spans="1:15" hidden="1">
      <c r="A168" t="s">
        <v>495</v>
      </c>
      <c r="B168" t="s">
        <v>1340</v>
      </c>
      <c r="C168" t="s">
        <v>1341</v>
      </c>
      <c r="D168" t="s">
        <v>55</v>
      </c>
      <c r="G168" t="s">
        <v>476</v>
      </c>
      <c r="H168" t="s">
        <v>476</v>
      </c>
      <c r="I168" t="s">
        <v>573</v>
      </c>
      <c r="J168" t="str">
        <f t="shared" si="2"/>
        <v>Scope 1Refrigerant &amp; otherKyoto protocol - standardHFC-236fakg</v>
      </c>
      <c r="K168" t="s">
        <v>804</v>
      </c>
      <c r="L168" s="125">
        <v>9810</v>
      </c>
      <c r="M168" t="s">
        <v>1514</v>
      </c>
      <c r="N168" t="s">
        <v>1509</v>
      </c>
      <c r="O168">
        <v>2021</v>
      </c>
    </row>
    <row r="169" spans="1:15" hidden="1">
      <c r="A169" t="s">
        <v>495</v>
      </c>
      <c r="B169" t="s">
        <v>1340</v>
      </c>
      <c r="C169" t="s">
        <v>1341</v>
      </c>
      <c r="D169" t="s">
        <v>56</v>
      </c>
      <c r="G169" t="s">
        <v>476</v>
      </c>
      <c r="H169" t="s">
        <v>476</v>
      </c>
      <c r="I169" t="s">
        <v>573</v>
      </c>
      <c r="J169" t="str">
        <f t="shared" si="2"/>
        <v>Scope 1Refrigerant &amp; otherKyoto protocol - standardHFC-245fakg</v>
      </c>
      <c r="K169" t="s">
        <v>805</v>
      </c>
      <c r="L169" s="125">
        <v>1030</v>
      </c>
      <c r="M169" t="s">
        <v>1514</v>
      </c>
      <c r="N169" t="s">
        <v>1509</v>
      </c>
      <c r="O169">
        <v>2021</v>
      </c>
    </row>
    <row r="170" spans="1:15" hidden="1">
      <c r="A170" t="s">
        <v>495</v>
      </c>
      <c r="B170" t="s">
        <v>1340</v>
      </c>
      <c r="C170" t="s">
        <v>1341</v>
      </c>
      <c r="D170" t="s">
        <v>57</v>
      </c>
      <c r="G170" t="s">
        <v>476</v>
      </c>
      <c r="H170" t="s">
        <v>476</v>
      </c>
      <c r="I170" t="s">
        <v>573</v>
      </c>
      <c r="J170" t="str">
        <f t="shared" si="2"/>
        <v>Scope 1Refrigerant &amp; otherKyoto protocol - standardHFC-43-I0meekg</v>
      </c>
      <c r="K170" t="s">
        <v>806</v>
      </c>
      <c r="L170" s="125">
        <v>1640</v>
      </c>
      <c r="M170" t="s">
        <v>1514</v>
      </c>
      <c r="N170" t="s">
        <v>1509</v>
      </c>
      <c r="O170">
        <v>2021</v>
      </c>
    </row>
    <row r="171" spans="1:15" hidden="1">
      <c r="A171" t="s">
        <v>495</v>
      </c>
      <c r="B171" t="s">
        <v>1340</v>
      </c>
      <c r="C171" t="s">
        <v>1341</v>
      </c>
      <c r="D171" t="s">
        <v>58</v>
      </c>
      <c r="G171" t="s">
        <v>476</v>
      </c>
      <c r="H171" t="s">
        <v>476</v>
      </c>
      <c r="I171" t="s">
        <v>573</v>
      </c>
      <c r="J171" t="str">
        <f t="shared" si="2"/>
        <v>Scope 1Refrigerant &amp; otherKyoto protocol - standardPerfluoromethane (PFC-14)kg</v>
      </c>
      <c r="K171" t="s">
        <v>807</v>
      </c>
      <c r="L171" s="125">
        <v>7390</v>
      </c>
      <c r="M171" t="s">
        <v>1514</v>
      </c>
      <c r="N171" t="s">
        <v>1509</v>
      </c>
      <c r="O171">
        <v>2021</v>
      </c>
    </row>
    <row r="172" spans="1:15" hidden="1">
      <c r="A172" t="s">
        <v>495</v>
      </c>
      <c r="B172" t="s">
        <v>1340</v>
      </c>
      <c r="C172" t="s">
        <v>1341</v>
      </c>
      <c r="D172" t="s">
        <v>59</v>
      </c>
      <c r="G172" t="s">
        <v>476</v>
      </c>
      <c r="H172" t="s">
        <v>476</v>
      </c>
      <c r="I172" t="s">
        <v>573</v>
      </c>
      <c r="J172" t="str">
        <f t="shared" si="2"/>
        <v>Scope 1Refrigerant &amp; otherKyoto protocol - standardPerfluoroethane (PFC-116)kg</v>
      </c>
      <c r="K172" t="s">
        <v>808</v>
      </c>
      <c r="L172" s="125">
        <v>12200</v>
      </c>
      <c r="M172" t="s">
        <v>1514</v>
      </c>
      <c r="N172" t="s">
        <v>1509</v>
      </c>
      <c r="O172">
        <v>2021</v>
      </c>
    </row>
    <row r="173" spans="1:15" hidden="1">
      <c r="A173" t="s">
        <v>495</v>
      </c>
      <c r="B173" t="s">
        <v>1340</v>
      </c>
      <c r="C173" t="s">
        <v>1341</v>
      </c>
      <c r="D173" t="s">
        <v>60</v>
      </c>
      <c r="G173" t="s">
        <v>476</v>
      </c>
      <c r="H173" t="s">
        <v>476</v>
      </c>
      <c r="I173" t="s">
        <v>573</v>
      </c>
      <c r="J173" t="str">
        <f t="shared" si="2"/>
        <v>Scope 1Refrigerant &amp; otherKyoto protocol - standardPerfluoropropane (PFC-218)kg</v>
      </c>
      <c r="K173" t="s">
        <v>809</v>
      </c>
      <c r="L173" s="125">
        <v>8830</v>
      </c>
      <c r="M173" t="s">
        <v>1514</v>
      </c>
      <c r="N173" t="s">
        <v>1509</v>
      </c>
      <c r="O173">
        <v>2021</v>
      </c>
    </row>
    <row r="174" spans="1:15" hidden="1">
      <c r="A174" t="s">
        <v>495</v>
      </c>
      <c r="B174" t="s">
        <v>1340</v>
      </c>
      <c r="C174" t="s">
        <v>1341</v>
      </c>
      <c r="D174" t="s">
        <v>61</v>
      </c>
      <c r="G174" t="s">
        <v>476</v>
      </c>
      <c r="H174" t="s">
        <v>476</v>
      </c>
      <c r="I174" t="s">
        <v>573</v>
      </c>
      <c r="J174" t="str">
        <f t="shared" si="2"/>
        <v>Scope 1Refrigerant &amp; otherKyoto protocol - standardPerfluorocyclobutane (PFC-318)kg</v>
      </c>
      <c r="K174" t="s">
        <v>810</v>
      </c>
      <c r="L174" s="125">
        <v>10300</v>
      </c>
      <c r="M174" t="s">
        <v>1514</v>
      </c>
      <c r="N174" t="s">
        <v>1509</v>
      </c>
      <c r="O174">
        <v>2021</v>
      </c>
    </row>
    <row r="175" spans="1:15" hidden="1">
      <c r="A175" t="s">
        <v>495</v>
      </c>
      <c r="B175" t="s">
        <v>1340</v>
      </c>
      <c r="C175" t="s">
        <v>1341</v>
      </c>
      <c r="D175" t="s">
        <v>62</v>
      </c>
      <c r="G175" t="s">
        <v>476</v>
      </c>
      <c r="H175" t="s">
        <v>476</v>
      </c>
      <c r="I175" t="s">
        <v>573</v>
      </c>
      <c r="J175" t="str">
        <f t="shared" si="2"/>
        <v>Scope 1Refrigerant &amp; otherKyoto protocol - standardPerfluorobutane (PFC-3-1-10)kg</v>
      </c>
      <c r="K175" t="s">
        <v>811</v>
      </c>
      <c r="L175" s="125">
        <v>8860</v>
      </c>
      <c r="M175" t="s">
        <v>1514</v>
      </c>
      <c r="N175" t="s">
        <v>1509</v>
      </c>
      <c r="O175">
        <v>2021</v>
      </c>
    </row>
    <row r="176" spans="1:15" hidden="1">
      <c r="A176" t="s">
        <v>495</v>
      </c>
      <c r="B176" t="s">
        <v>1340</v>
      </c>
      <c r="C176" t="s">
        <v>1341</v>
      </c>
      <c r="D176" t="s">
        <v>63</v>
      </c>
      <c r="G176" t="s">
        <v>476</v>
      </c>
      <c r="H176" t="s">
        <v>476</v>
      </c>
      <c r="I176" t="s">
        <v>573</v>
      </c>
      <c r="J176" t="str">
        <f t="shared" si="2"/>
        <v>Scope 1Refrigerant &amp; otherKyoto protocol - standardPerfluoropentane (PFC-4-1-12)kg</v>
      </c>
      <c r="K176" t="s">
        <v>812</v>
      </c>
      <c r="L176" s="125">
        <v>9160</v>
      </c>
      <c r="M176" t="s">
        <v>1514</v>
      </c>
      <c r="N176" t="s">
        <v>1509</v>
      </c>
      <c r="O176">
        <v>2021</v>
      </c>
    </row>
    <row r="177" spans="1:15" hidden="1">
      <c r="A177" t="s">
        <v>495</v>
      </c>
      <c r="B177" t="s">
        <v>1340</v>
      </c>
      <c r="C177" t="s">
        <v>1341</v>
      </c>
      <c r="D177" t="s">
        <v>64</v>
      </c>
      <c r="G177" t="s">
        <v>476</v>
      </c>
      <c r="H177" t="s">
        <v>476</v>
      </c>
      <c r="I177" t="s">
        <v>573</v>
      </c>
      <c r="J177" t="str">
        <f t="shared" si="2"/>
        <v>Scope 1Refrigerant &amp; otherKyoto protocol - standardPerfluorohexane (PFC-5-1-14)kg</v>
      </c>
      <c r="K177" t="s">
        <v>813</v>
      </c>
      <c r="L177" s="125">
        <v>9300</v>
      </c>
      <c r="M177" t="s">
        <v>1514</v>
      </c>
      <c r="N177" t="s">
        <v>1509</v>
      </c>
      <c r="O177">
        <v>2021</v>
      </c>
    </row>
    <row r="178" spans="1:15" hidden="1">
      <c r="A178" t="s">
        <v>495</v>
      </c>
      <c r="B178" t="s">
        <v>1340</v>
      </c>
      <c r="C178" t="s">
        <v>1341</v>
      </c>
      <c r="D178" t="s">
        <v>65</v>
      </c>
      <c r="G178" t="s">
        <v>476</v>
      </c>
      <c r="H178" t="s">
        <v>476</v>
      </c>
      <c r="I178" t="s">
        <v>573</v>
      </c>
      <c r="J178" t="str">
        <f t="shared" si="2"/>
        <v>Scope 1Refrigerant &amp; otherKyoto protocol - standardSulphur hexafluoride (SF6)kg</v>
      </c>
      <c r="K178" t="s">
        <v>814</v>
      </c>
      <c r="L178" s="125">
        <v>22800</v>
      </c>
      <c r="M178" t="s">
        <v>1514</v>
      </c>
      <c r="N178" t="s">
        <v>1509</v>
      </c>
      <c r="O178">
        <v>2021</v>
      </c>
    </row>
    <row r="179" spans="1:15" hidden="1">
      <c r="A179" t="s">
        <v>495</v>
      </c>
      <c r="B179" t="s">
        <v>1340</v>
      </c>
      <c r="C179" t="s">
        <v>1341</v>
      </c>
      <c r="D179" t="s">
        <v>66</v>
      </c>
      <c r="G179" t="s">
        <v>476</v>
      </c>
      <c r="H179" t="s">
        <v>476</v>
      </c>
      <c r="I179" t="s">
        <v>573</v>
      </c>
      <c r="J179" t="str">
        <f t="shared" si="2"/>
        <v>Scope 1Refrigerant &amp; otherKyoto protocol - standardHFC-152kg</v>
      </c>
      <c r="K179" t="s">
        <v>815</v>
      </c>
      <c r="L179" s="125">
        <v>53</v>
      </c>
      <c r="M179" t="s">
        <v>1514</v>
      </c>
      <c r="N179" t="s">
        <v>1509</v>
      </c>
      <c r="O179">
        <v>2021</v>
      </c>
    </row>
    <row r="180" spans="1:15" hidden="1">
      <c r="A180" t="s">
        <v>495</v>
      </c>
      <c r="B180" t="s">
        <v>1340</v>
      </c>
      <c r="C180" t="s">
        <v>1341</v>
      </c>
      <c r="D180" t="s">
        <v>67</v>
      </c>
      <c r="G180" t="s">
        <v>476</v>
      </c>
      <c r="H180" t="s">
        <v>476</v>
      </c>
      <c r="I180" t="s">
        <v>573</v>
      </c>
      <c r="J180" t="str">
        <f t="shared" si="2"/>
        <v>Scope 1Refrigerant &amp; otherKyoto protocol - standardHFC-161kg</v>
      </c>
      <c r="K180" t="s">
        <v>816</v>
      </c>
      <c r="L180" s="125">
        <v>12</v>
      </c>
      <c r="M180" t="s">
        <v>1514</v>
      </c>
      <c r="N180" t="s">
        <v>1509</v>
      </c>
      <c r="O180">
        <v>2021</v>
      </c>
    </row>
    <row r="181" spans="1:15" hidden="1">
      <c r="A181" t="s">
        <v>495</v>
      </c>
      <c r="B181" t="s">
        <v>1340</v>
      </c>
      <c r="C181" t="s">
        <v>1341</v>
      </c>
      <c r="D181" t="s">
        <v>68</v>
      </c>
      <c r="G181" t="s">
        <v>476</v>
      </c>
      <c r="H181" t="s">
        <v>476</v>
      </c>
      <c r="I181" t="s">
        <v>573</v>
      </c>
      <c r="J181" t="str">
        <f t="shared" si="2"/>
        <v>Scope 1Refrigerant &amp; otherKyoto protocol - standardHFC-236cbkg</v>
      </c>
      <c r="K181" t="s">
        <v>817</v>
      </c>
      <c r="L181" s="125">
        <v>1340</v>
      </c>
      <c r="M181" t="s">
        <v>1514</v>
      </c>
      <c r="N181" t="s">
        <v>1509</v>
      </c>
      <c r="O181">
        <v>2021</v>
      </c>
    </row>
    <row r="182" spans="1:15" hidden="1">
      <c r="A182" t="s">
        <v>495</v>
      </c>
      <c r="B182" t="s">
        <v>1340</v>
      </c>
      <c r="C182" t="s">
        <v>1341</v>
      </c>
      <c r="D182" t="s">
        <v>69</v>
      </c>
      <c r="G182" t="s">
        <v>476</v>
      </c>
      <c r="H182" t="s">
        <v>476</v>
      </c>
      <c r="I182" t="s">
        <v>573</v>
      </c>
      <c r="J182" t="str">
        <f t="shared" si="2"/>
        <v>Scope 1Refrigerant &amp; otherKyoto protocol - standardHFC-236eakg</v>
      </c>
      <c r="K182" t="s">
        <v>818</v>
      </c>
      <c r="L182" s="125">
        <v>1370</v>
      </c>
      <c r="M182" t="s">
        <v>1514</v>
      </c>
      <c r="N182" t="s">
        <v>1509</v>
      </c>
      <c r="O182">
        <v>2021</v>
      </c>
    </row>
    <row r="183" spans="1:15" hidden="1">
      <c r="A183" t="s">
        <v>495</v>
      </c>
      <c r="B183" t="s">
        <v>1340</v>
      </c>
      <c r="C183" t="s">
        <v>1341</v>
      </c>
      <c r="D183" t="s">
        <v>70</v>
      </c>
      <c r="G183" t="s">
        <v>476</v>
      </c>
      <c r="H183" t="s">
        <v>476</v>
      </c>
      <c r="I183" t="s">
        <v>573</v>
      </c>
      <c r="J183" t="str">
        <f t="shared" si="2"/>
        <v>Scope 1Refrigerant &amp; otherKyoto protocol - standardHFC-245cakg</v>
      </c>
      <c r="K183" t="s">
        <v>819</v>
      </c>
      <c r="L183" s="125">
        <v>693</v>
      </c>
      <c r="M183" t="s">
        <v>1514</v>
      </c>
      <c r="N183" t="s">
        <v>1509</v>
      </c>
      <c r="O183">
        <v>2021</v>
      </c>
    </row>
    <row r="184" spans="1:15" hidden="1">
      <c r="A184" t="s">
        <v>495</v>
      </c>
      <c r="B184" t="s">
        <v>1340</v>
      </c>
      <c r="C184" t="s">
        <v>1341</v>
      </c>
      <c r="D184" t="s">
        <v>71</v>
      </c>
      <c r="G184" t="s">
        <v>476</v>
      </c>
      <c r="H184" t="s">
        <v>476</v>
      </c>
      <c r="I184" t="s">
        <v>573</v>
      </c>
      <c r="J184" t="str">
        <f t="shared" si="2"/>
        <v>Scope 1Refrigerant &amp; otherKyoto protocol - standardHFC-365mfckg</v>
      </c>
      <c r="K184" t="s">
        <v>820</v>
      </c>
      <c r="L184" s="125">
        <v>794</v>
      </c>
      <c r="M184" t="s">
        <v>1514</v>
      </c>
      <c r="N184" t="s">
        <v>1509</v>
      </c>
      <c r="O184">
        <v>2021</v>
      </c>
    </row>
    <row r="185" spans="1:15" hidden="1">
      <c r="A185" t="s">
        <v>495</v>
      </c>
      <c r="B185" t="s">
        <v>1340</v>
      </c>
      <c r="C185" t="s">
        <v>1342</v>
      </c>
      <c r="D185" t="s">
        <v>72</v>
      </c>
      <c r="G185" t="s">
        <v>476</v>
      </c>
      <c r="H185" t="s">
        <v>476</v>
      </c>
      <c r="I185" t="s">
        <v>573</v>
      </c>
      <c r="J185" t="str">
        <f t="shared" si="2"/>
        <v>Scope 1Refrigerant &amp; otherKyoto protocol- blendsR404Akg</v>
      </c>
      <c r="K185" t="s">
        <v>821</v>
      </c>
      <c r="L185" s="125">
        <v>3922</v>
      </c>
      <c r="M185" t="s">
        <v>1514</v>
      </c>
      <c r="N185" t="s">
        <v>1509</v>
      </c>
      <c r="O185">
        <v>2021</v>
      </c>
    </row>
    <row r="186" spans="1:15" hidden="1">
      <c r="A186" t="s">
        <v>495</v>
      </c>
      <c r="B186" t="s">
        <v>1340</v>
      </c>
      <c r="C186" t="s">
        <v>1342</v>
      </c>
      <c r="D186" t="s">
        <v>73</v>
      </c>
      <c r="G186" t="s">
        <v>476</v>
      </c>
      <c r="H186" t="s">
        <v>476</v>
      </c>
      <c r="I186" t="s">
        <v>573</v>
      </c>
      <c r="J186" t="str">
        <f t="shared" si="2"/>
        <v>Scope 1Refrigerant &amp; otherKyoto protocol- blendsR407Akg</v>
      </c>
      <c r="K186" t="s">
        <v>822</v>
      </c>
      <c r="L186" s="125">
        <v>2107</v>
      </c>
      <c r="M186" t="s">
        <v>1514</v>
      </c>
      <c r="N186" t="s">
        <v>1509</v>
      </c>
      <c r="O186">
        <v>2021</v>
      </c>
    </row>
    <row r="187" spans="1:15" hidden="1">
      <c r="A187" t="s">
        <v>495</v>
      </c>
      <c r="B187" t="s">
        <v>1340</v>
      </c>
      <c r="C187" t="s">
        <v>1342</v>
      </c>
      <c r="D187" t="s">
        <v>74</v>
      </c>
      <c r="G187" t="s">
        <v>476</v>
      </c>
      <c r="H187" t="s">
        <v>476</v>
      </c>
      <c r="I187" t="s">
        <v>573</v>
      </c>
      <c r="J187" t="str">
        <f t="shared" si="2"/>
        <v>Scope 1Refrigerant &amp; otherKyoto protocol- blendsR407Ckg</v>
      </c>
      <c r="K187" t="s">
        <v>823</v>
      </c>
      <c r="L187" s="125">
        <v>1774</v>
      </c>
      <c r="M187" t="s">
        <v>1514</v>
      </c>
      <c r="N187" t="s">
        <v>1509</v>
      </c>
      <c r="O187">
        <v>2021</v>
      </c>
    </row>
    <row r="188" spans="1:15" hidden="1">
      <c r="A188" t="s">
        <v>495</v>
      </c>
      <c r="B188" t="s">
        <v>1340</v>
      </c>
      <c r="C188" t="s">
        <v>1342</v>
      </c>
      <c r="D188" t="s">
        <v>75</v>
      </c>
      <c r="G188" t="s">
        <v>476</v>
      </c>
      <c r="H188" t="s">
        <v>476</v>
      </c>
      <c r="I188" t="s">
        <v>573</v>
      </c>
      <c r="J188" t="str">
        <f t="shared" si="2"/>
        <v>Scope 1Refrigerant &amp; otherKyoto protocol- blendsR407Fkg</v>
      </c>
      <c r="K188" t="s">
        <v>824</v>
      </c>
      <c r="L188" s="125">
        <v>1825</v>
      </c>
      <c r="M188" t="s">
        <v>1514</v>
      </c>
      <c r="N188" t="s">
        <v>1509</v>
      </c>
      <c r="O188">
        <v>2021</v>
      </c>
    </row>
    <row r="189" spans="1:15" hidden="1">
      <c r="A189" t="s">
        <v>495</v>
      </c>
      <c r="B189" t="s">
        <v>1340</v>
      </c>
      <c r="C189" t="s">
        <v>1342</v>
      </c>
      <c r="D189" t="s">
        <v>76</v>
      </c>
      <c r="G189" t="s">
        <v>476</v>
      </c>
      <c r="H189" t="s">
        <v>476</v>
      </c>
      <c r="I189" t="s">
        <v>573</v>
      </c>
      <c r="J189" t="str">
        <f t="shared" si="2"/>
        <v>Scope 1Refrigerant &amp; otherKyoto protocol- blendsR408Akg</v>
      </c>
      <c r="K189" t="s">
        <v>825</v>
      </c>
      <c r="L189" s="125">
        <v>3152</v>
      </c>
      <c r="M189" t="s">
        <v>1514</v>
      </c>
      <c r="N189" t="s">
        <v>1509</v>
      </c>
      <c r="O189">
        <v>2021</v>
      </c>
    </row>
    <row r="190" spans="1:15" hidden="1">
      <c r="A190" t="s">
        <v>495</v>
      </c>
      <c r="B190" t="s">
        <v>1340</v>
      </c>
      <c r="C190" t="s">
        <v>1342</v>
      </c>
      <c r="D190" t="s">
        <v>77</v>
      </c>
      <c r="G190" t="s">
        <v>476</v>
      </c>
      <c r="H190" t="s">
        <v>476</v>
      </c>
      <c r="I190" t="s">
        <v>573</v>
      </c>
      <c r="J190" t="str">
        <f t="shared" si="2"/>
        <v>Scope 1Refrigerant &amp; otherKyoto protocol- blendsR410Akg</v>
      </c>
      <c r="K190" t="s">
        <v>826</v>
      </c>
      <c r="L190" s="125">
        <v>2088</v>
      </c>
      <c r="M190" t="s">
        <v>1514</v>
      </c>
      <c r="N190" t="s">
        <v>1509</v>
      </c>
      <c r="O190">
        <v>2021</v>
      </c>
    </row>
    <row r="191" spans="1:15" hidden="1">
      <c r="A191" t="s">
        <v>495</v>
      </c>
      <c r="B191" t="s">
        <v>1340</v>
      </c>
      <c r="C191" t="s">
        <v>1342</v>
      </c>
      <c r="D191" t="s">
        <v>78</v>
      </c>
      <c r="G191" t="s">
        <v>476</v>
      </c>
      <c r="H191" t="s">
        <v>476</v>
      </c>
      <c r="I191" t="s">
        <v>573</v>
      </c>
      <c r="J191" t="str">
        <f t="shared" si="2"/>
        <v>Scope 1Refrigerant &amp; otherKyoto protocol- blendsR507Akg</v>
      </c>
      <c r="K191" t="s">
        <v>827</v>
      </c>
      <c r="L191" s="125">
        <v>3985</v>
      </c>
      <c r="M191" t="s">
        <v>1514</v>
      </c>
      <c r="N191" t="s">
        <v>1509</v>
      </c>
      <c r="O191">
        <v>2021</v>
      </c>
    </row>
    <row r="192" spans="1:15" hidden="1">
      <c r="A192" t="s">
        <v>495</v>
      </c>
      <c r="B192" t="s">
        <v>1340</v>
      </c>
      <c r="C192" t="s">
        <v>1342</v>
      </c>
      <c r="D192" t="s">
        <v>79</v>
      </c>
      <c r="G192" t="s">
        <v>476</v>
      </c>
      <c r="H192" t="s">
        <v>476</v>
      </c>
      <c r="I192" t="s">
        <v>573</v>
      </c>
      <c r="J192" t="str">
        <f t="shared" si="2"/>
        <v>Scope 1Refrigerant &amp; otherKyoto protocol- blendsR508Bkg</v>
      </c>
      <c r="K192" t="s">
        <v>828</v>
      </c>
      <c r="L192" s="125">
        <v>13396</v>
      </c>
      <c r="M192" t="s">
        <v>1514</v>
      </c>
      <c r="N192" t="s">
        <v>1509</v>
      </c>
      <c r="O192">
        <v>2021</v>
      </c>
    </row>
    <row r="193" spans="1:15" hidden="1">
      <c r="A193" t="s">
        <v>495</v>
      </c>
      <c r="B193" t="s">
        <v>1340</v>
      </c>
      <c r="C193" t="s">
        <v>1342</v>
      </c>
      <c r="D193" t="s">
        <v>1343</v>
      </c>
      <c r="G193" t="s">
        <v>476</v>
      </c>
      <c r="H193" t="s">
        <v>476</v>
      </c>
      <c r="I193" t="s">
        <v>573</v>
      </c>
      <c r="J193" t="str">
        <f t="shared" si="2"/>
        <v>Scope 1Refrigerant &amp; otherKyoto protocol- blendsR403akg</v>
      </c>
      <c r="K193" t="s">
        <v>829</v>
      </c>
      <c r="L193" s="125">
        <v>3124</v>
      </c>
      <c r="M193" t="s">
        <v>1514</v>
      </c>
      <c r="N193" t="s">
        <v>1509</v>
      </c>
      <c r="O193">
        <v>2021</v>
      </c>
    </row>
    <row r="194" spans="1:15" hidden="1">
      <c r="A194" t="s">
        <v>495</v>
      </c>
      <c r="B194" t="s">
        <v>1340</v>
      </c>
      <c r="C194" t="s">
        <v>1344</v>
      </c>
      <c r="D194" t="s">
        <v>81</v>
      </c>
      <c r="G194" t="s">
        <v>476</v>
      </c>
      <c r="H194" t="s">
        <v>476</v>
      </c>
      <c r="I194" t="s">
        <v>573</v>
      </c>
      <c r="J194" t="str">
        <f t="shared" si="2"/>
        <v>Scope 1Refrigerant &amp; otherMontreal protocol - standardCFC-11/R11 = trichlorofluoromethanekg</v>
      </c>
      <c r="K194" t="s">
        <v>830</v>
      </c>
      <c r="L194" s="125">
        <v>4750</v>
      </c>
      <c r="M194" t="s">
        <v>1514</v>
      </c>
      <c r="N194" t="s">
        <v>1509</v>
      </c>
      <c r="O194">
        <v>2021</v>
      </c>
    </row>
    <row r="195" spans="1:15" hidden="1">
      <c r="A195" t="s">
        <v>495</v>
      </c>
      <c r="B195" t="s">
        <v>1340</v>
      </c>
      <c r="C195" t="s">
        <v>1344</v>
      </c>
      <c r="D195" t="s">
        <v>82</v>
      </c>
      <c r="G195" t="s">
        <v>476</v>
      </c>
      <c r="H195" t="s">
        <v>476</v>
      </c>
      <c r="I195" t="s">
        <v>573</v>
      </c>
      <c r="J195" t="str">
        <f t="shared" ref="J195:J258" si="3">CONCATENATE(A195,B195,C195,D195,E195,F195,G195)</f>
        <v>Scope 1Refrigerant &amp; otherMontreal protocol - standardCFC-12/R12 = dichlorodifluoromethanekg</v>
      </c>
      <c r="K195" t="s">
        <v>831</v>
      </c>
      <c r="L195" s="125">
        <v>10900</v>
      </c>
      <c r="M195" t="s">
        <v>1514</v>
      </c>
      <c r="N195" t="s">
        <v>1509</v>
      </c>
      <c r="O195">
        <v>2021</v>
      </c>
    </row>
    <row r="196" spans="1:15" hidden="1">
      <c r="A196" t="s">
        <v>495</v>
      </c>
      <c r="B196" t="s">
        <v>1340</v>
      </c>
      <c r="C196" t="s">
        <v>1344</v>
      </c>
      <c r="D196" t="s">
        <v>83</v>
      </c>
      <c r="G196" t="s">
        <v>476</v>
      </c>
      <c r="H196" t="s">
        <v>476</v>
      </c>
      <c r="I196" t="s">
        <v>573</v>
      </c>
      <c r="J196" t="str">
        <f t="shared" si="3"/>
        <v>Scope 1Refrigerant &amp; otherMontreal protocol - standardCFC-13kg</v>
      </c>
      <c r="K196" t="s">
        <v>832</v>
      </c>
      <c r="L196" s="125">
        <v>14400</v>
      </c>
      <c r="M196" t="s">
        <v>1514</v>
      </c>
      <c r="N196" t="s">
        <v>1509</v>
      </c>
      <c r="O196">
        <v>2021</v>
      </c>
    </row>
    <row r="197" spans="1:15" hidden="1">
      <c r="A197" t="s">
        <v>495</v>
      </c>
      <c r="B197" t="s">
        <v>1340</v>
      </c>
      <c r="C197" t="s">
        <v>1344</v>
      </c>
      <c r="D197" t="s">
        <v>84</v>
      </c>
      <c r="G197" t="s">
        <v>476</v>
      </c>
      <c r="H197" t="s">
        <v>476</v>
      </c>
      <c r="I197" t="s">
        <v>573</v>
      </c>
      <c r="J197" t="str">
        <f t="shared" si="3"/>
        <v>Scope 1Refrigerant &amp; otherMontreal protocol - standardCFC-113kg</v>
      </c>
      <c r="K197" t="s">
        <v>833</v>
      </c>
      <c r="L197" s="125">
        <v>6130</v>
      </c>
      <c r="M197" t="s">
        <v>1514</v>
      </c>
      <c r="N197" t="s">
        <v>1509</v>
      </c>
      <c r="O197">
        <v>2021</v>
      </c>
    </row>
    <row r="198" spans="1:15" hidden="1">
      <c r="A198" t="s">
        <v>495</v>
      </c>
      <c r="B198" t="s">
        <v>1340</v>
      </c>
      <c r="C198" t="s">
        <v>1344</v>
      </c>
      <c r="D198" t="s">
        <v>85</v>
      </c>
      <c r="G198" t="s">
        <v>476</v>
      </c>
      <c r="H198" t="s">
        <v>476</v>
      </c>
      <c r="I198" t="s">
        <v>573</v>
      </c>
      <c r="J198" t="str">
        <f t="shared" si="3"/>
        <v>Scope 1Refrigerant &amp; otherMontreal protocol - standardCFC-114kg</v>
      </c>
      <c r="K198" t="s">
        <v>834</v>
      </c>
      <c r="L198" s="125">
        <v>10000</v>
      </c>
      <c r="M198" t="s">
        <v>1514</v>
      </c>
      <c r="N198" t="s">
        <v>1509</v>
      </c>
      <c r="O198">
        <v>2021</v>
      </c>
    </row>
    <row r="199" spans="1:15" hidden="1">
      <c r="A199" t="s">
        <v>495</v>
      </c>
      <c r="B199" t="s">
        <v>1340</v>
      </c>
      <c r="C199" t="s">
        <v>1344</v>
      </c>
      <c r="D199" t="s">
        <v>86</v>
      </c>
      <c r="G199" t="s">
        <v>476</v>
      </c>
      <c r="H199" t="s">
        <v>476</v>
      </c>
      <c r="I199" t="s">
        <v>573</v>
      </c>
      <c r="J199" t="str">
        <f t="shared" si="3"/>
        <v>Scope 1Refrigerant &amp; otherMontreal protocol - standardCFC-115kg</v>
      </c>
      <c r="K199" t="s">
        <v>835</v>
      </c>
      <c r="L199" s="125">
        <v>7370</v>
      </c>
      <c r="M199" t="s">
        <v>1514</v>
      </c>
      <c r="N199" t="s">
        <v>1509</v>
      </c>
      <c r="O199">
        <v>2021</v>
      </c>
    </row>
    <row r="200" spans="1:15" hidden="1">
      <c r="A200" t="s">
        <v>495</v>
      </c>
      <c r="B200" t="s">
        <v>1340</v>
      </c>
      <c r="C200" t="s">
        <v>1344</v>
      </c>
      <c r="D200" t="s">
        <v>87</v>
      </c>
      <c r="G200" t="s">
        <v>476</v>
      </c>
      <c r="H200" t="s">
        <v>476</v>
      </c>
      <c r="I200" t="s">
        <v>573</v>
      </c>
      <c r="J200" t="str">
        <f t="shared" si="3"/>
        <v>Scope 1Refrigerant &amp; otherMontreal protocol - standardHalon-1211kg</v>
      </c>
      <c r="K200" t="s">
        <v>836</v>
      </c>
      <c r="L200" s="125">
        <v>1890</v>
      </c>
      <c r="M200" t="s">
        <v>1514</v>
      </c>
      <c r="N200" t="s">
        <v>1509</v>
      </c>
      <c r="O200">
        <v>2021</v>
      </c>
    </row>
    <row r="201" spans="1:15" hidden="1">
      <c r="A201" t="s">
        <v>495</v>
      </c>
      <c r="B201" t="s">
        <v>1340</v>
      </c>
      <c r="C201" t="s">
        <v>1344</v>
      </c>
      <c r="D201" t="s">
        <v>88</v>
      </c>
      <c r="G201" t="s">
        <v>476</v>
      </c>
      <c r="H201" t="s">
        <v>476</v>
      </c>
      <c r="I201" t="s">
        <v>573</v>
      </c>
      <c r="J201" t="str">
        <f t="shared" si="3"/>
        <v>Scope 1Refrigerant &amp; otherMontreal protocol - standardHalon-1301kg</v>
      </c>
      <c r="K201" t="s">
        <v>837</v>
      </c>
      <c r="L201" s="125">
        <v>7140</v>
      </c>
      <c r="M201" t="s">
        <v>1514</v>
      </c>
      <c r="N201" t="s">
        <v>1509</v>
      </c>
      <c r="O201">
        <v>2021</v>
      </c>
    </row>
    <row r="202" spans="1:15" hidden="1">
      <c r="A202" t="s">
        <v>495</v>
      </c>
      <c r="B202" t="s">
        <v>1340</v>
      </c>
      <c r="C202" t="s">
        <v>1344</v>
      </c>
      <c r="D202" t="s">
        <v>89</v>
      </c>
      <c r="G202" t="s">
        <v>476</v>
      </c>
      <c r="H202" t="s">
        <v>476</v>
      </c>
      <c r="I202" t="s">
        <v>573</v>
      </c>
      <c r="J202" t="str">
        <f t="shared" si="3"/>
        <v>Scope 1Refrigerant &amp; otherMontreal protocol - standardHalon-2402kg</v>
      </c>
      <c r="K202" t="s">
        <v>838</v>
      </c>
      <c r="L202" s="125">
        <v>1640</v>
      </c>
      <c r="M202" t="s">
        <v>1514</v>
      </c>
      <c r="N202" t="s">
        <v>1509</v>
      </c>
      <c r="O202">
        <v>2021</v>
      </c>
    </row>
    <row r="203" spans="1:15" hidden="1">
      <c r="A203" t="s">
        <v>495</v>
      </c>
      <c r="B203" t="s">
        <v>1340</v>
      </c>
      <c r="C203" t="s">
        <v>1344</v>
      </c>
      <c r="D203" t="s">
        <v>90</v>
      </c>
      <c r="G203" t="s">
        <v>476</v>
      </c>
      <c r="H203" t="s">
        <v>476</v>
      </c>
      <c r="I203" t="s">
        <v>573</v>
      </c>
      <c r="J203" t="str">
        <f t="shared" si="3"/>
        <v>Scope 1Refrigerant &amp; otherMontreal protocol - standardCarbon tetrachloridekg</v>
      </c>
      <c r="K203" t="s">
        <v>839</v>
      </c>
      <c r="L203" s="125">
        <v>1400</v>
      </c>
      <c r="M203" t="s">
        <v>1514</v>
      </c>
      <c r="N203" t="s">
        <v>1509</v>
      </c>
      <c r="O203">
        <v>2021</v>
      </c>
    </row>
    <row r="204" spans="1:15" hidden="1">
      <c r="A204" t="s">
        <v>495</v>
      </c>
      <c r="B204" t="s">
        <v>1340</v>
      </c>
      <c r="C204" t="s">
        <v>1344</v>
      </c>
      <c r="D204" t="s">
        <v>91</v>
      </c>
      <c r="G204" t="s">
        <v>476</v>
      </c>
      <c r="H204" t="s">
        <v>476</v>
      </c>
      <c r="I204" t="s">
        <v>573</v>
      </c>
      <c r="J204" t="str">
        <f t="shared" si="3"/>
        <v>Scope 1Refrigerant &amp; otherMontreal protocol - standardMethyl bromidekg</v>
      </c>
      <c r="K204" t="s">
        <v>840</v>
      </c>
      <c r="L204" s="125">
        <v>5</v>
      </c>
      <c r="M204" t="s">
        <v>1514</v>
      </c>
      <c r="N204" t="s">
        <v>1509</v>
      </c>
      <c r="O204">
        <v>2021</v>
      </c>
    </row>
    <row r="205" spans="1:15" hidden="1">
      <c r="A205" t="s">
        <v>495</v>
      </c>
      <c r="B205" t="s">
        <v>1340</v>
      </c>
      <c r="C205" t="s">
        <v>1344</v>
      </c>
      <c r="D205" t="s">
        <v>92</v>
      </c>
      <c r="G205" t="s">
        <v>476</v>
      </c>
      <c r="H205" t="s">
        <v>476</v>
      </c>
      <c r="I205" t="s">
        <v>573</v>
      </c>
      <c r="J205" t="str">
        <f t="shared" si="3"/>
        <v>Scope 1Refrigerant &amp; otherMontreal protocol - standardMethyl chloroformkg</v>
      </c>
      <c r="K205" t="s">
        <v>841</v>
      </c>
      <c r="L205" s="125">
        <v>146</v>
      </c>
      <c r="M205" t="s">
        <v>1514</v>
      </c>
      <c r="N205" t="s">
        <v>1509</v>
      </c>
      <c r="O205">
        <v>2021</v>
      </c>
    </row>
    <row r="206" spans="1:15" hidden="1">
      <c r="A206" t="s">
        <v>495</v>
      </c>
      <c r="B206" t="s">
        <v>1340</v>
      </c>
      <c r="C206" t="s">
        <v>1344</v>
      </c>
      <c r="D206" t="s">
        <v>93</v>
      </c>
      <c r="G206" t="s">
        <v>476</v>
      </c>
      <c r="H206" t="s">
        <v>476</v>
      </c>
      <c r="I206" t="s">
        <v>573</v>
      </c>
      <c r="J206" t="str">
        <f t="shared" si="3"/>
        <v>Scope 1Refrigerant &amp; otherMontreal protocol - standardHCFC-22/R22 = chlorodifluoromethanekg</v>
      </c>
      <c r="K206" t="s">
        <v>842</v>
      </c>
      <c r="L206" s="125">
        <v>1810</v>
      </c>
      <c r="M206" t="s">
        <v>1514</v>
      </c>
      <c r="N206" t="s">
        <v>1509</v>
      </c>
      <c r="O206">
        <v>2021</v>
      </c>
    </row>
    <row r="207" spans="1:15" hidden="1">
      <c r="A207" t="s">
        <v>495</v>
      </c>
      <c r="B207" t="s">
        <v>1340</v>
      </c>
      <c r="C207" t="s">
        <v>1344</v>
      </c>
      <c r="D207" t="s">
        <v>94</v>
      </c>
      <c r="G207" t="s">
        <v>476</v>
      </c>
      <c r="H207" t="s">
        <v>476</v>
      </c>
      <c r="I207" t="s">
        <v>573</v>
      </c>
      <c r="J207" t="str">
        <f t="shared" si="3"/>
        <v>Scope 1Refrigerant &amp; otherMontreal protocol - standardHCFC-123kg</v>
      </c>
      <c r="K207" t="s">
        <v>843</v>
      </c>
      <c r="L207" s="125">
        <v>77</v>
      </c>
      <c r="M207" t="s">
        <v>1514</v>
      </c>
      <c r="N207" t="s">
        <v>1509</v>
      </c>
      <c r="O207">
        <v>2021</v>
      </c>
    </row>
    <row r="208" spans="1:15" hidden="1">
      <c r="A208" t="s">
        <v>495</v>
      </c>
      <c r="B208" t="s">
        <v>1340</v>
      </c>
      <c r="C208" t="s">
        <v>1344</v>
      </c>
      <c r="D208" t="s">
        <v>95</v>
      </c>
      <c r="G208" t="s">
        <v>476</v>
      </c>
      <c r="H208" t="s">
        <v>476</v>
      </c>
      <c r="I208" t="s">
        <v>573</v>
      </c>
      <c r="J208" t="str">
        <f t="shared" si="3"/>
        <v>Scope 1Refrigerant &amp; otherMontreal protocol - standardHCFC-124kg</v>
      </c>
      <c r="K208" t="s">
        <v>844</v>
      </c>
      <c r="L208" s="125">
        <v>609</v>
      </c>
      <c r="M208" t="s">
        <v>1514</v>
      </c>
      <c r="N208" t="s">
        <v>1509</v>
      </c>
      <c r="O208">
        <v>2021</v>
      </c>
    </row>
    <row r="209" spans="1:15" hidden="1">
      <c r="A209" t="s">
        <v>495</v>
      </c>
      <c r="B209" t="s">
        <v>1340</v>
      </c>
      <c r="C209" t="s">
        <v>1344</v>
      </c>
      <c r="D209" t="s">
        <v>96</v>
      </c>
      <c r="G209" t="s">
        <v>476</v>
      </c>
      <c r="H209" t="s">
        <v>476</v>
      </c>
      <c r="I209" t="s">
        <v>573</v>
      </c>
      <c r="J209" t="str">
        <f t="shared" si="3"/>
        <v>Scope 1Refrigerant &amp; otherMontreal protocol - standardHCFC-141bkg</v>
      </c>
      <c r="K209" t="s">
        <v>845</v>
      </c>
      <c r="L209" s="125">
        <v>725</v>
      </c>
      <c r="M209" t="s">
        <v>1514</v>
      </c>
      <c r="N209" t="s">
        <v>1509</v>
      </c>
      <c r="O209">
        <v>2021</v>
      </c>
    </row>
    <row r="210" spans="1:15" hidden="1">
      <c r="A210" t="s">
        <v>495</v>
      </c>
      <c r="B210" t="s">
        <v>1340</v>
      </c>
      <c r="C210" t="s">
        <v>1344</v>
      </c>
      <c r="D210" t="s">
        <v>97</v>
      </c>
      <c r="G210" t="s">
        <v>476</v>
      </c>
      <c r="H210" t="s">
        <v>476</v>
      </c>
      <c r="I210" t="s">
        <v>573</v>
      </c>
      <c r="J210" t="str">
        <f t="shared" si="3"/>
        <v>Scope 1Refrigerant &amp; otherMontreal protocol - standardHCFC-142bkg</v>
      </c>
      <c r="K210" t="s">
        <v>846</v>
      </c>
      <c r="L210" s="125">
        <v>2310</v>
      </c>
      <c r="M210" t="s">
        <v>1514</v>
      </c>
      <c r="N210" t="s">
        <v>1509</v>
      </c>
      <c r="O210">
        <v>2021</v>
      </c>
    </row>
    <row r="211" spans="1:15" hidden="1">
      <c r="A211" t="s">
        <v>495</v>
      </c>
      <c r="B211" t="s">
        <v>1340</v>
      </c>
      <c r="C211" t="s">
        <v>1344</v>
      </c>
      <c r="D211" t="s">
        <v>98</v>
      </c>
      <c r="G211" t="s">
        <v>476</v>
      </c>
      <c r="H211" t="s">
        <v>476</v>
      </c>
      <c r="I211" t="s">
        <v>573</v>
      </c>
      <c r="J211" t="str">
        <f t="shared" si="3"/>
        <v>Scope 1Refrigerant &amp; otherMontreal protocol - standardHCFC-225cakg</v>
      </c>
      <c r="K211" t="s">
        <v>847</v>
      </c>
      <c r="L211" s="125">
        <v>122</v>
      </c>
      <c r="M211" t="s">
        <v>1514</v>
      </c>
      <c r="N211" t="s">
        <v>1509</v>
      </c>
      <c r="O211">
        <v>2021</v>
      </c>
    </row>
    <row r="212" spans="1:15" hidden="1">
      <c r="A212" t="s">
        <v>495</v>
      </c>
      <c r="B212" t="s">
        <v>1340</v>
      </c>
      <c r="C212" t="s">
        <v>1344</v>
      </c>
      <c r="D212" t="s">
        <v>99</v>
      </c>
      <c r="G212" t="s">
        <v>476</v>
      </c>
      <c r="H212" t="s">
        <v>476</v>
      </c>
      <c r="I212" t="s">
        <v>573</v>
      </c>
      <c r="J212" t="str">
        <f t="shared" si="3"/>
        <v>Scope 1Refrigerant &amp; otherMontreal protocol - standardHCFC-225cbkg</v>
      </c>
      <c r="K212" t="s">
        <v>848</v>
      </c>
      <c r="L212" s="125">
        <v>595</v>
      </c>
      <c r="M212" t="s">
        <v>1514</v>
      </c>
      <c r="N212" t="s">
        <v>1509</v>
      </c>
      <c r="O212">
        <v>2021</v>
      </c>
    </row>
    <row r="213" spans="1:15" hidden="1">
      <c r="A213" t="s">
        <v>495</v>
      </c>
      <c r="B213" t="s">
        <v>1340</v>
      </c>
      <c r="C213" t="s">
        <v>1344</v>
      </c>
      <c r="D213" t="s">
        <v>100</v>
      </c>
      <c r="G213" t="s">
        <v>476</v>
      </c>
      <c r="H213" t="s">
        <v>476</v>
      </c>
      <c r="I213" t="s">
        <v>573</v>
      </c>
      <c r="J213" t="str">
        <f t="shared" si="3"/>
        <v>Scope 1Refrigerant &amp; otherMontreal protocol - standardHCFC-21kg</v>
      </c>
      <c r="K213" t="s">
        <v>849</v>
      </c>
      <c r="L213" s="125">
        <v>151</v>
      </c>
      <c r="M213" t="s">
        <v>1514</v>
      </c>
      <c r="N213" t="s">
        <v>1509</v>
      </c>
      <c r="O213">
        <v>2021</v>
      </c>
    </row>
    <row r="214" spans="1:15" hidden="1">
      <c r="A214" t="s">
        <v>495</v>
      </c>
      <c r="B214" t="s">
        <v>1340</v>
      </c>
      <c r="C214" t="s">
        <v>1345</v>
      </c>
      <c r="D214" t="s">
        <v>101</v>
      </c>
      <c r="G214" t="s">
        <v>476</v>
      </c>
      <c r="H214" t="s">
        <v>476</v>
      </c>
      <c r="I214" t="s">
        <v>573</v>
      </c>
      <c r="J214" t="str">
        <f t="shared" si="3"/>
        <v>Scope 1Refrigerant &amp; otherOther perfluorinated gasesNitrogen trifluoridekg</v>
      </c>
      <c r="K214" t="s">
        <v>850</v>
      </c>
      <c r="L214" s="125">
        <v>17200</v>
      </c>
      <c r="M214" t="s">
        <v>1514</v>
      </c>
      <c r="N214" t="s">
        <v>1509</v>
      </c>
      <c r="O214">
        <v>2021</v>
      </c>
    </row>
    <row r="215" spans="1:15" hidden="1">
      <c r="A215" t="s">
        <v>495</v>
      </c>
      <c r="B215" t="s">
        <v>1340</v>
      </c>
      <c r="C215" t="s">
        <v>1345</v>
      </c>
      <c r="D215" t="s">
        <v>102</v>
      </c>
      <c r="G215" t="s">
        <v>476</v>
      </c>
      <c r="H215" t="s">
        <v>476</v>
      </c>
      <c r="I215" t="s">
        <v>573</v>
      </c>
      <c r="J215" t="str">
        <f t="shared" si="3"/>
        <v>Scope 1Refrigerant &amp; otherOther perfluorinated gasesPFC-9-1-18kg</v>
      </c>
      <c r="K215" t="s">
        <v>851</v>
      </c>
      <c r="L215" s="125">
        <v>7500</v>
      </c>
      <c r="M215" t="s">
        <v>1514</v>
      </c>
      <c r="N215" t="s">
        <v>1509</v>
      </c>
      <c r="O215">
        <v>2021</v>
      </c>
    </row>
    <row r="216" spans="1:15" hidden="1">
      <c r="A216" t="s">
        <v>495</v>
      </c>
      <c r="B216" t="s">
        <v>1340</v>
      </c>
      <c r="C216" t="s">
        <v>1345</v>
      </c>
      <c r="D216" t="s">
        <v>103</v>
      </c>
      <c r="G216" t="s">
        <v>476</v>
      </c>
      <c r="H216" t="s">
        <v>476</v>
      </c>
      <c r="I216" t="s">
        <v>573</v>
      </c>
      <c r="J216" t="str">
        <f t="shared" si="3"/>
        <v>Scope 1Refrigerant &amp; otherOther perfluorinated gasesTrifluoromethyl sulphur pentafluoridekg</v>
      </c>
      <c r="K216" t="s">
        <v>852</v>
      </c>
      <c r="L216" s="125">
        <v>17700</v>
      </c>
      <c r="M216" t="s">
        <v>1514</v>
      </c>
      <c r="N216" t="s">
        <v>1509</v>
      </c>
      <c r="O216">
        <v>2021</v>
      </c>
    </row>
    <row r="217" spans="1:15" hidden="1">
      <c r="A217" t="s">
        <v>495</v>
      </c>
      <c r="B217" t="s">
        <v>1340</v>
      </c>
      <c r="C217" t="s">
        <v>1345</v>
      </c>
      <c r="D217" t="s">
        <v>104</v>
      </c>
      <c r="G217" t="s">
        <v>476</v>
      </c>
      <c r="H217" t="s">
        <v>476</v>
      </c>
      <c r="I217" t="s">
        <v>573</v>
      </c>
      <c r="J217" t="str">
        <f t="shared" si="3"/>
        <v>Scope 1Refrigerant &amp; otherOther perfluorinated gasesPerfluorocyclopropanekg</v>
      </c>
      <c r="K217" t="s">
        <v>853</v>
      </c>
      <c r="L217" s="125">
        <v>17340</v>
      </c>
      <c r="M217" t="s">
        <v>1514</v>
      </c>
      <c r="N217" t="s">
        <v>1509</v>
      </c>
      <c r="O217">
        <v>2021</v>
      </c>
    </row>
    <row r="218" spans="1:15" hidden="1">
      <c r="A218" t="s">
        <v>495</v>
      </c>
      <c r="B218" t="s">
        <v>1340</v>
      </c>
      <c r="C218" t="s">
        <v>1346</v>
      </c>
      <c r="D218" t="s">
        <v>105</v>
      </c>
      <c r="G218" t="s">
        <v>476</v>
      </c>
      <c r="H218" t="s">
        <v>476</v>
      </c>
      <c r="I218" t="s">
        <v>573</v>
      </c>
      <c r="J218" t="str">
        <f t="shared" si="3"/>
        <v>Scope 1Refrigerant &amp; otherFluorinated ethersHFE-125kg</v>
      </c>
      <c r="K218" t="s">
        <v>854</v>
      </c>
      <c r="L218" s="125">
        <v>14900</v>
      </c>
      <c r="M218" t="s">
        <v>1514</v>
      </c>
      <c r="N218" t="s">
        <v>1509</v>
      </c>
      <c r="O218">
        <v>2021</v>
      </c>
    </row>
    <row r="219" spans="1:15" hidden="1">
      <c r="A219" t="s">
        <v>495</v>
      </c>
      <c r="B219" t="s">
        <v>1340</v>
      </c>
      <c r="C219" t="s">
        <v>1346</v>
      </c>
      <c r="D219" t="s">
        <v>106</v>
      </c>
      <c r="G219" t="s">
        <v>476</v>
      </c>
      <c r="H219" t="s">
        <v>476</v>
      </c>
      <c r="I219" t="s">
        <v>573</v>
      </c>
      <c r="J219" t="str">
        <f t="shared" si="3"/>
        <v>Scope 1Refrigerant &amp; otherFluorinated ethersHFE-134kg</v>
      </c>
      <c r="K219" t="s">
        <v>855</v>
      </c>
      <c r="L219" s="125">
        <v>6320</v>
      </c>
      <c r="M219" t="s">
        <v>1514</v>
      </c>
      <c r="N219" t="s">
        <v>1509</v>
      </c>
      <c r="O219">
        <v>2021</v>
      </c>
    </row>
    <row r="220" spans="1:15" hidden="1">
      <c r="A220" t="s">
        <v>495</v>
      </c>
      <c r="B220" t="s">
        <v>1340</v>
      </c>
      <c r="C220" t="s">
        <v>1346</v>
      </c>
      <c r="D220" t="s">
        <v>107</v>
      </c>
      <c r="G220" t="s">
        <v>476</v>
      </c>
      <c r="H220" t="s">
        <v>476</v>
      </c>
      <c r="I220" t="s">
        <v>573</v>
      </c>
      <c r="J220" t="str">
        <f t="shared" si="3"/>
        <v>Scope 1Refrigerant &amp; otherFluorinated ethersHFE-143akg</v>
      </c>
      <c r="K220" t="s">
        <v>856</v>
      </c>
      <c r="L220" s="125">
        <v>756</v>
      </c>
      <c r="M220" t="s">
        <v>1514</v>
      </c>
      <c r="N220" t="s">
        <v>1509</v>
      </c>
      <c r="O220">
        <v>2021</v>
      </c>
    </row>
    <row r="221" spans="1:15" hidden="1">
      <c r="A221" t="s">
        <v>495</v>
      </c>
      <c r="B221" t="s">
        <v>1340</v>
      </c>
      <c r="C221" t="s">
        <v>1346</v>
      </c>
      <c r="D221" t="s">
        <v>108</v>
      </c>
      <c r="G221" t="s">
        <v>476</v>
      </c>
      <c r="H221" t="s">
        <v>476</v>
      </c>
      <c r="I221" t="s">
        <v>573</v>
      </c>
      <c r="J221" t="str">
        <f t="shared" si="3"/>
        <v>Scope 1Refrigerant &amp; otherFluorinated ethersHCFE-235da2kg</v>
      </c>
      <c r="K221" t="s">
        <v>857</v>
      </c>
      <c r="L221" s="125">
        <v>350</v>
      </c>
      <c r="M221" t="s">
        <v>1514</v>
      </c>
      <c r="N221" t="s">
        <v>1509</v>
      </c>
      <c r="O221">
        <v>2021</v>
      </c>
    </row>
    <row r="222" spans="1:15" hidden="1">
      <c r="A222" t="s">
        <v>495</v>
      </c>
      <c r="B222" t="s">
        <v>1340</v>
      </c>
      <c r="C222" t="s">
        <v>1346</v>
      </c>
      <c r="D222" t="s">
        <v>109</v>
      </c>
      <c r="G222" t="s">
        <v>476</v>
      </c>
      <c r="H222" t="s">
        <v>476</v>
      </c>
      <c r="I222" t="s">
        <v>573</v>
      </c>
      <c r="J222" t="str">
        <f t="shared" si="3"/>
        <v>Scope 1Refrigerant &amp; otherFluorinated ethersHFE-245cb2kg</v>
      </c>
      <c r="K222" t="s">
        <v>858</v>
      </c>
      <c r="L222" s="125">
        <v>708</v>
      </c>
      <c r="M222" t="s">
        <v>1514</v>
      </c>
      <c r="N222" t="s">
        <v>1509</v>
      </c>
      <c r="O222">
        <v>2021</v>
      </c>
    </row>
    <row r="223" spans="1:15" hidden="1">
      <c r="A223" t="s">
        <v>495</v>
      </c>
      <c r="B223" t="s">
        <v>1340</v>
      </c>
      <c r="C223" t="s">
        <v>1346</v>
      </c>
      <c r="D223" t="s">
        <v>110</v>
      </c>
      <c r="G223" t="s">
        <v>476</v>
      </c>
      <c r="H223" t="s">
        <v>476</v>
      </c>
      <c r="I223" t="s">
        <v>573</v>
      </c>
      <c r="J223" t="str">
        <f t="shared" si="3"/>
        <v>Scope 1Refrigerant &amp; otherFluorinated ethersHFE-245fa2kg</v>
      </c>
      <c r="K223" t="s">
        <v>859</v>
      </c>
      <c r="L223" s="125">
        <v>659</v>
      </c>
      <c r="M223" t="s">
        <v>1514</v>
      </c>
      <c r="N223" t="s">
        <v>1509</v>
      </c>
      <c r="O223">
        <v>2021</v>
      </c>
    </row>
    <row r="224" spans="1:15" hidden="1">
      <c r="A224" t="s">
        <v>495</v>
      </c>
      <c r="B224" t="s">
        <v>1340</v>
      </c>
      <c r="C224" t="s">
        <v>1346</v>
      </c>
      <c r="D224" t="s">
        <v>111</v>
      </c>
      <c r="G224" t="s">
        <v>476</v>
      </c>
      <c r="H224" t="s">
        <v>476</v>
      </c>
      <c r="I224" t="s">
        <v>573</v>
      </c>
      <c r="J224" t="str">
        <f t="shared" si="3"/>
        <v>Scope 1Refrigerant &amp; otherFluorinated ethersHFE-254cb2kg</v>
      </c>
      <c r="K224" t="s">
        <v>860</v>
      </c>
      <c r="L224" s="125">
        <v>359</v>
      </c>
      <c r="M224" t="s">
        <v>1514</v>
      </c>
      <c r="N224" t="s">
        <v>1509</v>
      </c>
      <c r="O224">
        <v>2021</v>
      </c>
    </row>
    <row r="225" spans="1:15" hidden="1">
      <c r="A225" t="s">
        <v>495</v>
      </c>
      <c r="B225" t="s">
        <v>1340</v>
      </c>
      <c r="C225" t="s">
        <v>1346</v>
      </c>
      <c r="D225" t="s">
        <v>112</v>
      </c>
      <c r="G225" t="s">
        <v>476</v>
      </c>
      <c r="H225" t="s">
        <v>476</v>
      </c>
      <c r="I225" t="s">
        <v>573</v>
      </c>
      <c r="J225" t="str">
        <f t="shared" si="3"/>
        <v>Scope 1Refrigerant &amp; otherFluorinated ethersHFE-347mcc3kg</v>
      </c>
      <c r="K225" t="s">
        <v>861</v>
      </c>
      <c r="L225" s="125">
        <v>575</v>
      </c>
      <c r="M225" t="s">
        <v>1514</v>
      </c>
      <c r="N225" t="s">
        <v>1509</v>
      </c>
      <c r="O225">
        <v>2021</v>
      </c>
    </row>
    <row r="226" spans="1:15" hidden="1">
      <c r="A226" t="s">
        <v>495</v>
      </c>
      <c r="B226" t="s">
        <v>1340</v>
      </c>
      <c r="C226" t="s">
        <v>1346</v>
      </c>
      <c r="D226" t="s">
        <v>113</v>
      </c>
      <c r="G226" t="s">
        <v>476</v>
      </c>
      <c r="H226" t="s">
        <v>476</v>
      </c>
      <c r="I226" t="s">
        <v>573</v>
      </c>
      <c r="J226" t="str">
        <f t="shared" si="3"/>
        <v>Scope 1Refrigerant &amp; otherFluorinated ethersHFE-347pcf2kg</v>
      </c>
      <c r="K226" t="s">
        <v>862</v>
      </c>
      <c r="L226" s="125">
        <v>580</v>
      </c>
      <c r="M226" t="s">
        <v>1514</v>
      </c>
      <c r="N226" t="s">
        <v>1509</v>
      </c>
      <c r="O226">
        <v>2021</v>
      </c>
    </row>
    <row r="227" spans="1:15" hidden="1">
      <c r="A227" t="s">
        <v>495</v>
      </c>
      <c r="B227" t="s">
        <v>1340</v>
      </c>
      <c r="C227" t="s">
        <v>1346</v>
      </c>
      <c r="D227" t="s">
        <v>114</v>
      </c>
      <c r="G227" t="s">
        <v>476</v>
      </c>
      <c r="H227" t="s">
        <v>476</v>
      </c>
      <c r="I227" t="s">
        <v>573</v>
      </c>
      <c r="J227" t="str">
        <f t="shared" si="3"/>
        <v>Scope 1Refrigerant &amp; otherFluorinated ethersHFE-356pcc3kg</v>
      </c>
      <c r="K227" t="s">
        <v>863</v>
      </c>
      <c r="L227" s="125">
        <v>110</v>
      </c>
      <c r="M227" t="s">
        <v>1514</v>
      </c>
      <c r="N227" t="s">
        <v>1509</v>
      </c>
      <c r="O227">
        <v>2021</v>
      </c>
    </row>
    <row r="228" spans="1:15" hidden="1">
      <c r="A228" t="s">
        <v>495</v>
      </c>
      <c r="B228" t="s">
        <v>1340</v>
      </c>
      <c r="C228" t="s">
        <v>1346</v>
      </c>
      <c r="D228" t="s">
        <v>115</v>
      </c>
      <c r="G228" t="s">
        <v>476</v>
      </c>
      <c r="H228" t="s">
        <v>476</v>
      </c>
      <c r="I228" t="s">
        <v>573</v>
      </c>
      <c r="J228" t="str">
        <f t="shared" si="3"/>
        <v>Scope 1Refrigerant &amp; otherFluorinated ethersHFE-449sl (HFE-7100)kg</v>
      </c>
      <c r="K228" t="s">
        <v>864</v>
      </c>
      <c r="L228" s="125">
        <v>297</v>
      </c>
      <c r="M228" t="s">
        <v>1514</v>
      </c>
      <c r="N228" t="s">
        <v>1509</v>
      </c>
      <c r="O228">
        <v>2021</v>
      </c>
    </row>
    <row r="229" spans="1:15" hidden="1">
      <c r="A229" t="s">
        <v>495</v>
      </c>
      <c r="B229" t="s">
        <v>1340</v>
      </c>
      <c r="C229" t="s">
        <v>1346</v>
      </c>
      <c r="D229" t="s">
        <v>116</v>
      </c>
      <c r="G229" t="s">
        <v>476</v>
      </c>
      <c r="H229" t="s">
        <v>476</v>
      </c>
      <c r="I229" t="s">
        <v>573</v>
      </c>
      <c r="J229" t="str">
        <f t="shared" si="3"/>
        <v>Scope 1Refrigerant &amp; otherFluorinated ethersHFE-569sf2 (HFE-7200)kg</v>
      </c>
      <c r="K229" t="s">
        <v>865</v>
      </c>
      <c r="L229" s="125">
        <v>59</v>
      </c>
      <c r="M229" t="s">
        <v>1514</v>
      </c>
      <c r="N229" t="s">
        <v>1509</v>
      </c>
      <c r="O229">
        <v>2021</v>
      </c>
    </row>
    <row r="230" spans="1:15" hidden="1">
      <c r="A230" t="s">
        <v>495</v>
      </c>
      <c r="B230" t="s">
        <v>1340</v>
      </c>
      <c r="C230" t="s">
        <v>1346</v>
      </c>
      <c r="D230" t="s">
        <v>117</v>
      </c>
      <c r="G230" t="s">
        <v>476</v>
      </c>
      <c r="H230" t="s">
        <v>476</v>
      </c>
      <c r="I230" t="s">
        <v>573</v>
      </c>
      <c r="J230" t="str">
        <f t="shared" si="3"/>
        <v>Scope 1Refrigerant &amp; otherFluorinated ethersHFE-43-10pccc124 (H-Galden1040x)kg</v>
      </c>
      <c r="K230" t="s">
        <v>866</v>
      </c>
      <c r="L230" s="125">
        <v>1870</v>
      </c>
      <c r="M230" t="s">
        <v>1514</v>
      </c>
      <c r="N230" t="s">
        <v>1509</v>
      </c>
      <c r="O230">
        <v>2021</v>
      </c>
    </row>
    <row r="231" spans="1:15" hidden="1">
      <c r="A231" t="s">
        <v>495</v>
      </c>
      <c r="B231" t="s">
        <v>1340</v>
      </c>
      <c r="C231" t="s">
        <v>1346</v>
      </c>
      <c r="D231" t="s">
        <v>118</v>
      </c>
      <c r="G231" t="s">
        <v>476</v>
      </c>
      <c r="H231" t="s">
        <v>476</v>
      </c>
      <c r="I231" t="s">
        <v>573</v>
      </c>
      <c r="J231" t="str">
        <f t="shared" si="3"/>
        <v>Scope 1Refrigerant &amp; otherFluorinated ethersHFE-236ca12 (HG-10)kg</v>
      </c>
      <c r="K231" t="s">
        <v>867</v>
      </c>
      <c r="L231" s="125">
        <v>2800</v>
      </c>
      <c r="M231" t="s">
        <v>1514</v>
      </c>
      <c r="N231" t="s">
        <v>1509</v>
      </c>
      <c r="O231">
        <v>2021</v>
      </c>
    </row>
    <row r="232" spans="1:15" hidden="1">
      <c r="A232" t="s">
        <v>495</v>
      </c>
      <c r="B232" t="s">
        <v>1340</v>
      </c>
      <c r="C232" t="s">
        <v>1346</v>
      </c>
      <c r="D232" t="s">
        <v>119</v>
      </c>
      <c r="G232" t="s">
        <v>476</v>
      </c>
      <c r="H232" t="s">
        <v>476</v>
      </c>
      <c r="I232" t="s">
        <v>573</v>
      </c>
      <c r="J232" t="str">
        <f t="shared" si="3"/>
        <v>Scope 1Refrigerant &amp; otherFluorinated ethersHFE-338pcc13 (HG-01)kg</v>
      </c>
      <c r="K232" t="s">
        <v>868</v>
      </c>
      <c r="L232" s="125">
        <v>1500</v>
      </c>
      <c r="M232" t="s">
        <v>1514</v>
      </c>
      <c r="N232" t="s">
        <v>1509</v>
      </c>
      <c r="O232">
        <v>2021</v>
      </c>
    </row>
    <row r="233" spans="1:15" hidden="1">
      <c r="A233" t="s">
        <v>495</v>
      </c>
      <c r="B233" t="s">
        <v>1340</v>
      </c>
      <c r="C233" t="s">
        <v>1347</v>
      </c>
      <c r="D233" t="s">
        <v>120</v>
      </c>
      <c r="G233" t="s">
        <v>476</v>
      </c>
      <c r="H233" t="s">
        <v>476</v>
      </c>
      <c r="I233" t="s">
        <v>573</v>
      </c>
      <c r="J233" t="str">
        <f t="shared" si="3"/>
        <v>Scope 1Refrigerant &amp; otherOther refrigerantsPFPMIEkg</v>
      </c>
      <c r="K233" t="s">
        <v>869</v>
      </c>
      <c r="L233" s="125">
        <v>10300</v>
      </c>
      <c r="M233" t="s">
        <v>1514</v>
      </c>
      <c r="N233" t="s">
        <v>1509</v>
      </c>
      <c r="O233">
        <v>2021</v>
      </c>
    </row>
    <row r="234" spans="1:15" hidden="1">
      <c r="A234" t="s">
        <v>495</v>
      </c>
      <c r="B234" t="s">
        <v>1340</v>
      </c>
      <c r="C234" t="s">
        <v>1347</v>
      </c>
      <c r="D234" t="s">
        <v>121</v>
      </c>
      <c r="G234" t="s">
        <v>476</v>
      </c>
      <c r="H234" t="s">
        <v>476</v>
      </c>
      <c r="I234" t="s">
        <v>573</v>
      </c>
      <c r="J234" t="str">
        <f t="shared" si="3"/>
        <v>Scope 1Refrigerant &amp; otherOther refrigerantsDimethyletherkg</v>
      </c>
      <c r="K234" t="s">
        <v>870</v>
      </c>
      <c r="L234" s="125">
        <v>1</v>
      </c>
      <c r="M234" t="s">
        <v>1514</v>
      </c>
      <c r="N234" t="s">
        <v>1509</v>
      </c>
      <c r="O234">
        <v>2021</v>
      </c>
    </row>
    <row r="235" spans="1:15" hidden="1">
      <c r="A235" t="s">
        <v>495</v>
      </c>
      <c r="B235" t="s">
        <v>1340</v>
      </c>
      <c r="C235" t="s">
        <v>1347</v>
      </c>
      <c r="D235" t="s">
        <v>122</v>
      </c>
      <c r="G235" t="s">
        <v>476</v>
      </c>
      <c r="H235" t="s">
        <v>476</v>
      </c>
      <c r="I235" t="s">
        <v>573</v>
      </c>
      <c r="J235" t="str">
        <f t="shared" si="3"/>
        <v>Scope 1Refrigerant &amp; otherOther refrigerantsMethylene chloridekg</v>
      </c>
      <c r="K235" t="s">
        <v>871</v>
      </c>
      <c r="L235" s="125">
        <v>8.6999999999999993</v>
      </c>
      <c r="M235" t="s">
        <v>1514</v>
      </c>
      <c r="N235" t="s">
        <v>1509</v>
      </c>
      <c r="O235">
        <v>2021</v>
      </c>
    </row>
    <row r="236" spans="1:15" hidden="1">
      <c r="A236" t="s">
        <v>495</v>
      </c>
      <c r="B236" t="s">
        <v>1340</v>
      </c>
      <c r="C236" t="s">
        <v>1347</v>
      </c>
      <c r="D236" t="s">
        <v>123</v>
      </c>
      <c r="G236" t="s">
        <v>476</v>
      </c>
      <c r="H236" t="s">
        <v>476</v>
      </c>
      <c r="I236" t="s">
        <v>573</v>
      </c>
      <c r="J236" t="str">
        <f t="shared" si="3"/>
        <v>Scope 1Refrigerant &amp; otherOther refrigerantsMethyl chloridekg</v>
      </c>
      <c r="K236" t="s">
        <v>872</v>
      </c>
      <c r="L236" s="125">
        <v>13</v>
      </c>
      <c r="M236" t="s">
        <v>1514</v>
      </c>
      <c r="N236" t="s">
        <v>1509</v>
      </c>
      <c r="O236">
        <v>2021</v>
      </c>
    </row>
    <row r="237" spans="1:15" hidden="1">
      <c r="A237" t="s">
        <v>495</v>
      </c>
      <c r="B237" t="s">
        <v>1340</v>
      </c>
      <c r="C237" t="s">
        <v>1347</v>
      </c>
      <c r="D237" t="s">
        <v>124</v>
      </c>
      <c r="G237" t="s">
        <v>476</v>
      </c>
      <c r="H237" t="s">
        <v>476</v>
      </c>
      <c r="I237" t="s">
        <v>573</v>
      </c>
      <c r="J237" t="str">
        <f t="shared" si="3"/>
        <v>Scope 1Refrigerant &amp; otherOther refrigerantsR290 = propanekg</v>
      </c>
      <c r="K237" t="s">
        <v>873</v>
      </c>
      <c r="L237" s="125">
        <v>3.3</v>
      </c>
      <c r="M237" t="s">
        <v>1514</v>
      </c>
      <c r="N237" t="s">
        <v>1509</v>
      </c>
      <c r="O237">
        <v>2021</v>
      </c>
    </row>
    <row r="238" spans="1:15" hidden="1">
      <c r="A238" t="s">
        <v>495</v>
      </c>
      <c r="B238" t="s">
        <v>1340</v>
      </c>
      <c r="C238" t="s">
        <v>1347</v>
      </c>
      <c r="D238" t="s">
        <v>125</v>
      </c>
      <c r="G238" t="s">
        <v>476</v>
      </c>
      <c r="H238" t="s">
        <v>476</v>
      </c>
      <c r="I238" t="s">
        <v>573</v>
      </c>
      <c r="J238" t="str">
        <f t="shared" si="3"/>
        <v>Scope 1Refrigerant &amp; otherOther refrigerantsR600A = isobutanekg</v>
      </c>
      <c r="K238" t="s">
        <v>874</v>
      </c>
      <c r="L238" s="125">
        <v>3</v>
      </c>
      <c r="M238" t="s">
        <v>1514</v>
      </c>
      <c r="N238" t="s">
        <v>1509</v>
      </c>
      <c r="O238">
        <v>2021</v>
      </c>
    </row>
    <row r="239" spans="1:15" hidden="1">
      <c r="A239" t="s">
        <v>495</v>
      </c>
      <c r="B239" t="s">
        <v>1340</v>
      </c>
      <c r="C239" t="s">
        <v>1347</v>
      </c>
      <c r="D239" t="s">
        <v>1348</v>
      </c>
      <c r="G239" t="s">
        <v>476</v>
      </c>
      <c r="H239" t="s">
        <v>476</v>
      </c>
      <c r="I239" t="s">
        <v>573</v>
      </c>
      <c r="J239" t="str">
        <f t="shared" si="3"/>
        <v>Scope 1Refrigerant &amp; otherOther refrigerantsR1234yf kg</v>
      </c>
      <c r="K239" t="s">
        <v>875</v>
      </c>
      <c r="L239" s="125" t="s">
        <v>876</v>
      </c>
      <c r="M239" t="s">
        <v>1514</v>
      </c>
      <c r="N239" t="s">
        <v>1509</v>
      </c>
      <c r="O239">
        <v>2021</v>
      </c>
    </row>
    <row r="240" spans="1:15" hidden="1">
      <c r="A240" t="s">
        <v>495</v>
      </c>
      <c r="B240" t="s">
        <v>1340</v>
      </c>
      <c r="C240" t="s">
        <v>1347</v>
      </c>
      <c r="D240" t="s">
        <v>1349</v>
      </c>
      <c r="G240" t="s">
        <v>476</v>
      </c>
      <c r="H240" t="s">
        <v>476</v>
      </c>
      <c r="I240" t="s">
        <v>573</v>
      </c>
      <c r="J240" t="str">
        <f t="shared" si="3"/>
        <v>Scope 1Refrigerant &amp; otherOther refrigerantsR1234ze kg</v>
      </c>
      <c r="K240" t="s">
        <v>877</v>
      </c>
      <c r="L240" s="125" t="s">
        <v>876</v>
      </c>
      <c r="M240" t="s">
        <v>1514</v>
      </c>
      <c r="N240" t="s">
        <v>1509</v>
      </c>
      <c r="O240">
        <v>2021</v>
      </c>
    </row>
    <row r="241" spans="1:15" hidden="1">
      <c r="A241" t="s">
        <v>495</v>
      </c>
      <c r="B241" t="s">
        <v>1340</v>
      </c>
      <c r="C241" t="s">
        <v>1350</v>
      </c>
      <c r="D241" t="s">
        <v>126</v>
      </c>
      <c r="G241" t="s">
        <v>476</v>
      </c>
      <c r="H241" t="s">
        <v>476</v>
      </c>
      <c r="I241" t="s">
        <v>573</v>
      </c>
      <c r="J241" t="str">
        <f t="shared" si="3"/>
        <v>Scope 1Refrigerant &amp; otherMontreal protocol - blendsR406Akg</v>
      </c>
      <c r="K241" t="s">
        <v>878</v>
      </c>
      <c r="L241" s="125">
        <v>1943</v>
      </c>
      <c r="M241" t="s">
        <v>1514</v>
      </c>
      <c r="N241" t="s">
        <v>1509</v>
      </c>
      <c r="O241">
        <v>2021</v>
      </c>
    </row>
    <row r="242" spans="1:15" hidden="1">
      <c r="A242" t="s">
        <v>495</v>
      </c>
      <c r="B242" t="s">
        <v>1340</v>
      </c>
      <c r="C242" t="s">
        <v>1350</v>
      </c>
      <c r="D242" t="s">
        <v>127</v>
      </c>
      <c r="G242" t="s">
        <v>476</v>
      </c>
      <c r="H242" t="s">
        <v>476</v>
      </c>
      <c r="I242" t="s">
        <v>573</v>
      </c>
      <c r="J242" t="str">
        <f t="shared" si="3"/>
        <v>Scope 1Refrigerant &amp; otherMontreal protocol - blendsR409Akg</v>
      </c>
      <c r="K242" t="s">
        <v>879</v>
      </c>
      <c r="L242" s="125">
        <v>1585</v>
      </c>
      <c r="M242" t="s">
        <v>1514</v>
      </c>
      <c r="N242" t="s">
        <v>1509</v>
      </c>
      <c r="O242">
        <v>2021</v>
      </c>
    </row>
    <row r="243" spans="1:15" hidden="1">
      <c r="A243" t="s">
        <v>495</v>
      </c>
      <c r="B243" t="s">
        <v>1340</v>
      </c>
      <c r="C243" t="s">
        <v>1350</v>
      </c>
      <c r="D243" t="s">
        <v>128</v>
      </c>
      <c r="G243" t="s">
        <v>476</v>
      </c>
      <c r="H243" t="s">
        <v>476</v>
      </c>
      <c r="I243" t="s">
        <v>573</v>
      </c>
      <c r="J243" t="str">
        <f t="shared" si="3"/>
        <v>Scope 1Refrigerant &amp; otherMontreal protocol - blendsR502kg</v>
      </c>
      <c r="K243" t="s">
        <v>880</v>
      </c>
      <c r="L243" s="125">
        <v>4657</v>
      </c>
      <c r="M243" t="s">
        <v>1514</v>
      </c>
      <c r="N243" t="s">
        <v>1509</v>
      </c>
      <c r="O243">
        <v>2021</v>
      </c>
    </row>
    <row r="244" spans="1:15" hidden="1">
      <c r="A244" t="s">
        <v>495</v>
      </c>
      <c r="B244" t="s">
        <v>505</v>
      </c>
      <c r="C244" t="s">
        <v>1351</v>
      </c>
      <c r="D244" t="s">
        <v>1352</v>
      </c>
      <c r="F244" t="s">
        <v>142</v>
      </c>
      <c r="G244" t="s">
        <v>473</v>
      </c>
      <c r="H244" t="s">
        <v>473</v>
      </c>
      <c r="I244" t="s">
        <v>573</v>
      </c>
      <c r="J244" t="str">
        <f t="shared" si="3"/>
        <v>Scope 1Passenger vehiclesCars (by market segment)MiniDieselkm</v>
      </c>
      <c r="K244" t="str">
        <f>CONCATENATE(B244," ",D244," ",F244," ",H244)</f>
        <v>Passenger vehicles Mini Diesel km</v>
      </c>
      <c r="L244" s="125">
        <v>0.10630000000000001</v>
      </c>
      <c r="M244" t="s">
        <v>1514</v>
      </c>
      <c r="N244" t="s">
        <v>1509</v>
      </c>
      <c r="O244">
        <v>2021</v>
      </c>
    </row>
    <row r="245" spans="1:15" hidden="1">
      <c r="A245" t="s">
        <v>495</v>
      </c>
      <c r="B245" t="s">
        <v>505</v>
      </c>
      <c r="C245" t="s">
        <v>1351</v>
      </c>
      <c r="D245" t="s">
        <v>1352</v>
      </c>
      <c r="F245" t="s">
        <v>142</v>
      </c>
      <c r="G245" t="s">
        <v>1353</v>
      </c>
      <c r="H245" t="s">
        <v>1353</v>
      </c>
      <c r="I245" t="s">
        <v>573</v>
      </c>
      <c r="J245" t="str">
        <f t="shared" si="3"/>
        <v>Scope 1Passenger vehiclesCars (by market segment)MiniDieselmiles</v>
      </c>
      <c r="K245" t="str">
        <f>CONCATENATE(D245," ",F245," ",H245)</f>
        <v>Mini Diesel miles</v>
      </c>
      <c r="L245" s="125">
        <v>0.17108000000000001</v>
      </c>
      <c r="M245" t="s">
        <v>1514</v>
      </c>
      <c r="N245" t="s">
        <v>1509</v>
      </c>
      <c r="O245">
        <v>2021</v>
      </c>
    </row>
    <row r="246" spans="1:15" hidden="1">
      <c r="A246" t="s">
        <v>495</v>
      </c>
      <c r="B246" t="s">
        <v>505</v>
      </c>
      <c r="C246" t="s">
        <v>1351</v>
      </c>
      <c r="D246" t="s">
        <v>1352</v>
      </c>
      <c r="F246" t="s">
        <v>211</v>
      </c>
      <c r="G246" t="s">
        <v>473</v>
      </c>
      <c r="H246" t="s">
        <v>473</v>
      </c>
      <c r="I246" t="s">
        <v>573</v>
      </c>
      <c r="J246" t="str">
        <f t="shared" si="3"/>
        <v>Scope 1Passenger vehiclesCars (by market segment)MiniPetrolkm</v>
      </c>
      <c r="K246" t="str">
        <f>CONCATENATE(B246," ",D246," ",F246," ",H246)</f>
        <v>Passenger vehicles Mini Petrol km</v>
      </c>
      <c r="L246" s="125">
        <v>0.1361</v>
      </c>
      <c r="M246" t="s">
        <v>1514</v>
      </c>
      <c r="N246" t="s">
        <v>1509</v>
      </c>
      <c r="O246">
        <v>2021</v>
      </c>
    </row>
    <row r="247" spans="1:15" hidden="1">
      <c r="A247" t="s">
        <v>495</v>
      </c>
      <c r="B247" t="s">
        <v>505</v>
      </c>
      <c r="C247" t="s">
        <v>1351</v>
      </c>
      <c r="D247" t="s">
        <v>1352</v>
      </c>
      <c r="F247" t="s">
        <v>211</v>
      </c>
      <c r="G247" t="s">
        <v>1353</v>
      </c>
      <c r="H247" t="s">
        <v>1353</v>
      </c>
      <c r="I247" t="s">
        <v>573</v>
      </c>
      <c r="J247" t="str">
        <f t="shared" si="3"/>
        <v>Scope 1Passenger vehiclesCars (by market segment)MiniPetrolmiles</v>
      </c>
      <c r="K247" t="str">
        <f>CONCATENATE(D247," ",F247," ",H247)</f>
        <v>Mini Petrol miles</v>
      </c>
      <c r="L247" s="125">
        <v>0.21903</v>
      </c>
      <c r="M247" t="s">
        <v>1514</v>
      </c>
      <c r="N247" t="s">
        <v>1509</v>
      </c>
      <c r="O247">
        <v>2021</v>
      </c>
    </row>
    <row r="248" spans="1:15" hidden="1">
      <c r="A248" t="s">
        <v>495</v>
      </c>
      <c r="B248" t="s">
        <v>505</v>
      </c>
      <c r="C248" t="s">
        <v>1351</v>
      </c>
      <c r="D248" t="s">
        <v>1352</v>
      </c>
      <c r="F248" t="s">
        <v>212</v>
      </c>
      <c r="G248" t="s">
        <v>473</v>
      </c>
      <c r="H248" t="s">
        <v>473</v>
      </c>
      <c r="I248" t="s">
        <v>573</v>
      </c>
      <c r="J248" t="str">
        <f t="shared" si="3"/>
        <v>Scope 1Passenger vehiclesCars (by market segment)MiniUnknownkm</v>
      </c>
      <c r="K248" t="str">
        <f>CONCATENATE(B248," ",D248," ",F248," ",H248)</f>
        <v>Passenger vehicles Mini Unknown km</v>
      </c>
      <c r="L248" s="125">
        <v>0.13578999999999999</v>
      </c>
      <c r="M248" t="s">
        <v>1514</v>
      </c>
      <c r="N248" t="s">
        <v>1509</v>
      </c>
      <c r="O248">
        <v>2021</v>
      </c>
    </row>
    <row r="249" spans="1:15" hidden="1">
      <c r="A249" t="s">
        <v>495</v>
      </c>
      <c r="B249" t="s">
        <v>505</v>
      </c>
      <c r="C249" t="s">
        <v>1351</v>
      </c>
      <c r="D249" t="s">
        <v>1352</v>
      </c>
      <c r="F249" t="s">
        <v>212</v>
      </c>
      <c r="G249" t="s">
        <v>1353</v>
      </c>
      <c r="H249" t="s">
        <v>1353</v>
      </c>
      <c r="I249" t="s">
        <v>573</v>
      </c>
      <c r="J249" t="str">
        <f t="shared" si="3"/>
        <v>Scope 1Passenger vehiclesCars (by market segment)MiniUnknownmiles</v>
      </c>
      <c r="K249" t="str">
        <f>CONCATENATE(D249," ",F249," ",H249)</f>
        <v>Mini Unknown miles</v>
      </c>
      <c r="L249" s="125">
        <v>0.21854000000000001</v>
      </c>
      <c r="M249" t="s">
        <v>1514</v>
      </c>
      <c r="N249" t="s">
        <v>1509</v>
      </c>
      <c r="O249">
        <v>2021</v>
      </c>
    </row>
    <row r="250" spans="1:15" hidden="1">
      <c r="A250" t="s">
        <v>495</v>
      </c>
      <c r="B250" t="s">
        <v>505</v>
      </c>
      <c r="C250" t="s">
        <v>1351</v>
      </c>
      <c r="D250" t="s">
        <v>1352</v>
      </c>
      <c r="F250" t="s">
        <v>1354</v>
      </c>
      <c r="G250" t="s">
        <v>473</v>
      </c>
      <c r="H250" t="s">
        <v>473</v>
      </c>
      <c r="I250" t="s">
        <v>573</v>
      </c>
      <c r="J250" t="str">
        <f t="shared" si="3"/>
        <v>Scope 1Passenger vehiclesCars (by market segment)MiniPlug-in Hybrid Electric Vehiclekm</v>
      </c>
      <c r="K250" t="str">
        <f>CONCATENATE(B250," ",D250," ",F250," ",H250)</f>
        <v>Passenger vehicles Mini Plug-in Hybrid Electric Vehicle km</v>
      </c>
      <c r="L250" s="136" t="s">
        <v>720</v>
      </c>
      <c r="M250" t="s">
        <v>1514</v>
      </c>
      <c r="N250" t="s">
        <v>1509</v>
      </c>
      <c r="O250">
        <v>2021</v>
      </c>
    </row>
    <row r="251" spans="1:15" hidden="1">
      <c r="A251" t="s">
        <v>495</v>
      </c>
      <c r="B251" t="s">
        <v>505</v>
      </c>
      <c r="C251" t="s">
        <v>1351</v>
      </c>
      <c r="D251" t="s">
        <v>1352</v>
      </c>
      <c r="F251" t="s">
        <v>1354</v>
      </c>
      <c r="G251" t="s">
        <v>1353</v>
      </c>
      <c r="H251" t="s">
        <v>1353</v>
      </c>
      <c r="I251" t="s">
        <v>573</v>
      </c>
      <c r="J251" t="str">
        <f t="shared" si="3"/>
        <v>Scope 1Passenger vehiclesCars (by market segment)MiniPlug-in Hybrid Electric Vehiclemiles</v>
      </c>
      <c r="K251" t="str">
        <f>CONCATENATE(D251," ",F251," ",H251)</f>
        <v>Mini Plug-in Hybrid Electric Vehicle miles</v>
      </c>
      <c r="L251" s="136" t="s">
        <v>720</v>
      </c>
      <c r="M251" t="s">
        <v>1514</v>
      </c>
      <c r="N251" t="s">
        <v>1509</v>
      </c>
      <c r="O251">
        <v>2021</v>
      </c>
    </row>
    <row r="252" spans="1:15" hidden="1">
      <c r="A252" t="s">
        <v>495</v>
      </c>
      <c r="B252" t="s">
        <v>505</v>
      </c>
      <c r="C252" t="s">
        <v>1351</v>
      </c>
      <c r="D252" t="s">
        <v>1352</v>
      </c>
      <c r="F252" t="s">
        <v>1355</v>
      </c>
      <c r="G252" t="s">
        <v>473</v>
      </c>
      <c r="H252" t="s">
        <v>473</v>
      </c>
      <c r="I252" t="s">
        <v>573</v>
      </c>
      <c r="J252" t="str">
        <f t="shared" si="3"/>
        <v>Scope 1Passenger vehiclesCars (by market segment)MiniBattery Electric Vehiclekm</v>
      </c>
      <c r="K252" t="str">
        <f>CONCATENATE(B252," ",D252," ",F252," ",H252)</f>
        <v>Passenger vehicles Mini Battery Electric Vehicle km</v>
      </c>
      <c r="L252" s="125">
        <v>0</v>
      </c>
      <c r="M252" t="s">
        <v>1514</v>
      </c>
      <c r="N252" t="s">
        <v>1509</v>
      </c>
      <c r="O252">
        <v>2021</v>
      </c>
    </row>
    <row r="253" spans="1:15" hidden="1">
      <c r="A253" t="s">
        <v>495</v>
      </c>
      <c r="B253" t="s">
        <v>505</v>
      </c>
      <c r="C253" t="s">
        <v>1351</v>
      </c>
      <c r="D253" t="s">
        <v>1352</v>
      </c>
      <c r="F253" t="s">
        <v>1355</v>
      </c>
      <c r="G253" t="s">
        <v>1353</v>
      </c>
      <c r="H253" t="s">
        <v>1353</v>
      </c>
      <c r="I253" t="s">
        <v>573</v>
      </c>
      <c r="J253" t="str">
        <f t="shared" si="3"/>
        <v>Scope 1Passenger vehiclesCars (by market segment)MiniBattery Electric Vehiclemiles</v>
      </c>
      <c r="K253" t="str">
        <f>CONCATENATE(D253," ",F253," ",H253)</f>
        <v>Mini Battery Electric Vehicle miles</v>
      </c>
      <c r="L253" s="125">
        <v>0</v>
      </c>
      <c r="M253" t="s">
        <v>1514</v>
      </c>
      <c r="N253" t="s">
        <v>1509</v>
      </c>
      <c r="O253">
        <v>2021</v>
      </c>
    </row>
    <row r="254" spans="1:15" hidden="1">
      <c r="A254" t="s">
        <v>495</v>
      </c>
      <c r="B254" t="s">
        <v>505</v>
      </c>
      <c r="C254" t="s">
        <v>1351</v>
      </c>
      <c r="D254" t="s">
        <v>1356</v>
      </c>
      <c r="F254" t="s">
        <v>142</v>
      </c>
      <c r="G254" t="s">
        <v>473</v>
      </c>
      <c r="H254" t="s">
        <v>473</v>
      </c>
      <c r="I254" t="s">
        <v>573</v>
      </c>
      <c r="J254" t="str">
        <f t="shared" si="3"/>
        <v>Scope 1Passenger vehiclesCars (by market segment)SuperminiDieselkm</v>
      </c>
      <c r="K254" t="str">
        <f>CONCATENATE(B254," ",D254," ",F254," ",H254)</f>
        <v>Passenger vehicles Supermini Diesel km</v>
      </c>
      <c r="L254" s="125">
        <v>0.13078000000000001</v>
      </c>
      <c r="M254" t="s">
        <v>1514</v>
      </c>
      <c r="N254" t="s">
        <v>1509</v>
      </c>
      <c r="O254">
        <v>2021</v>
      </c>
    </row>
    <row r="255" spans="1:15" hidden="1">
      <c r="A255" t="s">
        <v>495</v>
      </c>
      <c r="B255" t="s">
        <v>505</v>
      </c>
      <c r="C255" t="s">
        <v>1351</v>
      </c>
      <c r="D255" t="s">
        <v>1356</v>
      </c>
      <c r="F255" t="s">
        <v>142</v>
      </c>
      <c r="G255" t="s">
        <v>1353</v>
      </c>
      <c r="H255" t="s">
        <v>1353</v>
      </c>
      <c r="I255" t="s">
        <v>573</v>
      </c>
      <c r="J255" t="str">
        <f t="shared" si="3"/>
        <v>Scope 1Passenger vehiclesCars (by market segment)SuperminiDieselmiles</v>
      </c>
      <c r="K255" t="str">
        <f>CONCATENATE(D255," ",F255," ",H255)</f>
        <v>Supermini Diesel miles</v>
      </c>
      <c r="L255" s="125">
        <v>0.21049000000000001</v>
      </c>
      <c r="M255" t="s">
        <v>1514</v>
      </c>
      <c r="N255" t="s">
        <v>1509</v>
      </c>
      <c r="O255">
        <v>2021</v>
      </c>
    </row>
    <row r="256" spans="1:15" hidden="1">
      <c r="A256" t="s">
        <v>495</v>
      </c>
      <c r="B256" t="s">
        <v>505</v>
      </c>
      <c r="C256" t="s">
        <v>1351</v>
      </c>
      <c r="D256" t="s">
        <v>1356</v>
      </c>
      <c r="F256" t="s">
        <v>211</v>
      </c>
      <c r="G256" t="s">
        <v>473</v>
      </c>
      <c r="H256" t="s">
        <v>473</v>
      </c>
      <c r="I256" t="s">
        <v>573</v>
      </c>
      <c r="J256" t="str">
        <f t="shared" si="3"/>
        <v>Scope 1Passenger vehiclesCars (by market segment)SuperminiPetrolkm</v>
      </c>
      <c r="K256" t="str">
        <f>CONCATENATE(B256," ",D256," ",F256," ",H256)</f>
        <v>Passenger vehicles Supermini Petrol km</v>
      </c>
      <c r="L256" s="125">
        <v>0.15129999999999999</v>
      </c>
      <c r="M256" t="s">
        <v>1514</v>
      </c>
      <c r="N256" t="s">
        <v>1509</v>
      </c>
      <c r="O256">
        <v>2021</v>
      </c>
    </row>
    <row r="257" spans="1:15" hidden="1">
      <c r="A257" t="s">
        <v>495</v>
      </c>
      <c r="B257" t="s">
        <v>505</v>
      </c>
      <c r="C257" t="s">
        <v>1351</v>
      </c>
      <c r="D257" t="s">
        <v>1356</v>
      </c>
      <c r="F257" t="s">
        <v>211</v>
      </c>
      <c r="G257" t="s">
        <v>1353</v>
      </c>
      <c r="H257" t="s">
        <v>1353</v>
      </c>
      <c r="I257" t="s">
        <v>573</v>
      </c>
      <c r="J257" t="str">
        <f t="shared" si="3"/>
        <v>Scope 1Passenger vehiclesCars (by market segment)SuperminiPetrolmiles</v>
      </c>
      <c r="K257" t="str">
        <f>CONCATENATE(D257," ",F257," ",H257)</f>
        <v>Supermini Petrol miles</v>
      </c>
      <c r="L257" s="125">
        <v>0.24349999999999999</v>
      </c>
      <c r="M257" t="s">
        <v>1514</v>
      </c>
      <c r="N257" t="s">
        <v>1509</v>
      </c>
      <c r="O257">
        <v>2021</v>
      </c>
    </row>
    <row r="258" spans="1:15" hidden="1">
      <c r="A258" t="s">
        <v>495</v>
      </c>
      <c r="B258" t="s">
        <v>505</v>
      </c>
      <c r="C258" t="s">
        <v>1351</v>
      </c>
      <c r="D258" t="s">
        <v>1356</v>
      </c>
      <c r="F258" t="s">
        <v>212</v>
      </c>
      <c r="G258" t="s">
        <v>473</v>
      </c>
      <c r="H258" t="s">
        <v>473</v>
      </c>
      <c r="I258" t="s">
        <v>573</v>
      </c>
      <c r="J258" t="str">
        <f t="shared" si="3"/>
        <v>Scope 1Passenger vehiclesCars (by market segment)SuperminiUnknownkm</v>
      </c>
      <c r="K258" t="str">
        <f>CONCATENATE(B258," ",D258," ",F258," ",H258)</f>
        <v>Passenger vehicles Supermini Unknown km</v>
      </c>
      <c r="L258" s="125">
        <v>0.14821999999999999</v>
      </c>
      <c r="M258" t="s">
        <v>1514</v>
      </c>
      <c r="N258" t="s">
        <v>1509</v>
      </c>
      <c r="O258">
        <v>2021</v>
      </c>
    </row>
    <row r="259" spans="1:15" hidden="1">
      <c r="A259" t="s">
        <v>495</v>
      </c>
      <c r="B259" t="s">
        <v>505</v>
      </c>
      <c r="C259" t="s">
        <v>1351</v>
      </c>
      <c r="D259" t="s">
        <v>1356</v>
      </c>
      <c r="F259" t="s">
        <v>212</v>
      </c>
      <c r="G259" t="s">
        <v>1353</v>
      </c>
      <c r="H259" t="s">
        <v>1353</v>
      </c>
      <c r="I259" t="s">
        <v>573</v>
      </c>
      <c r="J259" t="str">
        <f t="shared" ref="J259:J322" si="4">CONCATENATE(A259,B259,C259,D259,E259,F259,G259)</f>
        <v>Scope 1Passenger vehiclesCars (by market segment)SuperminiUnknownmiles</v>
      </c>
      <c r="K259" t="str">
        <f>CONCATENATE(D259," ",F259," ",H259)</f>
        <v>Supermini Unknown miles</v>
      </c>
      <c r="L259" s="125">
        <v>0.23854000000000003</v>
      </c>
      <c r="M259" t="s">
        <v>1514</v>
      </c>
      <c r="N259" t="s">
        <v>1509</v>
      </c>
      <c r="O259">
        <v>2021</v>
      </c>
    </row>
    <row r="260" spans="1:15" hidden="1">
      <c r="A260" t="s">
        <v>495</v>
      </c>
      <c r="B260" t="s">
        <v>505</v>
      </c>
      <c r="C260" t="s">
        <v>1351</v>
      </c>
      <c r="D260" t="s">
        <v>1356</v>
      </c>
      <c r="F260" t="s">
        <v>1354</v>
      </c>
      <c r="G260" t="s">
        <v>473</v>
      </c>
      <c r="H260" t="s">
        <v>473</v>
      </c>
      <c r="I260" t="s">
        <v>573</v>
      </c>
      <c r="J260" t="str">
        <f t="shared" si="4"/>
        <v>Scope 1Passenger vehiclesCars (by market segment)SuperminiPlug-in Hybrid Electric Vehiclekm</v>
      </c>
      <c r="K260" t="str">
        <f>CONCATENATE(B260," ",D260," ",F260," ",H260)</f>
        <v>Passenger vehicles Supermini Plug-in Hybrid Electric Vehicle km</v>
      </c>
      <c r="L260" s="125">
        <v>2.2410000000000003E-2</v>
      </c>
      <c r="M260" t="s">
        <v>1514</v>
      </c>
      <c r="N260" t="s">
        <v>1509</v>
      </c>
      <c r="O260">
        <v>2021</v>
      </c>
    </row>
    <row r="261" spans="1:15" hidden="1">
      <c r="A261" t="s">
        <v>495</v>
      </c>
      <c r="B261" t="s">
        <v>505</v>
      </c>
      <c r="C261" t="s">
        <v>1351</v>
      </c>
      <c r="D261" t="s">
        <v>1356</v>
      </c>
      <c r="F261" t="s">
        <v>1354</v>
      </c>
      <c r="G261" t="s">
        <v>1353</v>
      </c>
      <c r="H261" t="s">
        <v>1353</v>
      </c>
      <c r="I261" t="s">
        <v>573</v>
      </c>
      <c r="J261" t="str">
        <f t="shared" si="4"/>
        <v>Scope 1Passenger vehiclesCars (by market segment)SuperminiPlug-in Hybrid Electric Vehiclemiles</v>
      </c>
      <c r="K261" t="str">
        <f>CONCATENATE(D261," ",F261," ",H261)</f>
        <v>Supermini Plug-in Hybrid Electric Vehicle miles</v>
      </c>
      <c r="L261" s="125">
        <v>3.6069999999999998E-2</v>
      </c>
      <c r="M261" t="s">
        <v>1514</v>
      </c>
      <c r="N261" t="s">
        <v>1509</v>
      </c>
      <c r="O261">
        <v>2021</v>
      </c>
    </row>
    <row r="262" spans="1:15" hidden="1">
      <c r="A262" t="s">
        <v>495</v>
      </c>
      <c r="B262" t="s">
        <v>505</v>
      </c>
      <c r="C262" t="s">
        <v>1351</v>
      </c>
      <c r="D262" t="s">
        <v>1356</v>
      </c>
      <c r="F262" t="s">
        <v>1355</v>
      </c>
      <c r="G262" t="s">
        <v>473</v>
      </c>
      <c r="H262" t="s">
        <v>473</v>
      </c>
      <c r="I262" t="s">
        <v>573</v>
      </c>
      <c r="J262" t="str">
        <f t="shared" si="4"/>
        <v>Scope 1Passenger vehiclesCars (by market segment)SuperminiBattery Electric Vehiclekm</v>
      </c>
      <c r="K262" t="str">
        <f>CONCATENATE(B262," ",D262," ",F262," ",H262)</f>
        <v>Passenger vehicles Supermini Battery Electric Vehicle km</v>
      </c>
      <c r="L262" s="125">
        <v>0</v>
      </c>
      <c r="M262" t="s">
        <v>1514</v>
      </c>
      <c r="N262" t="s">
        <v>1509</v>
      </c>
      <c r="O262">
        <v>2021</v>
      </c>
    </row>
    <row r="263" spans="1:15" hidden="1">
      <c r="A263" t="s">
        <v>495</v>
      </c>
      <c r="B263" t="s">
        <v>505</v>
      </c>
      <c r="C263" t="s">
        <v>1351</v>
      </c>
      <c r="D263" t="s">
        <v>1356</v>
      </c>
      <c r="F263" t="s">
        <v>1355</v>
      </c>
      <c r="G263" t="s">
        <v>1353</v>
      </c>
      <c r="H263" t="s">
        <v>1353</v>
      </c>
      <c r="I263" t="s">
        <v>573</v>
      </c>
      <c r="J263" t="str">
        <f t="shared" si="4"/>
        <v>Scope 1Passenger vehiclesCars (by market segment)SuperminiBattery Electric Vehiclemiles</v>
      </c>
      <c r="K263" t="str">
        <f>CONCATENATE(D263," ",F263," ",H263)</f>
        <v>Supermini Battery Electric Vehicle miles</v>
      </c>
      <c r="L263" s="125">
        <v>0</v>
      </c>
      <c r="M263" t="s">
        <v>1514</v>
      </c>
      <c r="N263" t="s">
        <v>1509</v>
      </c>
      <c r="O263">
        <v>2021</v>
      </c>
    </row>
    <row r="264" spans="1:15" hidden="1">
      <c r="A264" t="s">
        <v>495</v>
      </c>
      <c r="B264" t="s">
        <v>505</v>
      </c>
      <c r="C264" t="s">
        <v>1351</v>
      </c>
      <c r="D264" t="s">
        <v>1357</v>
      </c>
      <c r="F264" t="s">
        <v>142</v>
      </c>
      <c r="G264" t="s">
        <v>473</v>
      </c>
      <c r="H264" t="s">
        <v>473</v>
      </c>
      <c r="I264" t="s">
        <v>573</v>
      </c>
      <c r="J264" t="str">
        <f t="shared" si="4"/>
        <v>Scope 1Passenger vehiclesCars (by market segment)Lower mediumDieselkm</v>
      </c>
      <c r="K264" t="str">
        <f>CONCATENATE(B264," ",D264," ",F264," ",H264)</f>
        <v>Passenger vehicles Lower medium Diesel km</v>
      </c>
      <c r="L264" s="125">
        <v>0.14307</v>
      </c>
      <c r="M264" t="s">
        <v>1514</v>
      </c>
      <c r="N264" t="s">
        <v>1509</v>
      </c>
      <c r="O264">
        <v>2021</v>
      </c>
    </row>
    <row r="265" spans="1:15" hidden="1">
      <c r="A265" t="s">
        <v>495</v>
      </c>
      <c r="B265" t="s">
        <v>505</v>
      </c>
      <c r="C265" t="s">
        <v>1351</v>
      </c>
      <c r="D265" t="s">
        <v>1357</v>
      </c>
      <c r="F265" t="s">
        <v>142</v>
      </c>
      <c r="G265" t="s">
        <v>1353</v>
      </c>
      <c r="H265" t="s">
        <v>1353</v>
      </c>
      <c r="I265" t="s">
        <v>573</v>
      </c>
      <c r="J265" t="str">
        <f t="shared" si="4"/>
        <v>Scope 1Passenger vehiclesCars (by market segment)Lower mediumDieselmiles</v>
      </c>
      <c r="K265" t="str">
        <f>CONCATENATE(D265," ",F265," ",H265)</f>
        <v>Lower medium Diesel miles</v>
      </c>
      <c r="L265" s="125">
        <v>0.23026000000000002</v>
      </c>
      <c r="M265" t="s">
        <v>1514</v>
      </c>
      <c r="N265" t="s">
        <v>1509</v>
      </c>
      <c r="O265">
        <v>2021</v>
      </c>
    </row>
    <row r="266" spans="1:15" hidden="1">
      <c r="A266" t="s">
        <v>495</v>
      </c>
      <c r="B266" t="s">
        <v>505</v>
      </c>
      <c r="C266" t="s">
        <v>1351</v>
      </c>
      <c r="D266" t="s">
        <v>1357</v>
      </c>
      <c r="F266" t="s">
        <v>211</v>
      </c>
      <c r="G266" t="s">
        <v>473</v>
      </c>
      <c r="H266" t="s">
        <v>473</v>
      </c>
      <c r="I266" t="s">
        <v>573</v>
      </c>
      <c r="J266" t="str">
        <f t="shared" si="4"/>
        <v>Scope 1Passenger vehiclesCars (by market segment)Lower mediumPetrolkm</v>
      </c>
      <c r="K266" t="str">
        <f>CONCATENATE(B266," ",D266," ",F266," ",H266)</f>
        <v>Passenger vehicles Lower medium Petrol km</v>
      </c>
      <c r="L266" s="125">
        <v>0.17496999999999999</v>
      </c>
      <c r="M266" t="s">
        <v>1514</v>
      </c>
      <c r="N266" t="s">
        <v>1509</v>
      </c>
      <c r="O266">
        <v>2021</v>
      </c>
    </row>
    <row r="267" spans="1:15" hidden="1">
      <c r="A267" t="s">
        <v>495</v>
      </c>
      <c r="B267" t="s">
        <v>505</v>
      </c>
      <c r="C267" t="s">
        <v>1351</v>
      </c>
      <c r="D267" t="s">
        <v>1357</v>
      </c>
      <c r="F267" t="s">
        <v>211</v>
      </c>
      <c r="G267" t="s">
        <v>1353</v>
      </c>
      <c r="H267" t="s">
        <v>1353</v>
      </c>
      <c r="I267" t="s">
        <v>573</v>
      </c>
      <c r="J267" t="str">
        <f t="shared" si="4"/>
        <v>Scope 1Passenger vehiclesCars (by market segment)Lower mediumPetrolmiles</v>
      </c>
      <c r="K267" t="str">
        <f>CONCATENATE(D267," ",F267," ",H267)</f>
        <v>Lower medium Petrol miles</v>
      </c>
      <c r="L267" s="125">
        <v>0.28159000000000006</v>
      </c>
      <c r="M267" t="s">
        <v>1514</v>
      </c>
      <c r="N267" t="s">
        <v>1509</v>
      </c>
      <c r="O267">
        <v>2021</v>
      </c>
    </row>
    <row r="268" spans="1:15" hidden="1">
      <c r="A268" t="s">
        <v>495</v>
      </c>
      <c r="B268" t="s">
        <v>505</v>
      </c>
      <c r="C268" t="s">
        <v>1351</v>
      </c>
      <c r="D268" t="s">
        <v>1357</v>
      </c>
      <c r="F268" t="s">
        <v>212</v>
      </c>
      <c r="G268" t="s">
        <v>473</v>
      </c>
      <c r="H268" t="s">
        <v>473</v>
      </c>
      <c r="I268" t="s">
        <v>573</v>
      </c>
      <c r="J268" t="str">
        <f t="shared" si="4"/>
        <v>Scope 1Passenger vehiclesCars (by market segment)Lower mediumUnknownkm</v>
      </c>
      <c r="K268" t="str">
        <f>CONCATENATE(B268," ",D268," ",F268," ",H268)</f>
        <v>Passenger vehicles Lower medium Unknown km</v>
      </c>
      <c r="L268" s="125">
        <v>0.15903</v>
      </c>
      <c r="M268" t="s">
        <v>1514</v>
      </c>
      <c r="N268" t="s">
        <v>1509</v>
      </c>
      <c r="O268">
        <v>2021</v>
      </c>
    </row>
    <row r="269" spans="1:15" hidden="1">
      <c r="A269" t="s">
        <v>495</v>
      </c>
      <c r="B269" t="s">
        <v>505</v>
      </c>
      <c r="C269" t="s">
        <v>1351</v>
      </c>
      <c r="D269" t="s">
        <v>1357</v>
      </c>
      <c r="F269" t="s">
        <v>212</v>
      </c>
      <c r="G269" t="s">
        <v>1353</v>
      </c>
      <c r="H269" t="s">
        <v>1353</v>
      </c>
      <c r="I269" t="s">
        <v>573</v>
      </c>
      <c r="J269" t="str">
        <f t="shared" si="4"/>
        <v>Scope 1Passenger vehiclesCars (by market segment)Lower mediumUnknownmiles</v>
      </c>
      <c r="K269" t="str">
        <f>CONCATENATE(D269," ",F269," ",H269)</f>
        <v>Lower medium Unknown miles</v>
      </c>
      <c r="L269" s="125">
        <v>0.25592999999999999</v>
      </c>
      <c r="M269" t="s">
        <v>1514</v>
      </c>
      <c r="N269" t="s">
        <v>1509</v>
      </c>
      <c r="O269">
        <v>2021</v>
      </c>
    </row>
    <row r="270" spans="1:15" hidden="1">
      <c r="A270" t="s">
        <v>495</v>
      </c>
      <c r="B270" t="s">
        <v>505</v>
      </c>
      <c r="C270" t="s">
        <v>1351</v>
      </c>
      <c r="D270" t="s">
        <v>1357</v>
      </c>
      <c r="F270" t="s">
        <v>1354</v>
      </c>
      <c r="G270" t="s">
        <v>473</v>
      </c>
      <c r="H270" t="s">
        <v>473</v>
      </c>
      <c r="I270" t="s">
        <v>573</v>
      </c>
      <c r="J270" t="str">
        <f t="shared" si="4"/>
        <v>Scope 1Passenger vehiclesCars (by market segment)Lower mediumPlug-in Hybrid Electric Vehiclekm</v>
      </c>
      <c r="K270" t="str">
        <f>CONCATENATE(B270," ",D270," ",F270," ",H270)</f>
        <v>Passenger vehicles Lower medium Plug-in Hybrid Electric Vehicle km</v>
      </c>
      <c r="L270" s="125">
        <v>6.7360000000000003E-2</v>
      </c>
      <c r="M270" t="s">
        <v>1514</v>
      </c>
      <c r="N270" t="s">
        <v>1509</v>
      </c>
      <c r="O270">
        <v>2021</v>
      </c>
    </row>
    <row r="271" spans="1:15" hidden="1">
      <c r="A271" t="s">
        <v>495</v>
      </c>
      <c r="B271" t="s">
        <v>505</v>
      </c>
      <c r="C271" t="s">
        <v>1351</v>
      </c>
      <c r="D271" t="s">
        <v>1357</v>
      </c>
      <c r="F271" t="s">
        <v>1354</v>
      </c>
      <c r="G271" t="s">
        <v>1353</v>
      </c>
      <c r="H271" t="s">
        <v>1353</v>
      </c>
      <c r="I271" t="s">
        <v>573</v>
      </c>
      <c r="J271" t="str">
        <f t="shared" si="4"/>
        <v>Scope 1Passenger vehiclesCars (by market segment)Lower mediumPlug-in Hybrid Electric Vehiclemiles</v>
      </c>
      <c r="K271" t="str">
        <f>CONCATENATE(D271," ",F271," ",H271)</f>
        <v>Lower medium Plug-in Hybrid Electric Vehicle miles</v>
      </c>
      <c r="L271" s="125">
        <v>0.10843</v>
      </c>
      <c r="M271" t="s">
        <v>1514</v>
      </c>
      <c r="N271" t="s">
        <v>1509</v>
      </c>
      <c r="O271">
        <v>2021</v>
      </c>
    </row>
    <row r="272" spans="1:15" hidden="1">
      <c r="A272" t="s">
        <v>495</v>
      </c>
      <c r="B272" t="s">
        <v>505</v>
      </c>
      <c r="C272" t="s">
        <v>1351</v>
      </c>
      <c r="D272" t="s">
        <v>1357</v>
      </c>
      <c r="F272" t="s">
        <v>1355</v>
      </c>
      <c r="G272" t="s">
        <v>473</v>
      </c>
      <c r="H272" t="s">
        <v>473</v>
      </c>
      <c r="I272" t="s">
        <v>573</v>
      </c>
      <c r="J272" t="str">
        <f t="shared" si="4"/>
        <v>Scope 1Passenger vehiclesCars (by market segment)Lower mediumBattery Electric Vehiclekm</v>
      </c>
      <c r="K272" t="str">
        <f>CONCATENATE(B272," ",D272," ",F272," ",H272)</f>
        <v>Passenger vehicles Lower medium Battery Electric Vehicle km</v>
      </c>
      <c r="L272" s="125">
        <v>0</v>
      </c>
      <c r="M272" t="s">
        <v>1514</v>
      </c>
      <c r="N272" t="s">
        <v>1509</v>
      </c>
      <c r="O272">
        <v>2021</v>
      </c>
    </row>
    <row r="273" spans="1:15" hidden="1">
      <c r="A273" t="s">
        <v>495</v>
      </c>
      <c r="B273" t="s">
        <v>505</v>
      </c>
      <c r="C273" t="s">
        <v>1351</v>
      </c>
      <c r="D273" t="s">
        <v>1357</v>
      </c>
      <c r="F273" t="s">
        <v>1355</v>
      </c>
      <c r="G273" t="s">
        <v>1353</v>
      </c>
      <c r="H273" t="s">
        <v>1353</v>
      </c>
      <c r="I273" t="s">
        <v>573</v>
      </c>
      <c r="J273" t="str">
        <f t="shared" si="4"/>
        <v>Scope 1Passenger vehiclesCars (by market segment)Lower mediumBattery Electric Vehiclemiles</v>
      </c>
      <c r="K273" t="str">
        <f>CONCATENATE(D273," ",F273," ",H273)</f>
        <v>Lower medium Battery Electric Vehicle miles</v>
      </c>
      <c r="L273" s="125">
        <v>0</v>
      </c>
      <c r="M273" t="s">
        <v>1514</v>
      </c>
      <c r="N273" t="s">
        <v>1509</v>
      </c>
      <c r="O273">
        <v>2021</v>
      </c>
    </row>
    <row r="274" spans="1:15" hidden="1">
      <c r="A274" t="s">
        <v>495</v>
      </c>
      <c r="B274" t="s">
        <v>505</v>
      </c>
      <c r="C274" t="s">
        <v>1351</v>
      </c>
      <c r="D274" t="s">
        <v>1358</v>
      </c>
      <c r="F274" t="s">
        <v>142</v>
      </c>
      <c r="G274" t="s">
        <v>473</v>
      </c>
      <c r="H274" t="s">
        <v>473</v>
      </c>
      <c r="I274" t="s">
        <v>573</v>
      </c>
      <c r="J274" t="str">
        <f t="shared" si="4"/>
        <v>Scope 1Passenger vehiclesCars (by market segment)Upper mediumDieselkm</v>
      </c>
      <c r="K274" t="str">
        <f>CONCATENATE(B274," ",D274," ",F274," ",H274)</f>
        <v>Passenger vehicles Upper medium Diesel km</v>
      </c>
      <c r="L274" s="125">
        <v>0.15955</v>
      </c>
      <c r="M274" t="s">
        <v>1514</v>
      </c>
      <c r="N274" t="s">
        <v>1509</v>
      </c>
      <c r="O274">
        <v>2021</v>
      </c>
    </row>
    <row r="275" spans="1:15" hidden="1">
      <c r="A275" t="s">
        <v>495</v>
      </c>
      <c r="B275" t="s">
        <v>505</v>
      </c>
      <c r="C275" t="s">
        <v>1351</v>
      </c>
      <c r="D275" t="s">
        <v>1358</v>
      </c>
      <c r="F275" t="s">
        <v>142</v>
      </c>
      <c r="G275" t="s">
        <v>1353</v>
      </c>
      <c r="H275" t="s">
        <v>1353</v>
      </c>
      <c r="I275" t="s">
        <v>573</v>
      </c>
      <c r="J275" t="str">
        <f t="shared" si="4"/>
        <v>Scope 1Passenger vehiclesCars (by market segment)Upper mediumDieselmiles</v>
      </c>
      <c r="K275" t="str">
        <f>CONCATENATE(D275," ",F275," ",H275)</f>
        <v>Upper medium Diesel miles</v>
      </c>
      <c r="L275" s="125">
        <v>0.25678000000000001</v>
      </c>
      <c r="M275" t="s">
        <v>1514</v>
      </c>
      <c r="N275" t="s">
        <v>1509</v>
      </c>
      <c r="O275">
        <v>2021</v>
      </c>
    </row>
    <row r="276" spans="1:15" hidden="1">
      <c r="A276" t="s">
        <v>495</v>
      </c>
      <c r="B276" t="s">
        <v>505</v>
      </c>
      <c r="C276" t="s">
        <v>1351</v>
      </c>
      <c r="D276" t="s">
        <v>1358</v>
      </c>
      <c r="F276" t="s">
        <v>211</v>
      </c>
      <c r="G276" t="s">
        <v>473</v>
      </c>
      <c r="H276" t="s">
        <v>473</v>
      </c>
      <c r="I276" t="s">
        <v>573</v>
      </c>
      <c r="J276" t="str">
        <f t="shared" si="4"/>
        <v>Scope 1Passenger vehiclesCars (by market segment)Upper mediumPetrolkm</v>
      </c>
      <c r="K276" t="str">
        <f>CONCATENATE(B276," ",D276," ",F276," ",H276)</f>
        <v>Passenger vehicles Upper medium Petrol km</v>
      </c>
      <c r="L276" s="125">
        <v>0.20358999999999999</v>
      </c>
      <c r="M276" t="s">
        <v>1514</v>
      </c>
      <c r="N276" t="s">
        <v>1509</v>
      </c>
      <c r="O276">
        <v>2021</v>
      </c>
    </row>
    <row r="277" spans="1:15" hidden="1">
      <c r="A277" t="s">
        <v>495</v>
      </c>
      <c r="B277" t="s">
        <v>505</v>
      </c>
      <c r="C277" t="s">
        <v>1351</v>
      </c>
      <c r="D277" t="s">
        <v>1358</v>
      </c>
      <c r="F277" t="s">
        <v>211</v>
      </c>
      <c r="G277" t="s">
        <v>1353</v>
      </c>
      <c r="H277" t="s">
        <v>1353</v>
      </c>
      <c r="I277" t="s">
        <v>573</v>
      </c>
      <c r="J277" t="str">
        <f t="shared" si="4"/>
        <v>Scope 1Passenger vehiclesCars (by market segment)Upper mediumPetrolmiles</v>
      </c>
      <c r="K277" t="str">
        <f>CONCATENATE(D277," ",F277," ",H277)</f>
        <v>Upper medium Petrol miles</v>
      </c>
      <c r="L277" s="125">
        <v>0.32764000000000004</v>
      </c>
      <c r="M277" t="s">
        <v>1514</v>
      </c>
      <c r="N277" t="s">
        <v>1509</v>
      </c>
      <c r="O277">
        <v>2021</v>
      </c>
    </row>
    <row r="278" spans="1:15" hidden="1">
      <c r="A278" t="s">
        <v>495</v>
      </c>
      <c r="B278" t="s">
        <v>505</v>
      </c>
      <c r="C278" t="s">
        <v>1351</v>
      </c>
      <c r="D278" t="s">
        <v>1358</v>
      </c>
      <c r="F278" t="s">
        <v>212</v>
      </c>
      <c r="G278" t="s">
        <v>473</v>
      </c>
      <c r="H278" t="s">
        <v>473</v>
      </c>
      <c r="I278" t="s">
        <v>573</v>
      </c>
      <c r="J278" t="str">
        <f t="shared" si="4"/>
        <v>Scope 1Passenger vehiclesCars (by market segment)Upper mediumUnknownkm</v>
      </c>
      <c r="K278" t="str">
        <f>CONCATENATE(B278," ",D278," ",F278," ",H278)</f>
        <v>Passenger vehicles Upper medium Unknown km</v>
      </c>
      <c r="L278" s="125">
        <v>0.16900000000000001</v>
      </c>
      <c r="M278" t="s">
        <v>1514</v>
      </c>
      <c r="N278" t="s">
        <v>1509</v>
      </c>
      <c r="O278">
        <v>2021</v>
      </c>
    </row>
    <row r="279" spans="1:15" hidden="1">
      <c r="A279" t="s">
        <v>495</v>
      </c>
      <c r="B279" t="s">
        <v>505</v>
      </c>
      <c r="C279" t="s">
        <v>1351</v>
      </c>
      <c r="D279" t="s">
        <v>1358</v>
      </c>
      <c r="F279" t="s">
        <v>212</v>
      </c>
      <c r="G279" t="s">
        <v>1353</v>
      </c>
      <c r="H279" t="s">
        <v>1353</v>
      </c>
      <c r="I279" t="s">
        <v>573</v>
      </c>
      <c r="J279" t="str">
        <f t="shared" si="4"/>
        <v>Scope 1Passenger vehiclesCars (by market segment)Upper mediumUnknownmiles</v>
      </c>
      <c r="K279" t="str">
        <f>CONCATENATE(D279," ",F279," ",H279)</f>
        <v>Upper medium Unknown miles</v>
      </c>
      <c r="L279" s="125">
        <v>0.27196999999999999</v>
      </c>
      <c r="M279" t="s">
        <v>1514</v>
      </c>
      <c r="N279" t="s">
        <v>1509</v>
      </c>
      <c r="O279">
        <v>2021</v>
      </c>
    </row>
    <row r="280" spans="1:15" hidden="1">
      <c r="A280" t="s">
        <v>495</v>
      </c>
      <c r="B280" t="s">
        <v>505</v>
      </c>
      <c r="C280" t="s">
        <v>1351</v>
      </c>
      <c r="D280" t="s">
        <v>1358</v>
      </c>
      <c r="F280" t="s">
        <v>1354</v>
      </c>
      <c r="G280" t="s">
        <v>473</v>
      </c>
      <c r="H280" t="s">
        <v>473</v>
      </c>
      <c r="I280" t="s">
        <v>573</v>
      </c>
      <c r="J280" t="str">
        <f t="shared" si="4"/>
        <v>Scope 1Passenger vehiclesCars (by market segment)Upper mediumPlug-in Hybrid Electric Vehiclekm</v>
      </c>
      <c r="K280" t="str">
        <f>CONCATENATE(B280," ",D280," ",F280," ",H280)</f>
        <v>Passenger vehicles Upper medium Plug-in Hybrid Electric Vehicle km</v>
      </c>
      <c r="L280" s="125">
        <v>7.1089999999999987E-2</v>
      </c>
      <c r="M280" t="s">
        <v>1514</v>
      </c>
      <c r="N280" t="s">
        <v>1509</v>
      </c>
      <c r="O280">
        <v>2021</v>
      </c>
    </row>
    <row r="281" spans="1:15" hidden="1">
      <c r="A281" t="s">
        <v>495</v>
      </c>
      <c r="B281" t="s">
        <v>505</v>
      </c>
      <c r="C281" t="s">
        <v>1351</v>
      </c>
      <c r="D281" t="s">
        <v>1358</v>
      </c>
      <c r="F281" t="s">
        <v>1354</v>
      </c>
      <c r="G281" t="s">
        <v>1353</v>
      </c>
      <c r="H281" t="s">
        <v>1353</v>
      </c>
      <c r="I281" t="s">
        <v>573</v>
      </c>
      <c r="J281" t="str">
        <f t="shared" si="4"/>
        <v>Scope 1Passenger vehiclesCars (by market segment)Upper mediumPlug-in Hybrid Electric Vehiclemiles</v>
      </c>
      <c r="K281" t="str">
        <f>CONCATENATE(D281," ",F281," ",H281)</f>
        <v>Upper medium Plug-in Hybrid Electric Vehicle miles</v>
      </c>
      <c r="L281" s="125">
        <v>0.11441999999999999</v>
      </c>
      <c r="M281" t="s">
        <v>1514</v>
      </c>
      <c r="N281" t="s">
        <v>1509</v>
      </c>
      <c r="O281">
        <v>2021</v>
      </c>
    </row>
    <row r="282" spans="1:15" hidden="1">
      <c r="A282" t="s">
        <v>495</v>
      </c>
      <c r="B282" t="s">
        <v>505</v>
      </c>
      <c r="C282" t="s">
        <v>1351</v>
      </c>
      <c r="D282" t="s">
        <v>1358</v>
      </c>
      <c r="F282" t="s">
        <v>1355</v>
      </c>
      <c r="G282" t="s">
        <v>473</v>
      </c>
      <c r="H282" t="s">
        <v>473</v>
      </c>
      <c r="I282" t="s">
        <v>573</v>
      </c>
      <c r="J282" t="str">
        <f t="shared" si="4"/>
        <v>Scope 1Passenger vehiclesCars (by market segment)Upper mediumBattery Electric Vehiclekm</v>
      </c>
      <c r="K282" t="str">
        <f>CONCATENATE(B282," ",D282," ",F282," ",H282)</f>
        <v>Passenger vehicles Upper medium Battery Electric Vehicle km</v>
      </c>
      <c r="L282" s="125">
        <v>0</v>
      </c>
      <c r="M282" t="s">
        <v>1514</v>
      </c>
      <c r="N282" t="s">
        <v>1509</v>
      </c>
      <c r="O282">
        <v>2021</v>
      </c>
    </row>
    <row r="283" spans="1:15" hidden="1">
      <c r="A283" t="s">
        <v>495</v>
      </c>
      <c r="B283" t="s">
        <v>505</v>
      </c>
      <c r="C283" t="s">
        <v>1351</v>
      </c>
      <c r="D283" t="s">
        <v>1358</v>
      </c>
      <c r="F283" t="s">
        <v>1355</v>
      </c>
      <c r="G283" t="s">
        <v>1353</v>
      </c>
      <c r="H283" t="s">
        <v>1353</v>
      </c>
      <c r="I283" t="s">
        <v>573</v>
      </c>
      <c r="J283" t="str">
        <f t="shared" si="4"/>
        <v>Scope 1Passenger vehiclesCars (by market segment)Upper mediumBattery Electric Vehiclemiles</v>
      </c>
      <c r="K283" t="str">
        <f>CONCATENATE(D283," ",F283," ",H283)</f>
        <v>Upper medium Battery Electric Vehicle miles</v>
      </c>
      <c r="L283" s="125">
        <v>0</v>
      </c>
      <c r="M283" t="s">
        <v>1514</v>
      </c>
      <c r="N283" t="s">
        <v>1509</v>
      </c>
      <c r="O283">
        <v>2021</v>
      </c>
    </row>
    <row r="284" spans="1:15" hidden="1">
      <c r="A284" t="s">
        <v>495</v>
      </c>
      <c r="B284" t="s">
        <v>505</v>
      </c>
      <c r="C284" t="s">
        <v>1351</v>
      </c>
      <c r="D284" t="s">
        <v>1359</v>
      </c>
      <c r="F284" t="s">
        <v>142</v>
      </c>
      <c r="G284" t="s">
        <v>473</v>
      </c>
      <c r="H284" t="s">
        <v>473</v>
      </c>
      <c r="I284" t="s">
        <v>573</v>
      </c>
      <c r="J284" t="str">
        <f t="shared" si="4"/>
        <v>Scope 1Passenger vehiclesCars (by market segment)ExecutiveDieselkm</v>
      </c>
      <c r="K284" t="str">
        <f>CONCATENATE(B284," ",D284," ",F284," ",H284)</f>
        <v>Passenger vehicles Executive Diesel km</v>
      </c>
      <c r="L284" s="125">
        <v>0.17399000000000001</v>
      </c>
      <c r="M284" t="s">
        <v>1514</v>
      </c>
      <c r="N284" t="s">
        <v>1509</v>
      </c>
      <c r="O284">
        <v>2021</v>
      </c>
    </row>
    <row r="285" spans="1:15" hidden="1">
      <c r="A285" t="s">
        <v>495</v>
      </c>
      <c r="B285" t="s">
        <v>505</v>
      </c>
      <c r="C285" t="s">
        <v>1351</v>
      </c>
      <c r="D285" t="s">
        <v>1359</v>
      </c>
      <c r="F285" t="s">
        <v>142</v>
      </c>
      <c r="G285" t="s">
        <v>1353</v>
      </c>
      <c r="H285" t="s">
        <v>1353</v>
      </c>
      <c r="I285" t="s">
        <v>573</v>
      </c>
      <c r="J285" t="str">
        <f t="shared" si="4"/>
        <v>Scope 1Passenger vehiclesCars (by market segment)ExecutiveDieselmiles</v>
      </c>
      <c r="K285" t="str">
        <f>CONCATENATE(D285," ",F285," ",H285)</f>
        <v>Executive Diesel miles</v>
      </c>
      <c r="L285" s="125">
        <v>0.28001999999999999</v>
      </c>
      <c r="M285" t="s">
        <v>1514</v>
      </c>
      <c r="N285" t="s">
        <v>1509</v>
      </c>
      <c r="O285">
        <v>2021</v>
      </c>
    </row>
    <row r="286" spans="1:15" hidden="1">
      <c r="A286" t="s">
        <v>495</v>
      </c>
      <c r="B286" t="s">
        <v>505</v>
      </c>
      <c r="C286" t="s">
        <v>1351</v>
      </c>
      <c r="D286" t="s">
        <v>1359</v>
      </c>
      <c r="F286" t="s">
        <v>211</v>
      </c>
      <c r="G286" t="s">
        <v>473</v>
      </c>
      <c r="H286" t="s">
        <v>473</v>
      </c>
      <c r="I286" t="s">
        <v>573</v>
      </c>
      <c r="J286" t="str">
        <f t="shared" si="4"/>
        <v>Scope 1Passenger vehiclesCars (by market segment)ExecutivePetrolkm</v>
      </c>
      <c r="K286" t="str">
        <f>CONCATENATE(B286," ",D286," ",F286," ",H286)</f>
        <v>Passenger vehicles Executive Petrol km</v>
      </c>
      <c r="L286" s="125">
        <v>0.22342000000000001</v>
      </c>
      <c r="M286" t="s">
        <v>1514</v>
      </c>
      <c r="N286" t="s">
        <v>1509</v>
      </c>
      <c r="O286">
        <v>2021</v>
      </c>
    </row>
    <row r="287" spans="1:15" hidden="1">
      <c r="A287" t="s">
        <v>495</v>
      </c>
      <c r="B287" t="s">
        <v>505</v>
      </c>
      <c r="C287" t="s">
        <v>1351</v>
      </c>
      <c r="D287" t="s">
        <v>1359</v>
      </c>
      <c r="F287" t="s">
        <v>211</v>
      </c>
      <c r="G287" t="s">
        <v>1353</v>
      </c>
      <c r="H287" t="s">
        <v>1353</v>
      </c>
      <c r="I287" t="s">
        <v>573</v>
      </c>
      <c r="J287" t="str">
        <f t="shared" si="4"/>
        <v>Scope 1Passenger vehiclesCars (by market segment)ExecutivePetrolmiles</v>
      </c>
      <c r="K287" t="str">
        <f>CONCATENATE(D287," ",F287," ",H287)</f>
        <v>Executive Petrol miles</v>
      </c>
      <c r="L287" s="125">
        <v>0.35956000000000005</v>
      </c>
      <c r="M287" t="s">
        <v>1514</v>
      </c>
      <c r="N287" t="s">
        <v>1509</v>
      </c>
      <c r="O287">
        <v>2021</v>
      </c>
    </row>
    <row r="288" spans="1:15" hidden="1">
      <c r="A288" t="s">
        <v>495</v>
      </c>
      <c r="B288" t="s">
        <v>505</v>
      </c>
      <c r="C288" t="s">
        <v>1351</v>
      </c>
      <c r="D288" t="s">
        <v>1359</v>
      </c>
      <c r="F288" t="s">
        <v>212</v>
      </c>
      <c r="G288" t="s">
        <v>473</v>
      </c>
      <c r="H288" t="s">
        <v>473</v>
      </c>
      <c r="I288" t="s">
        <v>573</v>
      </c>
      <c r="J288" t="str">
        <f t="shared" si="4"/>
        <v>Scope 1Passenger vehiclesCars (by market segment)ExecutiveUnknownkm</v>
      </c>
      <c r="K288" t="str">
        <f>CONCATENATE(B288," ",D288," ",F288," ",H288)</f>
        <v>Passenger vehicles Executive Unknown km</v>
      </c>
      <c r="L288" s="125">
        <v>0.18576999999999999</v>
      </c>
      <c r="M288" t="s">
        <v>1514</v>
      </c>
      <c r="N288" t="s">
        <v>1509</v>
      </c>
      <c r="O288">
        <v>2021</v>
      </c>
    </row>
    <row r="289" spans="1:15" hidden="1">
      <c r="A289" t="s">
        <v>495</v>
      </c>
      <c r="B289" t="s">
        <v>505</v>
      </c>
      <c r="C289" t="s">
        <v>1351</v>
      </c>
      <c r="D289" t="s">
        <v>1359</v>
      </c>
      <c r="F289" t="s">
        <v>212</v>
      </c>
      <c r="G289" t="s">
        <v>1353</v>
      </c>
      <c r="H289" t="s">
        <v>1353</v>
      </c>
      <c r="I289" t="s">
        <v>573</v>
      </c>
      <c r="J289" t="str">
        <f t="shared" si="4"/>
        <v>Scope 1Passenger vehiclesCars (by market segment)ExecutiveUnknownmiles</v>
      </c>
      <c r="K289" t="str">
        <f>CONCATENATE(D289," ",F289," ",H289)</f>
        <v>Executive Unknown miles</v>
      </c>
      <c r="L289" s="125">
        <v>0.29898000000000002</v>
      </c>
      <c r="M289" t="s">
        <v>1514</v>
      </c>
      <c r="N289" t="s">
        <v>1509</v>
      </c>
      <c r="O289">
        <v>2021</v>
      </c>
    </row>
    <row r="290" spans="1:15" hidden="1">
      <c r="A290" t="s">
        <v>495</v>
      </c>
      <c r="B290" t="s">
        <v>505</v>
      </c>
      <c r="C290" t="s">
        <v>1351</v>
      </c>
      <c r="D290" t="s">
        <v>1359</v>
      </c>
      <c r="F290" t="s">
        <v>1354</v>
      </c>
      <c r="G290" t="s">
        <v>473</v>
      </c>
      <c r="H290" t="s">
        <v>473</v>
      </c>
      <c r="I290" t="s">
        <v>573</v>
      </c>
      <c r="J290" t="str">
        <f t="shared" si="4"/>
        <v>Scope 1Passenger vehiclesCars (by market segment)ExecutivePlug-in Hybrid Electric Vehiclekm</v>
      </c>
      <c r="K290" t="str">
        <f>CONCATENATE(B290," ",D290," ",F290," ",H290)</f>
        <v>Passenger vehicles Executive Plug-in Hybrid Electric Vehicle km</v>
      </c>
      <c r="L290" s="125">
        <v>7.1980000000000002E-2</v>
      </c>
      <c r="M290" t="s">
        <v>1514</v>
      </c>
      <c r="N290" t="s">
        <v>1509</v>
      </c>
      <c r="O290">
        <v>2021</v>
      </c>
    </row>
    <row r="291" spans="1:15" hidden="1">
      <c r="A291" t="s">
        <v>495</v>
      </c>
      <c r="B291" t="s">
        <v>505</v>
      </c>
      <c r="C291" t="s">
        <v>1351</v>
      </c>
      <c r="D291" t="s">
        <v>1359</v>
      </c>
      <c r="F291" t="s">
        <v>1354</v>
      </c>
      <c r="G291" t="s">
        <v>1353</v>
      </c>
      <c r="H291" t="s">
        <v>1353</v>
      </c>
      <c r="I291" t="s">
        <v>573</v>
      </c>
      <c r="J291" t="str">
        <f t="shared" si="4"/>
        <v>Scope 1Passenger vehiclesCars (by market segment)ExecutivePlug-in Hybrid Electric Vehiclemiles</v>
      </c>
      <c r="K291" t="str">
        <f>CONCATENATE(D291," ",F291," ",H291)</f>
        <v>Executive Plug-in Hybrid Electric Vehicle miles</v>
      </c>
      <c r="L291" s="125">
        <v>0.11584</v>
      </c>
      <c r="M291" t="s">
        <v>1514</v>
      </c>
      <c r="N291" t="s">
        <v>1509</v>
      </c>
      <c r="O291">
        <v>2021</v>
      </c>
    </row>
    <row r="292" spans="1:15" hidden="1">
      <c r="A292" t="s">
        <v>495</v>
      </c>
      <c r="B292" t="s">
        <v>505</v>
      </c>
      <c r="C292" t="s">
        <v>1351</v>
      </c>
      <c r="D292" t="s">
        <v>1359</v>
      </c>
      <c r="F292" t="s">
        <v>1355</v>
      </c>
      <c r="G292" t="s">
        <v>473</v>
      </c>
      <c r="H292" t="s">
        <v>473</v>
      </c>
      <c r="I292" t="s">
        <v>573</v>
      </c>
      <c r="J292" t="str">
        <f t="shared" si="4"/>
        <v>Scope 1Passenger vehiclesCars (by market segment)ExecutiveBattery Electric Vehiclekm</v>
      </c>
      <c r="K292" t="str">
        <f>CONCATENATE(B292," ",D292," ",F292," ",H292)</f>
        <v>Passenger vehicles Executive Battery Electric Vehicle km</v>
      </c>
      <c r="L292" s="125">
        <v>0</v>
      </c>
      <c r="M292" t="s">
        <v>1514</v>
      </c>
      <c r="N292" t="s">
        <v>1509</v>
      </c>
      <c r="O292">
        <v>2021</v>
      </c>
    </row>
    <row r="293" spans="1:15" hidden="1">
      <c r="A293" t="s">
        <v>495</v>
      </c>
      <c r="B293" t="s">
        <v>505</v>
      </c>
      <c r="C293" t="s">
        <v>1351</v>
      </c>
      <c r="D293" t="s">
        <v>1359</v>
      </c>
      <c r="F293" t="s">
        <v>1355</v>
      </c>
      <c r="G293" t="s">
        <v>1353</v>
      </c>
      <c r="H293" t="s">
        <v>1353</v>
      </c>
      <c r="I293" t="s">
        <v>573</v>
      </c>
      <c r="J293" t="str">
        <f t="shared" si="4"/>
        <v>Scope 1Passenger vehiclesCars (by market segment)ExecutiveBattery Electric Vehiclemiles</v>
      </c>
      <c r="K293" t="str">
        <f>CONCATENATE(D293," ",F293," ",H293)</f>
        <v>Executive Battery Electric Vehicle miles</v>
      </c>
      <c r="L293" s="125">
        <v>0</v>
      </c>
      <c r="M293" t="s">
        <v>1514</v>
      </c>
      <c r="N293" t="s">
        <v>1509</v>
      </c>
      <c r="O293">
        <v>2021</v>
      </c>
    </row>
    <row r="294" spans="1:15" hidden="1">
      <c r="A294" t="s">
        <v>495</v>
      </c>
      <c r="B294" t="s">
        <v>505</v>
      </c>
      <c r="C294" t="s">
        <v>1351</v>
      </c>
      <c r="D294" t="s">
        <v>1360</v>
      </c>
      <c r="F294" t="s">
        <v>142</v>
      </c>
      <c r="G294" t="s">
        <v>473</v>
      </c>
      <c r="H294" t="s">
        <v>473</v>
      </c>
      <c r="I294" t="s">
        <v>573</v>
      </c>
      <c r="J294" t="str">
        <f t="shared" si="4"/>
        <v>Scope 1Passenger vehiclesCars (by market segment)LuxuryDieselkm</v>
      </c>
      <c r="K294" t="str">
        <f>CONCATENATE(B294," ",D294," ",F294," ",H294)</f>
        <v>Passenger vehicles Luxury Diesel km</v>
      </c>
      <c r="L294" s="125">
        <v>0.21174000000000001</v>
      </c>
      <c r="M294" t="s">
        <v>1514</v>
      </c>
      <c r="N294" t="s">
        <v>1509</v>
      </c>
      <c r="O294">
        <v>2021</v>
      </c>
    </row>
    <row r="295" spans="1:15" hidden="1">
      <c r="A295" t="s">
        <v>495</v>
      </c>
      <c r="B295" t="s">
        <v>505</v>
      </c>
      <c r="C295" t="s">
        <v>1351</v>
      </c>
      <c r="D295" t="s">
        <v>1360</v>
      </c>
      <c r="F295" t="s">
        <v>142</v>
      </c>
      <c r="G295" t="s">
        <v>1353</v>
      </c>
      <c r="H295" t="s">
        <v>1353</v>
      </c>
      <c r="I295" t="s">
        <v>573</v>
      </c>
      <c r="J295" t="str">
        <f t="shared" si="4"/>
        <v>Scope 1Passenger vehiclesCars (by market segment)LuxuryDieselmiles</v>
      </c>
      <c r="K295" t="str">
        <f>CONCATENATE(D295," ",F295," ",H295)</f>
        <v>Luxury Diesel miles</v>
      </c>
      <c r="L295" s="125">
        <v>0.34077999999999997</v>
      </c>
      <c r="M295" t="s">
        <v>1514</v>
      </c>
      <c r="N295" t="s">
        <v>1509</v>
      </c>
      <c r="O295">
        <v>2021</v>
      </c>
    </row>
    <row r="296" spans="1:15" hidden="1">
      <c r="A296" t="s">
        <v>495</v>
      </c>
      <c r="B296" t="s">
        <v>505</v>
      </c>
      <c r="C296" t="s">
        <v>1351</v>
      </c>
      <c r="D296" t="s">
        <v>1360</v>
      </c>
      <c r="F296" t="s">
        <v>211</v>
      </c>
      <c r="G296" t="s">
        <v>473</v>
      </c>
      <c r="H296" t="s">
        <v>473</v>
      </c>
      <c r="I296" t="s">
        <v>573</v>
      </c>
      <c r="J296" t="str">
        <f t="shared" si="4"/>
        <v>Scope 1Passenger vehiclesCars (by market segment)LuxuryPetrolkm</v>
      </c>
      <c r="K296" t="str">
        <f>CONCATENATE(B296," ",D296," ",F296," ",H296)</f>
        <v>Passenger vehicles Luxury Petrol km</v>
      </c>
      <c r="L296" s="125">
        <v>0.32585999999999998</v>
      </c>
      <c r="M296" t="s">
        <v>1514</v>
      </c>
      <c r="N296" t="s">
        <v>1509</v>
      </c>
      <c r="O296">
        <v>2021</v>
      </c>
    </row>
    <row r="297" spans="1:15" hidden="1">
      <c r="A297" t="s">
        <v>495</v>
      </c>
      <c r="B297" t="s">
        <v>505</v>
      </c>
      <c r="C297" t="s">
        <v>1351</v>
      </c>
      <c r="D297" t="s">
        <v>1360</v>
      </c>
      <c r="F297" t="s">
        <v>211</v>
      </c>
      <c r="G297" t="s">
        <v>1353</v>
      </c>
      <c r="H297" t="s">
        <v>1353</v>
      </c>
      <c r="I297" t="s">
        <v>573</v>
      </c>
      <c r="J297" t="str">
        <f t="shared" si="4"/>
        <v>Scope 1Passenger vehiclesCars (by market segment)LuxuryPetrolmiles</v>
      </c>
      <c r="K297" t="str">
        <f>CONCATENATE(D297," ",F297," ",H297)</f>
        <v>Luxury Petrol miles</v>
      </c>
      <c r="L297" s="125">
        <v>0.52442</v>
      </c>
      <c r="M297" t="s">
        <v>1514</v>
      </c>
      <c r="N297" t="s">
        <v>1509</v>
      </c>
      <c r="O297">
        <v>2021</v>
      </c>
    </row>
    <row r="298" spans="1:15" hidden="1">
      <c r="A298" t="s">
        <v>495</v>
      </c>
      <c r="B298" t="s">
        <v>505</v>
      </c>
      <c r="C298" t="s">
        <v>1351</v>
      </c>
      <c r="D298" t="s">
        <v>1360</v>
      </c>
      <c r="F298" t="s">
        <v>212</v>
      </c>
      <c r="G298" t="s">
        <v>473</v>
      </c>
      <c r="H298" t="s">
        <v>473</v>
      </c>
      <c r="I298" t="s">
        <v>573</v>
      </c>
      <c r="J298" t="str">
        <f t="shared" si="4"/>
        <v>Scope 1Passenger vehiclesCars (by market segment)LuxuryUnknownkm</v>
      </c>
      <c r="K298" t="str">
        <f>CONCATENATE(B298," ",D298," ",F298," ",H298)</f>
        <v>Passenger vehicles Luxury Unknown km</v>
      </c>
      <c r="L298" s="125">
        <v>0.26579000000000003</v>
      </c>
      <c r="M298" t="s">
        <v>1514</v>
      </c>
      <c r="N298" t="s">
        <v>1509</v>
      </c>
      <c r="O298">
        <v>2021</v>
      </c>
    </row>
    <row r="299" spans="1:15" hidden="1">
      <c r="A299" t="s">
        <v>495</v>
      </c>
      <c r="B299" t="s">
        <v>505</v>
      </c>
      <c r="C299" t="s">
        <v>1351</v>
      </c>
      <c r="D299" t="s">
        <v>1360</v>
      </c>
      <c r="F299" t="s">
        <v>212</v>
      </c>
      <c r="G299" t="s">
        <v>1353</v>
      </c>
      <c r="H299" t="s">
        <v>1353</v>
      </c>
      <c r="I299" t="s">
        <v>573</v>
      </c>
      <c r="J299" t="str">
        <f t="shared" si="4"/>
        <v>Scope 1Passenger vehiclesCars (by market segment)LuxuryUnknownmiles</v>
      </c>
      <c r="K299" t="str">
        <f>CONCATENATE(D299," ",F299," ",H299)</f>
        <v>Luxury Unknown miles</v>
      </c>
      <c r="L299" s="125">
        <v>0.42774999999999996</v>
      </c>
      <c r="M299" t="s">
        <v>1514</v>
      </c>
      <c r="N299" t="s">
        <v>1509</v>
      </c>
      <c r="O299">
        <v>2021</v>
      </c>
    </row>
    <row r="300" spans="1:15" hidden="1">
      <c r="A300" t="s">
        <v>495</v>
      </c>
      <c r="B300" t="s">
        <v>505</v>
      </c>
      <c r="C300" t="s">
        <v>1351</v>
      </c>
      <c r="D300" t="s">
        <v>1360</v>
      </c>
      <c r="F300" t="s">
        <v>1354</v>
      </c>
      <c r="G300" t="s">
        <v>473</v>
      </c>
      <c r="H300" t="s">
        <v>473</v>
      </c>
      <c r="I300" t="s">
        <v>573</v>
      </c>
      <c r="J300" t="str">
        <f t="shared" si="4"/>
        <v>Scope 1Passenger vehiclesCars (by market segment)LuxuryPlug-in Hybrid Electric Vehiclekm</v>
      </c>
      <c r="K300" t="str">
        <f>CONCATENATE(B300," ",D300," ",F300," ",H300)</f>
        <v>Passenger vehicles Luxury Plug-in Hybrid Electric Vehicle km</v>
      </c>
      <c r="L300" s="125">
        <v>9.3250000000000013E-2</v>
      </c>
      <c r="M300" t="s">
        <v>1514</v>
      </c>
      <c r="N300" t="s">
        <v>1509</v>
      </c>
      <c r="O300">
        <v>2021</v>
      </c>
    </row>
    <row r="301" spans="1:15" hidden="1">
      <c r="A301" t="s">
        <v>495</v>
      </c>
      <c r="B301" t="s">
        <v>505</v>
      </c>
      <c r="C301" t="s">
        <v>1351</v>
      </c>
      <c r="D301" t="s">
        <v>1360</v>
      </c>
      <c r="F301" t="s">
        <v>1354</v>
      </c>
      <c r="G301" t="s">
        <v>1353</v>
      </c>
      <c r="H301" t="s">
        <v>1353</v>
      </c>
      <c r="I301" t="s">
        <v>573</v>
      </c>
      <c r="J301" t="str">
        <f t="shared" si="4"/>
        <v>Scope 1Passenger vehiclesCars (by market segment)LuxuryPlug-in Hybrid Electric Vehiclemiles</v>
      </c>
      <c r="K301" t="str">
        <f>CONCATENATE(D301," ",F301," ",H301)</f>
        <v>Luxury Plug-in Hybrid Electric Vehicle miles</v>
      </c>
      <c r="L301" s="125">
        <v>0.15007000000000001</v>
      </c>
      <c r="M301" t="s">
        <v>1514</v>
      </c>
      <c r="N301" t="s">
        <v>1509</v>
      </c>
      <c r="O301">
        <v>2021</v>
      </c>
    </row>
    <row r="302" spans="1:15" hidden="1">
      <c r="A302" t="s">
        <v>495</v>
      </c>
      <c r="B302" t="s">
        <v>505</v>
      </c>
      <c r="C302" t="s">
        <v>1351</v>
      </c>
      <c r="D302" t="s">
        <v>1360</v>
      </c>
      <c r="F302" t="s">
        <v>1355</v>
      </c>
      <c r="G302" t="s">
        <v>473</v>
      </c>
      <c r="H302" t="s">
        <v>473</v>
      </c>
      <c r="I302" t="s">
        <v>573</v>
      </c>
      <c r="J302" t="str">
        <f t="shared" si="4"/>
        <v>Scope 1Passenger vehiclesCars (by market segment)LuxuryBattery Electric Vehiclekm</v>
      </c>
      <c r="K302" t="str">
        <f>CONCATENATE(B302," ",D302," ",F302," ",H302)</f>
        <v>Passenger vehicles Luxury Battery Electric Vehicle km</v>
      </c>
      <c r="L302" s="125">
        <v>0</v>
      </c>
      <c r="M302" t="s">
        <v>1514</v>
      </c>
      <c r="N302" t="s">
        <v>1509</v>
      </c>
      <c r="O302">
        <v>2021</v>
      </c>
    </row>
    <row r="303" spans="1:15" hidden="1">
      <c r="A303" t="s">
        <v>495</v>
      </c>
      <c r="B303" t="s">
        <v>505</v>
      </c>
      <c r="C303" t="s">
        <v>1351</v>
      </c>
      <c r="D303" t="s">
        <v>1360</v>
      </c>
      <c r="F303" t="s">
        <v>1355</v>
      </c>
      <c r="G303" t="s">
        <v>1353</v>
      </c>
      <c r="H303" t="s">
        <v>1353</v>
      </c>
      <c r="I303" t="s">
        <v>573</v>
      </c>
      <c r="J303" t="str">
        <f t="shared" si="4"/>
        <v>Scope 1Passenger vehiclesCars (by market segment)LuxuryBattery Electric Vehiclemiles</v>
      </c>
      <c r="K303" t="str">
        <f>CONCATENATE(D303," ",F303," ",H303)</f>
        <v>Luxury Battery Electric Vehicle miles</v>
      </c>
      <c r="L303" s="125">
        <v>0</v>
      </c>
      <c r="M303" t="s">
        <v>1514</v>
      </c>
      <c r="N303" t="s">
        <v>1509</v>
      </c>
      <c r="O303">
        <v>2021</v>
      </c>
    </row>
    <row r="304" spans="1:15" hidden="1">
      <c r="A304" t="s">
        <v>495</v>
      </c>
      <c r="B304" t="s">
        <v>505</v>
      </c>
      <c r="C304" t="s">
        <v>1351</v>
      </c>
      <c r="D304" t="s">
        <v>1361</v>
      </c>
      <c r="F304" t="s">
        <v>142</v>
      </c>
      <c r="G304" t="s">
        <v>473</v>
      </c>
      <c r="H304" t="s">
        <v>473</v>
      </c>
      <c r="I304" t="s">
        <v>573</v>
      </c>
      <c r="J304" t="str">
        <f t="shared" si="4"/>
        <v>Scope 1Passenger vehiclesCars (by market segment)SportsDieselkm</v>
      </c>
      <c r="K304" t="str">
        <f>CONCATENATE(B304," ",D304," ",F304," ",H304)</f>
        <v>Passenger vehicles Sports Diesel km</v>
      </c>
      <c r="L304" s="125">
        <v>0.16664000000000001</v>
      </c>
      <c r="M304" t="s">
        <v>1514</v>
      </c>
      <c r="N304" t="s">
        <v>1509</v>
      </c>
      <c r="O304">
        <v>2021</v>
      </c>
    </row>
    <row r="305" spans="1:15" hidden="1">
      <c r="A305" t="s">
        <v>495</v>
      </c>
      <c r="B305" t="s">
        <v>505</v>
      </c>
      <c r="C305" t="s">
        <v>1351</v>
      </c>
      <c r="D305" t="s">
        <v>1361</v>
      </c>
      <c r="F305" t="s">
        <v>142</v>
      </c>
      <c r="G305" t="s">
        <v>1353</v>
      </c>
      <c r="H305" t="s">
        <v>1353</v>
      </c>
      <c r="I305" t="s">
        <v>573</v>
      </c>
      <c r="J305" t="str">
        <f t="shared" si="4"/>
        <v>Scope 1Passenger vehiclesCars (by market segment)SportsDieselmiles</v>
      </c>
      <c r="K305" t="str">
        <f>CONCATENATE(D305," ",F305," ",H305)</f>
        <v>Sports Diesel miles</v>
      </c>
      <c r="L305" s="125">
        <v>0.26818999999999998</v>
      </c>
      <c r="M305" t="s">
        <v>1514</v>
      </c>
      <c r="N305" t="s">
        <v>1509</v>
      </c>
      <c r="O305">
        <v>2021</v>
      </c>
    </row>
    <row r="306" spans="1:15" hidden="1">
      <c r="A306" t="s">
        <v>495</v>
      </c>
      <c r="B306" t="s">
        <v>505</v>
      </c>
      <c r="C306" t="s">
        <v>1351</v>
      </c>
      <c r="D306" t="s">
        <v>1361</v>
      </c>
      <c r="F306" t="s">
        <v>211</v>
      </c>
      <c r="G306" t="s">
        <v>473</v>
      </c>
      <c r="H306" t="s">
        <v>473</v>
      </c>
      <c r="I306" t="s">
        <v>573</v>
      </c>
      <c r="J306" t="str">
        <f t="shared" si="4"/>
        <v>Scope 1Passenger vehiclesCars (by market segment)SportsPetrolkm</v>
      </c>
      <c r="K306" t="str">
        <f>CONCATENATE(B306," ",D306," ",F306," ",H306)</f>
        <v>Passenger vehicles Sports Petrol km</v>
      </c>
      <c r="L306" s="125">
        <v>0.24265999999999999</v>
      </c>
      <c r="M306" t="s">
        <v>1514</v>
      </c>
      <c r="N306" t="s">
        <v>1509</v>
      </c>
      <c r="O306">
        <v>2021</v>
      </c>
    </row>
    <row r="307" spans="1:15" hidden="1">
      <c r="A307" t="s">
        <v>495</v>
      </c>
      <c r="B307" t="s">
        <v>505</v>
      </c>
      <c r="C307" t="s">
        <v>1351</v>
      </c>
      <c r="D307" t="s">
        <v>1361</v>
      </c>
      <c r="F307" t="s">
        <v>211</v>
      </c>
      <c r="G307" t="s">
        <v>1353</v>
      </c>
      <c r="H307" t="s">
        <v>1353</v>
      </c>
      <c r="I307" t="s">
        <v>573</v>
      </c>
      <c r="J307" t="str">
        <f t="shared" si="4"/>
        <v>Scope 1Passenger vehiclesCars (by market segment)SportsPetrolmiles</v>
      </c>
      <c r="K307" t="str">
        <f>CONCATENATE(D307," ",F307," ",H307)</f>
        <v>Sports Petrol miles</v>
      </c>
      <c r="L307" s="125">
        <v>0.39052000000000003</v>
      </c>
      <c r="M307" t="s">
        <v>1514</v>
      </c>
      <c r="N307" t="s">
        <v>1509</v>
      </c>
      <c r="O307">
        <v>2021</v>
      </c>
    </row>
    <row r="308" spans="1:15" hidden="1">
      <c r="A308" t="s">
        <v>495</v>
      </c>
      <c r="B308" t="s">
        <v>505</v>
      </c>
      <c r="C308" t="s">
        <v>1351</v>
      </c>
      <c r="D308" t="s">
        <v>1361</v>
      </c>
      <c r="F308" t="s">
        <v>212</v>
      </c>
      <c r="G308" t="s">
        <v>473</v>
      </c>
      <c r="H308" t="s">
        <v>473</v>
      </c>
      <c r="I308" t="s">
        <v>573</v>
      </c>
      <c r="J308" t="str">
        <f t="shared" si="4"/>
        <v>Scope 1Passenger vehiclesCars (by market segment)SportsUnknownkm</v>
      </c>
      <c r="K308" t="str">
        <f>CONCATENATE(B308," ",D308," ",F308," ",H308)</f>
        <v>Passenger vehicles Sports Unknown km</v>
      </c>
      <c r="L308" s="125">
        <v>0.23053000000000001</v>
      </c>
      <c r="M308" t="s">
        <v>1514</v>
      </c>
      <c r="N308" t="s">
        <v>1509</v>
      </c>
      <c r="O308">
        <v>2021</v>
      </c>
    </row>
    <row r="309" spans="1:15" hidden="1">
      <c r="A309" t="s">
        <v>495</v>
      </c>
      <c r="B309" t="s">
        <v>505</v>
      </c>
      <c r="C309" t="s">
        <v>1351</v>
      </c>
      <c r="D309" t="s">
        <v>1361</v>
      </c>
      <c r="F309" t="s">
        <v>212</v>
      </c>
      <c r="G309" t="s">
        <v>1353</v>
      </c>
      <c r="H309" t="s">
        <v>1353</v>
      </c>
      <c r="I309" t="s">
        <v>573</v>
      </c>
      <c r="J309" t="str">
        <f t="shared" si="4"/>
        <v>Scope 1Passenger vehiclesCars (by market segment)SportsUnknownmiles</v>
      </c>
      <c r="K309" t="str">
        <f>CONCATENATE(D309," ",F309," ",H309)</f>
        <v>Sports Unknown miles</v>
      </c>
      <c r="L309" s="125">
        <v>0.37101000000000001</v>
      </c>
      <c r="M309" t="s">
        <v>1514</v>
      </c>
      <c r="N309" t="s">
        <v>1509</v>
      </c>
      <c r="O309">
        <v>2021</v>
      </c>
    </row>
    <row r="310" spans="1:15" hidden="1">
      <c r="A310" t="s">
        <v>495</v>
      </c>
      <c r="B310" t="s">
        <v>505</v>
      </c>
      <c r="C310" t="s">
        <v>1351</v>
      </c>
      <c r="D310" t="s">
        <v>1361</v>
      </c>
      <c r="F310" t="s">
        <v>1354</v>
      </c>
      <c r="G310" t="s">
        <v>473</v>
      </c>
      <c r="H310" t="s">
        <v>473</v>
      </c>
      <c r="I310" t="s">
        <v>573</v>
      </c>
      <c r="J310" t="str">
        <f t="shared" si="4"/>
        <v>Scope 1Passenger vehiclesCars (by market segment)SportsPlug-in Hybrid Electric Vehiclekm</v>
      </c>
      <c r="K310" t="str">
        <f>CONCATENATE(B310," ",D310," ",F310," ",H310)</f>
        <v>Passenger vehicles Sports Plug-in Hybrid Electric Vehicle km</v>
      </c>
      <c r="L310" s="125">
        <v>7.6530000000000001E-2</v>
      </c>
      <c r="M310" t="s">
        <v>1514</v>
      </c>
      <c r="N310" t="s">
        <v>1509</v>
      </c>
      <c r="O310">
        <v>2021</v>
      </c>
    </row>
    <row r="311" spans="1:15" hidden="1">
      <c r="A311" t="s">
        <v>495</v>
      </c>
      <c r="B311" t="s">
        <v>505</v>
      </c>
      <c r="C311" t="s">
        <v>1351</v>
      </c>
      <c r="D311" t="s">
        <v>1361</v>
      </c>
      <c r="F311" t="s">
        <v>1354</v>
      </c>
      <c r="G311" t="s">
        <v>1353</v>
      </c>
      <c r="H311" t="s">
        <v>1353</v>
      </c>
      <c r="I311" t="s">
        <v>573</v>
      </c>
      <c r="J311" t="str">
        <f t="shared" si="4"/>
        <v>Scope 1Passenger vehiclesCars (by market segment)SportsPlug-in Hybrid Electric Vehiclemiles</v>
      </c>
      <c r="K311" t="str">
        <f>CONCATENATE(D311," ",F311," ",H311)</f>
        <v>Sports Plug-in Hybrid Electric Vehicle miles</v>
      </c>
      <c r="L311" s="125">
        <v>0.12315999999999999</v>
      </c>
      <c r="M311" t="s">
        <v>1514</v>
      </c>
      <c r="N311" t="s">
        <v>1509</v>
      </c>
      <c r="O311">
        <v>2021</v>
      </c>
    </row>
    <row r="312" spans="1:15" hidden="1">
      <c r="A312" t="s">
        <v>495</v>
      </c>
      <c r="B312" t="s">
        <v>505</v>
      </c>
      <c r="C312" t="s">
        <v>1351</v>
      </c>
      <c r="D312" t="s">
        <v>1361</v>
      </c>
      <c r="F312" t="s">
        <v>1355</v>
      </c>
      <c r="G312" t="s">
        <v>473</v>
      </c>
      <c r="H312" t="s">
        <v>473</v>
      </c>
      <c r="I312" t="s">
        <v>573</v>
      </c>
      <c r="J312" t="str">
        <f t="shared" si="4"/>
        <v>Scope 1Passenger vehiclesCars (by market segment)SportsBattery Electric Vehiclekm</v>
      </c>
      <c r="K312" t="str">
        <f>CONCATENATE(B312," ",D312," ",F312," ",H312)</f>
        <v>Passenger vehicles Sports Battery Electric Vehicle km</v>
      </c>
      <c r="L312" s="125">
        <v>0</v>
      </c>
      <c r="M312" t="s">
        <v>1514</v>
      </c>
      <c r="N312" t="s">
        <v>1509</v>
      </c>
      <c r="O312">
        <v>2021</v>
      </c>
    </row>
    <row r="313" spans="1:15" hidden="1">
      <c r="A313" t="s">
        <v>495</v>
      </c>
      <c r="B313" t="s">
        <v>505</v>
      </c>
      <c r="C313" t="s">
        <v>1351</v>
      </c>
      <c r="D313" t="s">
        <v>1361</v>
      </c>
      <c r="F313" t="s">
        <v>1355</v>
      </c>
      <c r="G313" t="s">
        <v>1353</v>
      </c>
      <c r="H313" t="s">
        <v>1353</v>
      </c>
      <c r="I313" t="s">
        <v>573</v>
      </c>
      <c r="J313" t="str">
        <f t="shared" si="4"/>
        <v>Scope 1Passenger vehiclesCars (by market segment)SportsBattery Electric Vehiclemiles</v>
      </c>
      <c r="K313" t="str">
        <f>CONCATENATE(D313," ",F313," ",H313)</f>
        <v>Sports Battery Electric Vehicle miles</v>
      </c>
      <c r="L313" s="125">
        <v>0</v>
      </c>
      <c r="M313" t="s">
        <v>1514</v>
      </c>
      <c r="N313" t="s">
        <v>1509</v>
      </c>
      <c r="O313">
        <v>2021</v>
      </c>
    </row>
    <row r="314" spans="1:15" hidden="1">
      <c r="A314" t="s">
        <v>495</v>
      </c>
      <c r="B314" t="s">
        <v>505</v>
      </c>
      <c r="C314" t="s">
        <v>1351</v>
      </c>
      <c r="D314" t="s">
        <v>1362</v>
      </c>
      <c r="F314" t="s">
        <v>142</v>
      </c>
      <c r="G314" t="s">
        <v>473</v>
      </c>
      <c r="H314" t="s">
        <v>473</v>
      </c>
      <c r="I314" t="s">
        <v>573</v>
      </c>
      <c r="J314" t="str">
        <f t="shared" si="4"/>
        <v>Scope 1Passenger vehiclesCars (by market segment)Dual purpose 4X4Dieselkm</v>
      </c>
      <c r="K314" t="str">
        <f>CONCATENATE(B314," ",D314," ",F314," ",H314)</f>
        <v>Passenger vehicles Dual purpose 4X4 Diesel km</v>
      </c>
      <c r="L314" s="125">
        <v>0.20376</v>
      </c>
      <c r="M314" t="s">
        <v>1514</v>
      </c>
      <c r="N314" t="s">
        <v>1509</v>
      </c>
      <c r="O314">
        <v>2021</v>
      </c>
    </row>
    <row r="315" spans="1:15" hidden="1">
      <c r="A315" t="s">
        <v>495</v>
      </c>
      <c r="B315" t="s">
        <v>505</v>
      </c>
      <c r="C315" t="s">
        <v>1351</v>
      </c>
      <c r="D315" t="s">
        <v>1362</v>
      </c>
      <c r="F315" t="s">
        <v>142</v>
      </c>
      <c r="G315" t="s">
        <v>1353</v>
      </c>
      <c r="H315" t="s">
        <v>1353</v>
      </c>
      <c r="I315" t="s">
        <v>573</v>
      </c>
      <c r="J315" t="str">
        <f t="shared" si="4"/>
        <v>Scope 1Passenger vehiclesCars (by market segment)Dual purpose 4X4Dieselmiles</v>
      </c>
      <c r="K315" t="str">
        <f>CONCATENATE(D315," ",F315," ",H315)</f>
        <v>Dual purpose 4X4 Diesel miles</v>
      </c>
      <c r="L315" s="125">
        <v>0.32793</v>
      </c>
      <c r="M315" t="s">
        <v>1514</v>
      </c>
      <c r="N315" t="s">
        <v>1509</v>
      </c>
      <c r="O315">
        <v>2021</v>
      </c>
    </row>
    <row r="316" spans="1:15" hidden="1">
      <c r="A316" t="s">
        <v>495</v>
      </c>
      <c r="B316" t="s">
        <v>505</v>
      </c>
      <c r="C316" t="s">
        <v>1351</v>
      </c>
      <c r="D316" t="s">
        <v>1362</v>
      </c>
      <c r="F316" t="s">
        <v>211</v>
      </c>
      <c r="G316" t="s">
        <v>473</v>
      </c>
      <c r="H316" t="s">
        <v>473</v>
      </c>
      <c r="I316" t="s">
        <v>573</v>
      </c>
      <c r="J316" t="str">
        <f t="shared" si="4"/>
        <v>Scope 1Passenger vehiclesCars (by market segment)Dual purpose 4X4Petrolkm</v>
      </c>
      <c r="K316" t="str">
        <f>CONCATENATE(B316," ",D316," ",F316," ",H316)</f>
        <v>Passenger vehicles Dual purpose 4X4 Petrol km</v>
      </c>
      <c r="L316" s="125">
        <v>0.21657999999999999</v>
      </c>
      <c r="M316" t="s">
        <v>1514</v>
      </c>
      <c r="N316" t="s">
        <v>1509</v>
      </c>
      <c r="O316">
        <v>2021</v>
      </c>
    </row>
    <row r="317" spans="1:15" hidden="1">
      <c r="A317" t="s">
        <v>495</v>
      </c>
      <c r="B317" t="s">
        <v>505</v>
      </c>
      <c r="C317" t="s">
        <v>1351</v>
      </c>
      <c r="D317" t="s">
        <v>1362</v>
      </c>
      <c r="F317" t="s">
        <v>211</v>
      </c>
      <c r="G317" t="s">
        <v>1353</v>
      </c>
      <c r="H317" t="s">
        <v>1353</v>
      </c>
      <c r="I317" t="s">
        <v>573</v>
      </c>
      <c r="J317" t="str">
        <f t="shared" si="4"/>
        <v>Scope 1Passenger vehiclesCars (by market segment)Dual purpose 4X4Petrolmiles</v>
      </c>
      <c r="K317" t="str">
        <f>CONCATENATE(D317," ",F317," ",H317)</f>
        <v>Dual purpose 4X4 Petrol miles</v>
      </c>
      <c r="L317" s="125">
        <v>0.34854000000000002</v>
      </c>
      <c r="M317" t="s">
        <v>1514</v>
      </c>
      <c r="N317" t="s">
        <v>1509</v>
      </c>
      <c r="O317">
        <v>2021</v>
      </c>
    </row>
    <row r="318" spans="1:15" hidden="1">
      <c r="A318" t="s">
        <v>495</v>
      </c>
      <c r="B318" t="s">
        <v>505</v>
      </c>
      <c r="C318" t="s">
        <v>1351</v>
      </c>
      <c r="D318" t="s">
        <v>1362</v>
      </c>
      <c r="F318" t="s">
        <v>212</v>
      </c>
      <c r="G318" t="s">
        <v>473</v>
      </c>
      <c r="H318" t="s">
        <v>473</v>
      </c>
      <c r="I318" t="s">
        <v>573</v>
      </c>
      <c r="J318" t="str">
        <f t="shared" si="4"/>
        <v>Scope 1Passenger vehiclesCars (by market segment)Dual purpose 4X4Unknownkm</v>
      </c>
      <c r="K318" t="str">
        <f>CONCATENATE(B318," ",D318," ",F318," ",H318)</f>
        <v>Passenger vehicles Dual purpose 4X4 Unknown km</v>
      </c>
      <c r="L318" s="125">
        <v>0.20716000000000001</v>
      </c>
      <c r="M318" t="s">
        <v>1514</v>
      </c>
      <c r="N318" t="s">
        <v>1509</v>
      </c>
      <c r="O318">
        <v>2021</v>
      </c>
    </row>
    <row r="319" spans="1:15" hidden="1">
      <c r="A319" t="s">
        <v>495</v>
      </c>
      <c r="B319" t="s">
        <v>505</v>
      </c>
      <c r="C319" t="s">
        <v>1351</v>
      </c>
      <c r="D319" t="s">
        <v>1362</v>
      </c>
      <c r="F319" t="s">
        <v>212</v>
      </c>
      <c r="G319" t="s">
        <v>1353</v>
      </c>
      <c r="H319" t="s">
        <v>1353</v>
      </c>
      <c r="I319" t="s">
        <v>573</v>
      </c>
      <c r="J319" t="str">
        <f t="shared" si="4"/>
        <v>Scope 1Passenger vehiclesCars (by market segment)Dual purpose 4X4Unknownmiles</v>
      </c>
      <c r="K319" t="str">
        <f>CONCATENATE(D319," ",F319," ",H319)</f>
        <v>Dual purpose 4X4 Unknown miles</v>
      </c>
      <c r="L319" s="125">
        <v>0.33337999999999995</v>
      </c>
      <c r="M319" t="s">
        <v>1514</v>
      </c>
      <c r="N319" t="s">
        <v>1509</v>
      </c>
      <c r="O319">
        <v>2021</v>
      </c>
    </row>
    <row r="320" spans="1:15" hidden="1">
      <c r="A320" t="s">
        <v>495</v>
      </c>
      <c r="B320" t="s">
        <v>505</v>
      </c>
      <c r="C320" t="s">
        <v>1351</v>
      </c>
      <c r="D320" t="s">
        <v>1362</v>
      </c>
      <c r="F320" t="s">
        <v>1354</v>
      </c>
      <c r="G320" t="s">
        <v>473</v>
      </c>
      <c r="H320" t="s">
        <v>473</v>
      </c>
      <c r="I320" t="s">
        <v>573</v>
      </c>
      <c r="J320" t="str">
        <f t="shared" si="4"/>
        <v>Scope 1Passenger vehiclesCars (by market segment)Dual purpose 4X4Plug-in Hybrid Electric Vehiclekm</v>
      </c>
      <c r="K320" t="str">
        <f>CONCATENATE(B320," ",D320," ",F320," ",H320)</f>
        <v>Passenger vehicles Dual purpose 4X4 Plug-in Hybrid Electric Vehicle km</v>
      </c>
      <c r="L320" s="125">
        <v>7.6840000000000006E-2</v>
      </c>
      <c r="M320" t="s">
        <v>1514</v>
      </c>
      <c r="N320" t="s">
        <v>1509</v>
      </c>
      <c r="O320">
        <v>2021</v>
      </c>
    </row>
    <row r="321" spans="1:15" hidden="1">
      <c r="A321" t="s">
        <v>495</v>
      </c>
      <c r="B321" t="s">
        <v>505</v>
      </c>
      <c r="C321" t="s">
        <v>1351</v>
      </c>
      <c r="D321" t="s">
        <v>1362</v>
      </c>
      <c r="F321" t="s">
        <v>1354</v>
      </c>
      <c r="G321" t="s">
        <v>1353</v>
      </c>
      <c r="H321" t="s">
        <v>1353</v>
      </c>
      <c r="I321" t="s">
        <v>573</v>
      </c>
      <c r="J321" t="str">
        <f t="shared" si="4"/>
        <v>Scope 1Passenger vehiclesCars (by market segment)Dual purpose 4X4Plug-in Hybrid Electric Vehiclemiles</v>
      </c>
      <c r="K321" t="str">
        <f>CONCATENATE(D321," ",F321," ",H321)</f>
        <v>Dual purpose 4X4 Plug-in Hybrid Electric Vehicle miles</v>
      </c>
      <c r="L321" s="125">
        <v>0.12366000000000001</v>
      </c>
      <c r="M321" t="s">
        <v>1514</v>
      </c>
      <c r="N321" t="s">
        <v>1509</v>
      </c>
      <c r="O321">
        <v>2021</v>
      </c>
    </row>
    <row r="322" spans="1:15" hidden="1">
      <c r="A322" t="s">
        <v>495</v>
      </c>
      <c r="B322" t="s">
        <v>505</v>
      </c>
      <c r="C322" t="s">
        <v>1351</v>
      </c>
      <c r="D322" t="s">
        <v>1362</v>
      </c>
      <c r="F322" t="s">
        <v>1355</v>
      </c>
      <c r="G322" t="s">
        <v>473</v>
      </c>
      <c r="H322" t="s">
        <v>473</v>
      </c>
      <c r="I322" t="s">
        <v>573</v>
      </c>
      <c r="J322" t="str">
        <f t="shared" si="4"/>
        <v>Scope 1Passenger vehiclesCars (by market segment)Dual purpose 4X4Battery Electric Vehiclekm</v>
      </c>
      <c r="K322" t="str">
        <f>CONCATENATE(B322," ",D322," ",F322," ",H322)</f>
        <v>Passenger vehicles Dual purpose 4X4 Battery Electric Vehicle km</v>
      </c>
      <c r="L322" s="125">
        <v>0</v>
      </c>
      <c r="M322" t="s">
        <v>1514</v>
      </c>
      <c r="N322" t="s">
        <v>1509</v>
      </c>
      <c r="O322">
        <v>2021</v>
      </c>
    </row>
    <row r="323" spans="1:15" hidden="1">
      <c r="A323" t="s">
        <v>495</v>
      </c>
      <c r="B323" t="s">
        <v>505</v>
      </c>
      <c r="C323" t="s">
        <v>1351</v>
      </c>
      <c r="D323" t="s">
        <v>1362</v>
      </c>
      <c r="F323" t="s">
        <v>1355</v>
      </c>
      <c r="G323" t="s">
        <v>1353</v>
      </c>
      <c r="H323" t="s">
        <v>1353</v>
      </c>
      <c r="I323" t="s">
        <v>573</v>
      </c>
      <c r="J323" t="str">
        <f t="shared" ref="J323:J386" si="5">CONCATENATE(A323,B323,C323,D323,E323,F323,G323)</f>
        <v>Scope 1Passenger vehiclesCars (by market segment)Dual purpose 4X4Battery Electric Vehiclemiles</v>
      </c>
      <c r="K323" t="str">
        <f>CONCATENATE(D323," ",F323," ",H323)</f>
        <v>Dual purpose 4X4 Battery Electric Vehicle miles</v>
      </c>
      <c r="L323" s="125">
        <v>0</v>
      </c>
      <c r="M323" t="s">
        <v>1514</v>
      </c>
      <c r="N323" t="s">
        <v>1509</v>
      </c>
      <c r="O323">
        <v>2021</v>
      </c>
    </row>
    <row r="324" spans="1:15" hidden="1">
      <c r="A324" t="s">
        <v>495</v>
      </c>
      <c r="B324" t="s">
        <v>505</v>
      </c>
      <c r="C324" t="s">
        <v>1351</v>
      </c>
      <c r="D324" t="s">
        <v>1363</v>
      </c>
      <c r="F324" t="s">
        <v>142</v>
      </c>
      <c r="G324" t="s">
        <v>473</v>
      </c>
      <c r="H324" t="s">
        <v>473</v>
      </c>
      <c r="I324" t="s">
        <v>573</v>
      </c>
      <c r="J324" t="str">
        <f t="shared" si="5"/>
        <v>Scope 1Passenger vehiclesCars (by market segment)MPVDieselkm</v>
      </c>
      <c r="K324" t="str">
        <f>CONCATENATE(B324," ",D324," ",F324," ",H324)</f>
        <v>Passenger vehicles MPV Diesel km</v>
      </c>
      <c r="L324" s="125">
        <v>0.17502999999999999</v>
      </c>
      <c r="M324" t="s">
        <v>1514</v>
      </c>
      <c r="N324" t="s">
        <v>1509</v>
      </c>
      <c r="O324">
        <v>2021</v>
      </c>
    </row>
    <row r="325" spans="1:15" hidden="1">
      <c r="A325" t="s">
        <v>495</v>
      </c>
      <c r="B325" t="s">
        <v>505</v>
      </c>
      <c r="C325" t="s">
        <v>1351</v>
      </c>
      <c r="D325" t="s">
        <v>1363</v>
      </c>
      <c r="F325" t="s">
        <v>142</v>
      </c>
      <c r="G325" t="s">
        <v>1353</v>
      </c>
      <c r="H325" t="s">
        <v>1353</v>
      </c>
      <c r="I325" t="s">
        <v>573</v>
      </c>
      <c r="J325" t="str">
        <f t="shared" si="5"/>
        <v>Scope 1Passenger vehiclesCars (by market segment)MPVDieselmiles</v>
      </c>
      <c r="K325" t="str">
        <f>CONCATENATE(D325," ",F325," ",H325)</f>
        <v>MPV Diesel miles</v>
      </c>
      <c r="L325" s="125">
        <v>0.28170000000000001</v>
      </c>
      <c r="M325" t="s">
        <v>1514</v>
      </c>
      <c r="N325" t="s">
        <v>1509</v>
      </c>
      <c r="O325">
        <v>2021</v>
      </c>
    </row>
    <row r="326" spans="1:15" hidden="1">
      <c r="A326" t="s">
        <v>495</v>
      </c>
      <c r="B326" t="s">
        <v>505</v>
      </c>
      <c r="C326" t="s">
        <v>1351</v>
      </c>
      <c r="D326" t="s">
        <v>1363</v>
      </c>
      <c r="F326" t="s">
        <v>211</v>
      </c>
      <c r="G326" t="s">
        <v>473</v>
      </c>
      <c r="H326" t="s">
        <v>473</v>
      </c>
      <c r="I326" t="s">
        <v>573</v>
      </c>
      <c r="J326" t="str">
        <f t="shared" si="5"/>
        <v>Scope 1Passenger vehiclesCars (by market segment)MPVPetrolkm</v>
      </c>
      <c r="K326" t="str">
        <f>CONCATENATE(B326," ",D326," ",F326," ",H326)</f>
        <v>Passenger vehicles MPV Petrol km</v>
      </c>
      <c r="L326" s="125">
        <v>0.19478999999999999</v>
      </c>
      <c r="M326" t="s">
        <v>1514</v>
      </c>
      <c r="N326" t="s">
        <v>1509</v>
      </c>
      <c r="O326">
        <v>2021</v>
      </c>
    </row>
    <row r="327" spans="1:15" hidden="1">
      <c r="A327" t="s">
        <v>495</v>
      </c>
      <c r="B327" t="s">
        <v>505</v>
      </c>
      <c r="C327" t="s">
        <v>1351</v>
      </c>
      <c r="D327" t="s">
        <v>1363</v>
      </c>
      <c r="F327" t="s">
        <v>211</v>
      </c>
      <c r="G327" t="s">
        <v>1353</v>
      </c>
      <c r="H327" t="s">
        <v>1353</v>
      </c>
      <c r="I327" t="s">
        <v>573</v>
      </c>
      <c r="J327" t="str">
        <f t="shared" si="5"/>
        <v>Scope 1Passenger vehiclesCars (by market segment)MPVPetrolmiles</v>
      </c>
      <c r="K327" t="str">
        <f>CONCATENATE(D327," ",F327," ",H327)</f>
        <v>MPV Petrol miles</v>
      </c>
      <c r="L327" s="125">
        <v>0.31349000000000005</v>
      </c>
      <c r="M327" t="s">
        <v>1514</v>
      </c>
      <c r="N327" t="s">
        <v>1509</v>
      </c>
      <c r="O327">
        <v>2021</v>
      </c>
    </row>
    <row r="328" spans="1:15" hidden="1">
      <c r="A328" t="s">
        <v>495</v>
      </c>
      <c r="B328" t="s">
        <v>505</v>
      </c>
      <c r="C328" t="s">
        <v>1351</v>
      </c>
      <c r="D328" t="s">
        <v>1363</v>
      </c>
      <c r="F328" t="s">
        <v>212</v>
      </c>
      <c r="G328" t="s">
        <v>473</v>
      </c>
      <c r="H328" t="s">
        <v>473</v>
      </c>
      <c r="I328" t="s">
        <v>573</v>
      </c>
      <c r="J328" t="str">
        <f t="shared" si="5"/>
        <v>Scope 1Passenger vehiclesCars (by market segment)MPVUnknownkm</v>
      </c>
      <c r="K328" t="str">
        <f>CONCATENATE(B328," ",D328," ",F328," ",H328)</f>
        <v>Passenger vehicles MPV Unknown km</v>
      </c>
      <c r="L328" s="125">
        <v>0.18031</v>
      </c>
      <c r="M328" t="s">
        <v>1514</v>
      </c>
      <c r="N328" t="s">
        <v>1509</v>
      </c>
      <c r="O328">
        <v>2021</v>
      </c>
    </row>
    <row r="329" spans="1:15" hidden="1">
      <c r="A329" t="s">
        <v>495</v>
      </c>
      <c r="B329" t="s">
        <v>505</v>
      </c>
      <c r="C329" t="s">
        <v>1351</v>
      </c>
      <c r="D329" t="s">
        <v>1363</v>
      </c>
      <c r="F329" t="s">
        <v>212</v>
      </c>
      <c r="G329" t="s">
        <v>1353</v>
      </c>
      <c r="H329" t="s">
        <v>1353</v>
      </c>
      <c r="I329" t="s">
        <v>573</v>
      </c>
      <c r="J329" t="str">
        <f t="shared" si="5"/>
        <v>Scope 1Passenger vehiclesCars (by market segment)MPVUnknownmiles</v>
      </c>
      <c r="K329" t="str">
        <f>CONCATENATE(D329," ",F329," ",H329)</f>
        <v>MPV Unknown miles</v>
      </c>
      <c r="L329" s="125">
        <v>0.29017999999999999</v>
      </c>
      <c r="M329" t="s">
        <v>1514</v>
      </c>
      <c r="N329" t="s">
        <v>1509</v>
      </c>
      <c r="O329">
        <v>2021</v>
      </c>
    </row>
    <row r="330" spans="1:15" hidden="1">
      <c r="A330" t="s">
        <v>495</v>
      </c>
      <c r="B330" t="s">
        <v>505</v>
      </c>
      <c r="C330" t="s">
        <v>1351</v>
      </c>
      <c r="D330" t="s">
        <v>1363</v>
      </c>
      <c r="F330" t="s">
        <v>1354</v>
      </c>
      <c r="G330" t="s">
        <v>473</v>
      </c>
      <c r="H330" t="s">
        <v>473</v>
      </c>
      <c r="I330" t="s">
        <v>573</v>
      </c>
      <c r="J330" t="str">
        <f t="shared" si="5"/>
        <v>Scope 1Passenger vehiclesCars (by market segment)MPVPlug-in Hybrid Electric Vehiclekm</v>
      </c>
      <c r="K330" t="str">
        <f>CONCATENATE(B330," ",D330," ",F330," ",H330)</f>
        <v>Passenger vehicles MPV Plug-in Hybrid Electric Vehicle km</v>
      </c>
      <c r="L330" s="136" t="s">
        <v>720</v>
      </c>
      <c r="M330" t="s">
        <v>1514</v>
      </c>
      <c r="N330" t="s">
        <v>1509</v>
      </c>
      <c r="O330">
        <v>2021</v>
      </c>
    </row>
    <row r="331" spans="1:15" hidden="1">
      <c r="A331" t="s">
        <v>495</v>
      </c>
      <c r="B331" t="s">
        <v>505</v>
      </c>
      <c r="C331" t="s">
        <v>1351</v>
      </c>
      <c r="D331" t="s">
        <v>1363</v>
      </c>
      <c r="F331" t="s">
        <v>1354</v>
      </c>
      <c r="G331" t="s">
        <v>1353</v>
      </c>
      <c r="H331" t="s">
        <v>1353</v>
      </c>
      <c r="I331" t="s">
        <v>573</v>
      </c>
      <c r="J331" t="str">
        <f t="shared" si="5"/>
        <v>Scope 1Passenger vehiclesCars (by market segment)MPVPlug-in Hybrid Electric Vehiclemiles</v>
      </c>
      <c r="K331" t="str">
        <f>CONCATENATE(D331," ",F331," ",H331)</f>
        <v>MPV Plug-in Hybrid Electric Vehicle miles</v>
      </c>
      <c r="L331" s="136" t="s">
        <v>720</v>
      </c>
      <c r="M331" t="s">
        <v>1514</v>
      </c>
      <c r="N331" t="s">
        <v>1509</v>
      </c>
      <c r="O331">
        <v>2021</v>
      </c>
    </row>
    <row r="332" spans="1:15" hidden="1">
      <c r="A332" t="s">
        <v>495</v>
      </c>
      <c r="B332" t="s">
        <v>505</v>
      </c>
      <c r="C332" t="s">
        <v>1351</v>
      </c>
      <c r="D332" t="s">
        <v>1363</v>
      </c>
      <c r="F332" t="s">
        <v>1355</v>
      </c>
      <c r="G332" t="s">
        <v>473</v>
      </c>
      <c r="H332" t="s">
        <v>473</v>
      </c>
      <c r="I332" t="s">
        <v>573</v>
      </c>
      <c r="J332" t="str">
        <f t="shared" si="5"/>
        <v>Scope 1Passenger vehiclesCars (by market segment)MPVBattery Electric Vehiclekm</v>
      </c>
      <c r="K332" t="str">
        <f>CONCATENATE(B332," ",D332," ",F332," ",H332)</f>
        <v>Passenger vehicles MPV Battery Electric Vehicle km</v>
      </c>
      <c r="L332" s="125">
        <v>0</v>
      </c>
      <c r="M332" t="s">
        <v>1514</v>
      </c>
      <c r="N332" t="s">
        <v>1509</v>
      </c>
      <c r="O332">
        <v>2021</v>
      </c>
    </row>
    <row r="333" spans="1:15" hidden="1">
      <c r="A333" t="s">
        <v>495</v>
      </c>
      <c r="B333" t="s">
        <v>505</v>
      </c>
      <c r="C333" t="s">
        <v>1351</v>
      </c>
      <c r="D333" t="s">
        <v>1363</v>
      </c>
      <c r="F333" t="s">
        <v>1355</v>
      </c>
      <c r="G333" t="s">
        <v>1353</v>
      </c>
      <c r="H333" t="s">
        <v>1353</v>
      </c>
      <c r="I333" t="s">
        <v>573</v>
      </c>
      <c r="J333" t="str">
        <f t="shared" si="5"/>
        <v>Scope 1Passenger vehiclesCars (by market segment)MPVBattery Electric Vehiclemiles</v>
      </c>
      <c r="K333" t="str">
        <f>CONCATENATE(D333," ",F333," ",H333)</f>
        <v>MPV Battery Electric Vehicle miles</v>
      </c>
      <c r="L333" s="125">
        <v>0</v>
      </c>
      <c r="M333" t="s">
        <v>1514</v>
      </c>
      <c r="N333" t="s">
        <v>1509</v>
      </c>
      <c r="O333">
        <v>2021</v>
      </c>
    </row>
    <row r="334" spans="1:15" hidden="1">
      <c r="A334" t="s">
        <v>495</v>
      </c>
      <c r="B334" t="s">
        <v>505</v>
      </c>
      <c r="C334" t="s">
        <v>1364</v>
      </c>
      <c r="D334" t="s">
        <v>216</v>
      </c>
      <c r="F334" t="s">
        <v>142</v>
      </c>
      <c r="G334" t="s">
        <v>473</v>
      </c>
      <c r="H334" t="s">
        <v>473</v>
      </c>
      <c r="I334" t="s">
        <v>573</v>
      </c>
      <c r="J334" t="str">
        <f t="shared" si="5"/>
        <v>Scope 1Passenger vehiclesCars (by size)Small carDieselkm</v>
      </c>
      <c r="K334" t="str">
        <f>CONCATENATE(B334," ",D334," ",F334," ",H334)</f>
        <v>Passenger vehicles Small car Diesel km</v>
      </c>
      <c r="L334" s="125">
        <v>0.13758000000000001</v>
      </c>
      <c r="M334" t="s">
        <v>1514</v>
      </c>
      <c r="N334" t="s">
        <v>1509</v>
      </c>
      <c r="O334">
        <v>2021</v>
      </c>
    </row>
    <row r="335" spans="1:15" hidden="1">
      <c r="A335" t="s">
        <v>495</v>
      </c>
      <c r="B335" t="s">
        <v>505</v>
      </c>
      <c r="C335" t="s">
        <v>1364</v>
      </c>
      <c r="D335" t="s">
        <v>216</v>
      </c>
      <c r="F335" t="s">
        <v>142</v>
      </c>
      <c r="G335" t="s">
        <v>1353</v>
      </c>
      <c r="H335" t="s">
        <v>1353</v>
      </c>
      <c r="I335" t="s">
        <v>573</v>
      </c>
      <c r="J335" t="str">
        <f t="shared" si="5"/>
        <v>Scope 1Passenger vehiclesCars (by size)Small carDieselmiles</v>
      </c>
      <c r="K335" t="str">
        <f>CONCATENATE(D335," ",F335," ",H335)</f>
        <v>Small car Diesel miles</v>
      </c>
      <c r="L335" s="125">
        <v>0.22143000000000002</v>
      </c>
      <c r="M335" t="s">
        <v>1514</v>
      </c>
      <c r="N335" t="s">
        <v>1509</v>
      </c>
      <c r="O335">
        <v>2021</v>
      </c>
    </row>
    <row r="336" spans="1:15" hidden="1">
      <c r="A336" t="s">
        <v>495</v>
      </c>
      <c r="B336" t="s">
        <v>505</v>
      </c>
      <c r="C336" t="s">
        <v>1364</v>
      </c>
      <c r="D336" t="s">
        <v>216</v>
      </c>
      <c r="F336" t="s">
        <v>211</v>
      </c>
      <c r="G336" t="s">
        <v>473</v>
      </c>
      <c r="H336" t="s">
        <v>473</v>
      </c>
      <c r="I336" t="s">
        <v>573</v>
      </c>
      <c r="J336" t="str">
        <f t="shared" si="5"/>
        <v>Scope 1Passenger vehiclesCars (by size)Small carPetrolkm</v>
      </c>
      <c r="K336" t="str">
        <f>CONCATENATE(B336," ",D336," ",F336," ",H336)</f>
        <v>Passenger vehicles Small car Petrol km</v>
      </c>
      <c r="L336" s="125">
        <v>0.14946000000000001</v>
      </c>
      <c r="M336" t="s">
        <v>1514</v>
      </c>
      <c r="N336" t="s">
        <v>1509</v>
      </c>
      <c r="O336">
        <v>2021</v>
      </c>
    </row>
    <row r="337" spans="1:15" hidden="1">
      <c r="A337" t="s">
        <v>495</v>
      </c>
      <c r="B337" t="s">
        <v>505</v>
      </c>
      <c r="C337" t="s">
        <v>1364</v>
      </c>
      <c r="D337" t="s">
        <v>216</v>
      </c>
      <c r="F337" t="s">
        <v>211</v>
      </c>
      <c r="G337" t="s">
        <v>1353</v>
      </c>
      <c r="H337" t="s">
        <v>1353</v>
      </c>
      <c r="I337" t="s">
        <v>573</v>
      </c>
      <c r="J337" t="str">
        <f t="shared" si="5"/>
        <v>Scope 1Passenger vehiclesCars (by size)Small carPetrolmiles</v>
      </c>
      <c r="K337" t="str">
        <f>CONCATENATE(D337," ",F337," ",H337)</f>
        <v>Small car Petrol miles</v>
      </c>
      <c r="L337" s="125">
        <v>0.24052000000000001</v>
      </c>
      <c r="M337" t="s">
        <v>1514</v>
      </c>
      <c r="N337" t="s">
        <v>1509</v>
      </c>
      <c r="O337">
        <v>2021</v>
      </c>
    </row>
    <row r="338" spans="1:15" hidden="1">
      <c r="A338" t="s">
        <v>495</v>
      </c>
      <c r="B338" t="s">
        <v>505</v>
      </c>
      <c r="C338" t="s">
        <v>1364</v>
      </c>
      <c r="D338" t="s">
        <v>216</v>
      </c>
      <c r="F338" t="s">
        <v>219</v>
      </c>
      <c r="G338" t="s">
        <v>473</v>
      </c>
      <c r="H338" t="s">
        <v>473</v>
      </c>
      <c r="I338" t="s">
        <v>573</v>
      </c>
      <c r="J338" t="str">
        <f t="shared" si="5"/>
        <v>Scope 1Passenger vehiclesCars (by size)Small carHybridkm</v>
      </c>
      <c r="K338" t="str">
        <f>CONCATENATE(B338," ",D338," ",F338," ",H338)</f>
        <v>Passenger vehicles Small car Hybrid km</v>
      </c>
      <c r="L338" s="125">
        <v>0.10494000000000001</v>
      </c>
      <c r="M338" t="s">
        <v>1514</v>
      </c>
      <c r="N338" t="s">
        <v>1509</v>
      </c>
      <c r="O338">
        <v>2021</v>
      </c>
    </row>
    <row r="339" spans="1:15" hidden="1">
      <c r="A339" t="s">
        <v>495</v>
      </c>
      <c r="B339" t="s">
        <v>505</v>
      </c>
      <c r="C339" t="s">
        <v>1364</v>
      </c>
      <c r="D339" t="s">
        <v>216</v>
      </c>
      <c r="F339" t="s">
        <v>219</v>
      </c>
      <c r="G339" t="s">
        <v>1353</v>
      </c>
      <c r="H339" t="s">
        <v>1353</v>
      </c>
      <c r="I339" t="s">
        <v>573</v>
      </c>
      <c r="J339" t="str">
        <f t="shared" si="5"/>
        <v>Scope 1Passenger vehiclesCars (by size)Small carHybridmiles</v>
      </c>
      <c r="K339" t="str">
        <f>CONCATENATE(D339," ",F339," ",H339)</f>
        <v>Small car Hybrid miles</v>
      </c>
      <c r="L339" s="125">
        <v>0.16889000000000001</v>
      </c>
      <c r="M339" t="s">
        <v>1514</v>
      </c>
      <c r="N339" t="s">
        <v>1509</v>
      </c>
      <c r="O339">
        <v>2021</v>
      </c>
    </row>
    <row r="340" spans="1:15" hidden="1">
      <c r="A340" t="s">
        <v>495</v>
      </c>
      <c r="B340" t="s">
        <v>505</v>
      </c>
      <c r="C340" t="s">
        <v>1364</v>
      </c>
      <c r="D340" t="s">
        <v>216</v>
      </c>
      <c r="F340" t="s">
        <v>10</v>
      </c>
      <c r="G340" t="s">
        <v>473</v>
      </c>
      <c r="H340" t="s">
        <v>473</v>
      </c>
      <c r="I340" t="s">
        <v>573</v>
      </c>
      <c r="J340" t="str">
        <f t="shared" si="5"/>
        <v>Scope 1Passenger vehiclesCars (by size)Small carCNGkm</v>
      </c>
      <c r="K340" t="str">
        <f>CONCATENATE(B340," ",D340," ",F340," ",H340)</f>
        <v>Passenger vehicles Small car CNG km</v>
      </c>
      <c r="L340" s="136" t="s">
        <v>720</v>
      </c>
      <c r="M340" t="s">
        <v>1514</v>
      </c>
      <c r="N340" t="s">
        <v>1509</v>
      </c>
      <c r="O340">
        <v>2021</v>
      </c>
    </row>
    <row r="341" spans="1:15" hidden="1">
      <c r="A341" t="s">
        <v>495</v>
      </c>
      <c r="B341" t="s">
        <v>505</v>
      </c>
      <c r="C341" t="s">
        <v>1364</v>
      </c>
      <c r="D341" t="s">
        <v>216</v>
      </c>
      <c r="F341" t="s">
        <v>10</v>
      </c>
      <c r="G341" t="s">
        <v>1353</v>
      </c>
      <c r="H341" t="s">
        <v>1353</v>
      </c>
      <c r="I341" t="s">
        <v>573</v>
      </c>
      <c r="J341" t="str">
        <f t="shared" si="5"/>
        <v>Scope 1Passenger vehiclesCars (by size)Small carCNGmiles</v>
      </c>
      <c r="K341" t="str">
        <f>CONCATENATE(D341," ",F341," ",H341)</f>
        <v>Small car CNG miles</v>
      </c>
      <c r="L341" s="136" t="s">
        <v>720</v>
      </c>
      <c r="M341" t="s">
        <v>1514</v>
      </c>
      <c r="N341" t="s">
        <v>1509</v>
      </c>
      <c r="O341">
        <v>2021</v>
      </c>
    </row>
    <row r="342" spans="1:15" hidden="1">
      <c r="A342" t="s">
        <v>495</v>
      </c>
      <c r="B342" t="s">
        <v>505</v>
      </c>
      <c r="C342" t="s">
        <v>1364</v>
      </c>
      <c r="D342" t="s">
        <v>216</v>
      </c>
      <c r="F342" t="s">
        <v>12</v>
      </c>
      <c r="G342" t="s">
        <v>473</v>
      </c>
      <c r="H342" t="s">
        <v>473</v>
      </c>
      <c r="I342" t="s">
        <v>573</v>
      </c>
      <c r="J342" t="str">
        <f t="shared" si="5"/>
        <v>Scope 1Passenger vehiclesCars (by size)Small carLPGkm</v>
      </c>
      <c r="K342" t="str">
        <f>CONCATENATE(B342," ",D342," ",F342," ",H342)</f>
        <v>Passenger vehicles Small car LPG km</v>
      </c>
      <c r="L342" s="136" t="s">
        <v>720</v>
      </c>
      <c r="M342" t="s">
        <v>1514</v>
      </c>
      <c r="N342" t="s">
        <v>1509</v>
      </c>
      <c r="O342">
        <v>2021</v>
      </c>
    </row>
    <row r="343" spans="1:15" hidden="1">
      <c r="A343" t="s">
        <v>495</v>
      </c>
      <c r="B343" t="s">
        <v>505</v>
      </c>
      <c r="C343" t="s">
        <v>1364</v>
      </c>
      <c r="D343" t="s">
        <v>216</v>
      </c>
      <c r="F343" t="s">
        <v>12</v>
      </c>
      <c r="G343" t="s">
        <v>1353</v>
      </c>
      <c r="H343" t="s">
        <v>1353</v>
      </c>
      <c r="I343" t="s">
        <v>573</v>
      </c>
      <c r="J343" t="str">
        <f t="shared" si="5"/>
        <v>Scope 1Passenger vehiclesCars (by size)Small carLPGmiles</v>
      </c>
      <c r="K343" t="str">
        <f>CONCATENATE(D343," ",F343," ",H343)</f>
        <v>Small car LPG miles</v>
      </c>
      <c r="L343" s="136" t="s">
        <v>720</v>
      </c>
      <c r="M343" t="s">
        <v>1514</v>
      </c>
      <c r="N343" t="s">
        <v>1509</v>
      </c>
      <c r="O343">
        <v>2021</v>
      </c>
    </row>
    <row r="344" spans="1:15" hidden="1">
      <c r="A344" t="s">
        <v>495</v>
      </c>
      <c r="B344" t="s">
        <v>505</v>
      </c>
      <c r="C344" t="s">
        <v>1364</v>
      </c>
      <c r="D344" t="s">
        <v>216</v>
      </c>
      <c r="F344" t="s">
        <v>212</v>
      </c>
      <c r="G344" t="s">
        <v>473</v>
      </c>
      <c r="H344" t="s">
        <v>473</v>
      </c>
      <c r="I344" t="s">
        <v>573</v>
      </c>
      <c r="J344" t="str">
        <f t="shared" si="5"/>
        <v>Scope 1Passenger vehiclesCars (by size)Small carUnknownkm</v>
      </c>
      <c r="K344" t="str">
        <f>CONCATENATE(B344," ",D344," ",F344," ",H344)</f>
        <v>Passenger vehicles Small car Unknown km</v>
      </c>
      <c r="L344" s="125">
        <v>0.14549000000000001</v>
      </c>
      <c r="M344" t="s">
        <v>1514</v>
      </c>
      <c r="N344" t="s">
        <v>1509</v>
      </c>
      <c r="O344">
        <v>2021</v>
      </c>
    </row>
    <row r="345" spans="1:15" hidden="1">
      <c r="A345" t="s">
        <v>495</v>
      </c>
      <c r="B345" t="s">
        <v>505</v>
      </c>
      <c r="C345" t="s">
        <v>1364</v>
      </c>
      <c r="D345" t="s">
        <v>216</v>
      </c>
      <c r="F345" t="s">
        <v>212</v>
      </c>
      <c r="G345" t="s">
        <v>1353</v>
      </c>
      <c r="H345" t="s">
        <v>1353</v>
      </c>
      <c r="I345" t="s">
        <v>573</v>
      </c>
      <c r="J345" t="str">
        <f t="shared" si="5"/>
        <v>Scope 1Passenger vehiclesCars (by size)Small carUnknownmiles</v>
      </c>
      <c r="K345" t="str">
        <f>CONCATENATE(D345," ",F345," ",H345)</f>
        <v>Small car Unknown miles</v>
      </c>
      <c r="L345" s="125">
        <v>0.23414000000000001</v>
      </c>
      <c r="M345" t="s">
        <v>1514</v>
      </c>
      <c r="N345" t="s">
        <v>1509</v>
      </c>
      <c r="O345">
        <v>2021</v>
      </c>
    </row>
    <row r="346" spans="1:15" hidden="1">
      <c r="A346" t="s">
        <v>495</v>
      </c>
      <c r="B346" t="s">
        <v>505</v>
      </c>
      <c r="C346" t="s">
        <v>1364</v>
      </c>
      <c r="D346" t="s">
        <v>216</v>
      </c>
      <c r="F346" t="s">
        <v>1354</v>
      </c>
      <c r="G346" t="s">
        <v>473</v>
      </c>
      <c r="H346" t="s">
        <v>473</v>
      </c>
      <c r="I346" t="s">
        <v>573</v>
      </c>
      <c r="J346" t="str">
        <f t="shared" si="5"/>
        <v>Scope 1Passenger vehiclesCars (by size)Small carPlug-in Hybrid Electric Vehiclekm</v>
      </c>
      <c r="K346" t="str">
        <f>CONCATENATE(B346," ",D346," ",F346," ",H346)</f>
        <v>Passenger vehicles Small car Plug-in Hybrid Electric Vehicle km</v>
      </c>
      <c r="L346" s="125">
        <v>2.2410000000000003E-2</v>
      </c>
      <c r="M346" t="s">
        <v>1514</v>
      </c>
      <c r="N346" t="s">
        <v>1509</v>
      </c>
      <c r="O346">
        <v>2021</v>
      </c>
    </row>
    <row r="347" spans="1:15" hidden="1">
      <c r="A347" t="s">
        <v>495</v>
      </c>
      <c r="B347" t="s">
        <v>505</v>
      </c>
      <c r="C347" t="s">
        <v>1364</v>
      </c>
      <c r="D347" t="s">
        <v>216</v>
      </c>
      <c r="F347" t="s">
        <v>1354</v>
      </c>
      <c r="G347" t="s">
        <v>1353</v>
      </c>
      <c r="H347" t="s">
        <v>1353</v>
      </c>
      <c r="I347" t="s">
        <v>573</v>
      </c>
      <c r="J347" t="str">
        <f t="shared" si="5"/>
        <v>Scope 1Passenger vehiclesCars (by size)Small carPlug-in Hybrid Electric Vehiclemiles</v>
      </c>
      <c r="K347" t="str">
        <f>CONCATENATE(D347," ",F347," ",H347)</f>
        <v>Small car Plug-in Hybrid Electric Vehicle miles</v>
      </c>
      <c r="L347" s="125">
        <v>3.6069999999999998E-2</v>
      </c>
      <c r="M347" t="s">
        <v>1514</v>
      </c>
      <c r="N347" t="s">
        <v>1509</v>
      </c>
      <c r="O347">
        <v>2021</v>
      </c>
    </row>
    <row r="348" spans="1:15" hidden="1">
      <c r="A348" t="s">
        <v>495</v>
      </c>
      <c r="B348" t="s">
        <v>505</v>
      </c>
      <c r="C348" t="s">
        <v>1364</v>
      </c>
      <c r="D348" t="s">
        <v>216</v>
      </c>
      <c r="F348" t="s">
        <v>1355</v>
      </c>
      <c r="G348" t="s">
        <v>473</v>
      </c>
      <c r="H348" t="s">
        <v>473</v>
      </c>
      <c r="I348" t="s">
        <v>573</v>
      </c>
      <c r="J348" t="str">
        <f t="shared" si="5"/>
        <v>Scope 1Passenger vehiclesCars (by size)Small carBattery Electric Vehiclekm</v>
      </c>
      <c r="K348" t="str">
        <f>CONCATENATE(B348," ",D348," ",F348," ",H348)</f>
        <v>Passenger vehicles Small car Battery Electric Vehicle km</v>
      </c>
      <c r="L348" s="125">
        <v>0</v>
      </c>
      <c r="M348" t="s">
        <v>1514</v>
      </c>
      <c r="N348" t="s">
        <v>1509</v>
      </c>
      <c r="O348">
        <v>2021</v>
      </c>
    </row>
    <row r="349" spans="1:15" hidden="1">
      <c r="A349" t="s">
        <v>495</v>
      </c>
      <c r="B349" t="s">
        <v>505</v>
      </c>
      <c r="C349" t="s">
        <v>1364</v>
      </c>
      <c r="D349" t="s">
        <v>216</v>
      </c>
      <c r="F349" t="s">
        <v>1355</v>
      </c>
      <c r="G349" t="s">
        <v>1353</v>
      </c>
      <c r="H349" t="s">
        <v>1353</v>
      </c>
      <c r="I349" t="s">
        <v>573</v>
      </c>
      <c r="J349" t="str">
        <f t="shared" si="5"/>
        <v>Scope 1Passenger vehiclesCars (by size)Small carBattery Electric Vehiclemiles</v>
      </c>
      <c r="K349" t="str">
        <f>CONCATENATE(D349," ",F349," ",H349)</f>
        <v>Small car Battery Electric Vehicle miles</v>
      </c>
      <c r="L349" s="125">
        <v>0</v>
      </c>
      <c r="M349" t="s">
        <v>1514</v>
      </c>
      <c r="N349" t="s">
        <v>1509</v>
      </c>
      <c r="O349">
        <v>2021</v>
      </c>
    </row>
    <row r="350" spans="1:15" hidden="1">
      <c r="A350" t="s">
        <v>495</v>
      </c>
      <c r="B350" t="s">
        <v>505</v>
      </c>
      <c r="C350" t="s">
        <v>1364</v>
      </c>
      <c r="D350" t="s">
        <v>137</v>
      </c>
      <c r="F350" t="s">
        <v>142</v>
      </c>
      <c r="G350" t="s">
        <v>473</v>
      </c>
      <c r="H350" t="s">
        <v>473</v>
      </c>
      <c r="I350" t="s">
        <v>573</v>
      </c>
      <c r="J350" t="str">
        <f t="shared" si="5"/>
        <v>Scope 1Passenger vehiclesCars (by size)Medium carDieselkm</v>
      </c>
      <c r="K350" t="str">
        <f>CONCATENATE(B350," ",D350," ",F350," ",H350)</f>
        <v>Passenger vehicles Medium car Diesel km</v>
      </c>
      <c r="L350" s="125">
        <v>0.16496</v>
      </c>
      <c r="M350" t="s">
        <v>1514</v>
      </c>
      <c r="N350" t="s">
        <v>1509</v>
      </c>
      <c r="O350">
        <v>2021</v>
      </c>
    </row>
    <row r="351" spans="1:15" hidden="1">
      <c r="A351" t="s">
        <v>495</v>
      </c>
      <c r="B351" t="s">
        <v>505</v>
      </c>
      <c r="C351" t="s">
        <v>1364</v>
      </c>
      <c r="D351" t="s">
        <v>137</v>
      </c>
      <c r="F351" t="s">
        <v>142</v>
      </c>
      <c r="G351" t="s">
        <v>1353</v>
      </c>
      <c r="H351" t="s">
        <v>1353</v>
      </c>
      <c r="I351" t="s">
        <v>573</v>
      </c>
      <c r="J351" t="str">
        <f t="shared" si="5"/>
        <v>Scope 1Passenger vehiclesCars (by size)Medium carDieselmiles</v>
      </c>
      <c r="K351" t="str">
        <f>CONCATENATE(D351," ",F351," ",H351)</f>
        <v>Medium car Diesel miles</v>
      </c>
      <c r="L351" s="125">
        <v>0.26549</v>
      </c>
      <c r="M351" t="s">
        <v>1514</v>
      </c>
      <c r="N351" t="s">
        <v>1509</v>
      </c>
      <c r="O351">
        <v>2021</v>
      </c>
    </row>
    <row r="352" spans="1:15" hidden="1">
      <c r="A352" t="s">
        <v>495</v>
      </c>
      <c r="B352" t="s">
        <v>505</v>
      </c>
      <c r="C352" t="s">
        <v>1364</v>
      </c>
      <c r="D352" t="s">
        <v>137</v>
      </c>
      <c r="F352" t="s">
        <v>211</v>
      </c>
      <c r="G352" t="s">
        <v>473</v>
      </c>
      <c r="H352" t="s">
        <v>473</v>
      </c>
      <c r="I352" t="s">
        <v>573</v>
      </c>
      <c r="J352" t="str">
        <f t="shared" si="5"/>
        <v>Scope 1Passenger vehiclesCars (by size)Medium carPetrolkm</v>
      </c>
      <c r="K352" t="str">
        <f>CONCATENATE(B352," ",D352," ",F352," ",H352)</f>
        <v>Passenger vehicles Medium car Petrol km</v>
      </c>
      <c r="L352" s="125">
        <v>0.18784999999999999</v>
      </c>
      <c r="M352" t="s">
        <v>1514</v>
      </c>
      <c r="N352" t="s">
        <v>1509</v>
      </c>
      <c r="O352">
        <v>2021</v>
      </c>
    </row>
    <row r="353" spans="1:15" hidden="1">
      <c r="A353" t="s">
        <v>495</v>
      </c>
      <c r="B353" t="s">
        <v>505</v>
      </c>
      <c r="C353" t="s">
        <v>1364</v>
      </c>
      <c r="D353" t="s">
        <v>137</v>
      </c>
      <c r="F353" t="s">
        <v>211</v>
      </c>
      <c r="G353" t="s">
        <v>1353</v>
      </c>
      <c r="H353" t="s">
        <v>1353</v>
      </c>
      <c r="I353" t="s">
        <v>573</v>
      </c>
      <c r="J353" t="str">
        <f t="shared" si="5"/>
        <v>Scope 1Passenger vehiclesCars (by size)Medium carPetrolmiles</v>
      </c>
      <c r="K353" t="str">
        <f>CONCATENATE(D353," ",F353," ",H353)</f>
        <v>Medium car Petrol miles</v>
      </c>
      <c r="L353" s="125">
        <v>0.30231000000000002</v>
      </c>
      <c r="M353" t="s">
        <v>1514</v>
      </c>
      <c r="N353" t="s">
        <v>1509</v>
      </c>
      <c r="O353">
        <v>2021</v>
      </c>
    </row>
    <row r="354" spans="1:15" hidden="1">
      <c r="A354" t="s">
        <v>495</v>
      </c>
      <c r="B354" t="s">
        <v>505</v>
      </c>
      <c r="C354" t="s">
        <v>1364</v>
      </c>
      <c r="D354" t="s">
        <v>137</v>
      </c>
      <c r="F354" t="s">
        <v>219</v>
      </c>
      <c r="G354" t="s">
        <v>473</v>
      </c>
      <c r="H354" t="s">
        <v>473</v>
      </c>
      <c r="I354" t="s">
        <v>573</v>
      </c>
      <c r="J354" t="str">
        <f t="shared" si="5"/>
        <v>Scope 1Passenger vehiclesCars (by size)Medium carHybridkm</v>
      </c>
      <c r="K354" t="str">
        <f>CONCATENATE(B354," ",D354," ",F354," ",H354)</f>
        <v>Passenger vehicles Medium car Hybrid km</v>
      </c>
      <c r="L354" s="125">
        <v>0.10957</v>
      </c>
      <c r="M354" t="s">
        <v>1514</v>
      </c>
      <c r="N354" t="s">
        <v>1509</v>
      </c>
      <c r="O354">
        <v>2021</v>
      </c>
    </row>
    <row r="355" spans="1:15" hidden="1">
      <c r="A355" t="s">
        <v>495</v>
      </c>
      <c r="B355" t="s">
        <v>505</v>
      </c>
      <c r="C355" t="s">
        <v>1364</v>
      </c>
      <c r="D355" t="s">
        <v>137</v>
      </c>
      <c r="F355" t="s">
        <v>219</v>
      </c>
      <c r="G355" t="s">
        <v>1353</v>
      </c>
      <c r="H355" t="s">
        <v>1353</v>
      </c>
      <c r="I355" t="s">
        <v>573</v>
      </c>
      <c r="J355" t="str">
        <f t="shared" si="5"/>
        <v>Scope 1Passenger vehiclesCars (by size)Medium carHybridmiles</v>
      </c>
      <c r="K355" t="str">
        <f>CONCATENATE(D355," ",F355," ",H355)</f>
        <v>Medium car Hybrid miles</v>
      </c>
      <c r="L355" s="125">
        <v>0.17635000000000001</v>
      </c>
      <c r="M355" t="s">
        <v>1514</v>
      </c>
      <c r="N355" t="s">
        <v>1509</v>
      </c>
      <c r="O355">
        <v>2021</v>
      </c>
    </row>
    <row r="356" spans="1:15" hidden="1">
      <c r="A356" t="s">
        <v>495</v>
      </c>
      <c r="B356" t="s">
        <v>505</v>
      </c>
      <c r="C356" t="s">
        <v>1364</v>
      </c>
      <c r="D356" t="s">
        <v>137</v>
      </c>
      <c r="F356" t="s">
        <v>10</v>
      </c>
      <c r="G356" t="s">
        <v>473</v>
      </c>
      <c r="H356" t="s">
        <v>473</v>
      </c>
      <c r="I356" t="s">
        <v>573</v>
      </c>
      <c r="J356" t="str">
        <f t="shared" si="5"/>
        <v>Scope 1Passenger vehiclesCars (by size)Medium carCNGkm</v>
      </c>
      <c r="K356" t="str">
        <f>CONCATENATE(B356," ",D356," ",F356," ",H356)</f>
        <v>Passenger vehicles Medium car CNG km</v>
      </c>
      <c r="L356" s="125">
        <v>0.15948999999999999</v>
      </c>
      <c r="M356" t="s">
        <v>1514</v>
      </c>
      <c r="N356" t="s">
        <v>1509</v>
      </c>
      <c r="O356">
        <v>2021</v>
      </c>
    </row>
    <row r="357" spans="1:15" hidden="1">
      <c r="A357" t="s">
        <v>495</v>
      </c>
      <c r="B357" t="s">
        <v>505</v>
      </c>
      <c r="C357" t="s">
        <v>1364</v>
      </c>
      <c r="D357" t="s">
        <v>137</v>
      </c>
      <c r="F357" t="s">
        <v>10</v>
      </c>
      <c r="G357" t="s">
        <v>1353</v>
      </c>
      <c r="H357" t="s">
        <v>1353</v>
      </c>
      <c r="I357" t="s">
        <v>573</v>
      </c>
      <c r="J357" t="str">
        <f t="shared" si="5"/>
        <v>Scope 1Passenger vehiclesCars (by size)Medium carCNGmiles</v>
      </c>
      <c r="K357" t="str">
        <f>CONCATENATE(D357," ",F357," ",H357)</f>
        <v>Medium car CNG miles</v>
      </c>
      <c r="L357" s="125">
        <v>0.25666999999999995</v>
      </c>
      <c r="M357" t="s">
        <v>1514</v>
      </c>
      <c r="N357" t="s">
        <v>1509</v>
      </c>
      <c r="O357">
        <v>2021</v>
      </c>
    </row>
    <row r="358" spans="1:15" hidden="1">
      <c r="A358" t="s">
        <v>495</v>
      </c>
      <c r="B358" t="s">
        <v>505</v>
      </c>
      <c r="C358" t="s">
        <v>1364</v>
      </c>
      <c r="D358" t="s">
        <v>137</v>
      </c>
      <c r="F358" t="s">
        <v>12</v>
      </c>
      <c r="G358" t="s">
        <v>473</v>
      </c>
      <c r="H358" t="s">
        <v>473</v>
      </c>
      <c r="I358" t="s">
        <v>573</v>
      </c>
      <c r="J358" t="str">
        <f t="shared" si="5"/>
        <v>Scope 1Passenger vehiclesCars (by size)Medium carLPGkm</v>
      </c>
      <c r="K358" t="str">
        <f>CONCATENATE(B358," ",D358," ",F358," ",H358)</f>
        <v>Passenger vehicles Medium car LPG km</v>
      </c>
      <c r="L358" s="125">
        <v>0.17927000000000001</v>
      </c>
      <c r="M358" t="s">
        <v>1514</v>
      </c>
      <c r="N358" t="s">
        <v>1509</v>
      </c>
      <c r="O358">
        <v>2021</v>
      </c>
    </row>
    <row r="359" spans="1:15" hidden="1">
      <c r="A359" t="s">
        <v>495</v>
      </c>
      <c r="B359" t="s">
        <v>505</v>
      </c>
      <c r="C359" t="s">
        <v>1364</v>
      </c>
      <c r="D359" t="s">
        <v>137</v>
      </c>
      <c r="F359" t="s">
        <v>12</v>
      </c>
      <c r="G359" t="s">
        <v>1353</v>
      </c>
      <c r="H359" t="s">
        <v>1353</v>
      </c>
      <c r="I359" t="s">
        <v>573</v>
      </c>
      <c r="J359" t="str">
        <f t="shared" si="5"/>
        <v>Scope 1Passenger vehiclesCars (by size)Medium carLPGmiles</v>
      </c>
      <c r="K359" t="str">
        <f>CONCATENATE(D359," ",F359," ",H359)</f>
        <v>Medium car LPG miles</v>
      </c>
      <c r="L359" s="125">
        <v>0.28849000000000002</v>
      </c>
      <c r="M359" t="s">
        <v>1514</v>
      </c>
      <c r="N359" t="s">
        <v>1509</v>
      </c>
      <c r="O359">
        <v>2021</v>
      </c>
    </row>
    <row r="360" spans="1:15" hidden="1">
      <c r="A360" t="s">
        <v>495</v>
      </c>
      <c r="B360" t="s">
        <v>505</v>
      </c>
      <c r="C360" t="s">
        <v>1364</v>
      </c>
      <c r="D360" t="s">
        <v>137</v>
      </c>
      <c r="F360" t="s">
        <v>212</v>
      </c>
      <c r="G360" t="s">
        <v>473</v>
      </c>
      <c r="H360" t="s">
        <v>473</v>
      </c>
      <c r="I360" t="s">
        <v>573</v>
      </c>
      <c r="J360" t="str">
        <f t="shared" si="5"/>
        <v>Scope 1Passenger vehiclesCars (by size)Medium carUnknownkm</v>
      </c>
      <c r="K360" t="str">
        <f>CONCATENATE(B360," ",D360," ",F360," ",H360)</f>
        <v>Passenger vehicles Medium car Unknown km</v>
      </c>
      <c r="L360" s="125">
        <v>0.17562</v>
      </c>
      <c r="M360" t="s">
        <v>1514</v>
      </c>
      <c r="N360" t="s">
        <v>1509</v>
      </c>
      <c r="O360">
        <v>2021</v>
      </c>
    </row>
    <row r="361" spans="1:15" hidden="1">
      <c r="A361" t="s">
        <v>495</v>
      </c>
      <c r="B361" t="s">
        <v>505</v>
      </c>
      <c r="C361" t="s">
        <v>1364</v>
      </c>
      <c r="D361" t="s">
        <v>137</v>
      </c>
      <c r="F361" t="s">
        <v>212</v>
      </c>
      <c r="G361" t="s">
        <v>1353</v>
      </c>
      <c r="H361" t="s">
        <v>1353</v>
      </c>
      <c r="I361" t="s">
        <v>573</v>
      </c>
      <c r="J361" t="str">
        <f t="shared" si="5"/>
        <v>Scope 1Passenger vehiclesCars (by size)Medium carUnknownmiles</v>
      </c>
      <c r="K361" t="str">
        <f>CONCATENATE(D361," ",F361," ",H361)</f>
        <v>Medium car Unknown miles</v>
      </c>
      <c r="L361" s="125">
        <v>0.28263000000000005</v>
      </c>
      <c r="M361" t="s">
        <v>1514</v>
      </c>
      <c r="N361" t="s">
        <v>1509</v>
      </c>
      <c r="O361">
        <v>2021</v>
      </c>
    </row>
    <row r="362" spans="1:15" hidden="1">
      <c r="A362" t="s">
        <v>495</v>
      </c>
      <c r="B362" t="s">
        <v>505</v>
      </c>
      <c r="C362" t="s">
        <v>1364</v>
      </c>
      <c r="D362" t="s">
        <v>137</v>
      </c>
      <c r="F362" t="s">
        <v>1354</v>
      </c>
      <c r="G362" t="s">
        <v>473</v>
      </c>
      <c r="H362" t="s">
        <v>473</v>
      </c>
      <c r="I362" t="s">
        <v>573</v>
      </c>
      <c r="J362" t="str">
        <f t="shared" si="5"/>
        <v>Scope 1Passenger vehiclesCars (by size)Medium carPlug-in Hybrid Electric Vehiclekm</v>
      </c>
      <c r="K362" t="str">
        <f>CONCATENATE(B362," ",D362," ",F362," ",H362)</f>
        <v>Passenger vehicles Medium car Plug-in Hybrid Electric Vehicle km</v>
      </c>
      <c r="L362" s="125">
        <v>6.9440000000000002E-2</v>
      </c>
      <c r="M362" t="s">
        <v>1514</v>
      </c>
      <c r="N362" t="s">
        <v>1509</v>
      </c>
      <c r="O362">
        <v>2021</v>
      </c>
    </row>
    <row r="363" spans="1:15" hidden="1">
      <c r="A363" t="s">
        <v>495</v>
      </c>
      <c r="B363" t="s">
        <v>505</v>
      </c>
      <c r="C363" t="s">
        <v>1364</v>
      </c>
      <c r="D363" t="s">
        <v>137</v>
      </c>
      <c r="F363" t="s">
        <v>1354</v>
      </c>
      <c r="G363" t="s">
        <v>1353</v>
      </c>
      <c r="H363" t="s">
        <v>1353</v>
      </c>
      <c r="I363" t="s">
        <v>573</v>
      </c>
      <c r="J363" t="str">
        <f t="shared" si="5"/>
        <v>Scope 1Passenger vehiclesCars (by size)Medium carPlug-in Hybrid Electric Vehiclemiles</v>
      </c>
      <c r="K363" t="str">
        <f>CONCATENATE(D363," ",F363," ",H363)</f>
        <v>Medium car Plug-in Hybrid Electric Vehicle miles</v>
      </c>
      <c r="L363" s="125">
        <v>0.11175</v>
      </c>
      <c r="M363" t="s">
        <v>1514</v>
      </c>
      <c r="N363" t="s">
        <v>1509</v>
      </c>
      <c r="O363">
        <v>2021</v>
      </c>
    </row>
    <row r="364" spans="1:15" hidden="1">
      <c r="A364" t="s">
        <v>495</v>
      </c>
      <c r="B364" t="s">
        <v>505</v>
      </c>
      <c r="C364" t="s">
        <v>1364</v>
      </c>
      <c r="D364" t="s">
        <v>137</v>
      </c>
      <c r="F364" t="s">
        <v>1355</v>
      </c>
      <c r="G364" t="s">
        <v>473</v>
      </c>
      <c r="H364" t="s">
        <v>473</v>
      </c>
      <c r="I364" t="s">
        <v>573</v>
      </c>
      <c r="J364" t="str">
        <f t="shared" si="5"/>
        <v>Scope 1Passenger vehiclesCars (by size)Medium carBattery Electric Vehiclekm</v>
      </c>
      <c r="K364" t="str">
        <f>CONCATENATE(B364," ",D364," ",F364," ",H364)</f>
        <v>Passenger vehicles Medium car Battery Electric Vehicle km</v>
      </c>
      <c r="L364" s="125">
        <v>0</v>
      </c>
      <c r="M364" t="s">
        <v>1514</v>
      </c>
      <c r="N364" t="s">
        <v>1509</v>
      </c>
      <c r="O364">
        <v>2021</v>
      </c>
    </row>
    <row r="365" spans="1:15" hidden="1">
      <c r="A365" t="s">
        <v>495</v>
      </c>
      <c r="B365" t="s">
        <v>505</v>
      </c>
      <c r="C365" t="s">
        <v>1364</v>
      </c>
      <c r="D365" t="s">
        <v>137</v>
      </c>
      <c r="F365" t="s">
        <v>1355</v>
      </c>
      <c r="G365" t="s">
        <v>1353</v>
      </c>
      <c r="H365" t="s">
        <v>1353</v>
      </c>
      <c r="I365" t="s">
        <v>573</v>
      </c>
      <c r="J365" t="str">
        <f t="shared" si="5"/>
        <v>Scope 1Passenger vehiclesCars (by size)Medium carBattery Electric Vehiclemiles</v>
      </c>
      <c r="K365" t="str">
        <f>CONCATENATE(D365," ",F365," ",H365)</f>
        <v>Medium car Battery Electric Vehicle miles</v>
      </c>
      <c r="L365" s="125">
        <v>0</v>
      </c>
      <c r="M365" t="s">
        <v>1514</v>
      </c>
      <c r="N365" t="s">
        <v>1509</v>
      </c>
      <c r="O365">
        <v>2021</v>
      </c>
    </row>
    <row r="366" spans="1:15" hidden="1">
      <c r="A366" t="s">
        <v>495</v>
      </c>
      <c r="B366" t="s">
        <v>505</v>
      </c>
      <c r="C366" t="s">
        <v>1364</v>
      </c>
      <c r="D366" t="s">
        <v>217</v>
      </c>
      <c r="F366" t="s">
        <v>142</v>
      </c>
      <c r="G366" t="s">
        <v>473</v>
      </c>
      <c r="H366" t="s">
        <v>473</v>
      </c>
      <c r="I366" t="s">
        <v>573</v>
      </c>
      <c r="J366" t="str">
        <f t="shared" si="5"/>
        <v>Scope 1Passenger vehiclesCars (by size)Large carDieselkm</v>
      </c>
      <c r="K366" t="str">
        <f>CONCATENATE(B366," ",D366," ",F366," ",H366)</f>
        <v>Passenger vehicles Large car Diesel km</v>
      </c>
      <c r="L366" s="125">
        <v>0.20721000000000001</v>
      </c>
      <c r="M366" t="s">
        <v>1514</v>
      </c>
      <c r="N366" t="s">
        <v>1509</v>
      </c>
      <c r="O366">
        <v>2021</v>
      </c>
    </row>
    <row r="367" spans="1:15" hidden="1">
      <c r="A367" t="s">
        <v>495</v>
      </c>
      <c r="B367" t="s">
        <v>505</v>
      </c>
      <c r="C367" t="s">
        <v>1364</v>
      </c>
      <c r="D367" t="s">
        <v>217</v>
      </c>
      <c r="F367" t="s">
        <v>142</v>
      </c>
      <c r="G367" t="s">
        <v>1353</v>
      </c>
      <c r="H367" t="s">
        <v>1353</v>
      </c>
      <c r="I367" t="s">
        <v>573</v>
      </c>
      <c r="J367" t="str">
        <f t="shared" si="5"/>
        <v>Scope 1Passenger vehiclesCars (by size)Large carDieselmiles</v>
      </c>
      <c r="K367" t="str">
        <f>CONCATENATE(D367," ",F367," ",H367)</f>
        <v>Large car Diesel miles</v>
      </c>
      <c r="L367" s="125">
        <v>0.33348</v>
      </c>
      <c r="M367" t="s">
        <v>1514</v>
      </c>
      <c r="N367" t="s">
        <v>1509</v>
      </c>
      <c r="O367">
        <v>2021</v>
      </c>
    </row>
    <row r="368" spans="1:15" hidden="1">
      <c r="A368" t="s">
        <v>495</v>
      </c>
      <c r="B368" t="s">
        <v>505</v>
      </c>
      <c r="C368" t="s">
        <v>1364</v>
      </c>
      <c r="D368" t="s">
        <v>217</v>
      </c>
      <c r="F368" t="s">
        <v>211</v>
      </c>
      <c r="G368" t="s">
        <v>473</v>
      </c>
      <c r="H368" t="s">
        <v>473</v>
      </c>
      <c r="I368" t="s">
        <v>573</v>
      </c>
      <c r="J368" t="str">
        <f t="shared" si="5"/>
        <v>Scope 1Passenger vehiclesCars (by size)Large carPetrolkm</v>
      </c>
      <c r="K368" t="str">
        <f>CONCATENATE(B368," ",D368," ",F368," ",H368)</f>
        <v>Passenger vehicles Large car Petrol km</v>
      </c>
      <c r="L368" s="125">
        <v>0.27909</v>
      </c>
      <c r="M368" t="s">
        <v>1514</v>
      </c>
      <c r="N368" t="s">
        <v>1509</v>
      </c>
      <c r="O368">
        <v>2021</v>
      </c>
    </row>
    <row r="369" spans="1:15" hidden="1">
      <c r="A369" t="s">
        <v>495</v>
      </c>
      <c r="B369" t="s">
        <v>505</v>
      </c>
      <c r="C369" t="s">
        <v>1364</v>
      </c>
      <c r="D369" t="s">
        <v>217</v>
      </c>
      <c r="F369" t="s">
        <v>211</v>
      </c>
      <c r="G369" t="s">
        <v>1353</v>
      </c>
      <c r="H369" t="s">
        <v>1353</v>
      </c>
      <c r="I369" t="s">
        <v>573</v>
      </c>
      <c r="J369" t="str">
        <f t="shared" si="5"/>
        <v>Scope 1Passenger vehiclesCars (by size)Large carPetrolmiles</v>
      </c>
      <c r="K369" t="str">
        <f>CONCATENATE(D369," ",F369," ",H369)</f>
        <v>Large car Petrol miles</v>
      </c>
      <c r="L369" s="125">
        <v>0.44914000000000004</v>
      </c>
      <c r="M369" t="s">
        <v>1514</v>
      </c>
      <c r="N369" t="s">
        <v>1509</v>
      </c>
      <c r="O369">
        <v>2021</v>
      </c>
    </row>
    <row r="370" spans="1:15" hidden="1">
      <c r="A370" t="s">
        <v>495</v>
      </c>
      <c r="B370" t="s">
        <v>505</v>
      </c>
      <c r="C370" t="s">
        <v>1364</v>
      </c>
      <c r="D370" t="s">
        <v>217</v>
      </c>
      <c r="F370" t="s">
        <v>219</v>
      </c>
      <c r="G370" t="s">
        <v>473</v>
      </c>
      <c r="H370" t="s">
        <v>473</v>
      </c>
      <c r="I370" t="s">
        <v>573</v>
      </c>
      <c r="J370" t="str">
        <f t="shared" si="5"/>
        <v>Scope 1Passenger vehiclesCars (by size)Large carHybridkm</v>
      </c>
      <c r="K370" t="str">
        <f>CONCATENATE(B370," ",D370," ",F370," ",H370)</f>
        <v>Passenger vehicles Large car Hybrid km</v>
      </c>
      <c r="L370" s="125">
        <v>0.15151000000000001</v>
      </c>
      <c r="M370" t="s">
        <v>1514</v>
      </c>
      <c r="N370" t="s">
        <v>1509</v>
      </c>
      <c r="O370">
        <v>2021</v>
      </c>
    </row>
    <row r="371" spans="1:15" hidden="1">
      <c r="A371" t="s">
        <v>495</v>
      </c>
      <c r="B371" t="s">
        <v>505</v>
      </c>
      <c r="C371" t="s">
        <v>1364</v>
      </c>
      <c r="D371" t="s">
        <v>217</v>
      </c>
      <c r="F371" t="s">
        <v>219</v>
      </c>
      <c r="G371" t="s">
        <v>1353</v>
      </c>
      <c r="H371" t="s">
        <v>1353</v>
      </c>
      <c r="I371" t="s">
        <v>573</v>
      </c>
      <c r="J371" t="str">
        <f t="shared" si="5"/>
        <v>Scope 1Passenger vehiclesCars (by size)Large carHybridmiles</v>
      </c>
      <c r="K371" t="str">
        <f>CONCATENATE(D371," ",F371," ",H371)</f>
        <v>Large car Hybrid miles</v>
      </c>
      <c r="L371" s="125">
        <v>0.24382000000000001</v>
      </c>
      <c r="M371" t="s">
        <v>1514</v>
      </c>
      <c r="N371" t="s">
        <v>1509</v>
      </c>
      <c r="O371">
        <v>2021</v>
      </c>
    </row>
    <row r="372" spans="1:15" hidden="1">
      <c r="A372" t="s">
        <v>495</v>
      </c>
      <c r="B372" t="s">
        <v>505</v>
      </c>
      <c r="C372" t="s">
        <v>1364</v>
      </c>
      <c r="D372" t="s">
        <v>217</v>
      </c>
      <c r="F372" t="s">
        <v>10</v>
      </c>
      <c r="G372" t="s">
        <v>473</v>
      </c>
      <c r="H372" t="s">
        <v>473</v>
      </c>
      <c r="I372" t="s">
        <v>573</v>
      </c>
      <c r="J372" t="str">
        <f t="shared" si="5"/>
        <v>Scope 1Passenger vehiclesCars (by size)Large carCNGkm</v>
      </c>
      <c r="K372" t="str">
        <f>CONCATENATE(B372," ",D372," ",F372," ",H372)</f>
        <v>Passenger vehicles Large car CNG km</v>
      </c>
      <c r="L372" s="125">
        <v>0.23626</v>
      </c>
      <c r="M372" t="s">
        <v>1514</v>
      </c>
      <c r="N372" t="s">
        <v>1509</v>
      </c>
      <c r="O372">
        <v>2021</v>
      </c>
    </row>
    <row r="373" spans="1:15" hidden="1">
      <c r="A373" t="s">
        <v>495</v>
      </c>
      <c r="B373" t="s">
        <v>505</v>
      </c>
      <c r="C373" t="s">
        <v>1364</v>
      </c>
      <c r="D373" t="s">
        <v>217</v>
      </c>
      <c r="F373" t="s">
        <v>10</v>
      </c>
      <c r="G373" t="s">
        <v>1353</v>
      </c>
      <c r="H373" t="s">
        <v>1353</v>
      </c>
      <c r="I373" t="s">
        <v>573</v>
      </c>
      <c r="J373" t="str">
        <f t="shared" si="5"/>
        <v>Scope 1Passenger vehiclesCars (by size)Large carCNGmiles</v>
      </c>
      <c r="K373" t="str">
        <f>CONCATENATE(D373," ",F373," ",H373)</f>
        <v>Large car CNG miles</v>
      </c>
      <c r="L373" s="125">
        <v>0.38022999999999996</v>
      </c>
      <c r="M373" t="s">
        <v>1514</v>
      </c>
      <c r="N373" t="s">
        <v>1509</v>
      </c>
      <c r="O373">
        <v>2021</v>
      </c>
    </row>
    <row r="374" spans="1:15" hidden="1">
      <c r="A374" t="s">
        <v>495</v>
      </c>
      <c r="B374" t="s">
        <v>505</v>
      </c>
      <c r="C374" t="s">
        <v>1364</v>
      </c>
      <c r="D374" t="s">
        <v>217</v>
      </c>
      <c r="F374" t="s">
        <v>12</v>
      </c>
      <c r="G374" t="s">
        <v>473</v>
      </c>
      <c r="H374" t="s">
        <v>473</v>
      </c>
      <c r="I374" t="s">
        <v>573</v>
      </c>
      <c r="J374" t="str">
        <f t="shared" si="5"/>
        <v>Scope 1Passenger vehiclesCars (by size)Large carLPGkm</v>
      </c>
      <c r="K374" t="str">
        <f>CONCATENATE(B374," ",D374," ",F374," ",H374)</f>
        <v>Passenger vehicles Large car LPG km</v>
      </c>
      <c r="L374" s="125">
        <v>0.26643</v>
      </c>
      <c r="M374" t="s">
        <v>1514</v>
      </c>
      <c r="N374" t="s">
        <v>1509</v>
      </c>
      <c r="O374">
        <v>2021</v>
      </c>
    </row>
    <row r="375" spans="1:15" hidden="1">
      <c r="A375" t="s">
        <v>495</v>
      </c>
      <c r="B375" t="s">
        <v>505</v>
      </c>
      <c r="C375" t="s">
        <v>1364</v>
      </c>
      <c r="D375" t="s">
        <v>217</v>
      </c>
      <c r="F375" t="s">
        <v>12</v>
      </c>
      <c r="G375" t="s">
        <v>1353</v>
      </c>
      <c r="H375" t="s">
        <v>1353</v>
      </c>
      <c r="I375" t="s">
        <v>573</v>
      </c>
      <c r="J375" t="str">
        <f t="shared" si="5"/>
        <v>Scope 1Passenger vehiclesCars (by size)Large carLPGmiles</v>
      </c>
      <c r="K375" t="str">
        <f>CONCATENATE(D375," ",F375," ",H375)</f>
        <v>Large car LPG miles</v>
      </c>
      <c r="L375" s="125">
        <v>0.42876000000000003</v>
      </c>
      <c r="M375" t="s">
        <v>1514</v>
      </c>
      <c r="N375" t="s">
        <v>1509</v>
      </c>
      <c r="O375">
        <v>2021</v>
      </c>
    </row>
    <row r="376" spans="1:15" hidden="1">
      <c r="A376" t="s">
        <v>495</v>
      </c>
      <c r="B376" t="s">
        <v>505</v>
      </c>
      <c r="C376" t="s">
        <v>1364</v>
      </c>
      <c r="D376" t="s">
        <v>217</v>
      </c>
      <c r="F376" t="s">
        <v>212</v>
      </c>
      <c r="G376" t="s">
        <v>473</v>
      </c>
      <c r="H376" t="s">
        <v>473</v>
      </c>
      <c r="I376" t="s">
        <v>573</v>
      </c>
      <c r="J376" t="str">
        <f t="shared" si="5"/>
        <v>Scope 1Passenger vehiclesCars (by size)Large carUnknownkm</v>
      </c>
      <c r="K376" t="str">
        <f>CONCATENATE(B376," ",D376," ",F376," ",H376)</f>
        <v>Passenger vehicles Large car Unknown km</v>
      </c>
      <c r="L376" s="125">
        <v>0.22597</v>
      </c>
      <c r="M376" t="s">
        <v>1514</v>
      </c>
      <c r="N376" t="s">
        <v>1509</v>
      </c>
      <c r="O376">
        <v>2021</v>
      </c>
    </row>
    <row r="377" spans="1:15" hidden="1">
      <c r="A377" t="s">
        <v>495</v>
      </c>
      <c r="B377" t="s">
        <v>505</v>
      </c>
      <c r="C377" t="s">
        <v>1364</v>
      </c>
      <c r="D377" t="s">
        <v>217</v>
      </c>
      <c r="F377" t="s">
        <v>212</v>
      </c>
      <c r="G377" t="s">
        <v>1353</v>
      </c>
      <c r="H377" t="s">
        <v>1353</v>
      </c>
      <c r="I377" t="s">
        <v>573</v>
      </c>
      <c r="J377" t="str">
        <f t="shared" si="5"/>
        <v>Scope 1Passenger vehiclesCars (by size)Large carUnknownmiles</v>
      </c>
      <c r="K377" t="str">
        <f>CONCATENATE(D377," ",F377," ",H377)</f>
        <v>Large car Unknown miles</v>
      </c>
      <c r="L377" s="125">
        <v>0.36365999999999998</v>
      </c>
      <c r="M377" t="s">
        <v>1514</v>
      </c>
      <c r="N377" t="s">
        <v>1509</v>
      </c>
      <c r="O377">
        <v>2021</v>
      </c>
    </row>
    <row r="378" spans="1:15" hidden="1">
      <c r="A378" t="s">
        <v>495</v>
      </c>
      <c r="B378" t="s">
        <v>505</v>
      </c>
      <c r="C378" t="s">
        <v>1364</v>
      </c>
      <c r="D378" t="s">
        <v>217</v>
      </c>
      <c r="F378" t="s">
        <v>1354</v>
      </c>
      <c r="G378" t="s">
        <v>473</v>
      </c>
      <c r="H378" t="s">
        <v>473</v>
      </c>
      <c r="I378" t="s">
        <v>573</v>
      </c>
      <c r="J378" t="str">
        <f t="shared" si="5"/>
        <v>Scope 1Passenger vehiclesCars (by size)Large carPlug-in Hybrid Electric Vehiclekm</v>
      </c>
      <c r="K378" t="str">
        <f>CONCATENATE(B378," ",D378," ",F378," ",H378)</f>
        <v>Passenger vehicles Large car Plug-in Hybrid Electric Vehicle km</v>
      </c>
      <c r="L378" s="125">
        <v>7.6740000000000003E-2</v>
      </c>
      <c r="M378" t="s">
        <v>1514</v>
      </c>
      <c r="N378" t="s">
        <v>1509</v>
      </c>
      <c r="O378">
        <v>2021</v>
      </c>
    </row>
    <row r="379" spans="1:15" hidden="1">
      <c r="A379" t="s">
        <v>495</v>
      </c>
      <c r="B379" t="s">
        <v>505</v>
      </c>
      <c r="C379" t="s">
        <v>1364</v>
      </c>
      <c r="D379" t="s">
        <v>217</v>
      </c>
      <c r="F379" t="s">
        <v>1354</v>
      </c>
      <c r="G379" t="s">
        <v>1353</v>
      </c>
      <c r="H379" t="s">
        <v>1353</v>
      </c>
      <c r="I379" t="s">
        <v>573</v>
      </c>
      <c r="J379" t="str">
        <f t="shared" si="5"/>
        <v>Scope 1Passenger vehiclesCars (by size)Large carPlug-in Hybrid Electric Vehiclemiles</v>
      </c>
      <c r="K379" t="str">
        <f>CONCATENATE(D379," ",F379," ",H379)</f>
        <v>Large car Plug-in Hybrid Electric Vehicle miles</v>
      </c>
      <c r="L379" s="125">
        <v>0.1235</v>
      </c>
      <c r="M379" t="s">
        <v>1514</v>
      </c>
      <c r="N379" t="s">
        <v>1509</v>
      </c>
      <c r="O379">
        <v>2021</v>
      </c>
    </row>
    <row r="380" spans="1:15" hidden="1">
      <c r="A380" t="s">
        <v>495</v>
      </c>
      <c r="B380" t="s">
        <v>505</v>
      </c>
      <c r="C380" t="s">
        <v>1364</v>
      </c>
      <c r="D380" t="s">
        <v>217</v>
      </c>
      <c r="F380" t="s">
        <v>1355</v>
      </c>
      <c r="G380" t="s">
        <v>473</v>
      </c>
      <c r="H380" t="s">
        <v>473</v>
      </c>
      <c r="I380" t="s">
        <v>573</v>
      </c>
      <c r="J380" t="str">
        <f t="shared" si="5"/>
        <v>Scope 1Passenger vehiclesCars (by size)Large carBattery Electric Vehiclekm</v>
      </c>
      <c r="K380" t="str">
        <f>CONCATENATE(B380," ",D380," ",F380," ",H380)</f>
        <v>Passenger vehicles Large car Battery Electric Vehicle km</v>
      </c>
      <c r="L380" s="125">
        <v>0</v>
      </c>
      <c r="M380" t="s">
        <v>1514</v>
      </c>
      <c r="N380" t="s">
        <v>1509</v>
      </c>
      <c r="O380">
        <v>2021</v>
      </c>
    </row>
    <row r="381" spans="1:15" hidden="1">
      <c r="A381" t="s">
        <v>495</v>
      </c>
      <c r="B381" t="s">
        <v>505</v>
      </c>
      <c r="C381" t="s">
        <v>1364</v>
      </c>
      <c r="D381" t="s">
        <v>217</v>
      </c>
      <c r="F381" t="s">
        <v>1355</v>
      </c>
      <c r="G381" t="s">
        <v>1353</v>
      </c>
      <c r="H381" t="s">
        <v>1353</v>
      </c>
      <c r="I381" t="s">
        <v>573</v>
      </c>
      <c r="J381" t="str">
        <f t="shared" si="5"/>
        <v>Scope 1Passenger vehiclesCars (by size)Large carBattery Electric Vehiclemiles</v>
      </c>
      <c r="K381" t="str">
        <f>CONCATENATE(D381," ",F381," ",H381)</f>
        <v>Large car Battery Electric Vehicle miles</v>
      </c>
      <c r="L381" s="125">
        <v>0</v>
      </c>
      <c r="M381" t="s">
        <v>1514</v>
      </c>
      <c r="N381" t="s">
        <v>1509</v>
      </c>
      <c r="O381">
        <v>2021</v>
      </c>
    </row>
    <row r="382" spans="1:15" hidden="1">
      <c r="A382" t="s">
        <v>495</v>
      </c>
      <c r="B382" t="s">
        <v>505</v>
      </c>
      <c r="C382" t="s">
        <v>1364</v>
      </c>
      <c r="D382" t="s">
        <v>218</v>
      </c>
      <c r="F382" t="s">
        <v>142</v>
      </c>
      <c r="G382" t="s">
        <v>473</v>
      </c>
      <c r="H382" t="s">
        <v>473</v>
      </c>
      <c r="I382" t="s">
        <v>573</v>
      </c>
      <c r="J382" t="str">
        <f t="shared" si="5"/>
        <v>Scope 1Passenger vehiclesCars (by size)Average carDieselkm</v>
      </c>
      <c r="K382" t="str">
        <f>CONCATENATE(B382," ",D382," ",F382," ",H382)</f>
        <v>Passenger vehicles Average car Diesel km</v>
      </c>
      <c r="L382" s="125">
        <v>0.16843</v>
      </c>
      <c r="M382" t="s">
        <v>1514</v>
      </c>
      <c r="N382" t="s">
        <v>1509</v>
      </c>
      <c r="O382">
        <v>2021</v>
      </c>
    </row>
    <row r="383" spans="1:15" hidden="1">
      <c r="A383" t="s">
        <v>495</v>
      </c>
      <c r="B383" t="s">
        <v>505</v>
      </c>
      <c r="C383" t="s">
        <v>1364</v>
      </c>
      <c r="D383" t="s">
        <v>218</v>
      </c>
      <c r="F383" t="s">
        <v>142</v>
      </c>
      <c r="G383" t="s">
        <v>1353</v>
      </c>
      <c r="H383" t="s">
        <v>1353</v>
      </c>
      <c r="I383" t="s">
        <v>573</v>
      </c>
      <c r="J383" t="str">
        <f t="shared" si="5"/>
        <v>Scope 1Passenger vehiclesCars (by size)Average carDieselmiles</v>
      </c>
      <c r="K383" t="str">
        <f>CONCATENATE(D383," ",F383," ",H383)</f>
        <v>Average car Diesel miles</v>
      </c>
      <c r="L383" s="125">
        <v>0.27107999999999999</v>
      </c>
      <c r="M383" t="s">
        <v>1514</v>
      </c>
      <c r="N383" t="s">
        <v>1509</v>
      </c>
      <c r="O383">
        <v>2021</v>
      </c>
    </row>
    <row r="384" spans="1:15" hidden="1">
      <c r="A384" t="s">
        <v>495</v>
      </c>
      <c r="B384" t="s">
        <v>505</v>
      </c>
      <c r="C384" t="s">
        <v>1364</v>
      </c>
      <c r="D384" t="s">
        <v>218</v>
      </c>
      <c r="F384" t="s">
        <v>211</v>
      </c>
      <c r="G384" t="s">
        <v>473</v>
      </c>
      <c r="H384" t="s">
        <v>473</v>
      </c>
      <c r="I384" t="s">
        <v>573</v>
      </c>
      <c r="J384" t="str">
        <f t="shared" si="5"/>
        <v>Scope 1Passenger vehiclesCars (by size)Average carPetrolkm</v>
      </c>
      <c r="K384" t="str">
        <f>CONCATENATE(B384," ",D384," ",F384," ",H384)</f>
        <v>Passenger vehicles Average car Petrol km</v>
      </c>
      <c r="L384" s="125">
        <v>0.17430999999999999</v>
      </c>
      <c r="M384" t="s">
        <v>1514</v>
      </c>
      <c r="N384" t="s">
        <v>1509</v>
      </c>
      <c r="O384">
        <v>2021</v>
      </c>
    </row>
    <row r="385" spans="1:15" hidden="1">
      <c r="A385" t="s">
        <v>495</v>
      </c>
      <c r="B385" t="s">
        <v>505</v>
      </c>
      <c r="C385" t="s">
        <v>1364</v>
      </c>
      <c r="D385" t="s">
        <v>218</v>
      </c>
      <c r="F385" t="s">
        <v>211</v>
      </c>
      <c r="G385" t="s">
        <v>1353</v>
      </c>
      <c r="H385" t="s">
        <v>1353</v>
      </c>
      <c r="I385" t="s">
        <v>573</v>
      </c>
      <c r="J385" t="str">
        <f t="shared" si="5"/>
        <v>Scope 1Passenger vehiclesCars (by size)Average carPetrolmiles</v>
      </c>
      <c r="K385" t="str">
        <f>CONCATENATE(D385," ",F385," ",H385)</f>
        <v>Average car Petrol miles</v>
      </c>
      <c r="L385" s="125">
        <v>0.28053000000000006</v>
      </c>
      <c r="M385" t="s">
        <v>1514</v>
      </c>
      <c r="N385" t="s">
        <v>1509</v>
      </c>
      <c r="O385">
        <v>2021</v>
      </c>
    </row>
    <row r="386" spans="1:15" hidden="1">
      <c r="A386" t="s">
        <v>495</v>
      </c>
      <c r="B386" t="s">
        <v>505</v>
      </c>
      <c r="C386" t="s">
        <v>1364</v>
      </c>
      <c r="D386" t="s">
        <v>218</v>
      </c>
      <c r="F386" t="s">
        <v>219</v>
      </c>
      <c r="G386" t="s">
        <v>473</v>
      </c>
      <c r="H386" t="s">
        <v>473</v>
      </c>
      <c r="I386" t="s">
        <v>573</v>
      </c>
      <c r="J386" t="str">
        <f t="shared" si="5"/>
        <v>Scope 1Passenger vehiclesCars (by size)Average carHybridkm</v>
      </c>
      <c r="K386" t="str">
        <f>CONCATENATE(B386," ",D386," ",F386," ",H386)</f>
        <v>Passenger vehicles Average car Hybrid km</v>
      </c>
      <c r="L386" s="125">
        <v>0.11952</v>
      </c>
      <c r="M386" t="s">
        <v>1514</v>
      </c>
      <c r="N386" t="s">
        <v>1509</v>
      </c>
      <c r="O386">
        <v>2021</v>
      </c>
    </row>
    <row r="387" spans="1:15" hidden="1">
      <c r="A387" t="s">
        <v>495</v>
      </c>
      <c r="B387" t="s">
        <v>505</v>
      </c>
      <c r="C387" t="s">
        <v>1364</v>
      </c>
      <c r="D387" t="s">
        <v>218</v>
      </c>
      <c r="F387" t="s">
        <v>219</v>
      </c>
      <c r="G387" t="s">
        <v>1353</v>
      </c>
      <c r="H387" t="s">
        <v>1353</v>
      </c>
      <c r="I387" t="s">
        <v>573</v>
      </c>
      <c r="J387" t="str">
        <f t="shared" ref="J387:J450" si="6">CONCATENATE(A387,B387,C387,D387,E387,F387,G387)</f>
        <v>Scope 1Passenger vehiclesCars (by size)Average carHybridmiles</v>
      </c>
      <c r="K387" t="str">
        <f>CONCATENATE(D387," ",F387," ",H387)</f>
        <v>Average car Hybrid miles</v>
      </c>
      <c r="L387" s="125">
        <v>0.19234000000000001</v>
      </c>
      <c r="M387" t="s">
        <v>1514</v>
      </c>
      <c r="N387" t="s">
        <v>1509</v>
      </c>
      <c r="O387">
        <v>2021</v>
      </c>
    </row>
    <row r="388" spans="1:15" hidden="1">
      <c r="A388" t="s">
        <v>495</v>
      </c>
      <c r="B388" t="s">
        <v>505</v>
      </c>
      <c r="C388" t="s">
        <v>1364</v>
      </c>
      <c r="D388" t="s">
        <v>218</v>
      </c>
      <c r="F388" t="s">
        <v>10</v>
      </c>
      <c r="G388" t="s">
        <v>473</v>
      </c>
      <c r="H388" t="s">
        <v>473</v>
      </c>
      <c r="I388" t="s">
        <v>573</v>
      </c>
      <c r="J388" t="str">
        <f t="shared" si="6"/>
        <v>Scope 1Passenger vehiclesCars (by size)Average carCNGkm</v>
      </c>
      <c r="K388" t="str">
        <f>CONCATENATE(B388," ",D388," ",F388," ",H388)</f>
        <v>Passenger vehicles Average car CNG km</v>
      </c>
      <c r="L388" s="125">
        <v>0.17624000000000001</v>
      </c>
      <c r="M388" t="s">
        <v>1514</v>
      </c>
      <c r="N388" t="s">
        <v>1509</v>
      </c>
      <c r="O388">
        <v>2021</v>
      </c>
    </row>
    <row r="389" spans="1:15" hidden="1">
      <c r="A389" t="s">
        <v>495</v>
      </c>
      <c r="B389" t="s">
        <v>505</v>
      </c>
      <c r="C389" t="s">
        <v>1364</v>
      </c>
      <c r="D389" t="s">
        <v>218</v>
      </c>
      <c r="F389" t="s">
        <v>10</v>
      </c>
      <c r="G389" t="s">
        <v>1353</v>
      </c>
      <c r="H389" t="s">
        <v>1353</v>
      </c>
      <c r="I389" t="s">
        <v>573</v>
      </c>
      <c r="J389" t="str">
        <f t="shared" si="6"/>
        <v>Scope 1Passenger vehiclesCars (by size)Average carCNGmiles</v>
      </c>
      <c r="K389" t="str">
        <f>CONCATENATE(D389," ",F389," ",H389)</f>
        <v>Average car CNG miles</v>
      </c>
      <c r="L389" s="125">
        <v>0.28361999999999998</v>
      </c>
      <c r="M389" t="s">
        <v>1514</v>
      </c>
      <c r="N389" t="s">
        <v>1509</v>
      </c>
      <c r="O389">
        <v>2021</v>
      </c>
    </row>
    <row r="390" spans="1:15" hidden="1">
      <c r="A390" t="s">
        <v>495</v>
      </c>
      <c r="B390" t="s">
        <v>505</v>
      </c>
      <c r="C390" t="s">
        <v>1364</v>
      </c>
      <c r="D390" t="s">
        <v>218</v>
      </c>
      <c r="F390" t="s">
        <v>12</v>
      </c>
      <c r="G390" t="s">
        <v>473</v>
      </c>
      <c r="H390" t="s">
        <v>473</v>
      </c>
      <c r="I390" t="s">
        <v>573</v>
      </c>
      <c r="J390" t="str">
        <f t="shared" si="6"/>
        <v>Scope 1Passenger vehiclesCars (by size)Average carLPGkm</v>
      </c>
      <c r="K390" t="str">
        <f>CONCATENATE(B390," ",D390," ",F390," ",H390)</f>
        <v>Passenger vehicles Average car LPG km</v>
      </c>
      <c r="L390" s="125">
        <v>0.19828000000000001</v>
      </c>
      <c r="M390" t="s">
        <v>1514</v>
      </c>
      <c r="N390" t="s">
        <v>1509</v>
      </c>
      <c r="O390">
        <v>2021</v>
      </c>
    </row>
    <row r="391" spans="1:15" hidden="1">
      <c r="A391" t="s">
        <v>495</v>
      </c>
      <c r="B391" t="s">
        <v>505</v>
      </c>
      <c r="C391" t="s">
        <v>1364</v>
      </c>
      <c r="D391" t="s">
        <v>218</v>
      </c>
      <c r="F391" t="s">
        <v>12</v>
      </c>
      <c r="G391" t="s">
        <v>1353</v>
      </c>
      <c r="H391" t="s">
        <v>1353</v>
      </c>
      <c r="I391" t="s">
        <v>573</v>
      </c>
      <c r="J391" t="str">
        <f t="shared" si="6"/>
        <v>Scope 1Passenger vehiclesCars (by size)Average carLPGmiles</v>
      </c>
      <c r="K391" t="str">
        <f>CONCATENATE(D391," ",F391," ",H391)</f>
        <v>Average car LPG miles</v>
      </c>
      <c r="L391" s="125">
        <v>0.31908999999999998</v>
      </c>
      <c r="M391" t="s">
        <v>1514</v>
      </c>
      <c r="N391" t="s">
        <v>1509</v>
      </c>
      <c r="O391">
        <v>2021</v>
      </c>
    </row>
    <row r="392" spans="1:15" hidden="1">
      <c r="A392" t="s">
        <v>495</v>
      </c>
      <c r="B392" t="s">
        <v>505</v>
      </c>
      <c r="C392" t="s">
        <v>1364</v>
      </c>
      <c r="D392" t="s">
        <v>218</v>
      </c>
      <c r="F392" t="s">
        <v>212</v>
      </c>
      <c r="G392" t="s">
        <v>473</v>
      </c>
      <c r="H392" t="s">
        <v>473</v>
      </c>
      <c r="I392" t="s">
        <v>573</v>
      </c>
      <c r="J392" t="str">
        <f t="shared" si="6"/>
        <v>Scope 1Passenger vehiclesCars (by size)Average carUnknownkm</v>
      </c>
      <c r="K392" t="str">
        <f>CONCATENATE(B392," ",D392," ",F392," ",H392)</f>
        <v>Passenger vehicles Average car Unknown km</v>
      </c>
      <c r="L392" s="125">
        <v>0.17147999999999999</v>
      </c>
      <c r="M392" t="s">
        <v>1514</v>
      </c>
      <c r="N392" t="s">
        <v>1509</v>
      </c>
      <c r="O392">
        <v>2021</v>
      </c>
    </row>
    <row r="393" spans="1:15" hidden="1">
      <c r="A393" t="s">
        <v>495</v>
      </c>
      <c r="B393" t="s">
        <v>505</v>
      </c>
      <c r="C393" t="s">
        <v>1364</v>
      </c>
      <c r="D393" t="s">
        <v>218</v>
      </c>
      <c r="F393" t="s">
        <v>212</v>
      </c>
      <c r="G393" t="s">
        <v>1353</v>
      </c>
      <c r="H393" t="s">
        <v>1353</v>
      </c>
      <c r="I393" t="s">
        <v>573</v>
      </c>
      <c r="J393" t="str">
        <f t="shared" si="6"/>
        <v>Scope 1Passenger vehiclesCars (by size)Average carUnknownmiles</v>
      </c>
      <c r="K393" t="str">
        <f>CONCATENATE(D393," ",F393," ",H393)</f>
        <v>Average car Unknown miles</v>
      </c>
      <c r="L393" s="125">
        <v>0.27595999999999998</v>
      </c>
      <c r="M393" t="s">
        <v>1514</v>
      </c>
      <c r="N393" t="s">
        <v>1509</v>
      </c>
      <c r="O393">
        <v>2021</v>
      </c>
    </row>
    <row r="394" spans="1:15" hidden="1">
      <c r="A394" t="s">
        <v>495</v>
      </c>
      <c r="B394" t="s">
        <v>505</v>
      </c>
      <c r="C394" t="s">
        <v>1364</v>
      </c>
      <c r="D394" t="s">
        <v>218</v>
      </c>
      <c r="F394" t="s">
        <v>1354</v>
      </c>
      <c r="G394" t="s">
        <v>473</v>
      </c>
      <c r="H394" t="s">
        <v>473</v>
      </c>
      <c r="I394" t="s">
        <v>573</v>
      </c>
      <c r="J394" t="str">
        <f t="shared" si="6"/>
        <v>Scope 1Passenger vehiclesCars (by size)Average carPlug-in Hybrid Electric Vehiclekm</v>
      </c>
      <c r="K394" t="str">
        <f>CONCATENATE(B394," ",D394," ",F394," ",H394)</f>
        <v>Passenger vehicles Average car Plug-in Hybrid Electric Vehicle km</v>
      </c>
      <c r="L394" s="125">
        <v>7.0999999999999994E-2</v>
      </c>
      <c r="M394" t="s">
        <v>1514</v>
      </c>
      <c r="N394" t="s">
        <v>1509</v>
      </c>
      <c r="O394">
        <v>2021</v>
      </c>
    </row>
    <row r="395" spans="1:15" hidden="1">
      <c r="A395" t="s">
        <v>495</v>
      </c>
      <c r="B395" t="s">
        <v>505</v>
      </c>
      <c r="C395" t="s">
        <v>1364</v>
      </c>
      <c r="D395" t="s">
        <v>218</v>
      </c>
      <c r="F395" t="s">
        <v>1354</v>
      </c>
      <c r="G395" t="s">
        <v>1353</v>
      </c>
      <c r="H395" t="s">
        <v>1353</v>
      </c>
      <c r="I395" t="s">
        <v>573</v>
      </c>
      <c r="J395" t="str">
        <f t="shared" si="6"/>
        <v>Scope 1Passenger vehiclesCars (by size)Average carPlug-in Hybrid Electric Vehiclemiles</v>
      </c>
      <c r="K395" t="str">
        <f>CONCATENATE(D395," ",F395," ",H395)</f>
        <v>Average car Plug-in Hybrid Electric Vehicle miles</v>
      </c>
      <c r="L395" s="125">
        <v>0.11426</v>
      </c>
      <c r="M395" t="s">
        <v>1514</v>
      </c>
      <c r="N395" t="s">
        <v>1509</v>
      </c>
      <c r="O395">
        <v>2021</v>
      </c>
    </row>
    <row r="396" spans="1:15" hidden="1">
      <c r="A396" t="s">
        <v>495</v>
      </c>
      <c r="B396" t="s">
        <v>505</v>
      </c>
      <c r="C396" t="s">
        <v>1364</v>
      </c>
      <c r="D396" t="s">
        <v>218</v>
      </c>
      <c r="F396" t="s">
        <v>1355</v>
      </c>
      <c r="G396" t="s">
        <v>473</v>
      </c>
      <c r="H396" t="s">
        <v>473</v>
      </c>
      <c r="I396" t="s">
        <v>573</v>
      </c>
      <c r="J396" t="str">
        <f t="shared" si="6"/>
        <v>Scope 1Passenger vehiclesCars (by size)Average carBattery Electric Vehiclekm</v>
      </c>
      <c r="K396" t="str">
        <f>CONCATENATE(B396," ",D396," ",F396," ",H396)</f>
        <v>Passenger vehicles Average car Battery Electric Vehicle km</v>
      </c>
      <c r="L396" s="125">
        <v>0</v>
      </c>
      <c r="M396" t="s">
        <v>1514</v>
      </c>
      <c r="N396" t="s">
        <v>1509</v>
      </c>
      <c r="O396">
        <v>2021</v>
      </c>
    </row>
    <row r="397" spans="1:15" hidden="1">
      <c r="A397" t="s">
        <v>495</v>
      </c>
      <c r="B397" t="s">
        <v>505</v>
      </c>
      <c r="C397" t="s">
        <v>1364</v>
      </c>
      <c r="D397" t="s">
        <v>218</v>
      </c>
      <c r="F397" t="s">
        <v>1355</v>
      </c>
      <c r="G397" t="s">
        <v>1353</v>
      </c>
      <c r="H397" t="s">
        <v>1353</v>
      </c>
      <c r="I397" t="s">
        <v>573</v>
      </c>
      <c r="J397" t="str">
        <f t="shared" si="6"/>
        <v>Scope 1Passenger vehiclesCars (by size)Average carBattery Electric Vehiclemiles</v>
      </c>
      <c r="K397" t="str">
        <f>CONCATENATE(D397," ",F397," ",H397)</f>
        <v>Average car Battery Electric Vehicle miles</v>
      </c>
      <c r="L397" s="125">
        <v>0</v>
      </c>
      <c r="M397" t="s">
        <v>1514</v>
      </c>
      <c r="N397" t="s">
        <v>1509</v>
      </c>
      <c r="O397">
        <v>2021</v>
      </c>
    </row>
    <row r="398" spans="1:15" hidden="1">
      <c r="A398" t="s">
        <v>495</v>
      </c>
      <c r="B398" t="s">
        <v>505</v>
      </c>
      <c r="C398" t="s">
        <v>220</v>
      </c>
      <c r="D398" t="s">
        <v>133</v>
      </c>
      <c r="G398" t="s">
        <v>473</v>
      </c>
      <c r="H398" t="s">
        <v>473</v>
      </c>
      <c r="I398" t="s">
        <v>573</v>
      </c>
      <c r="J398" t="str">
        <f t="shared" si="6"/>
        <v>Scope 1Passenger vehiclesMotorbikeSmallkm</v>
      </c>
      <c r="K398" t="str">
        <f>CONCATENATE(B398," ",D398," ",F398," ",H398)</f>
        <v>Passenger vehicles Small  km</v>
      </c>
      <c r="L398" s="125">
        <v>8.3060000000000009E-2</v>
      </c>
      <c r="M398" t="s">
        <v>1514</v>
      </c>
      <c r="N398" t="s">
        <v>1509</v>
      </c>
      <c r="O398">
        <v>2021</v>
      </c>
    </row>
    <row r="399" spans="1:15" hidden="1">
      <c r="A399" t="s">
        <v>495</v>
      </c>
      <c r="B399" t="s">
        <v>505</v>
      </c>
      <c r="C399" t="s">
        <v>220</v>
      </c>
      <c r="D399" t="s">
        <v>133</v>
      </c>
      <c r="G399" t="s">
        <v>1353</v>
      </c>
      <c r="H399" t="s">
        <v>1353</v>
      </c>
      <c r="I399" t="s">
        <v>573</v>
      </c>
      <c r="J399" t="str">
        <f t="shared" si="6"/>
        <v>Scope 1Passenger vehiclesMotorbikeSmallmiles</v>
      </c>
      <c r="K399" t="str">
        <f>CONCATENATE(D399," ",F399," ",H399)</f>
        <v>Small  miles</v>
      </c>
      <c r="L399" s="125">
        <v>0.13369</v>
      </c>
      <c r="M399" t="s">
        <v>1514</v>
      </c>
      <c r="N399" t="s">
        <v>1509</v>
      </c>
      <c r="O399">
        <v>2021</v>
      </c>
    </row>
    <row r="400" spans="1:15" hidden="1">
      <c r="A400" t="s">
        <v>495</v>
      </c>
      <c r="B400" t="s">
        <v>505</v>
      </c>
      <c r="C400" t="s">
        <v>220</v>
      </c>
      <c r="D400" t="s">
        <v>213</v>
      </c>
      <c r="G400" t="s">
        <v>473</v>
      </c>
      <c r="H400" t="s">
        <v>473</v>
      </c>
      <c r="I400" t="s">
        <v>573</v>
      </c>
      <c r="J400" t="str">
        <f t="shared" si="6"/>
        <v>Scope 1Passenger vehiclesMotorbikeMediumkm</v>
      </c>
      <c r="K400" t="str">
        <f>CONCATENATE(B400," ",D400," ",F400," ",H400)</f>
        <v>Passenger vehicles Medium  km</v>
      </c>
      <c r="L400" s="125">
        <v>0.1009</v>
      </c>
      <c r="M400" t="s">
        <v>1514</v>
      </c>
      <c r="N400" t="s">
        <v>1509</v>
      </c>
      <c r="O400">
        <v>2021</v>
      </c>
    </row>
    <row r="401" spans="1:15" hidden="1">
      <c r="A401" t="s">
        <v>495</v>
      </c>
      <c r="B401" t="s">
        <v>505</v>
      </c>
      <c r="C401" t="s">
        <v>220</v>
      </c>
      <c r="D401" t="s">
        <v>213</v>
      </c>
      <c r="G401" t="s">
        <v>1353</v>
      </c>
      <c r="H401" t="s">
        <v>1353</v>
      </c>
      <c r="I401" t="s">
        <v>573</v>
      </c>
      <c r="J401" t="str">
        <f t="shared" si="6"/>
        <v>Scope 1Passenger vehiclesMotorbikeMediummiles</v>
      </c>
      <c r="K401" t="str">
        <f>CONCATENATE(D401," ",F401," ",H401)</f>
        <v>Medium  miles</v>
      </c>
      <c r="L401" s="125">
        <v>0.16236999999999999</v>
      </c>
      <c r="M401" t="s">
        <v>1514</v>
      </c>
      <c r="N401" t="s">
        <v>1509</v>
      </c>
      <c r="O401">
        <v>2021</v>
      </c>
    </row>
    <row r="402" spans="1:15" hidden="1">
      <c r="A402" t="s">
        <v>495</v>
      </c>
      <c r="B402" t="s">
        <v>505</v>
      </c>
      <c r="C402" t="s">
        <v>220</v>
      </c>
      <c r="D402" t="s">
        <v>214</v>
      </c>
      <c r="G402" t="s">
        <v>473</v>
      </c>
      <c r="H402" t="s">
        <v>473</v>
      </c>
      <c r="I402" t="s">
        <v>573</v>
      </c>
      <c r="J402" t="str">
        <f t="shared" si="6"/>
        <v>Scope 1Passenger vehiclesMotorbikeLargekm</v>
      </c>
      <c r="K402" t="str">
        <f>CONCATENATE(B402," ",D402," ",F402," ",H402)</f>
        <v>Passenger vehicles Large  km</v>
      </c>
      <c r="L402" s="125">
        <v>0.13244999999999998</v>
      </c>
      <c r="M402" t="s">
        <v>1514</v>
      </c>
      <c r="N402" t="s">
        <v>1509</v>
      </c>
      <c r="O402">
        <v>2021</v>
      </c>
    </row>
    <row r="403" spans="1:15" hidden="1">
      <c r="A403" t="s">
        <v>495</v>
      </c>
      <c r="B403" t="s">
        <v>505</v>
      </c>
      <c r="C403" t="s">
        <v>220</v>
      </c>
      <c r="D403" t="s">
        <v>214</v>
      </c>
      <c r="G403" t="s">
        <v>1353</v>
      </c>
      <c r="H403" t="s">
        <v>1353</v>
      </c>
      <c r="I403" t="s">
        <v>573</v>
      </c>
      <c r="J403" t="str">
        <f t="shared" si="6"/>
        <v>Scope 1Passenger vehiclesMotorbikeLargemiles</v>
      </c>
      <c r="K403" t="str">
        <f>CONCATENATE(D403," ",F403," ",H403)</f>
        <v>Large  miles</v>
      </c>
      <c r="L403" s="125">
        <v>0.21314999999999998</v>
      </c>
      <c r="M403" t="s">
        <v>1514</v>
      </c>
      <c r="N403" t="s">
        <v>1509</v>
      </c>
      <c r="O403">
        <v>2021</v>
      </c>
    </row>
    <row r="404" spans="1:15" hidden="1">
      <c r="A404" t="s">
        <v>495</v>
      </c>
      <c r="B404" t="s">
        <v>505</v>
      </c>
      <c r="C404" t="s">
        <v>220</v>
      </c>
      <c r="D404" t="s">
        <v>215</v>
      </c>
      <c r="G404" t="s">
        <v>473</v>
      </c>
      <c r="H404" t="s">
        <v>473</v>
      </c>
      <c r="I404" t="s">
        <v>573</v>
      </c>
      <c r="J404" t="str">
        <f t="shared" si="6"/>
        <v>Scope 1Passenger vehiclesMotorbikeAveragekm</v>
      </c>
      <c r="K404" t="str">
        <f>CONCATENATE(B404," ",D404," ",F404," ",H404)</f>
        <v>Passenger vehicles Average  km</v>
      </c>
      <c r="L404" s="125">
        <v>0.11355</v>
      </c>
      <c r="M404" t="s">
        <v>1514</v>
      </c>
      <c r="N404" t="s">
        <v>1509</v>
      </c>
      <c r="O404">
        <v>2021</v>
      </c>
    </row>
    <row r="405" spans="1:15" hidden="1">
      <c r="A405" t="s">
        <v>495</v>
      </c>
      <c r="B405" t="s">
        <v>505</v>
      </c>
      <c r="C405" t="s">
        <v>220</v>
      </c>
      <c r="D405" t="s">
        <v>215</v>
      </c>
      <c r="G405" t="s">
        <v>1353</v>
      </c>
      <c r="H405" t="s">
        <v>1353</v>
      </c>
      <c r="I405" t="s">
        <v>573</v>
      </c>
      <c r="J405" t="str">
        <f t="shared" si="6"/>
        <v>Scope 1Passenger vehiclesMotorbikeAveragemiles</v>
      </c>
      <c r="K405" t="str">
        <f>CONCATENATE(D405," ",F405," ",H405)</f>
        <v>Average  miles</v>
      </c>
      <c r="L405" s="125">
        <v>0.18273999999999999</v>
      </c>
      <c r="M405" t="s">
        <v>1514</v>
      </c>
      <c r="N405" t="s">
        <v>1509</v>
      </c>
      <c r="O405">
        <v>2021</v>
      </c>
    </row>
    <row r="406" spans="1:15" hidden="1">
      <c r="A406" t="s">
        <v>495</v>
      </c>
      <c r="B406" t="s">
        <v>507</v>
      </c>
      <c r="C406" t="s">
        <v>221</v>
      </c>
      <c r="D406" t="s">
        <v>1365</v>
      </c>
      <c r="F406" t="s">
        <v>142</v>
      </c>
      <c r="G406" t="s">
        <v>473</v>
      </c>
      <c r="H406" t="s">
        <v>473</v>
      </c>
      <c r="I406" t="s">
        <v>573</v>
      </c>
      <c r="J406" t="str">
        <f t="shared" si="6"/>
        <v>Scope 1Delivery vehiclesVansClass I (up to 1.305 tonnes)Dieselkm</v>
      </c>
      <c r="K406" t="str">
        <f>CONCATENATE(B406," ",D406," ",F406," ",H406)</f>
        <v>Delivery vehicles Class I (up to 1.305 tonnes) Diesel km</v>
      </c>
      <c r="L406" s="125">
        <v>0.1467</v>
      </c>
      <c r="M406" t="s">
        <v>1514</v>
      </c>
      <c r="N406" t="s">
        <v>1509</v>
      </c>
      <c r="O406">
        <v>2021</v>
      </c>
    </row>
    <row r="407" spans="1:15" hidden="1">
      <c r="A407" t="s">
        <v>495</v>
      </c>
      <c r="B407" t="s">
        <v>507</v>
      </c>
      <c r="C407" t="s">
        <v>221</v>
      </c>
      <c r="D407" t="s">
        <v>1365</v>
      </c>
      <c r="F407" t="s">
        <v>142</v>
      </c>
      <c r="G407" t="s">
        <v>1353</v>
      </c>
      <c r="H407" t="s">
        <v>1353</v>
      </c>
      <c r="I407" t="s">
        <v>573</v>
      </c>
      <c r="J407" t="str">
        <f t="shared" si="6"/>
        <v>Scope 1Delivery vehiclesVansClass I (up to 1.305 tonnes)Dieselmiles</v>
      </c>
      <c r="K407" t="str">
        <f>CONCATENATE(D407," ",F407," ",H407)</f>
        <v>Class I (up to 1.305 tonnes) Diesel miles</v>
      </c>
      <c r="L407" s="125">
        <v>0.23608000000000001</v>
      </c>
      <c r="M407" t="s">
        <v>1514</v>
      </c>
      <c r="N407" t="s">
        <v>1509</v>
      </c>
      <c r="O407">
        <v>2021</v>
      </c>
    </row>
    <row r="408" spans="1:15" hidden="1">
      <c r="A408" t="s">
        <v>495</v>
      </c>
      <c r="B408" t="s">
        <v>507</v>
      </c>
      <c r="C408" t="s">
        <v>221</v>
      </c>
      <c r="D408" t="s">
        <v>1365</v>
      </c>
      <c r="F408" t="s">
        <v>211</v>
      </c>
      <c r="G408" t="s">
        <v>473</v>
      </c>
      <c r="H408" t="s">
        <v>473</v>
      </c>
      <c r="I408" t="s">
        <v>573</v>
      </c>
      <c r="J408" t="str">
        <f t="shared" si="6"/>
        <v>Scope 1Delivery vehiclesVansClass I (up to 1.305 tonnes)Petrolkm</v>
      </c>
      <c r="K408" t="str">
        <f>CONCATENATE(B408," ",D408," ",F408," ",H408)</f>
        <v>Delivery vehicles Class I (up to 1.305 tonnes) Petrol km</v>
      </c>
      <c r="L408" s="125">
        <v>0.19986999999999999</v>
      </c>
      <c r="M408" t="s">
        <v>1514</v>
      </c>
      <c r="N408" t="s">
        <v>1509</v>
      </c>
      <c r="O408">
        <v>2021</v>
      </c>
    </row>
    <row r="409" spans="1:15" hidden="1">
      <c r="A409" t="s">
        <v>495</v>
      </c>
      <c r="B409" t="s">
        <v>507</v>
      </c>
      <c r="C409" t="s">
        <v>221</v>
      </c>
      <c r="D409" t="s">
        <v>1365</v>
      </c>
      <c r="F409" t="s">
        <v>211</v>
      </c>
      <c r="G409" t="s">
        <v>1353</v>
      </c>
      <c r="H409" t="s">
        <v>1353</v>
      </c>
      <c r="I409" t="s">
        <v>573</v>
      </c>
      <c r="J409" t="str">
        <f t="shared" si="6"/>
        <v>Scope 1Delivery vehiclesVansClass I (up to 1.305 tonnes)Petrolmiles</v>
      </c>
      <c r="K409" t="str">
        <f>CONCATENATE(D409," ",F409," ",H409)</f>
        <v>Class I (up to 1.305 tonnes) Petrol miles</v>
      </c>
      <c r="L409" s="125">
        <v>0.32164999999999999</v>
      </c>
      <c r="M409" t="s">
        <v>1514</v>
      </c>
      <c r="N409" t="s">
        <v>1509</v>
      </c>
      <c r="O409">
        <v>2021</v>
      </c>
    </row>
    <row r="410" spans="1:15" hidden="1">
      <c r="A410" t="s">
        <v>495</v>
      </c>
      <c r="B410" t="s">
        <v>507</v>
      </c>
      <c r="C410" t="s">
        <v>221</v>
      </c>
      <c r="D410" t="s">
        <v>1365</v>
      </c>
      <c r="F410" t="s">
        <v>10</v>
      </c>
      <c r="G410" t="s">
        <v>473</v>
      </c>
      <c r="H410" t="s">
        <v>473</v>
      </c>
      <c r="I410" t="s">
        <v>573</v>
      </c>
      <c r="J410" t="str">
        <f t="shared" si="6"/>
        <v>Scope 1Delivery vehiclesVansClass I (up to 1.305 tonnes)CNGkm</v>
      </c>
      <c r="K410" t="str">
        <f>CONCATENATE(B410," ",D410," ",F410," ",H410)</f>
        <v>Delivery vehicles Class I (up to 1.305 tonnes) CNG km</v>
      </c>
      <c r="L410" s="125"/>
      <c r="M410" t="s">
        <v>1514</v>
      </c>
      <c r="N410" t="s">
        <v>1509</v>
      </c>
      <c r="O410">
        <v>2021</v>
      </c>
    </row>
    <row r="411" spans="1:15" hidden="1">
      <c r="A411" t="s">
        <v>495</v>
      </c>
      <c r="B411" t="s">
        <v>507</v>
      </c>
      <c r="C411" t="s">
        <v>221</v>
      </c>
      <c r="D411" t="s">
        <v>1365</v>
      </c>
      <c r="F411" t="s">
        <v>10</v>
      </c>
      <c r="G411" t="s">
        <v>1353</v>
      </c>
      <c r="H411" t="s">
        <v>1353</v>
      </c>
      <c r="I411" t="s">
        <v>573</v>
      </c>
      <c r="J411" t="str">
        <f t="shared" si="6"/>
        <v>Scope 1Delivery vehiclesVansClass I (up to 1.305 tonnes)CNGmiles</v>
      </c>
      <c r="K411" t="str">
        <f>CONCATENATE(D411," ",F411," ",H411)</f>
        <v>Class I (up to 1.305 tonnes) CNG miles</v>
      </c>
      <c r="L411" s="125"/>
      <c r="M411" t="s">
        <v>1514</v>
      </c>
      <c r="N411" t="s">
        <v>1509</v>
      </c>
      <c r="O411">
        <v>2021</v>
      </c>
    </row>
    <row r="412" spans="1:15" hidden="1">
      <c r="A412" t="s">
        <v>495</v>
      </c>
      <c r="B412" t="s">
        <v>507</v>
      </c>
      <c r="C412" t="s">
        <v>221</v>
      </c>
      <c r="D412" t="s">
        <v>1365</v>
      </c>
      <c r="F412" t="s">
        <v>12</v>
      </c>
      <c r="G412" t="s">
        <v>473</v>
      </c>
      <c r="H412" t="s">
        <v>473</v>
      </c>
      <c r="I412" t="s">
        <v>573</v>
      </c>
      <c r="J412" t="str">
        <f t="shared" si="6"/>
        <v>Scope 1Delivery vehiclesVansClass I (up to 1.305 tonnes)LPGkm</v>
      </c>
      <c r="K412" t="str">
        <f>CONCATENATE(B412," ",D412," ",F412," ",H412)</f>
        <v>Delivery vehicles Class I (up to 1.305 tonnes) LPG km</v>
      </c>
      <c r="L412" s="125"/>
      <c r="M412" t="s">
        <v>1514</v>
      </c>
      <c r="N412" t="s">
        <v>1509</v>
      </c>
      <c r="O412">
        <v>2021</v>
      </c>
    </row>
    <row r="413" spans="1:15" hidden="1">
      <c r="A413" t="s">
        <v>495</v>
      </c>
      <c r="B413" t="s">
        <v>507</v>
      </c>
      <c r="C413" t="s">
        <v>221</v>
      </c>
      <c r="D413" t="s">
        <v>1365</v>
      </c>
      <c r="F413" t="s">
        <v>12</v>
      </c>
      <c r="G413" t="s">
        <v>1353</v>
      </c>
      <c r="H413" t="s">
        <v>1353</v>
      </c>
      <c r="I413" t="s">
        <v>573</v>
      </c>
      <c r="J413" t="str">
        <f t="shared" si="6"/>
        <v>Scope 1Delivery vehiclesVansClass I (up to 1.305 tonnes)LPGmiles</v>
      </c>
      <c r="K413" t="str">
        <f>CONCATENATE(D413," ",F413," ",H413)</f>
        <v>Class I (up to 1.305 tonnes) LPG miles</v>
      </c>
      <c r="L413" s="125"/>
      <c r="M413" t="s">
        <v>1514</v>
      </c>
      <c r="N413" t="s">
        <v>1509</v>
      </c>
      <c r="O413">
        <v>2021</v>
      </c>
    </row>
    <row r="414" spans="1:15" hidden="1">
      <c r="A414" t="s">
        <v>495</v>
      </c>
      <c r="B414" t="s">
        <v>507</v>
      </c>
      <c r="C414" t="s">
        <v>221</v>
      </c>
      <c r="D414" t="s">
        <v>1365</v>
      </c>
      <c r="F414" t="s">
        <v>212</v>
      </c>
      <c r="G414" t="s">
        <v>473</v>
      </c>
      <c r="H414" t="s">
        <v>473</v>
      </c>
      <c r="I414" t="s">
        <v>573</v>
      </c>
      <c r="J414" t="str">
        <f t="shared" si="6"/>
        <v>Scope 1Delivery vehiclesVansClass I (up to 1.305 tonnes)Unknownkm</v>
      </c>
      <c r="K414" t="str">
        <f>CONCATENATE(B414," ",D414," ",F414," ",H414)</f>
        <v>Delivery vehicles Class I (up to 1.305 tonnes) Unknown km</v>
      </c>
      <c r="L414" s="125"/>
      <c r="M414" t="s">
        <v>1514</v>
      </c>
      <c r="N414" t="s">
        <v>1509</v>
      </c>
      <c r="O414">
        <v>2021</v>
      </c>
    </row>
    <row r="415" spans="1:15" hidden="1">
      <c r="A415" t="s">
        <v>495</v>
      </c>
      <c r="B415" t="s">
        <v>507</v>
      </c>
      <c r="C415" t="s">
        <v>221</v>
      </c>
      <c r="D415" t="s">
        <v>1365</v>
      </c>
      <c r="F415" t="s">
        <v>212</v>
      </c>
      <c r="G415" t="s">
        <v>1353</v>
      </c>
      <c r="H415" t="s">
        <v>1353</v>
      </c>
      <c r="I415" t="s">
        <v>573</v>
      </c>
      <c r="J415" t="str">
        <f t="shared" si="6"/>
        <v>Scope 1Delivery vehiclesVansClass I (up to 1.305 tonnes)Unknownmiles</v>
      </c>
      <c r="K415" t="str">
        <f>CONCATENATE(D415," ",F415," ",H415)</f>
        <v>Class I (up to 1.305 tonnes) Unknown miles</v>
      </c>
      <c r="L415" s="125"/>
      <c r="M415" t="s">
        <v>1514</v>
      </c>
      <c r="N415" t="s">
        <v>1509</v>
      </c>
      <c r="O415">
        <v>2021</v>
      </c>
    </row>
    <row r="416" spans="1:15" hidden="1">
      <c r="A416" t="s">
        <v>495</v>
      </c>
      <c r="B416" t="s">
        <v>507</v>
      </c>
      <c r="C416" t="s">
        <v>221</v>
      </c>
      <c r="D416" t="s">
        <v>1365</v>
      </c>
      <c r="F416" t="s">
        <v>1354</v>
      </c>
      <c r="G416" t="s">
        <v>473</v>
      </c>
      <c r="H416" t="s">
        <v>473</v>
      </c>
      <c r="I416" t="s">
        <v>573</v>
      </c>
      <c r="J416" t="str">
        <f t="shared" si="6"/>
        <v>Scope 1Delivery vehiclesVansClass I (up to 1.305 tonnes)Plug-in Hybrid Electric Vehiclekm</v>
      </c>
      <c r="K416" t="str">
        <f>CONCATENATE(B416," ",D416," ",F416," ",H416)</f>
        <v>Delivery vehicles Class I (up to 1.305 tonnes) Plug-in Hybrid Electric Vehicle km</v>
      </c>
      <c r="L416" s="125" t="s">
        <v>720</v>
      </c>
      <c r="M416" t="s">
        <v>1514</v>
      </c>
      <c r="N416" t="s">
        <v>1509</v>
      </c>
      <c r="O416">
        <v>2021</v>
      </c>
    </row>
    <row r="417" spans="1:15" hidden="1">
      <c r="A417" t="s">
        <v>495</v>
      </c>
      <c r="B417" t="s">
        <v>507</v>
      </c>
      <c r="C417" t="s">
        <v>221</v>
      </c>
      <c r="D417" t="s">
        <v>1365</v>
      </c>
      <c r="F417" t="s">
        <v>1354</v>
      </c>
      <c r="G417" t="s">
        <v>1353</v>
      </c>
      <c r="H417" t="s">
        <v>1353</v>
      </c>
      <c r="I417" t="s">
        <v>573</v>
      </c>
      <c r="J417" t="str">
        <f t="shared" si="6"/>
        <v>Scope 1Delivery vehiclesVansClass I (up to 1.305 tonnes)Plug-in Hybrid Electric Vehiclemiles</v>
      </c>
      <c r="K417" t="str">
        <f>CONCATENATE(D417," ",F417," ",H417)</f>
        <v>Class I (up to 1.305 tonnes) Plug-in Hybrid Electric Vehicle miles</v>
      </c>
      <c r="L417" s="125" t="s">
        <v>720</v>
      </c>
      <c r="M417" t="s">
        <v>1514</v>
      </c>
      <c r="N417" t="s">
        <v>1509</v>
      </c>
      <c r="O417">
        <v>2021</v>
      </c>
    </row>
    <row r="418" spans="1:15" hidden="1">
      <c r="A418" t="s">
        <v>495</v>
      </c>
      <c r="B418" t="s">
        <v>507</v>
      </c>
      <c r="C418" t="s">
        <v>221</v>
      </c>
      <c r="D418" t="s">
        <v>1365</v>
      </c>
      <c r="F418" t="s">
        <v>1355</v>
      </c>
      <c r="G418" t="s">
        <v>473</v>
      </c>
      <c r="H418" t="s">
        <v>473</v>
      </c>
      <c r="I418" t="s">
        <v>573</v>
      </c>
      <c r="J418" t="str">
        <f t="shared" si="6"/>
        <v>Scope 1Delivery vehiclesVansClass I (up to 1.305 tonnes)Battery Electric Vehiclekm</v>
      </c>
      <c r="K418" t="str">
        <f>CONCATENATE(B418," ",D418," ",F418," ",H418)</f>
        <v>Delivery vehicles Class I (up to 1.305 tonnes) Battery Electric Vehicle km</v>
      </c>
      <c r="L418" s="125">
        <v>0</v>
      </c>
      <c r="M418" t="s">
        <v>1514</v>
      </c>
      <c r="N418" t="s">
        <v>1509</v>
      </c>
      <c r="O418">
        <v>2021</v>
      </c>
    </row>
    <row r="419" spans="1:15" hidden="1">
      <c r="A419" t="s">
        <v>495</v>
      </c>
      <c r="B419" t="s">
        <v>507</v>
      </c>
      <c r="C419" t="s">
        <v>221</v>
      </c>
      <c r="D419" t="s">
        <v>1365</v>
      </c>
      <c r="F419" t="s">
        <v>1355</v>
      </c>
      <c r="G419" t="s">
        <v>1353</v>
      </c>
      <c r="H419" t="s">
        <v>1353</v>
      </c>
      <c r="I419" t="s">
        <v>573</v>
      </c>
      <c r="J419" t="str">
        <f t="shared" si="6"/>
        <v>Scope 1Delivery vehiclesVansClass I (up to 1.305 tonnes)Battery Electric Vehiclemiles</v>
      </c>
      <c r="K419" t="str">
        <f>CONCATENATE(D419," ",F419," ",H419)</f>
        <v>Class I (up to 1.305 tonnes) Battery Electric Vehicle miles</v>
      </c>
      <c r="L419" s="125">
        <v>0</v>
      </c>
      <c r="M419" t="s">
        <v>1514</v>
      </c>
      <c r="N419" t="s">
        <v>1509</v>
      </c>
      <c r="O419">
        <v>2021</v>
      </c>
    </row>
    <row r="420" spans="1:15" hidden="1">
      <c r="A420" t="s">
        <v>495</v>
      </c>
      <c r="B420" t="s">
        <v>507</v>
      </c>
      <c r="C420" t="s">
        <v>221</v>
      </c>
      <c r="D420" t="s">
        <v>1366</v>
      </c>
      <c r="F420" t="s">
        <v>142</v>
      </c>
      <c r="G420" t="s">
        <v>473</v>
      </c>
      <c r="H420" t="s">
        <v>473</v>
      </c>
      <c r="I420" t="s">
        <v>573</v>
      </c>
      <c r="J420" t="str">
        <f t="shared" si="6"/>
        <v>Scope 1Delivery vehiclesVansClass II (1.305 to 1.74 tonnes)Dieselkm</v>
      </c>
      <c r="K420" t="str">
        <f>CONCATENATE(B420," ",D420," ",F420," ",H420)</f>
        <v>Delivery vehicles Class II (1.305 to 1.74 tonnes) Diesel km</v>
      </c>
      <c r="L420" s="125">
        <v>0.18315000000000001</v>
      </c>
      <c r="M420" t="s">
        <v>1514</v>
      </c>
      <c r="N420" t="s">
        <v>1509</v>
      </c>
      <c r="O420">
        <v>2021</v>
      </c>
    </row>
    <row r="421" spans="1:15" hidden="1">
      <c r="A421" t="s">
        <v>495</v>
      </c>
      <c r="B421" t="s">
        <v>507</v>
      </c>
      <c r="C421" t="s">
        <v>221</v>
      </c>
      <c r="D421" t="s">
        <v>1366</v>
      </c>
      <c r="F421" t="s">
        <v>142</v>
      </c>
      <c r="G421" t="s">
        <v>1353</v>
      </c>
      <c r="H421" t="s">
        <v>1353</v>
      </c>
      <c r="I421" t="s">
        <v>573</v>
      </c>
      <c r="J421" t="str">
        <f t="shared" si="6"/>
        <v>Scope 1Delivery vehiclesVansClass II (1.305 to 1.74 tonnes)Dieselmiles</v>
      </c>
      <c r="K421" t="str">
        <f>CONCATENATE(D421," ",F421," ",H421)</f>
        <v>Class II (1.305 to 1.74 tonnes) Diesel miles</v>
      </c>
      <c r="L421" s="125">
        <v>0.29476000000000002</v>
      </c>
      <c r="M421" t="s">
        <v>1514</v>
      </c>
      <c r="N421" t="s">
        <v>1509</v>
      </c>
      <c r="O421">
        <v>2021</v>
      </c>
    </row>
    <row r="422" spans="1:15" hidden="1">
      <c r="A422" t="s">
        <v>495</v>
      </c>
      <c r="B422" t="s">
        <v>507</v>
      </c>
      <c r="C422" t="s">
        <v>221</v>
      </c>
      <c r="D422" t="s">
        <v>1366</v>
      </c>
      <c r="F422" t="s">
        <v>211</v>
      </c>
      <c r="G422" t="s">
        <v>473</v>
      </c>
      <c r="H422" t="s">
        <v>473</v>
      </c>
      <c r="I422" t="s">
        <v>573</v>
      </c>
      <c r="J422" t="str">
        <f t="shared" si="6"/>
        <v>Scope 1Delivery vehiclesVansClass II (1.305 to 1.74 tonnes)Petrolkm</v>
      </c>
      <c r="K422" t="str">
        <f>CONCATENATE(B422," ",D422," ",F422," ",H422)</f>
        <v>Delivery vehicles Class II (1.305 to 1.74 tonnes) Petrol km</v>
      </c>
      <c r="L422" s="125">
        <v>0.19821</v>
      </c>
      <c r="M422" t="s">
        <v>1514</v>
      </c>
      <c r="N422" t="s">
        <v>1509</v>
      </c>
      <c r="O422">
        <v>2021</v>
      </c>
    </row>
    <row r="423" spans="1:15" hidden="1">
      <c r="A423" t="s">
        <v>495</v>
      </c>
      <c r="B423" t="s">
        <v>507</v>
      </c>
      <c r="C423" t="s">
        <v>221</v>
      </c>
      <c r="D423" t="s">
        <v>1366</v>
      </c>
      <c r="F423" t="s">
        <v>211</v>
      </c>
      <c r="G423" t="s">
        <v>1353</v>
      </c>
      <c r="H423" t="s">
        <v>1353</v>
      </c>
      <c r="I423" t="s">
        <v>573</v>
      </c>
      <c r="J423" t="str">
        <f t="shared" si="6"/>
        <v>Scope 1Delivery vehiclesVansClass II (1.305 to 1.74 tonnes)Petrolmiles</v>
      </c>
      <c r="K423" t="str">
        <f>CONCATENATE(D423," ",F423," ",H423)</f>
        <v>Class II (1.305 to 1.74 tonnes) Petrol miles</v>
      </c>
      <c r="L423" s="125">
        <v>0.31897999999999999</v>
      </c>
      <c r="M423" t="s">
        <v>1514</v>
      </c>
      <c r="N423" t="s">
        <v>1509</v>
      </c>
      <c r="O423">
        <v>2021</v>
      </c>
    </row>
    <row r="424" spans="1:15" hidden="1">
      <c r="A424" t="s">
        <v>495</v>
      </c>
      <c r="B424" t="s">
        <v>507</v>
      </c>
      <c r="C424" t="s">
        <v>221</v>
      </c>
      <c r="D424" t="s">
        <v>1366</v>
      </c>
      <c r="F424" t="s">
        <v>10</v>
      </c>
      <c r="G424" t="s">
        <v>473</v>
      </c>
      <c r="H424" t="s">
        <v>473</v>
      </c>
      <c r="I424" t="s">
        <v>573</v>
      </c>
      <c r="J424" t="str">
        <f t="shared" si="6"/>
        <v>Scope 1Delivery vehiclesVansClass II (1.305 to 1.74 tonnes)CNGkm</v>
      </c>
      <c r="K424" t="str">
        <f>CONCATENATE(B424," ",D424," ",F424," ",H424)</f>
        <v>Delivery vehicles Class II (1.305 to 1.74 tonnes) CNG km</v>
      </c>
      <c r="L424" s="125"/>
      <c r="M424" t="s">
        <v>1514</v>
      </c>
      <c r="N424" t="s">
        <v>1509</v>
      </c>
      <c r="O424">
        <v>2021</v>
      </c>
    </row>
    <row r="425" spans="1:15" hidden="1">
      <c r="A425" t="s">
        <v>495</v>
      </c>
      <c r="B425" t="s">
        <v>507</v>
      </c>
      <c r="C425" t="s">
        <v>221</v>
      </c>
      <c r="D425" t="s">
        <v>1366</v>
      </c>
      <c r="F425" t="s">
        <v>10</v>
      </c>
      <c r="G425" t="s">
        <v>1353</v>
      </c>
      <c r="H425" t="s">
        <v>1353</v>
      </c>
      <c r="I425" t="s">
        <v>573</v>
      </c>
      <c r="J425" t="str">
        <f t="shared" si="6"/>
        <v>Scope 1Delivery vehiclesVansClass II (1.305 to 1.74 tonnes)CNGmiles</v>
      </c>
      <c r="K425" t="str">
        <f>CONCATENATE(D425," ",F425," ",H425)</f>
        <v>Class II (1.305 to 1.74 tonnes) CNG miles</v>
      </c>
      <c r="L425" s="125"/>
      <c r="M425" t="s">
        <v>1514</v>
      </c>
      <c r="N425" t="s">
        <v>1509</v>
      </c>
      <c r="O425">
        <v>2021</v>
      </c>
    </row>
    <row r="426" spans="1:15" hidden="1">
      <c r="A426" t="s">
        <v>495</v>
      </c>
      <c r="B426" t="s">
        <v>507</v>
      </c>
      <c r="C426" t="s">
        <v>221</v>
      </c>
      <c r="D426" t="s">
        <v>1366</v>
      </c>
      <c r="F426" t="s">
        <v>12</v>
      </c>
      <c r="G426" t="s">
        <v>473</v>
      </c>
      <c r="H426" t="s">
        <v>473</v>
      </c>
      <c r="I426" t="s">
        <v>573</v>
      </c>
      <c r="J426" t="str">
        <f t="shared" si="6"/>
        <v>Scope 1Delivery vehiclesVansClass II (1.305 to 1.74 tonnes)LPGkm</v>
      </c>
      <c r="K426" t="str">
        <f>CONCATENATE(B426," ",D426," ",F426," ",H426)</f>
        <v>Delivery vehicles Class II (1.305 to 1.74 tonnes) LPG km</v>
      </c>
      <c r="L426" s="125"/>
      <c r="M426" t="s">
        <v>1514</v>
      </c>
      <c r="N426" t="s">
        <v>1509</v>
      </c>
      <c r="O426">
        <v>2021</v>
      </c>
    </row>
    <row r="427" spans="1:15" hidden="1">
      <c r="A427" t="s">
        <v>495</v>
      </c>
      <c r="B427" t="s">
        <v>507</v>
      </c>
      <c r="C427" t="s">
        <v>221</v>
      </c>
      <c r="D427" t="s">
        <v>1366</v>
      </c>
      <c r="F427" t="s">
        <v>12</v>
      </c>
      <c r="G427" t="s">
        <v>1353</v>
      </c>
      <c r="H427" t="s">
        <v>1353</v>
      </c>
      <c r="I427" t="s">
        <v>573</v>
      </c>
      <c r="J427" t="str">
        <f t="shared" si="6"/>
        <v>Scope 1Delivery vehiclesVansClass II (1.305 to 1.74 tonnes)LPGmiles</v>
      </c>
      <c r="K427" t="str">
        <f>CONCATENATE(D427," ",F427," ",H427)</f>
        <v>Class II (1.305 to 1.74 tonnes) LPG miles</v>
      </c>
      <c r="L427" s="125"/>
      <c r="M427" t="s">
        <v>1514</v>
      </c>
      <c r="N427" t="s">
        <v>1509</v>
      </c>
      <c r="O427">
        <v>2021</v>
      </c>
    </row>
    <row r="428" spans="1:15" hidden="1">
      <c r="A428" t="s">
        <v>495</v>
      </c>
      <c r="B428" t="s">
        <v>507</v>
      </c>
      <c r="C428" t="s">
        <v>221</v>
      </c>
      <c r="D428" t="s">
        <v>1366</v>
      </c>
      <c r="F428" t="s">
        <v>212</v>
      </c>
      <c r="G428" t="s">
        <v>473</v>
      </c>
      <c r="H428" t="s">
        <v>473</v>
      </c>
      <c r="I428" t="s">
        <v>573</v>
      </c>
      <c r="J428" t="str">
        <f t="shared" si="6"/>
        <v>Scope 1Delivery vehiclesVansClass II (1.305 to 1.74 tonnes)Unknownkm</v>
      </c>
      <c r="K428" t="str">
        <f>CONCATENATE(B428," ",D428," ",F428," ",H428)</f>
        <v>Delivery vehicles Class II (1.305 to 1.74 tonnes) Unknown km</v>
      </c>
      <c r="L428" s="125"/>
      <c r="M428" t="s">
        <v>1514</v>
      </c>
      <c r="N428" t="s">
        <v>1509</v>
      </c>
      <c r="O428">
        <v>2021</v>
      </c>
    </row>
    <row r="429" spans="1:15" hidden="1">
      <c r="A429" t="s">
        <v>495</v>
      </c>
      <c r="B429" t="s">
        <v>507</v>
      </c>
      <c r="C429" t="s">
        <v>221</v>
      </c>
      <c r="D429" t="s">
        <v>1366</v>
      </c>
      <c r="F429" t="s">
        <v>212</v>
      </c>
      <c r="G429" t="s">
        <v>1353</v>
      </c>
      <c r="H429" t="s">
        <v>1353</v>
      </c>
      <c r="I429" t="s">
        <v>573</v>
      </c>
      <c r="J429" t="str">
        <f t="shared" si="6"/>
        <v>Scope 1Delivery vehiclesVansClass II (1.305 to 1.74 tonnes)Unknownmiles</v>
      </c>
      <c r="K429" t="str">
        <f>CONCATENATE(D429," ",F429," ",H429)</f>
        <v>Class II (1.305 to 1.74 tonnes) Unknown miles</v>
      </c>
      <c r="L429" s="125"/>
      <c r="M429" t="s">
        <v>1514</v>
      </c>
      <c r="N429" t="s">
        <v>1509</v>
      </c>
      <c r="O429">
        <v>2021</v>
      </c>
    </row>
    <row r="430" spans="1:15" hidden="1">
      <c r="A430" t="s">
        <v>495</v>
      </c>
      <c r="B430" t="s">
        <v>507</v>
      </c>
      <c r="C430" t="s">
        <v>221</v>
      </c>
      <c r="D430" t="s">
        <v>1366</v>
      </c>
      <c r="F430" t="s">
        <v>1354</v>
      </c>
      <c r="G430" t="s">
        <v>473</v>
      </c>
      <c r="H430" t="s">
        <v>473</v>
      </c>
      <c r="I430" t="s">
        <v>573</v>
      </c>
      <c r="J430" t="str">
        <f t="shared" si="6"/>
        <v>Scope 1Delivery vehiclesVansClass II (1.305 to 1.74 tonnes)Plug-in Hybrid Electric Vehiclekm</v>
      </c>
      <c r="K430" t="str">
        <f>CONCATENATE(B430," ",D430," ",F430," ",H430)</f>
        <v>Delivery vehicles Class II (1.305 to 1.74 tonnes) Plug-in Hybrid Electric Vehicle km</v>
      </c>
      <c r="L430" s="125" t="s">
        <v>720</v>
      </c>
      <c r="M430" t="s">
        <v>1514</v>
      </c>
      <c r="N430" t="s">
        <v>1509</v>
      </c>
      <c r="O430">
        <v>2021</v>
      </c>
    </row>
    <row r="431" spans="1:15" hidden="1">
      <c r="A431" t="s">
        <v>495</v>
      </c>
      <c r="B431" t="s">
        <v>507</v>
      </c>
      <c r="C431" t="s">
        <v>221</v>
      </c>
      <c r="D431" t="s">
        <v>1366</v>
      </c>
      <c r="F431" t="s">
        <v>1354</v>
      </c>
      <c r="G431" t="s">
        <v>1353</v>
      </c>
      <c r="H431" t="s">
        <v>1353</v>
      </c>
      <c r="I431" t="s">
        <v>573</v>
      </c>
      <c r="J431" t="str">
        <f t="shared" si="6"/>
        <v>Scope 1Delivery vehiclesVansClass II (1.305 to 1.74 tonnes)Plug-in Hybrid Electric Vehiclemiles</v>
      </c>
      <c r="K431" t="str">
        <f>CONCATENATE(D431," ",F431," ",H431)</f>
        <v>Class II (1.305 to 1.74 tonnes) Plug-in Hybrid Electric Vehicle miles</v>
      </c>
      <c r="L431" s="125" t="s">
        <v>720</v>
      </c>
      <c r="M431" t="s">
        <v>1514</v>
      </c>
      <c r="N431" t="s">
        <v>1509</v>
      </c>
      <c r="O431">
        <v>2021</v>
      </c>
    </row>
    <row r="432" spans="1:15" hidden="1">
      <c r="A432" t="s">
        <v>495</v>
      </c>
      <c r="B432" t="s">
        <v>507</v>
      </c>
      <c r="C432" t="s">
        <v>221</v>
      </c>
      <c r="D432" t="s">
        <v>1366</v>
      </c>
      <c r="F432" t="s">
        <v>1355</v>
      </c>
      <c r="G432" t="s">
        <v>473</v>
      </c>
      <c r="H432" t="s">
        <v>473</v>
      </c>
      <c r="I432" t="s">
        <v>573</v>
      </c>
      <c r="J432" t="str">
        <f t="shared" si="6"/>
        <v>Scope 1Delivery vehiclesVansClass II (1.305 to 1.74 tonnes)Battery Electric Vehiclekm</v>
      </c>
      <c r="K432" t="str">
        <f>CONCATENATE(B432," ",D432," ",F432," ",H432)</f>
        <v>Delivery vehicles Class II (1.305 to 1.74 tonnes) Battery Electric Vehicle km</v>
      </c>
      <c r="L432" s="125">
        <v>0</v>
      </c>
      <c r="M432" t="s">
        <v>1514</v>
      </c>
      <c r="N432" t="s">
        <v>1509</v>
      </c>
      <c r="O432">
        <v>2021</v>
      </c>
    </row>
    <row r="433" spans="1:15" hidden="1">
      <c r="A433" t="s">
        <v>495</v>
      </c>
      <c r="B433" t="s">
        <v>507</v>
      </c>
      <c r="C433" t="s">
        <v>221</v>
      </c>
      <c r="D433" t="s">
        <v>1366</v>
      </c>
      <c r="F433" t="s">
        <v>1355</v>
      </c>
      <c r="G433" t="s">
        <v>1353</v>
      </c>
      <c r="H433" t="s">
        <v>1353</v>
      </c>
      <c r="I433" t="s">
        <v>573</v>
      </c>
      <c r="J433" t="str">
        <f t="shared" si="6"/>
        <v>Scope 1Delivery vehiclesVansClass II (1.305 to 1.74 tonnes)Battery Electric Vehiclemiles</v>
      </c>
      <c r="K433" t="str">
        <f>CONCATENATE(D433," ",F433," ",H433)</f>
        <v>Class II (1.305 to 1.74 tonnes) Battery Electric Vehicle miles</v>
      </c>
      <c r="L433" s="125">
        <v>0</v>
      </c>
      <c r="M433" t="s">
        <v>1514</v>
      </c>
      <c r="N433" t="s">
        <v>1509</v>
      </c>
      <c r="O433">
        <v>2021</v>
      </c>
    </row>
    <row r="434" spans="1:15" hidden="1">
      <c r="A434" t="s">
        <v>495</v>
      </c>
      <c r="B434" t="s">
        <v>507</v>
      </c>
      <c r="C434" t="s">
        <v>221</v>
      </c>
      <c r="D434" t="s">
        <v>1367</v>
      </c>
      <c r="F434" t="s">
        <v>142</v>
      </c>
      <c r="G434" t="s">
        <v>473</v>
      </c>
      <c r="H434" t="s">
        <v>473</v>
      </c>
      <c r="I434" t="s">
        <v>573</v>
      </c>
      <c r="J434" t="str">
        <f t="shared" si="6"/>
        <v>Scope 1Delivery vehiclesVansClass III (1.74 to 3.5 tonnes)Dieselkm</v>
      </c>
      <c r="K434" t="str">
        <f>CONCATENATE(B434," ",D434," ",F434," ",H434)</f>
        <v>Delivery vehicles Class III (1.74 to 3.5 tonnes) Diesel km</v>
      </c>
      <c r="L434" s="125">
        <v>0.26529000000000003</v>
      </c>
      <c r="M434" t="s">
        <v>1514</v>
      </c>
      <c r="N434" t="s">
        <v>1509</v>
      </c>
      <c r="O434">
        <v>2021</v>
      </c>
    </row>
    <row r="435" spans="1:15" hidden="1">
      <c r="A435" t="s">
        <v>495</v>
      </c>
      <c r="B435" t="s">
        <v>507</v>
      </c>
      <c r="C435" t="s">
        <v>221</v>
      </c>
      <c r="D435" t="s">
        <v>1367</v>
      </c>
      <c r="F435" t="s">
        <v>142</v>
      </c>
      <c r="G435" t="s">
        <v>1353</v>
      </c>
      <c r="H435" t="s">
        <v>1353</v>
      </c>
      <c r="I435" t="s">
        <v>573</v>
      </c>
      <c r="J435" t="str">
        <f t="shared" si="6"/>
        <v>Scope 1Delivery vehiclesVansClass III (1.74 to 3.5 tonnes)Dieselmiles</v>
      </c>
      <c r="K435" t="str">
        <f>CONCATENATE(D435," ",F435," ",H435)</f>
        <v>Class III (1.74 to 3.5 tonnes) Diesel miles</v>
      </c>
      <c r="L435" s="125">
        <v>0.42695</v>
      </c>
      <c r="M435" t="s">
        <v>1514</v>
      </c>
      <c r="N435" t="s">
        <v>1509</v>
      </c>
      <c r="O435">
        <v>2021</v>
      </c>
    </row>
    <row r="436" spans="1:15" hidden="1">
      <c r="A436" t="s">
        <v>495</v>
      </c>
      <c r="B436" t="s">
        <v>507</v>
      </c>
      <c r="C436" t="s">
        <v>221</v>
      </c>
      <c r="D436" t="s">
        <v>1367</v>
      </c>
      <c r="F436" t="s">
        <v>211</v>
      </c>
      <c r="G436" t="s">
        <v>473</v>
      </c>
      <c r="H436" t="s">
        <v>473</v>
      </c>
      <c r="I436" t="s">
        <v>573</v>
      </c>
      <c r="J436" t="str">
        <f t="shared" si="6"/>
        <v>Scope 1Delivery vehiclesVansClass III (1.74 to 3.5 tonnes)Petrolkm</v>
      </c>
      <c r="K436" t="str">
        <f>CONCATENATE(B436," ",D436," ",F436," ",H436)</f>
        <v>Delivery vehicles Class III (1.74 to 3.5 tonnes) Petrol km</v>
      </c>
      <c r="L436" s="125">
        <v>0.31306</v>
      </c>
      <c r="M436" t="s">
        <v>1514</v>
      </c>
      <c r="N436" t="s">
        <v>1509</v>
      </c>
      <c r="O436">
        <v>2021</v>
      </c>
    </row>
    <row r="437" spans="1:15" hidden="1">
      <c r="A437" t="s">
        <v>495</v>
      </c>
      <c r="B437" t="s">
        <v>507</v>
      </c>
      <c r="C437" t="s">
        <v>221</v>
      </c>
      <c r="D437" t="s">
        <v>1367</v>
      </c>
      <c r="F437" t="s">
        <v>211</v>
      </c>
      <c r="G437" t="s">
        <v>1353</v>
      </c>
      <c r="H437" t="s">
        <v>1353</v>
      </c>
      <c r="I437" t="s">
        <v>573</v>
      </c>
      <c r="J437" t="str">
        <f t="shared" si="6"/>
        <v>Scope 1Delivery vehiclesVansClass III (1.74 to 3.5 tonnes)Petrolmiles</v>
      </c>
      <c r="K437" t="str">
        <f>CONCATENATE(D437," ",F437," ",H437)</f>
        <v>Class III (1.74 to 3.5 tonnes) Petrol miles</v>
      </c>
      <c r="L437" s="125">
        <v>0.50383</v>
      </c>
      <c r="M437" t="s">
        <v>1514</v>
      </c>
      <c r="N437" t="s">
        <v>1509</v>
      </c>
      <c r="O437">
        <v>2021</v>
      </c>
    </row>
    <row r="438" spans="1:15" hidden="1">
      <c r="A438" t="s">
        <v>495</v>
      </c>
      <c r="B438" t="s">
        <v>507</v>
      </c>
      <c r="C438" t="s">
        <v>221</v>
      </c>
      <c r="D438" t="s">
        <v>1367</v>
      </c>
      <c r="F438" t="s">
        <v>10</v>
      </c>
      <c r="G438" t="s">
        <v>473</v>
      </c>
      <c r="H438" t="s">
        <v>473</v>
      </c>
      <c r="I438" t="s">
        <v>573</v>
      </c>
      <c r="J438" t="str">
        <f t="shared" si="6"/>
        <v>Scope 1Delivery vehiclesVansClass III (1.74 to 3.5 tonnes)CNGkm</v>
      </c>
      <c r="K438" t="str">
        <f>CONCATENATE(B438," ",D438," ",F438," ",H438)</f>
        <v>Delivery vehicles Class III (1.74 to 3.5 tonnes) CNG km</v>
      </c>
      <c r="L438" s="125"/>
      <c r="M438" t="s">
        <v>1514</v>
      </c>
      <c r="N438" t="s">
        <v>1509</v>
      </c>
      <c r="O438">
        <v>2021</v>
      </c>
    </row>
    <row r="439" spans="1:15" hidden="1">
      <c r="A439" t="s">
        <v>495</v>
      </c>
      <c r="B439" t="s">
        <v>507</v>
      </c>
      <c r="C439" t="s">
        <v>221</v>
      </c>
      <c r="D439" t="s">
        <v>1367</v>
      </c>
      <c r="F439" t="s">
        <v>10</v>
      </c>
      <c r="G439" t="s">
        <v>1353</v>
      </c>
      <c r="H439" t="s">
        <v>1353</v>
      </c>
      <c r="I439" t="s">
        <v>573</v>
      </c>
      <c r="J439" t="str">
        <f t="shared" si="6"/>
        <v>Scope 1Delivery vehiclesVansClass III (1.74 to 3.5 tonnes)CNGmiles</v>
      </c>
      <c r="K439" t="str">
        <f>CONCATENATE(D439," ",F439," ",H439)</f>
        <v>Class III (1.74 to 3.5 tonnes) CNG miles</v>
      </c>
      <c r="L439" s="125"/>
      <c r="M439" t="s">
        <v>1514</v>
      </c>
      <c r="N439" t="s">
        <v>1509</v>
      </c>
      <c r="O439">
        <v>2021</v>
      </c>
    </row>
    <row r="440" spans="1:15" hidden="1">
      <c r="A440" t="s">
        <v>495</v>
      </c>
      <c r="B440" t="s">
        <v>507</v>
      </c>
      <c r="C440" t="s">
        <v>221</v>
      </c>
      <c r="D440" t="s">
        <v>1367</v>
      </c>
      <c r="F440" t="s">
        <v>12</v>
      </c>
      <c r="G440" t="s">
        <v>473</v>
      </c>
      <c r="H440" t="s">
        <v>473</v>
      </c>
      <c r="I440" t="s">
        <v>573</v>
      </c>
      <c r="J440" t="str">
        <f t="shared" si="6"/>
        <v>Scope 1Delivery vehiclesVansClass III (1.74 to 3.5 tonnes)LPGkm</v>
      </c>
      <c r="K440" t="str">
        <f>CONCATENATE(B440," ",D440," ",F440," ",H440)</f>
        <v>Delivery vehicles Class III (1.74 to 3.5 tonnes) LPG km</v>
      </c>
      <c r="L440" s="125"/>
      <c r="M440" t="s">
        <v>1514</v>
      </c>
      <c r="N440" t="s">
        <v>1509</v>
      </c>
      <c r="O440">
        <v>2021</v>
      </c>
    </row>
    <row r="441" spans="1:15" hidden="1">
      <c r="A441" t="s">
        <v>495</v>
      </c>
      <c r="B441" t="s">
        <v>507</v>
      </c>
      <c r="C441" t="s">
        <v>221</v>
      </c>
      <c r="D441" t="s">
        <v>1367</v>
      </c>
      <c r="F441" t="s">
        <v>12</v>
      </c>
      <c r="G441" t="s">
        <v>1353</v>
      </c>
      <c r="H441" t="s">
        <v>1353</v>
      </c>
      <c r="I441" t="s">
        <v>573</v>
      </c>
      <c r="J441" t="str">
        <f t="shared" si="6"/>
        <v>Scope 1Delivery vehiclesVansClass III (1.74 to 3.5 tonnes)LPGmiles</v>
      </c>
      <c r="K441" t="str">
        <f>CONCATENATE(D441," ",F441," ",H441)</f>
        <v>Class III (1.74 to 3.5 tonnes) LPG miles</v>
      </c>
      <c r="L441" s="125"/>
      <c r="M441" t="s">
        <v>1514</v>
      </c>
      <c r="N441" t="s">
        <v>1509</v>
      </c>
      <c r="O441">
        <v>2021</v>
      </c>
    </row>
    <row r="442" spans="1:15" hidden="1">
      <c r="A442" t="s">
        <v>495</v>
      </c>
      <c r="B442" t="s">
        <v>507</v>
      </c>
      <c r="C442" t="s">
        <v>221</v>
      </c>
      <c r="D442" t="s">
        <v>1367</v>
      </c>
      <c r="F442" t="s">
        <v>212</v>
      </c>
      <c r="G442" t="s">
        <v>473</v>
      </c>
      <c r="H442" t="s">
        <v>473</v>
      </c>
      <c r="I442" t="s">
        <v>573</v>
      </c>
      <c r="J442" t="str">
        <f t="shared" si="6"/>
        <v>Scope 1Delivery vehiclesVansClass III (1.74 to 3.5 tonnes)Unknownkm</v>
      </c>
      <c r="K442" t="str">
        <f>CONCATENATE(B442," ",D442," ",F442," ",H442)</f>
        <v>Delivery vehicles Class III (1.74 to 3.5 tonnes) Unknown km</v>
      </c>
      <c r="L442" s="125"/>
      <c r="M442" t="s">
        <v>1514</v>
      </c>
      <c r="N442" t="s">
        <v>1509</v>
      </c>
      <c r="O442">
        <v>2021</v>
      </c>
    </row>
    <row r="443" spans="1:15" hidden="1">
      <c r="A443" t="s">
        <v>495</v>
      </c>
      <c r="B443" t="s">
        <v>507</v>
      </c>
      <c r="C443" t="s">
        <v>221</v>
      </c>
      <c r="D443" t="s">
        <v>1367</v>
      </c>
      <c r="F443" t="s">
        <v>212</v>
      </c>
      <c r="G443" t="s">
        <v>1353</v>
      </c>
      <c r="H443" t="s">
        <v>1353</v>
      </c>
      <c r="I443" t="s">
        <v>573</v>
      </c>
      <c r="J443" t="str">
        <f t="shared" si="6"/>
        <v>Scope 1Delivery vehiclesVansClass III (1.74 to 3.5 tonnes)Unknownmiles</v>
      </c>
      <c r="K443" t="str">
        <f>CONCATENATE(D443," ",F443," ",H443)</f>
        <v>Class III (1.74 to 3.5 tonnes) Unknown miles</v>
      </c>
      <c r="L443" s="125"/>
      <c r="M443" t="s">
        <v>1514</v>
      </c>
      <c r="N443" t="s">
        <v>1509</v>
      </c>
      <c r="O443">
        <v>2021</v>
      </c>
    </row>
    <row r="444" spans="1:15" hidden="1">
      <c r="A444" t="s">
        <v>495</v>
      </c>
      <c r="B444" t="s">
        <v>507</v>
      </c>
      <c r="C444" t="s">
        <v>221</v>
      </c>
      <c r="D444" t="s">
        <v>1367</v>
      </c>
      <c r="F444" t="s">
        <v>1354</v>
      </c>
      <c r="G444" t="s">
        <v>473</v>
      </c>
      <c r="H444" t="s">
        <v>473</v>
      </c>
      <c r="I444" t="s">
        <v>573</v>
      </c>
      <c r="J444" t="str">
        <f t="shared" si="6"/>
        <v>Scope 1Delivery vehiclesVansClass III (1.74 to 3.5 tonnes)Plug-in Hybrid Electric Vehiclekm</v>
      </c>
      <c r="K444" t="str">
        <f>CONCATENATE(B444," ",D444," ",F444," ",H444)</f>
        <v>Delivery vehicles Class III (1.74 to 3.5 tonnes) Plug-in Hybrid Electric Vehicle km</v>
      </c>
      <c r="L444" s="125" t="s">
        <v>720</v>
      </c>
      <c r="M444" t="s">
        <v>1514</v>
      </c>
      <c r="N444" t="s">
        <v>1509</v>
      </c>
      <c r="O444">
        <v>2021</v>
      </c>
    </row>
    <row r="445" spans="1:15" hidden="1">
      <c r="A445" t="s">
        <v>495</v>
      </c>
      <c r="B445" t="s">
        <v>507</v>
      </c>
      <c r="C445" t="s">
        <v>221</v>
      </c>
      <c r="D445" t="s">
        <v>1367</v>
      </c>
      <c r="F445" t="s">
        <v>1354</v>
      </c>
      <c r="G445" t="s">
        <v>1353</v>
      </c>
      <c r="H445" t="s">
        <v>1353</v>
      </c>
      <c r="I445" t="s">
        <v>573</v>
      </c>
      <c r="J445" t="str">
        <f t="shared" si="6"/>
        <v>Scope 1Delivery vehiclesVansClass III (1.74 to 3.5 tonnes)Plug-in Hybrid Electric Vehiclemiles</v>
      </c>
      <c r="K445" t="str">
        <f>CONCATENATE(D445," ",F445," ",H445)</f>
        <v>Class III (1.74 to 3.5 tonnes) Plug-in Hybrid Electric Vehicle miles</v>
      </c>
      <c r="L445" s="125" t="s">
        <v>720</v>
      </c>
      <c r="M445" t="s">
        <v>1514</v>
      </c>
      <c r="N445" t="s">
        <v>1509</v>
      </c>
      <c r="O445">
        <v>2021</v>
      </c>
    </row>
    <row r="446" spans="1:15" hidden="1">
      <c r="A446" t="s">
        <v>495</v>
      </c>
      <c r="B446" t="s">
        <v>507</v>
      </c>
      <c r="C446" t="s">
        <v>221</v>
      </c>
      <c r="D446" t="s">
        <v>1367</v>
      </c>
      <c r="F446" t="s">
        <v>1355</v>
      </c>
      <c r="G446" t="s">
        <v>473</v>
      </c>
      <c r="H446" t="s">
        <v>473</v>
      </c>
      <c r="I446" t="s">
        <v>573</v>
      </c>
      <c r="J446" t="str">
        <f t="shared" si="6"/>
        <v>Scope 1Delivery vehiclesVansClass III (1.74 to 3.5 tonnes)Battery Electric Vehiclekm</v>
      </c>
      <c r="K446" t="str">
        <f>CONCATENATE(B446," ",D446," ",F446," ",H446)</f>
        <v>Delivery vehicles Class III (1.74 to 3.5 tonnes) Battery Electric Vehicle km</v>
      </c>
      <c r="L446" s="125">
        <v>0</v>
      </c>
      <c r="M446" t="s">
        <v>1514</v>
      </c>
      <c r="N446" t="s">
        <v>1509</v>
      </c>
      <c r="O446">
        <v>2021</v>
      </c>
    </row>
    <row r="447" spans="1:15" hidden="1">
      <c r="A447" t="s">
        <v>495</v>
      </c>
      <c r="B447" t="s">
        <v>507</v>
      </c>
      <c r="C447" t="s">
        <v>221</v>
      </c>
      <c r="D447" t="s">
        <v>1367</v>
      </c>
      <c r="F447" t="s">
        <v>1355</v>
      </c>
      <c r="G447" t="s">
        <v>1353</v>
      </c>
      <c r="H447" t="s">
        <v>1353</v>
      </c>
      <c r="I447" t="s">
        <v>573</v>
      </c>
      <c r="J447" t="str">
        <f t="shared" si="6"/>
        <v>Scope 1Delivery vehiclesVansClass III (1.74 to 3.5 tonnes)Battery Electric Vehiclemiles</v>
      </c>
      <c r="K447" t="str">
        <f>CONCATENATE(D447," ",F447," ",H447)</f>
        <v>Class III (1.74 to 3.5 tonnes) Battery Electric Vehicle miles</v>
      </c>
      <c r="L447" s="125">
        <v>0</v>
      </c>
      <c r="M447" t="s">
        <v>1514</v>
      </c>
      <c r="N447" t="s">
        <v>1509</v>
      </c>
      <c r="O447">
        <v>2021</v>
      </c>
    </row>
    <row r="448" spans="1:15" hidden="1">
      <c r="A448" t="s">
        <v>495</v>
      </c>
      <c r="B448" t="s">
        <v>507</v>
      </c>
      <c r="C448" t="s">
        <v>221</v>
      </c>
      <c r="D448" t="s">
        <v>1368</v>
      </c>
      <c r="F448" t="s">
        <v>142</v>
      </c>
      <c r="G448" t="s">
        <v>473</v>
      </c>
      <c r="H448" t="s">
        <v>473</v>
      </c>
      <c r="I448" t="s">
        <v>573</v>
      </c>
      <c r="J448" t="str">
        <f t="shared" si="6"/>
        <v>Scope 1Delivery vehiclesVansAverage (up to 3.5 tonnes)Dieselkm</v>
      </c>
      <c r="K448" t="str">
        <f>CONCATENATE(B448," ",D448," ",F448," ",H448)</f>
        <v>Delivery vehicles Average (up to 3.5 tonnes) Diesel km</v>
      </c>
      <c r="L448" s="125">
        <v>0.24116000000000001</v>
      </c>
      <c r="M448" t="s">
        <v>1514</v>
      </c>
      <c r="N448" t="s">
        <v>1509</v>
      </c>
      <c r="O448">
        <v>2021</v>
      </c>
    </row>
    <row r="449" spans="1:15" hidden="1">
      <c r="A449" t="s">
        <v>495</v>
      </c>
      <c r="B449" t="s">
        <v>507</v>
      </c>
      <c r="C449" t="s">
        <v>221</v>
      </c>
      <c r="D449" t="s">
        <v>1368</v>
      </c>
      <c r="F449" t="s">
        <v>142</v>
      </c>
      <c r="G449" t="s">
        <v>1353</v>
      </c>
      <c r="H449" t="s">
        <v>1353</v>
      </c>
      <c r="I449" t="s">
        <v>573</v>
      </c>
      <c r="J449" t="str">
        <f t="shared" si="6"/>
        <v>Scope 1Delivery vehiclesVansAverage (up to 3.5 tonnes)Dieselmiles</v>
      </c>
      <c r="K449" t="str">
        <f>CONCATENATE(D449," ",F449," ",H449)</f>
        <v>Average (up to 3.5 tonnes) Diesel miles</v>
      </c>
      <c r="L449" s="125">
        <v>0.38811000000000001</v>
      </c>
      <c r="M449" t="s">
        <v>1514</v>
      </c>
      <c r="N449" t="s">
        <v>1509</v>
      </c>
      <c r="O449">
        <v>2021</v>
      </c>
    </row>
    <row r="450" spans="1:15" hidden="1">
      <c r="A450" t="s">
        <v>495</v>
      </c>
      <c r="B450" t="s">
        <v>507</v>
      </c>
      <c r="C450" t="s">
        <v>221</v>
      </c>
      <c r="D450" t="s">
        <v>1368</v>
      </c>
      <c r="F450" t="s">
        <v>211</v>
      </c>
      <c r="G450" t="s">
        <v>473</v>
      </c>
      <c r="H450" t="s">
        <v>473</v>
      </c>
      <c r="I450" t="s">
        <v>573</v>
      </c>
      <c r="J450" t="str">
        <f t="shared" si="6"/>
        <v>Scope 1Delivery vehiclesVansAverage (up to 3.5 tonnes)Petrolkm</v>
      </c>
      <c r="K450" t="str">
        <f>CONCATENATE(B450," ",D450," ",F450," ",H450)</f>
        <v>Delivery vehicles Average (up to 3.5 tonnes) Petrol km</v>
      </c>
      <c r="L450" s="125">
        <v>0.21046999999999999</v>
      </c>
      <c r="M450" t="s">
        <v>1514</v>
      </c>
      <c r="N450" t="s">
        <v>1509</v>
      </c>
      <c r="O450">
        <v>2021</v>
      </c>
    </row>
    <row r="451" spans="1:15" hidden="1">
      <c r="A451" t="s">
        <v>495</v>
      </c>
      <c r="B451" t="s">
        <v>507</v>
      </c>
      <c r="C451" t="s">
        <v>221</v>
      </c>
      <c r="D451" t="s">
        <v>1368</v>
      </c>
      <c r="F451" t="s">
        <v>211</v>
      </c>
      <c r="G451" t="s">
        <v>1353</v>
      </c>
      <c r="H451" t="s">
        <v>1353</v>
      </c>
      <c r="I451" t="s">
        <v>573</v>
      </c>
      <c r="J451" t="str">
        <f t="shared" ref="J451:J514" si="7">CONCATENATE(A451,B451,C451,D451,E451,F451,G451)</f>
        <v>Scope 1Delivery vehiclesVansAverage (up to 3.5 tonnes)Petrolmiles</v>
      </c>
      <c r="K451" t="str">
        <f>CONCATENATE(D451," ",F451," ",H451)</f>
        <v>Average (up to 3.5 tonnes) Petrol miles</v>
      </c>
      <c r="L451" s="125">
        <v>0.33872999999999998</v>
      </c>
      <c r="M451" t="s">
        <v>1514</v>
      </c>
      <c r="N451" t="s">
        <v>1509</v>
      </c>
      <c r="O451">
        <v>2021</v>
      </c>
    </row>
    <row r="452" spans="1:15" hidden="1">
      <c r="A452" t="s">
        <v>495</v>
      </c>
      <c r="B452" t="s">
        <v>507</v>
      </c>
      <c r="C452" t="s">
        <v>221</v>
      </c>
      <c r="D452" t="s">
        <v>1368</v>
      </c>
      <c r="F452" t="s">
        <v>10</v>
      </c>
      <c r="G452" t="s">
        <v>473</v>
      </c>
      <c r="H452" t="s">
        <v>473</v>
      </c>
      <c r="I452" t="s">
        <v>573</v>
      </c>
      <c r="J452" t="str">
        <f t="shared" si="7"/>
        <v>Scope 1Delivery vehiclesVansAverage (up to 3.5 tonnes)CNGkm</v>
      </c>
      <c r="K452" t="str">
        <f>CONCATENATE(B452," ",D452," ",F452," ",H452)</f>
        <v>Delivery vehicles Average (up to 3.5 tonnes) CNG km</v>
      </c>
      <c r="L452" s="125">
        <v>0.24548</v>
      </c>
      <c r="M452" t="s">
        <v>1514</v>
      </c>
      <c r="N452" t="s">
        <v>1509</v>
      </c>
      <c r="O452">
        <v>2021</v>
      </c>
    </row>
    <row r="453" spans="1:15" hidden="1">
      <c r="A453" t="s">
        <v>495</v>
      </c>
      <c r="B453" t="s">
        <v>507</v>
      </c>
      <c r="C453" t="s">
        <v>221</v>
      </c>
      <c r="D453" t="s">
        <v>1368</v>
      </c>
      <c r="F453" t="s">
        <v>10</v>
      </c>
      <c r="G453" t="s">
        <v>1353</v>
      </c>
      <c r="H453" t="s">
        <v>1353</v>
      </c>
      <c r="I453" t="s">
        <v>573</v>
      </c>
      <c r="J453" t="str">
        <f t="shared" si="7"/>
        <v>Scope 1Delivery vehiclesVansAverage (up to 3.5 tonnes)CNGmiles</v>
      </c>
      <c r="K453" t="str">
        <f>CONCATENATE(D453," ",F453," ",H453)</f>
        <v>Average (up to 3.5 tonnes) CNG miles</v>
      </c>
      <c r="L453" s="125">
        <v>0.39506000000000002</v>
      </c>
      <c r="M453" t="s">
        <v>1514</v>
      </c>
      <c r="N453" t="s">
        <v>1509</v>
      </c>
      <c r="O453">
        <v>2021</v>
      </c>
    </row>
    <row r="454" spans="1:15" hidden="1">
      <c r="A454" t="s">
        <v>495</v>
      </c>
      <c r="B454" t="s">
        <v>507</v>
      </c>
      <c r="C454" t="s">
        <v>221</v>
      </c>
      <c r="D454" t="s">
        <v>1368</v>
      </c>
      <c r="F454" t="s">
        <v>12</v>
      </c>
      <c r="G454" t="s">
        <v>473</v>
      </c>
      <c r="H454" t="s">
        <v>473</v>
      </c>
      <c r="I454" t="s">
        <v>573</v>
      </c>
      <c r="J454" t="str">
        <f t="shared" si="7"/>
        <v>Scope 1Delivery vehiclesVansAverage (up to 3.5 tonnes)LPGkm</v>
      </c>
      <c r="K454" t="str">
        <f>CONCATENATE(B454," ",D454," ",F454," ",H454)</f>
        <v>Delivery vehicles Average (up to 3.5 tonnes) LPG km</v>
      </c>
      <c r="L454" s="125">
        <v>0.27</v>
      </c>
      <c r="M454" t="s">
        <v>1514</v>
      </c>
      <c r="N454" t="s">
        <v>1509</v>
      </c>
      <c r="O454">
        <v>2021</v>
      </c>
    </row>
    <row r="455" spans="1:15" hidden="1">
      <c r="A455" t="s">
        <v>495</v>
      </c>
      <c r="B455" t="s">
        <v>507</v>
      </c>
      <c r="C455" t="s">
        <v>221</v>
      </c>
      <c r="D455" t="s">
        <v>1368</v>
      </c>
      <c r="F455" t="s">
        <v>12</v>
      </c>
      <c r="G455" t="s">
        <v>1353</v>
      </c>
      <c r="H455" t="s">
        <v>1353</v>
      </c>
      <c r="I455" t="s">
        <v>573</v>
      </c>
      <c r="J455" t="str">
        <f t="shared" si="7"/>
        <v>Scope 1Delivery vehiclesVansAverage (up to 3.5 tonnes)LPGmiles</v>
      </c>
      <c r="K455" t="str">
        <f>CONCATENATE(D455," ",F455," ",H455)</f>
        <v>Average (up to 3.5 tonnes) LPG miles</v>
      </c>
      <c r="L455" s="125">
        <v>0.43452000000000002</v>
      </c>
      <c r="M455" t="s">
        <v>1514</v>
      </c>
      <c r="N455" t="s">
        <v>1509</v>
      </c>
      <c r="O455">
        <v>2021</v>
      </c>
    </row>
    <row r="456" spans="1:15" hidden="1">
      <c r="A456" t="s">
        <v>495</v>
      </c>
      <c r="B456" t="s">
        <v>507</v>
      </c>
      <c r="C456" t="s">
        <v>221</v>
      </c>
      <c r="D456" t="s">
        <v>1368</v>
      </c>
      <c r="F456" t="s">
        <v>212</v>
      </c>
      <c r="G456" t="s">
        <v>473</v>
      </c>
      <c r="H456" t="s">
        <v>473</v>
      </c>
      <c r="I456" t="s">
        <v>573</v>
      </c>
      <c r="J456" t="str">
        <f t="shared" si="7"/>
        <v>Scope 1Delivery vehiclesVansAverage (up to 3.5 tonnes)Unknownkm</v>
      </c>
      <c r="K456" t="str">
        <f>CONCATENATE(B456," ",D456," ",F456," ",H456)</f>
        <v>Delivery vehicles Average (up to 3.5 tonnes) Unknown km</v>
      </c>
      <c r="L456" s="125">
        <v>0.24016999999999999</v>
      </c>
      <c r="M456" t="s">
        <v>1514</v>
      </c>
      <c r="N456" t="s">
        <v>1509</v>
      </c>
      <c r="O456">
        <v>2021</v>
      </c>
    </row>
    <row r="457" spans="1:15" hidden="1">
      <c r="A457" t="s">
        <v>495</v>
      </c>
      <c r="B457" t="s">
        <v>507</v>
      </c>
      <c r="C457" t="s">
        <v>221</v>
      </c>
      <c r="D457" t="s">
        <v>1368</v>
      </c>
      <c r="F457" t="s">
        <v>212</v>
      </c>
      <c r="G457" t="s">
        <v>1353</v>
      </c>
      <c r="H457" t="s">
        <v>1353</v>
      </c>
      <c r="I457" t="s">
        <v>573</v>
      </c>
      <c r="J457" t="str">
        <f t="shared" si="7"/>
        <v>Scope 1Delivery vehiclesVansAverage (up to 3.5 tonnes)Unknownmiles</v>
      </c>
      <c r="K457" t="str">
        <f>CONCATENATE(D457," ",F457," ",H457)</f>
        <v>Average (up to 3.5 tonnes) Unknown miles</v>
      </c>
      <c r="L457" s="125">
        <v>0.38651999999999997</v>
      </c>
      <c r="M457" t="s">
        <v>1514</v>
      </c>
      <c r="N457" t="s">
        <v>1509</v>
      </c>
      <c r="O457">
        <v>2021</v>
      </c>
    </row>
    <row r="458" spans="1:15" hidden="1">
      <c r="A458" t="s">
        <v>495</v>
      </c>
      <c r="B458" t="s">
        <v>507</v>
      </c>
      <c r="C458" t="s">
        <v>221</v>
      </c>
      <c r="D458" t="s">
        <v>1368</v>
      </c>
      <c r="F458" t="s">
        <v>1354</v>
      </c>
      <c r="G458" t="s">
        <v>473</v>
      </c>
      <c r="H458" t="s">
        <v>473</v>
      </c>
      <c r="I458" t="s">
        <v>573</v>
      </c>
      <c r="J458" t="str">
        <f t="shared" si="7"/>
        <v>Scope 1Delivery vehiclesVansAverage (up to 3.5 tonnes)Plug-in Hybrid Electric Vehiclekm</v>
      </c>
      <c r="K458" t="str">
        <f>CONCATENATE(B458," ",D458," ",F458," ",H458)</f>
        <v>Delivery vehicles Average (up to 3.5 tonnes) Plug-in Hybrid Electric Vehicle km</v>
      </c>
      <c r="L458" s="125" t="s">
        <v>720</v>
      </c>
      <c r="M458" t="s">
        <v>1514</v>
      </c>
      <c r="N458" t="s">
        <v>1509</v>
      </c>
      <c r="O458">
        <v>2021</v>
      </c>
    </row>
    <row r="459" spans="1:15" hidden="1">
      <c r="A459" t="s">
        <v>495</v>
      </c>
      <c r="B459" t="s">
        <v>507</v>
      </c>
      <c r="C459" t="s">
        <v>221</v>
      </c>
      <c r="D459" t="s">
        <v>1368</v>
      </c>
      <c r="F459" t="s">
        <v>1354</v>
      </c>
      <c r="G459" t="s">
        <v>1353</v>
      </c>
      <c r="H459" t="s">
        <v>1353</v>
      </c>
      <c r="I459" t="s">
        <v>573</v>
      </c>
      <c r="J459" t="str">
        <f t="shared" si="7"/>
        <v>Scope 1Delivery vehiclesVansAverage (up to 3.5 tonnes)Plug-in Hybrid Electric Vehiclemiles</v>
      </c>
      <c r="K459" t="str">
        <f>CONCATENATE(D459," ",F459," ",H459)</f>
        <v>Average (up to 3.5 tonnes) Plug-in Hybrid Electric Vehicle miles</v>
      </c>
      <c r="L459" s="125" t="s">
        <v>720</v>
      </c>
      <c r="M459" t="s">
        <v>1514</v>
      </c>
      <c r="N459" t="s">
        <v>1509</v>
      </c>
      <c r="O459">
        <v>2021</v>
      </c>
    </row>
    <row r="460" spans="1:15" hidden="1">
      <c r="A460" t="s">
        <v>495</v>
      </c>
      <c r="B460" t="s">
        <v>507</v>
      </c>
      <c r="C460" t="s">
        <v>221</v>
      </c>
      <c r="D460" t="s">
        <v>1368</v>
      </c>
      <c r="F460" t="s">
        <v>1355</v>
      </c>
      <c r="G460" t="s">
        <v>473</v>
      </c>
      <c r="H460" t="s">
        <v>473</v>
      </c>
      <c r="I460" t="s">
        <v>573</v>
      </c>
      <c r="J460" t="str">
        <f t="shared" si="7"/>
        <v>Scope 1Delivery vehiclesVansAverage (up to 3.5 tonnes)Battery Electric Vehiclekm</v>
      </c>
      <c r="K460" t="str">
        <f>CONCATENATE(B460," ",D460," ",F460," ",H460)</f>
        <v>Delivery vehicles Average (up to 3.5 tonnes) Battery Electric Vehicle km</v>
      </c>
      <c r="L460" s="125">
        <v>0</v>
      </c>
      <c r="M460" t="s">
        <v>1514</v>
      </c>
      <c r="N460" t="s">
        <v>1509</v>
      </c>
      <c r="O460">
        <v>2021</v>
      </c>
    </row>
    <row r="461" spans="1:15" hidden="1">
      <c r="A461" t="s">
        <v>495</v>
      </c>
      <c r="B461" t="s">
        <v>507</v>
      </c>
      <c r="C461" t="s">
        <v>221</v>
      </c>
      <c r="D461" t="s">
        <v>1368</v>
      </c>
      <c r="F461" t="s">
        <v>1355</v>
      </c>
      <c r="G461" t="s">
        <v>1353</v>
      </c>
      <c r="H461" t="s">
        <v>1353</v>
      </c>
      <c r="I461" t="s">
        <v>573</v>
      </c>
      <c r="J461" t="str">
        <f t="shared" si="7"/>
        <v>Scope 1Delivery vehiclesVansAverage (up to 3.5 tonnes)Battery Electric Vehiclemiles</v>
      </c>
      <c r="K461" t="str">
        <f>CONCATENATE(D461," ",F461," ",H461)</f>
        <v>Average (up to 3.5 tonnes) Battery Electric Vehicle miles</v>
      </c>
      <c r="L461" s="125">
        <v>0</v>
      </c>
      <c r="M461" t="s">
        <v>1514</v>
      </c>
      <c r="N461" t="s">
        <v>1509</v>
      </c>
      <c r="O461">
        <v>2021</v>
      </c>
    </row>
    <row r="462" spans="1:15" hidden="1">
      <c r="A462" t="s">
        <v>495</v>
      </c>
      <c r="B462" t="s">
        <v>507</v>
      </c>
      <c r="C462" t="s">
        <v>1369</v>
      </c>
      <c r="D462" t="s">
        <v>222</v>
      </c>
      <c r="F462" t="s">
        <v>1370</v>
      </c>
      <c r="G462" t="s">
        <v>473</v>
      </c>
      <c r="H462" t="s">
        <v>473</v>
      </c>
      <c r="I462" t="s">
        <v>573</v>
      </c>
      <c r="J462" t="str">
        <f t="shared" si="7"/>
        <v>Scope 1Delivery vehiclesHGV (all diesel)Rigid (&gt;3.5 - 7.5 tonnes)0% Ladenkm</v>
      </c>
      <c r="K462" t="str">
        <f>CONCATENATE(B462," ",D462," ",F462," ",H462)</f>
        <v>Delivery vehicles Rigid (&gt;3.5 - 7.5 tonnes) 0% Laden km</v>
      </c>
      <c r="L462" s="125">
        <v>0.44542999999999999</v>
      </c>
      <c r="M462" t="s">
        <v>1514</v>
      </c>
      <c r="N462" t="s">
        <v>1509</v>
      </c>
      <c r="O462">
        <v>2021</v>
      </c>
    </row>
    <row r="463" spans="1:15" hidden="1">
      <c r="A463" t="s">
        <v>495</v>
      </c>
      <c r="B463" t="s">
        <v>507</v>
      </c>
      <c r="C463" t="s">
        <v>1369</v>
      </c>
      <c r="D463" t="s">
        <v>222</v>
      </c>
      <c r="F463" t="s">
        <v>1370</v>
      </c>
      <c r="G463" t="s">
        <v>1353</v>
      </c>
      <c r="H463" t="s">
        <v>1353</v>
      </c>
      <c r="I463" t="s">
        <v>573</v>
      </c>
      <c r="J463" t="str">
        <f t="shared" si="7"/>
        <v>Scope 1Delivery vehiclesHGV (all diesel)Rigid (&gt;3.5 - 7.5 tonnes)0% Ladenmiles</v>
      </c>
      <c r="K463" t="str">
        <f>CONCATENATE(D463," ",F463," ",H463)</f>
        <v>Rigid (&gt;3.5 - 7.5 tonnes) 0% Laden miles</v>
      </c>
      <c r="L463" s="125">
        <v>0.71686000000000005</v>
      </c>
      <c r="M463" t="s">
        <v>1514</v>
      </c>
      <c r="N463" t="s">
        <v>1509</v>
      </c>
      <c r="O463">
        <v>2021</v>
      </c>
    </row>
    <row r="464" spans="1:15" hidden="1">
      <c r="A464" t="s">
        <v>495</v>
      </c>
      <c r="B464" t="s">
        <v>507</v>
      </c>
      <c r="C464" t="s">
        <v>1369</v>
      </c>
      <c r="D464" t="s">
        <v>222</v>
      </c>
      <c r="F464" t="s">
        <v>1371</v>
      </c>
      <c r="G464" t="s">
        <v>473</v>
      </c>
      <c r="H464" t="s">
        <v>473</v>
      </c>
      <c r="I464" t="s">
        <v>573</v>
      </c>
      <c r="J464" t="str">
        <f t="shared" si="7"/>
        <v>Scope 1Delivery vehiclesHGV (all diesel)Rigid (&gt;3.5 - 7.5 tonnes)50% Ladenkm</v>
      </c>
      <c r="K464" t="str">
        <f>CONCATENATE(B464," ",D464," ",F464," ",H464)</f>
        <v>Delivery vehicles Rigid (&gt;3.5 - 7.5 tonnes) 50% Laden km</v>
      </c>
      <c r="L464" s="125">
        <v>0.48364000000000001</v>
      </c>
      <c r="M464" t="s">
        <v>1514</v>
      </c>
      <c r="N464" t="s">
        <v>1509</v>
      </c>
      <c r="O464">
        <v>2021</v>
      </c>
    </row>
    <row r="465" spans="1:15" hidden="1">
      <c r="A465" t="s">
        <v>495</v>
      </c>
      <c r="B465" t="s">
        <v>507</v>
      </c>
      <c r="C465" t="s">
        <v>1369</v>
      </c>
      <c r="D465" t="s">
        <v>222</v>
      </c>
      <c r="F465" t="s">
        <v>1371</v>
      </c>
      <c r="G465" t="s">
        <v>1353</v>
      </c>
      <c r="H465" t="s">
        <v>1353</v>
      </c>
      <c r="I465" t="s">
        <v>573</v>
      </c>
      <c r="J465" t="str">
        <f t="shared" si="7"/>
        <v>Scope 1Delivery vehiclesHGV (all diesel)Rigid (&gt;3.5 - 7.5 tonnes)50% Ladenmiles</v>
      </c>
      <c r="K465" t="str">
        <f>CONCATENATE(D465," ",F465," ",H465)</f>
        <v>Rigid (&gt;3.5 - 7.5 tonnes) 50% Laden miles</v>
      </c>
      <c r="L465" s="125">
        <v>0.77834000000000003</v>
      </c>
      <c r="M465" t="s">
        <v>1514</v>
      </c>
      <c r="N465" t="s">
        <v>1509</v>
      </c>
      <c r="O465">
        <v>2021</v>
      </c>
    </row>
    <row r="466" spans="1:15" hidden="1">
      <c r="A466" t="s">
        <v>495</v>
      </c>
      <c r="B466" t="s">
        <v>507</v>
      </c>
      <c r="C466" t="s">
        <v>1369</v>
      </c>
      <c r="D466" t="s">
        <v>222</v>
      </c>
      <c r="F466" t="s">
        <v>1372</v>
      </c>
      <c r="G466" t="s">
        <v>473</v>
      </c>
      <c r="H466" t="s">
        <v>473</v>
      </c>
      <c r="I466" t="s">
        <v>573</v>
      </c>
      <c r="J466" t="str">
        <f t="shared" si="7"/>
        <v>Scope 1Delivery vehiclesHGV (all diesel)Rigid (&gt;3.5 - 7.5 tonnes)100% Ladenkm</v>
      </c>
      <c r="K466" t="str">
        <f>CONCATENATE(B466," ",D466," ",F466," ",H466)</f>
        <v>Delivery vehicles Rigid (&gt;3.5 - 7.5 tonnes) 100% Laden km</v>
      </c>
      <c r="L466" s="125">
        <v>0.52183999999999997</v>
      </c>
      <c r="M466" t="s">
        <v>1514</v>
      </c>
      <c r="N466" t="s">
        <v>1509</v>
      </c>
      <c r="O466">
        <v>2021</v>
      </c>
    </row>
    <row r="467" spans="1:15" hidden="1">
      <c r="A467" t="s">
        <v>495</v>
      </c>
      <c r="B467" t="s">
        <v>507</v>
      </c>
      <c r="C467" t="s">
        <v>1369</v>
      </c>
      <c r="D467" t="s">
        <v>222</v>
      </c>
      <c r="F467" t="s">
        <v>1372</v>
      </c>
      <c r="G467" t="s">
        <v>1353</v>
      </c>
      <c r="H467" t="s">
        <v>1353</v>
      </c>
      <c r="I467" t="s">
        <v>573</v>
      </c>
      <c r="J467" t="str">
        <f t="shared" si="7"/>
        <v>Scope 1Delivery vehiclesHGV (all diesel)Rigid (&gt;3.5 - 7.5 tonnes)100% Ladenmiles</v>
      </c>
      <c r="K467" t="str">
        <f>CONCATENATE(D467," ",F467," ",H467)</f>
        <v>Rigid (&gt;3.5 - 7.5 tonnes) 100% Laden miles</v>
      </c>
      <c r="L467" s="125">
        <v>0.83982999999999997</v>
      </c>
      <c r="M467" t="s">
        <v>1514</v>
      </c>
      <c r="N467" t="s">
        <v>1509</v>
      </c>
      <c r="O467">
        <v>2021</v>
      </c>
    </row>
    <row r="468" spans="1:15" hidden="1">
      <c r="A468" t="s">
        <v>495</v>
      </c>
      <c r="B468" t="s">
        <v>507</v>
      </c>
      <c r="C468" t="s">
        <v>1369</v>
      </c>
      <c r="D468" t="s">
        <v>222</v>
      </c>
      <c r="F468" t="s">
        <v>1373</v>
      </c>
      <c r="G468" t="s">
        <v>473</v>
      </c>
      <c r="H468" t="s">
        <v>473</v>
      </c>
      <c r="I468" t="s">
        <v>573</v>
      </c>
      <c r="J468" t="str">
        <f t="shared" si="7"/>
        <v>Scope 1Delivery vehiclesHGV (all diesel)Rigid (&gt;3.5 - 7.5 tonnes)Average ladenkm</v>
      </c>
      <c r="K468" t="str">
        <f>CONCATENATE(B468," ",D468," ",F468," ",H468)</f>
        <v>Delivery vehicles Rigid (&gt;3.5 - 7.5 tonnes) Average laden km</v>
      </c>
      <c r="L468" s="125">
        <v>0.48058000000000001</v>
      </c>
      <c r="M468" t="s">
        <v>1514</v>
      </c>
      <c r="N468" t="s">
        <v>1509</v>
      </c>
      <c r="O468">
        <v>2021</v>
      </c>
    </row>
    <row r="469" spans="1:15" hidden="1">
      <c r="A469" t="s">
        <v>495</v>
      </c>
      <c r="B469" t="s">
        <v>507</v>
      </c>
      <c r="C469" t="s">
        <v>1369</v>
      </c>
      <c r="D469" t="s">
        <v>222</v>
      </c>
      <c r="F469" t="s">
        <v>1373</v>
      </c>
      <c r="G469" t="s">
        <v>1353</v>
      </c>
      <c r="H469" t="s">
        <v>1353</v>
      </c>
      <c r="I469" t="s">
        <v>573</v>
      </c>
      <c r="J469" t="str">
        <f t="shared" si="7"/>
        <v>Scope 1Delivery vehiclesHGV (all diesel)Rigid (&gt;3.5 - 7.5 tonnes)Average ladenmiles</v>
      </c>
      <c r="K469" t="str">
        <f>CONCATENATE(D469," ",F469," ",H469)</f>
        <v>Rigid (&gt;3.5 - 7.5 tonnes) Average laden miles</v>
      </c>
      <c r="L469" s="125">
        <v>0.77342</v>
      </c>
      <c r="M469" t="s">
        <v>1514</v>
      </c>
      <c r="N469" t="s">
        <v>1509</v>
      </c>
      <c r="O469">
        <v>2021</v>
      </c>
    </row>
    <row r="470" spans="1:15" hidden="1">
      <c r="A470" t="s">
        <v>495</v>
      </c>
      <c r="B470" t="s">
        <v>507</v>
      </c>
      <c r="C470" t="s">
        <v>1369</v>
      </c>
      <c r="D470" t="s">
        <v>223</v>
      </c>
      <c r="F470" t="s">
        <v>1370</v>
      </c>
      <c r="G470" t="s">
        <v>473</v>
      </c>
      <c r="H470" t="s">
        <v>473</v>
      </c>
      <c r="I470" t="s">
        <v>573</v>
      </c>
      <c r="J470" t="str">
        <f t="shared" si="7"/>
        <v>Scope 1Delivery vehiclesHGV (all diesel)Rigid (&gt;7.5 tonnes-17 tonnes)0% Ladenkm</v>
      </c>
      <c r="K470" t="str">
        <f>CONCATENATE(B470," ",D470," ",F470," ",H470)</f>
        <v>Delivery vehicles Rigid (&gt;7.5 tonnes-17 tonnes) 0% Laden km</v>
      </c>
      <c r="L470" s="125">
        <v>0.53561000000000003</v>
      </c>
      <c r="M470" t="s">
        <v>1514</v>
      </c>
      <c r="N470" t="s">
        <v>1509</v>
      </c>
      <c r="O470">
        <v>2021</v>
      </c>
    </row>
    <row r="471" spans="1:15" hidden="1">
      <c r="A471" t="s">
        <v>495</v>
      </c>
      <c r="B471" t="s">
        <v>507</v>
      </c>
      <c r="C471" t="s">
        <v>1369</v>
      </c>
      <c r="D471" t="s">
        <v>223</v>
      </c>
      <c r="F471" t="s">
        <v>1370</v>
      </c>
      <c r="G471" t="s">
        <v>1353</v>
      </c>
      <c r="H471" t="s">
        <v>1353</v>
      </c>
      <c r="I471" t="s">
        <v>573</v>
      </c>
      <c r="J471" t="str">
        <f t="shared" si="7"/>
        <v>Scope 1Delivery vehiclesHGV (all diesel)Rigid (&gt;7.5 tonnes-17 tonnes)0% Ladenmiles</v>
      </c>
      <c r="K471" t="str">
        <f>CONCATENATE(D471," ",F471," ",H471)</f>
        <v>Rigid (&gt;7.5 tonnes-17 tonnes) 0% Laden miles</v>
      </c>
      <c r="L471" s="125">
        <v>0.86197999999999997</v>
      </c>
      <c r="M471" t="s">
        <v>1514</v>
      </c>
      <c r="N471" t="s">
        <v>1509</v>
      </c>
      <c r="O471">
        <v>2021</v>
      </c>
    </row>
    <row r="472" spans="1:15" hidden="1">
      <c r="A472" t="s">
        <v>495</v>
      </c>
      <c r="B472" t="s">
        <v>507</v>
      </c>
      <c r="C472" t="s">
        <v>1369</v>
      </c>
      <c r="D472" t="s">
        <v>223</v>
      </c>
      <c r="F472" t="s">
        <v>1371</v>
      </c>
      <c r="G472" t="s">
        <v>473</v>
      </c>
      <c r="H472" t="s">
        <v>473</v>
      </c>
      <c r="I472" t="s">
        <v>573</v>
      </c>
      <c r="J472" t="str">
        <f t="shared" si="7"/>
        <v>Scope 1Delivery vehiclesHGV (all diesel)Rigid (&gt;7.5 tonnes-17 tonnes)50% Ladenkm</v>
      </c>
      <c r="K472" t="str">
        <f>CONCATENATE(B472," ",D472," ",F472," ",H472)</f>
        <v>Delivery vehicles Rigid (&gt;7.5 tonnes-17 tonnes) 50% Laden km</v>
      </c>
      <c r="L472" s="125">
        <v>0.61107</v>
      </c>
      <c r="M472" t="s">
        <v>1514</v>
      </c>
      <c r="N472" t="s">
        <v>1509</v>
      </c>
      <c r="O472">
        <v>2021</v>
      </c>
    </row>
    <row r="473" spans="1:15" hidden="1">
      <c r="A473" t="s">
        <v>495</v>
      </c>
      <c r="B473" t="s">
        <v>507</v>
      </c>
      <c r="C473" t="s">
        <v>1369</v>
      </c>
      <c r="D473" t="s">
        <v>223</v>
      </c>
      <c r="F473" t="s">
        <v>1371</v>
      </c>
      <c r="G473" t="s">
        <v>1353</v>
      </c>
      <c r="H473" t="s">
        <v>1353</v>
      </c>
      <c r="I473" t="s">
        <v>573</v>
      </c>
      <c r="J473" t="str">
        <f t="shared" si="7"/>
        <v>Scope 1Delivery vehiclesHGV (all diesel)Rigid (&gt;7.5 tonnes-17 tonnes)50% Ladenmiles</v>
      </c>
      <c r="K473" t="str">
        <f>CONCATENATE(D473," ",F473," ",H473)</f>
        <v>Rigid (&gt;7.5 tonnes-17 tonnes) 50% Laden miles</v>
      </c>
      <c r="L473" s="125">
        <v>0.98341999999999996</v>
      </c>
      <c r="M473" t="s">
        <v>1514</v>
      </c>
      <c r="N473" t="s">
        <v>1509</v>
      </c>
      <c r="O473">
        <v>2021</v>
      </c>
    </row>
    <row r="474" spans="1:15" hidden="1">
      <c r="A474" t="s">
        <v>495</v>
      </c>
      <c r="B474" t="s">
        <v>507</v>
      </c>
      <c r="C474" t="s">
        <v>1369</v>
      </c>
      <c r="D474" t="s">
        <v>223</v>
      </c>
      <c r="F474" t="s">
        <v>1372</v>
      </c>
      <c r="G474" t="s">
        <v>473</v>
      </c>
      <c r="H474" t="s">
        <v>473</v>
      </c>
      <c r="I474" t="s">
        <v>573</v>
      </c>
      <c r="J474" t="str">
        <f t="shared" si="7"/>
        <v>Scope 1Delivery vehiclesHGV (all diesel)Rigid (&gt;7.5 tonnes-17 tonnes)100% Ladenkm</v>
      </c>
      <c r="K474" t="str">
        <f>CONCATENATE(B474," ",D474," ",F474," ",H474)</f>
        <v>Delivery vehicles Rigid (&gt;7.5 tonnes-17 tonnes) 100% Laden km</v>
      </c>
      <c r="L474" s="125">
        <v>0.68652999999999997</v>
      </c>
      <c r="M474" t="s">
        <v>1514</v>
      </c>
      <c r="N474" t="s">
        <v>1509</v>
      </c>
      <c r="O474">
        <v>2021</v>
      </c>
    </row>
    <row r="475" spans="1:15" hidden="1">
      <c r="A475" t="s">
        <v>495</v>
      </c>
      <c r="B475" t="s">
        <v>507</v>
      </c>
      <c r="C475" t="s">
        <v>1369</v>
      </c>
      <c r="D475" t="s">
        <v>223</v>
      </c>
      <c r="F475" t="s">
        <v>1372</v>
      </c>
      <c r="G475" t="s">
        <v>1353</v>
      </c>
      <c r="H475" t="s">
        <v>1353</v>
      </c>
      <c r="I475" t="s">
        <v>573</v>
      </c>
      <c r="J475" t="str">
        <f t="shared" si="7"/>
        <v>Scope 1Delivery vehiclesHGV (all diesel)Rigid (&gt;7.5 tonnes-17 tonnes)100% Ladenmiles</v>
      </c>
      <c r="K475" t="str">
        <f>CONCATENATE(D475," ",F475," ",H475)</f>
        <v>Rigid (&gt;7.5 tonnes-17 tonnes) 100% Laden miles</v>
      </c>
      <c r="L475" s="125">
        <v>1.10486</v>
      </c>
      <c r="M475" t="s">
        <v>1514</v>
      </c>
      <c r="N475" t="s">
        <v>1509</v>
      </c>
      <c r="O475">
        <v>2021</v>
      </c>
    </row>
    <row r="476" spans="1:15" hidden="1">
      <c r="A476" t="s">
        <v>495</v>
      </c>
      <c r="B476" t="s">
        <v>507</v>
      </c>
      <c r="C476" t="s">
        <v>1369</v>
      </c>
      <c r="D476" t="s">
        <v>223</v>
      </c>
      <c r="F476" t="s">
        <v>1373</v>
      </c>
      <c r="G476" t="s">
        <v>473</v>
      </c>
      <c r="H476" t="s">
        <v>473</v>
      </c>
      <c r="I476" t="s">
        <v>573</v>
      </c>
      <c r="J476" t="str">
        <f t="shared" si="7"/>
        <v>Scope 1Delivery vehiclesHGV (all diesel)Rigid (&gt;7.5 tonnes-17 tonnes)Average ladenkm</v>
      </c>
      <c r="K476" t="str">
        <f>CONCATENATE(B476," ",D476," ",F476," ",H476)</f>
        <v>Delivery vehicles Rigid (&gt;7.5 tonnes-17 tonnes) Average laden km</v>
      </c>
      <c r="L476" s="125">
        <v>0.58692</v>
      </c>
      <c r="M476" t="s">
        <v>1514</v>
      </c>
      <c r="N476" t="s">
        <v>1509</v>
      </c>
      <c r="O476">
        <v>2021</v>
      </c>
    </row>
    <row r="477" spans="1:15" hidden="1">
      <c r="A477" t="s">
        <v>495</v>
      </c>
      <c r="B477" t="s">
        <v>507</v>
      </c>
      <c r="C477" t="s">
        <v>1369</v>
      </c>
      <c r="D477" t="s">
        <v>223</v>
      </c>
      <c r="F477" t="s">
        <v>1373</v>
      </c>
      <c r="G477" t="s">
        <v>1353</v>
      </c>
      <c r="H477" t="s">
        <v>1353</v>
      </c>
      <c r="I477" t="s">
        <v>573</v>
      </c>
      <c r="J477" t="str">
        <f t="shared" si="7"/>
        <v>Scope 1Delivery vehiclesHGV (all diesel)Rigid (&gt;7.5 tonnes-17 tonnes)Average ladenmiles</v>
      </c>
      <c r="K477" t="str">
        <f>CONCATENATE(D477," ",F477," ",H477)</f>
        <v>Rigid (&gt;7.5 tonnes-17 tonnes) Average laden miles</v>
      </c>
      <c r="L477" s="125">
        <v>0.94455999999999996</v>
      </c>
      <c r="M477" t="s">
        <v>1514</v>
      </c>
      <c r="N477" t="s">
        <v>1509</v>
      </c>
      <c r="O477">
        <v>2021</v>
      </c>
    </row>
    <row r="478" spans="1:15" hidden="1">
      <c r="A478" t="s">
        <v>495</v>
      </c>
      <c r="B478" t="s">
        <v>507</v>
      </c>
      <c r="C478" t="s">
        <v>1369</v>
      </c>
      <c r="D478" t="s">
        <v>224</v>
      </c>
      <c r="F478" t="s">
        <v>1370</v>
      </c>
      <c r="G478" t="s">
        <v>473</v>
      </c>
      <c r="H478" t="s">
        <v>473</v>
      </c>
      <c r="I478" t="s">
        <v>573</v>
      </c>
      <c r="J478" t="str">
        <f t="shared" si="7"/>
        <v>Scope 1Delivery vehiclesHGV (all diesel)Rigid (&gt;17 tonnes)0% Ladenkm</v>
      </c>
      <c r="K478" t="str">
        <f>CONCATENATE(B478," ",D478," ",F478," ",H478)</f>
        <v>Delivery vehicles Rigid (&gt;17 tonnes) 0% Laden km</v>
      </c>
      <c r="L478" s="125">
        <v>0.76629000000000003</v>
      </c>
      <c r="M478" t="s">
        <v>1514</v>
      </c>
      <c r="N478" t="s">
        <v>1509</v>
      </c>
      <c r="O478">
        <v>2021</v>
      </c>
    </row>
    <row r="479" spans="1:15" hidden="1">
      <c r="A479" t="s">
        <v>495</v>
      </c>
      <c r="B479" t="s">
        <v>507</v>
      </c>
      <c r="C479" t="s">
        <v>1369</v>
      </c>
      <c r="D479" t="s">
        <v>224</v>
      </c>
      <c r="F479" t="s">
        <v>1370</v>
      </c>
      <c r="G479" t="s">
        <v>1353</v>
      </c>
      <c r="H479" t="s">
        <v>1353</v>
      </c>
      <c r="I479" t="s">
        <v>573</v>
      </c>
      <c r="J479" t="str">
        <f t="shared" si="7"/>
        <v>Scope 1Delivery vehiclesHGV (all diesel)Rigid (&gt;17 tonnes)0% Ladenmiles</v>
      </c>
      <c r="K479" t="str">
        <f>CONCATENATE(D479," ",F479," ",H479)</f>
        <v>Rigid (&gt;17 tonnes) 0% Laden miles</v>
      </c>
      <c r="L479" s="125">
        <v>1.23323</v>
      </c>
      <c r="M479" t="s">
        <v>1514</v>
      </c>
      <c r="N479" t="s">
        <v>1509</v>
      </c>
      <c r="O479">
        <v>2021</v>
      </c>
    </row>
    <row r="480" spans="1:15" hidden="1">
      <c r="A480" t="s">
        <v>495</v>
      </c>
      <c r="B480" t="s">
        <v>507</v>
      </c>
      <c r="C480" t="s">
        <v>1369</v>
      </c>
      <c r="D480" t="s">
        <v>224</v>
      </c>
      <c r="F480" t="s">
        <v>1371</v>
      </c>
      <c r="G480" t="s">
        <v>473</v>
      </c>
      <c r="H480" t="s">
        <v>473</v>
      </c>
      <c r="I480" t="s">
        <v>573</v>
      </c>
      <c r="J480" t="str">
        <f t="shared" si="7"/>
        <v>Scope 1Delivery vehiclesHGV (all diesel)Rigid (&gt;17 tonnes)50% Ladenkm</v>
      </c>
      <c r="K480" t="str">
        <f>CONCATENATE(B480," ",D480," ",F480," ",H480)</f>
        <v>Delivery vehicles Rigid (&gt;17 tonnes) 50% Laden km</v>
      </c>
      <c r="L480" s="125">
        <v>0.93184</v>
      </c>
      <c r="M480" t="s">
        <v>1514</v>
      </c>
      <c r="N480" t="s">
        <v>1509</v>
      </c>
      <c r="O480">
        <v>2021</v>
      </c>
    </row>
    <row r="481" spans="1:15" hidden="1">
      <c r="A481" t="s">
        <v>495</v>
      </c>
      <c r="B481" t="s">
        <v>507</v>
      </c>
      <c r="C481" t="s">
        <v>1369</v>
      </c>
      <c r="D481" t="s">
        <v>224</v>
      </c>
      <c r="F481" t="s">
        <v>1371</v>
      </c>
      <c r="G481" t="s">
        <v>1353</v>
      </c>
      <c r="H481" t="s">
        <v>1353</v>
      </c>
      <c r="I481" t="s">
        <v>573</v>
      </c>
      <c r="J481" t="str">
        <f t="shared" si="7"/>
        <v>Scope 1Delivery vehiclesHGV (all diesel)Rigid (&gt;17 tonnes)50% Ladenmiles</v>
      </c>
      <c r="K481" t="str">
        <f>CONCATENATE(D481," ",F481," ",H481)</f>
        <v>Rigid (&gt;17 tonnes) 50% Laden miles</v>
      </c>
      <c r="L481" s="125">
        <v>1.49966</v>
      </c>
      <c r="M481" t="s">
        <v>1514</v>
      </c>
      <c r="N481" t="s">
        <v>1509</v>
      </c>
      <c r="O481">
        <v>2021</v>
      </c>
    </row>
    <row r="482" spans="1:15" hidden="1">
      <c r="A482" t="s">
        <v>495</v>
      </c>
      <c r="B482" t="s">
        <v>507</v>
      </c>
      <c r="C482" t="s">
        <v>1369</v>
      </c>
      <c r="D482" t="s">
        <v>224</v>
      </c>
      <c r="F482" t="s">
        <v>1372</v>
      </c>
      <c r="G482" t="s">
        <v>473</v>
      </c>
      <c r="H482" t="s">
        <v>473</v>
      </c>
      <c r="I482" t="s">
        <v>573</v>
      </c>
      <c r="J482" t="str">
        <f t="shared" si="7"/>
        <v>Scope 1Delivery vehiclesHGV (all diesel)Rigid (&gt;17 tonnes)100% Ladenkm</v>
      </c>
      <c r="K482" t="str">
        <f>CONCATENATE(B482," ",D482," ",F482," ",H482)</f>
        <v>Delivery vehicles Rigid (&gt;17 tonnes) 100% Laden km</v>
      </c>
      <c r="L482" s="125">
        <v>1.0973999999999999</v>
      </c>
      <c r="M482" t="s">
        <v>1514</v>
      </c>
      <c r="N482" t="s">
        <v>1509</v>
      </c>
      <c r="O482">
        <v>2021</v>
      </c>
    </row>
    <row r="483" spans="1:15" hidden="1">
      <c r="A483" t="s">
        <v>495</v>
      </c>
      <c r="B483" t="s">
        <v>507</v>
      </c>
      <c r="C483" t="s">
        <v>1369</v>
      </c>
      <c r="D483" t="s">
        <v>224</v>
      </c>
      <c r="F483" t="s">
        <v>1372</v>
      </c>
      <c r="G483" t="s">
        <v>1353</v>
      </c>
      <c r="H483" t="s">
        <v>1353</v>
      </c>
      <c r="I483" t="s">
        <v>573</v>
      </c>
      <c r="J483" t="str">
        <f t="shared" si="7"/>
        <v>Scope 1Delivery vehiclesHGV (all diesel)Rigid (&gt;17 tonnes)100% Ladenmiles</v>
      </c>
      <c r="K483" t="str">
        <f>CONCATENATE(D483," ",F483," ",H483)</f>
        <v>Rigid (&gt;17 tonnes) 100% Laden miles</v>
      </c>
      <c r="L483" s="125">
        <v>1.7660899999999999</v>
      </c>
      <c r="M483" t="s">
        <v>1514</v>
      </c>
      <c r="N483" t="s">
        <v>1509</v>
      </c>
      <c r="O483">
        <v>2021</v>
      </c>
    </row>
    <row r="484" spans="1:15" hidden="1">
      <c r="A484" t="s">
        <v>495</v>
      </c>
      <c r="B484" t="s">
        <v>507</v>
      </c>
      <c r="C484" t="s">
        <v>1369</v>
      </c>
      <c r="D484" t="s">
        <v>224</v>
      </c>
      <c r="F484" t="s">
        <v>1373</v>
      </c>
      <c r="G484" t="s">
        <v>473</v>
      </c>
      <c r="H484" t="s">
        <v>473</v>
      </c>
      <c r="I484" t="s">
        <v>573</v>
      </c>
      <c r="J484" t="str">
        <f t="shared" si="7"/>
        <v>Scope 1Delivery vehiclesHGV (all diesel)Rigid (&gt;17 tonnes)Average ladenkm</v>
      </c>
      <c r="K484" t="str">
        <f>CONCATENATE(B484," ",D484," ",F484," ",H484)</f>
        <v>Delivery vehicles Rigid (&gt;17 tonnes) Average laden km</v>
      </c>
      <c r="L484" s="125">
        <v>0.95752000000000004</v>
      </c>
      <c r="M484" t="s">
        <v>1514</v>
      </c>
      <c r="N484" t="s">
        <v>1509</v>
      </c>
      <c r="O484">
        <v>2021</v>
      </c>
    </row>
    <row r="485" spans="1:15" hidden="1">
      <c r="A485" t="s">
        <v>495</v>
      </c>
      <c r="B485" t="s">
        <v>507</v>
      </c>
      <c r="C485" t="s">
        <v>1369</v>
      </c>
      <c r="D485" t="s">
        <v>224</v>
      </c>
      <c r="F485" t="s">
        <v>1373</v>
      </c>
      <c r="G485" t="s">
        <v>1353</v>
      </c>
      <c r="H485" t="s">
        <v>1353</v>
      </c>
      <c r="I485" t="s">
        <v>573</v>
      </c>
      <c r="J485" t="str">
        <f t="shared" si="7"/>
        <v>Scope 1Delivery vehiclesHGV (all diesel)Rigid (&gt;17 tonnes)Average ladenmiles</v>
      </c>
      <c r="K485" t="str">
        <f>CONCATENATE(D485," ",F485," ",H485)</f>
        <v>Rigid (&gt;17 tonnes) Average laden miles</v>
      </c>
      <c r="L485" s="125">
        <v>1.54098</v>
      </c>
      <c r="M485" t="s">
        <v>1514</v>
      </c>
      <c r="N485" t="s">
        <v>1509</v>
      </c>
      <c r="O485">
        <v>2021</v>
      </c>
    </row>
    <row r="486" spans="1:15" hidden="1">
      <c r="A486" t="s">
        <v>495</v>
      </c>
      <c r="B486" t="s">
        <v>507</v>
      </c>
      <c r="C486" t="s">
        <v>1369</v>
      </c>
      <c r="D486" t="s">
        <v>201</v>
      </c>
      <c r="F486" t="s">
        <v>1370</v>
      </c>
      <c r="G486" t="s">
        <v>473</v>
      </c>
      <c r="H486" t="s">
        <v>473</v>
      </c>
      <c r="I486" t="s">
        <v>573</v>
      </c>
      <c r="J486" t="str">
        <f t="shared" si="7"/>
        <v>Scope 1Delivery vehiclesHGV (all diesel)All rigids0% Ladenkm</v>
      </c>
      <c r="K486" t="str">
        <f>CONCATENATE(B486," ",D486," ",F486," ",H486)</f>
        <v>Delivery vehicles All rigids 0% Laden km</v>
      </c>
      <c r="L486" s="125">
        <v>0.66440999999999995</v>
      </c>
      <c r="M486" t="s">
        <v>1514</v>
      </c>
      <c r="N486" t="s">
        <v>1509</v>
      </c>
      <c r="O486">
        <v>2021</v>
      </c>
    </row>
    <row r="487" spans="1:15" hidden="1">
      <c r="A487" t="s">
        <v>495</v>
      </c>
      <c r="B487" t="s">
        <v>507</v>
      </c>
      <c r="C487" t="s">
        <v>1369</v>
      </c>
      <c r="D487" t="s">
        <v>201</v>
      </c>
      <c r="F487" t="s">
        <v>1370</v>
      </c>
      <c r="G487" t="s">
        <v>1353</v>
      </c>
      <c r="H487" t="s">
        <v>1353</v>
      </c>
      <c r="I487" t="s">
        <v>573</v>
      </c>
      <c r="J487" t="str">
        <f t="shared" si="7"/>
        <v>Scope 1Delivery vehiclesHGV (all diesel)All rigids0% Ladenmiles</v>
      </c>
      <c r="K487" t="str">
        <f>CONCATENATE(D487," ",F487," ",H487)</f>
        <v>All rigids 0% Laden miles</v>
      </c>
      <c r="L487" s="125">
        <v>1.0692600000000001</v>
      </c>
      <c r="M487" t="s">
        <v>1514</v>
      </c>
      <c r="N487" t="s">
        <v>1509</v>
      </c>
      <c r="O487">
        <v>2021</v>
      </c>
    </row>
    <row r="488" spans="1:15" hidden="1">
      <c r="A488" t="s">
        <v>495</v>
      </c>
      <c r="B488" t="s">
        <v>507</v>
      </c>
      <c r="C488" t="s">
        <v>1369</v>
      </c>
      <c r="D488" t="s">
        <v>201</v>
      </c>
      <c r="F488" t="s">
        <v>1371</v>
      </c>
      <c r="G488" t="s">
        <v>473</v>
      </c>
      <c r="H488" t="s">
        <v>473</v>
      </c>
      <c r="I488" t="s">
        <v>573</v>
      </c>
      <c r="J488" t="str">
        <f t="shared" si="7"/>
        <v>Scope 1Delivery vehiclesHGV (all diesel)All rigids50% Ladenkm</v>
      </c>
      <c r="K488" t="str">
        <f>CONCATENATE(B488," ",D488," ",F488," ",H488)</f>
        <v>Delivery vehicles All rigids 50% Laden km</v>
      </c>
      <c r="L488" s="125">
        <v>0.78968000000000005</v>
      </c>
      <c r="M488" t="s">
        <v>1514</v>
      </c>
      <c r="N488" t="s">
        <v>1509</v>
      </c>
      <c r="O488">
        <v>2021</v>
      </c>
    </row>
    <row r="489" spans="1:15" hidden="1">
      <c r="A489" t="s">
        <v>495</v>
      </c>
      <c r="B489" t="s">
        <v>507</v>
      </c>
      <c r="C489" t="s">
        <v>1369</v>
      </c>
      <c r="D489" t="s">
        <v>201</v>
      </c>
      <c r="F489" t="s">
        <v>1371</v>
      </c>
      <c r="G489" t="s">
        <v>1353</v>
      </c>
      <c r="H489" t="s">
        <v>1353</v>
      </c>
      <c r="I489" t="s">
        <v>573</v>
      </c>
      <c r="J489" t="str">
        <f t="shared" si="7"/>
        <v>Scope 1Delivery vehiclesHGV (all diesel)All rigids50% Ladenmiles</v>
      </c>
      <c r="K489" t="str">
        <f>CONCATENATE(D489," ",F489," ",H489)</f>
        <v>All rigids 50% Laden miles</v>
      </c>
      <c r="L489" s="125">
        <v>1.2708699999999999</v>
      </c>
      <c r="M489" t="s">
        <v>1514</v>
      </c>
      <c r="N489" t="s">
        <v>1509</v>
      </c>
      <c r="O489">
        <v>2021</v>
      </c>
    </row>
    <row r="490" spans="1:15" hidden="1">
      <c r="A490" t="s">
        <v>495</v>
      </c>
      <c r="B490" t="s">
        <v>507</v>
      </c>
      <c r="C490" t="s">
        <v>1369</v>
      </c>
      <c r="D490" t="s">
        <v>201</v>
      </c>
      <c r="F490" t="s">
        <v>1372</v>
      </c>
      <c r="G490" t="s">
        <v>473</v>
      </c>
      <c r="H490" t="s">
        <v>473</v>
      </c>
      <c r="I490" t="s">
        <v>573</v>
      </c>
      <c r="J490" t="str">
        <f t="shared" si="7"/>
        <v>Scope 1Delivery vehiclesHGV (all diesel)All rigids100% Ladenkm</v>
      </c>
      <c r="K490" t="str">
        <f>CONCATENATE(B490," ",D490," ",F490," ",H490)</f>
        <v>Delivery vehicles All rigids 100% Laden km</v>
      </c>
      <c r="L490" s="125">
        <v>0.91495000000000004</v>
      </c>
      <c r="M490" t="s">
        <v>1514</v>
      </c>
      <c r="N490" t="s">
        <v>1509</v>
      </c>
      <c r="O490">
        <v>2021</v>
      </c>
    </row>
    <row r="491" spans="1:15" hidden="1">
      <c r="A491" t="s">
        <v>495</v>
      </c>
      <c r="B491" t="s">
        <v>507</v>
      </c>
      <c r="C491" t="s">
        <v>1369</v>
      </c>
      <c r="D491" t="s">
        <v>201</v>
      </c>
      <c r="F491" t="s">
        <v>1372</v>
      </c>
      <c r="G491" t="s">
        <v>1353</v>
      </c>
      <c r="H491" t="s">
        <v>1353</v>
      </c>
      <c r="I491" t="s">
        <v>573</v>
      </c>
      <c r="J491" t="str">
        <f t="shared" si="7"/>
        <v>Scope 1Delivery vehiclesHGV (all diesel)All rigids100% Ladenmiles</v>
      </c>
      <c r="K491" t="str">
        <f>CONCATENATE(D491," ",F491," ",H491)</f>
        <v>All rigids 100% Laden miles</v>
      </c>
      <c r="L491" s="125">
        <v>1.47248</v>
      </c>
      <c r="M491" t="s">
        <v>1514</v>
      </c>
      <c r="N491" t="s">
        <v>1509</v>
      </c>
      <c r="O491">
        <v>2021</v>
      </c>
    </row>
    <row r="492" spans="1:15" hidden="1">
      <c r="A492" t="s">
        <v>495</v>
      </c>
      <c r="B492" t="s">
        <v>507</v>
      </c>
      <c r="C492" t="s">
        <v>1369</v>
      </c>
      <c r="D492" t="s">
        <v>201</v>
      </c>
      <c r="F492" t="s">
        <v>1373</v>
      </c>
      <c r="G492" t="s">
        <v>473</v>
      </c>
      <c r="H492" t="s">
        <v>473</v>
      </c>
      <c r="I492" t="s">
        <v>573</v>
      </c>
      <c r="J492" t="str">
        <f t="shared" si="7"/>
        <v>Scope 1Delivery vehiclesHGV (all diesel)All rigidsAverage ladenkm</v>
      </c>
      <c r="K492" t="str">
        <f>CONCATENATE(B492," ",D492," ",F492," ",H492)</f>
        <v>Delivery vehicles All rigids Average laden km</v>
      </c>
      <c r="L492" s="125">
        <v>0.80305000000000004</v>
      </c>
      <c r="M492" t="s">
        <v>1514</v>
      </c>
      <c r="N492" t="s">
        <v>1509</v>
      </c>
      <c r="O492">
        <v>2021</v>
      </c>
    </row>
    <row r="493" spans="1:15" hidden="1">
      <c r="A493" t="s">
        <v>495</v>
      </c>
      <c r="B493" t="s">
        <v>507</v>
      </c>
      <c r="C493" t="s">
        <v>1369</v>
      </c>
      <c r="D493" t="s">
        <v>201</v>
      </c>
      <c r="F493" t="s">
        <v>1373</v>
      </c>
      <c r="G493" t="s">
        <v>1353</v>
      </c>
      <c r="H493" t="s">
        <v>1353</v>
      </c>
      <c r="I493" t="s">
        <v>573</v>
      </c>
      <c r="J493" t="str">
        <f t="shared" si="7"/>
        <v>Scope 1Delivery vehiclesHGV (all diesel)All rigidsAverage ladenmiles</v>
      </c>
      <c r="K493" t="str">
        <f>CONCATENATE(D493," ",F493," ",H493)</f>
        <v>All rigids Average laden miles</v>
      </c>
      <c r="L493" s="125">
        <v>1.2923899999999999</v>
      </c>
      <c r="M493" t="s">
        <v>1514</v>
      </c>
      <c r="N493" t="s">
        <v>1509</v>
      </c>
      <c r="O493">
        <v>2021</v>
      </c>
    </row>
    <row r="494" spans="1:15" hidden="1">
      <c r="A494" t="s">
        <v>495</v>
      </c>
      <c r="B494" t="s">
        <v>507</v>
      </c>
      <c r="C494" t="s">
        <v>1369</v>
      </c>
      <c r="D494" t="s">
        <v>225</v>
      </c>
      <c r="F494" t="s">
        <v>1370</v>
      </c>
      <c r="G494" t="s">
        <v>473</v>
      </c>
      <c r="H494" t="s">
        <v>473</v>
      </c>
      <c r="I494" t="s">
        <v>573</v>
      </c>
      <c r="J494" t="str">
        <f t="shared" si="7"/>
        <v>Scope 1Delivery vehiclesHGV (all diesel)Articulated (&gt;3.5 - 33t)0% Ladenkm</v>
      </c>
      <c r="K494" t="str">
        <f>CONCATENATE(B494," ",D494," ",F494," ",H494)</f>
        <v>Delivery vehicles Articulated (&gt;3.5 - 33t) 0% Laden km</v>
      </c>
      <c r="L494" s="125">
        <v>0.62341999999999997</v>
      </c>
      <c r="M494" t="s">
        <v>1514</v>
      </c>
      <c r="N494" t="s">
        <v>1509</v>
      </c>
      <c r="O494">
        <v>2021</v>
      </c>
    </row>
    <row r="495" spans="1:15" hidden="1">
      <c r="A495" t="s">
        <v>495</v>
      </c>
      <c r="B495" t="s">
        <v>507</v>
      </c>
      <c r="C495" t="s">
        <v>1369</v>
      </c>
      <c r="D495" t="s">
        <v>225</v>
      </c>
      <c r="F495" t="s">
        <v>1370</v>
      </c>
      <c r="G495" t="s">
        <v>1353</v>
      </c>
      <c r="H495" t="s">
        <v>1353</v>
      </c>
      <c r="I495" t="s">
        <v>573</v>
      </c>
      <c r="J495" t="str">
        <f t="shared" si="7"/>
        <v>Scope 1Delivery vehiclesHGV (all diesel)Articulated (&gt;3.5 - 33t)0% Ladenmiles</v>
      </c>
      <c r="K495" t="str">
        <f>CONCATENATE(D495," ",F495," ",H495)</f>
        <v>Articulated (&gt;3.5 - 33t) 0% Laden miles</v>
      </c>
      <c r="L495" s="125">
        <v>1.0033000000000001</v>
      </c>
      <c r="M495" t="s">
        <v>1514</v>
      </c>
      <c r="N495" t="s">
        <v>1509</v>
      </c>
      <c r="O495">
        <v>2021</v>
      </c>
    </row>
    <row r="496" spans="1:15" hidden="1">
      <c r="A496" t="s">
        <v>495</v>
      </c>
      <c r="B496" t="s">
        <v>507</v>
      </c>
      <c r="C496" t="s">
        <v>1369</v>
      </c>
      <c r="D496" t="s">
        <v>225</v>
      </c>
      <c r="F496" t="s">
        <v>1371</v>
      </c>
      <c r="G496" t="s">
        <v>473</v>
      </c>
      <c r="H496" t="s">
        <v>473</v>
      </c>
      <c r="I496" t="s">
        <v>573</v>
      </c>
      <c r="J496" t="str">
        <f t="shared" si="7"/>
        <v>Scope 1Delivery vehiclesHGV (all diesel)Articulated (&gt;3.5 - 33t)50% Ladenkm</v>
      </c>
      <c r="K496" t="str">
        <f>CONCATENATE(B496," ",D496," ",F496," ",H496)</f>
        <v>Delivery vehicles Articulated (&gt;3.5 - 33t) 50% Laden km</v>
      </c>
      <c r="L496" s="125">
        <v>0.77585000000000004</v>
      </c>
      <c r="M496" t="s">
        <v>1514</v>
      </c>
      <c r="N496" t="s">
        <v>1509</v>
      </c>
      <c r="O496">
        <v>2021</v>
      </c>
    </row>
    <row r="497" spans="1:15" hidden="1">
      <c r="A497" t="s">
        <v>495</v>
      </c>
      <c r="B497" t="s">
        <v>507</v>
      </c>
      <c r="C497" t="s">
        <v>1369</v>
      </c>
      <c r="D497" t="s">
        <v>225</v>
      </c>
      <c r="F497" t="s">
        <v>1371</v>
      </c>
      <c r="G497" t="s">
        <v>1353</v>
      </c>
      <c r="H497" t="s">
        <v>1353</v>
      </c>
      <c r="I497" t="s">
        <v>573</v>
      </c>
      <c r="J497" t="str">
        <f t="shared" si="7"/>
        <v>Scope 1Delivery vehiclesHGV (all diesel)Articulated (&gt;3.5 - 33t)50% Ladenmiles</v>
      </c>
      <c r="K497" t="str">
        <f>CONCATENATE(D497," ",F497," ",H497)</f>
        <v>Articulated (&gt;3.5 - 33t) 50% Laden miles</v>
      </c>
      <c r="L497" s="125">
        <v>1.2486200000000001</v>
      </c>
      <c r="M497" t="s">
        <v>1514</v>
      </c>
      <c r="N497" t="s">
        <v>1509</v>
      </c>
      <c r="O497">
        <v>2021</v>
      </c>
    </row>
    <row r="498" spans="1:15" hidden="1">
      <c r="A498" t="s">
        <v>495</v>
      </c>
      <c r="B498" t="s">
        <v>507</v>
      </c>
      <c r="C498" t="s">
        <v>1369</v>
      </c>
      <c r="D498" t="s">
        <v>225</v>
      </c>
      <c r="F498" t="s">
        <v>1372</v>
      </c>
      <c r="G498" t="s">
        <v>473</v>
      </c>
      <c r="H498" t="s">
        <v>473</v>
      </c>
      <c r="I498" t="s">
        <v>573</v>
      </c>
      <c r="J498" t="str">
        <f t="shared" si="7"/>
        <v>Scope 1Delivery vehiclesHGV (all diesel)Articulated (&gt;3.5 - 33t)100% Ladenkm</v>
      </c>
      <c r="K498" t="str">
        <f>CONCATENATE(B498," ",D498," ",F498," ",H498)</f>
        <v>Delivery vehicles Articulated (&gt;3.5 - 33t) 100% Laden km</v>
      </c>
      <c r="L498" s="125">
        <v>0.92828999999999995</v>
      </c>
      <c r="M498" t="s">
        <v>1514</v>
      </c>
      <c r="N498" t="s">
        <v>1509</v>
      </c>
      <c r="O498">
        <v>2021</v>
      </c>
    </row>
    <row r="499" spans="1:15" hidden="1">
      <c r="A499" t="s">
        <v>495</v>
      </c>
      <c r="B499" t="s">
        <v>507</v>
      </c>
      <c r="C499" t="s">
        <v>1369</v>
      </c>
      <c r="D499" t="s">
        <v>225</v>
      </c>
      <c r="F499" t="s">
        <v>1372</v>
      </c>
      <c r="G499" t="s">
        <v>1353</v>
      </c>
      <c r="H499" t="s">
        <v>1353</v>
      </c>
      <c r="I499" t="s">
        <v>573</v>
      </c>
      <c r="J499" t="str">
        <f t="shared" si="7"/>
        <v>Scope 1Delivery vehiclesHGV (all diesel)Articulated (&gt;3.5 - 33t)100% Ladenmiles</v>
      </c>
      <c r="K499" t="str">
        <f>CONCATENATE(D499," ",F499," ",H499)</f>
        <v>Articulated (&gt;3.5 - 33t) 100% Laden miles</v>
      </c>
      <c r="L499" s="125">
        <v>1.49393</v>
      </c>
      <c r="M499" t="s">
        <v>1514</v>
      </c>
      <c r="N499" t="s">
        <v>1509</v>
      </c>
      <c r="O499">
        <v>2021</v>
      </c>
    </row>
    <row r="500" spans="1:15" hidden="1">
      <c r="A500" t="s">
        <v>495</v>
      </c>
      <c r="B500" t="s">
        <v>507</v>
      </c>
      <c r="C500" t="s">
        <v>1369</v>
      </c>
      <c r="D500" t="s">
        <v>225</v>
      </c>
      <c r="F500" t="s">
        <v>1373</v>
      </c>
      <c r="G500" t="s">
        <v>473</v>
      </c>
      <c r="H500" t="s">
        <v>473</v>
      </c>
      <c r="I500" t="s">
        <v>573</v>
      </c>
      <c r="J500" t="str">
        <f t="shared" si="7"/>
        <v>Scope 1Delivery vehiclesHGV (all diesel)Articulated (&gt;3.5 - 33t)Average ladenkm</v>
      </c>
      <c r="K500" t="str">
        <f>CONCATENATE(B500," ",D500," ",F500," ",H500)</f>
        <v>Delivery vehicles Articulated (&gt;3.5 - 33t) Average laden km</v>
      </c>
      <c r="L500" s="125">
        <v>0.76976</v>
      </c>
      <c r="M500" t="s">
        <v>1514</v>
      </c>
      <c r="N500" t="s">
        <v>1509</v>
      </c>
      <c r="O500">
        <v>2021</v>
      </c>
    </row>
    <row r="501" spans="1:15" hidden="1">
      <c r="A501" t="s">
        <v>495</v>
      </c>
      <c r="B501" t="s">
        <v>507</v>
      </c>
      <c r="C501" t="s">
        <v>1369</v>
      </c>
      <c r="D501" t="s">
        <v>225</v>
      </c>
      <c r="F501" t="s">
        <v>1373</v>
      </c>
      <c r="G501" t="s">
        <v>1353</v>
      </c>
      <c r="H501" t="s">
        <v>1353</v>
      </c>
      <c r="I501" t="s">
        <v>573</v>
      </c>
      <c r="J501" t="str">
        <f t="shared" si="7"/>
        <v>Scope 1Delivery vehiclesHGV (all diesel)Articulated (&gt;3.5 - 33t)Average ladenmiles</v>
      </c>
      <c r="K501" t="str">
        <f>CONCATENATE(D501," ",F501," ",H501)</f>
        <v>Articulated (&gt;3.5 - 33t) Average laden miles</v>
      </c>
      <c r="L501" s="125">
        <v>1.2387999999999999</v>
      </c>
      <c r="M501" t="s">
        <v>1514</v>
      </c>
      <c r="N501" t="s">
        <v>1509</v>
      </c>
      <c r="O501">
        <v>2021</v>
      </c>
    </row>
    <row r="502" spans="1:15" hidden="1">
      <c r="A502" t="s">
        <v>495</v>
      </c>
      <c r="B502" t="s">
        <v>507</v>
      </c>
      <c r="C502" t="s">
        <v>1369</v>
      </c>
      <c r="D502" t="s">
        <v>226</v>
      </c>
      <c r="F502" t="s">
        <v>1370</v>
      </c>
      <c r="G502" t="s">
        <v>473</v>
      </c>
      <c r="H502" t="s">
        <v>473</v>
      </c>
      <c r="I502" t="s">
        <v>573</v>
      </c>
      <c r="J502" t="str">
        <f t="shared" si="7"/>
        <v>Scope 1Delivery vehiclesHGV (all diesel)Articulated (&gt;33t)0% Ladenkm</v>
      </c>
      <c r="K502" t="str">
        <f>CONCATENATE(B502," ",D502," ",F502," ",H502)</f>
        <v>Delivery vehicles Articulated (&gt;33t) 0% Laden km</v>
      </c>
      <c r="L502" s="125">
        <v>0.65022999999999997</v>
      </c>
      <c r="M502" t="s">
        <v>1514</v>
      </c>
      <c r="N502" t="s">
        <v>1509</v>
      </c>
      <c r="O502">
        <v>2021</v>
      </c>
    </row>
    <row r="503" spans="1:15" hidden="1">
      <c r="A503" t="s">
        <v>495</v>
      </c>
      <c r="B503" t="s">
        <v>507</v>
      </c>
      <c r="C503" t="s">
        <v>1369</v>
      </c>
      <c r="D503" t="s">
        <v>226</v>
      </c>
      <c r="F503" t="s">
        <v>1370</v>
      </c>
      <c r="G503" t="s">
        <v>1353</v>
      </c>
      <c r="H503" t="s">
        <v>1353</v>
      </c>
      <c r="I503" t="s">
        <v>573</v>
      </c>
      <c r="J503" t="str">
        <f t="shared" si="7"/>
        <v>Scope 1Delivery vehiclesHGV (all diesel)Articulated (&gt;33t)0% Ladenmiles</v>
      </c>
      <c r="K503" t="str">
        <f>CONCATENATE(D503," ",F503," ",H503)</f>
        <v>Articulated (&gt;33t) 0% Laden miles</v>
      </c>
      <c r="L503" s="125">
        <v>1.04644</v>
      </c>
      <c r="M503" t="s">
        <v>1514</v>
      </c>
      <c r="N503" t="s">
        <v>1509</v>
      </c>
      <c r="O503">
        <v>2021</v>
      </c>
    </row>
    <row r="504" spans="1:15" hidden="1">
      <c r="A504" t="s">
        <v>495</v>
      </c>
      <c r="B504" t="s">
        <v>507</v>
      </c>
      <c r="C504" t="s">
        <v>1369</v>
      </c>
      <c r="D504" t="s">
        <v>226</v>
      </c>
      <c r="F504" t="s">
        <v>1371</v>
      </c>
      <c r="G504" t="s">
        <v>473</v>
      </c>
      <c r="H504" t="s">
        <v>473</v>
      </c>
      <c r="I504" t="s">
        <v>573</v>
      </c>
      <c r="J504" t="str">
        <f t="shared" si="7"/>
        <v>Scope 1Delivery vehiclesHGV (all diesel)Articulated (&gt;33t)50% Ladenkm</v>
      </c>
      <c r="K504" t="str">
        <f>CONCATENATE(B504," ",D504," ",F504," ",H504)</f>
        <v>Delivery vehicles Articulated (&gt;33t) 50% Laden km</v>
      </c>
      <c r="L504" s="125">
        <v>0.86153999999999997</v>
      </c>
      <c r="M504" t="s">
        <v>1514</v>
      </c>
      <c r="N504" t="s">
        <v>1509</v>
      </c>
      <c r="O504">
        <v>2021</v>
      </c>
    </row>
    <row r="505" spans="1:15" hidden="1">
      <c r="A505" t="s">
        <v>495</v>
      </c>
      <c r="B505" t="s">
        <v>507</v>
      </c>
      <c r="C505" t="s">
        <v>1369</v>
      </c>
      <c r="D505" t="s">
        <v>226</v>
      </c>
      <c r="F505" t="s">
        <v>1371</v>
      </c>
      <c r="G505" t="s">
        <v>1353</v>
      </c>
      <c r="H505" t="s">
        <v>1353</v>
      </c>
      <c r="I505" t="s">
        <v>573</v>
      </c>
      <c r="J505" t="str">
        <f t="shared" si="7"/>
        <v>Scope 1Delivery vehiclesHGV (all diesel)Articulated (&gt;33t)50% Ladenmiles</v>
      </c>
      <c r="K505" t="str">
        <f>CONCATENATE(D505," ",F505," ",H505)</f>
        <v>Articulated (&gt;33t) 50% Laden miles</v>
      </c>
      <c r="L505" s="125">
        <v>1.38652</v>
      </c>
      <c r="M505" t="s">
        <v>1514</v>
      </c>
      <c r="N505" t="s">
        <v>1509</v>
      </c>
      <c r="O505">
        <v>2021</v>
      </c>
    </row>
    <row r="506" spans="1:15" hidden="1">
      <c r="A506" t="s">
        <v>495</v>
      </c>
      <c r="B506" t="s">
        <v>507</v>
      </c>
      <c r="C506" t="s">
        <v>1369</v>
      </c>
      <c r="D506" t="s">
        <v>226</v>
      </c>
      <c r="F506" t="s">
        <v>1372</v>
      </c>
      <c r="G506" t="s">
        <v>473</v>
      </c>
      <c r="H506" t="s">
        <v>473</v>
      </c>
      <c r="I506" t="s">
        <v>573</v>
      </c>
      <c r="J506" t="str">
        <f t="shared" si="7"/>
        <v>Scope 1Delivery vehiclesHGV (all diesel)Articulated (&gt;33t)100% Ladenkm</v>
      </c>
      <c r="K506" t="str">
        <f>CONCATENATE(B506," ",D506," ",F506," ",H506)</f>
        <v>Delivery vehicles Articulated (&gt;33t) 100% Laden km</v>
      </c>
      <c r="L506" s="125">
        <v>1.0728599999999999</v>
      </c>
      <c r="M506" t="s">
        <v>1514</v>
      </c>
      <c r="N506" t="s">
        <v>1509</v>
      </c>
      <c r="O506">
        <v>2021</v>
      </c>
    </row>
    <row r="507" spans="1:15" hidden="1">
      <c r="A507" t="s">
        <v>495</v>
      </c>
      <c r="B507" t="s">
        <v>507</v>
      </c>
      <c r="C507" t="s">
        <v>1369</v>
      </c>
      <c r="D507" t="s">
        <v>226</v>
      </c>
      <c r="F507" t="s">
        <v>1372</v>
      </c>
      <c r="G507" t="s">
        <v>1353</v>
      </c>
      <c r="H507" t="s">
        <v>1353</v>
      </c>
      <c r="I507" t="s">
        <v>573</v>
      </c>
      <c r="J507" t="str">
        <f t="shared" si="7"/>
        <v>Scope 1Delivery vehiclesHGV (all diesel)Articulated (&gt;33t)100% Ladenmiles</v>
      </c>
      <c r="K507" t="str">
        <f>CONCATENATE(D507," ",F507," ",H507)</f>
        <v>Articulated (&gt;33t) 100% Laden miles</v>
      </c>
      <c r="L507" s="125">
        <v>1.7265900000000001</v>
      </c>
      <c r="M507" t="s">
        <v>1514</v>
      </c>
      <c r="N507" t="s">
        <v>1509</v>
      </c>
      <c r="O507">
        <v>2021</v>
      </c>
    </row>
    <row r="508" spans="1:15" hidden="1">
      <c r="A508" t="s">
        <v>495</v>
      </c>
      <c r="B508" t="s">
        <v>507</v>
      </c>
      <c r="C508" t="s">
        <v>1369</v>
      </c>
      <c r="D508" t="s">
        <v>226</v>
      </c>
      <c r="F508" t="s">
        <v>1373</v>
      </c>
      <c r="G508" t="s">
        <v>473</v>
      </c>
      <c r="H508" t="s">
        <v>473</v>
      </c>
      <c r="I508" t="s">
        <v>573</v>
      </c>
      <c r="J508" t="str">
        <f t="shared" si="7"/>
        <v>Scope 1Delivery vehiclesHGV (all diesel)Articulated (&gt;33t)Average ladenkm</v>
      </c>
      <c r="K508" t="str">
        <f>CONCATENATE(B508," ",D508," ",F508," ",H508)</f>
        <v>Delivery vehicles Articulated (&gt;33t) Average laden km</v>
      </c>
      <c r="L508" s="125">
        <v>0.91647999999999996</v>
      </c>
      <c r="M508" t="s">
        <v>1514</v>
      </c>
      <c r="N508" t="s">
        <v>1509</v>
      </c>
      <c r="O508">
        <v>2021</v>
      </c>
    </row>
    <row r="509" spans="1:15" hidden="1">
      <c r="A509" t="s">
        <v>495</v>
      </c>
      <c r="B509" t="s">
        <v>507</v>
      </c>
      <c r="C509" t="s">
        <v>1369</v>
      </c>
      <c r="D509" t="s">
        <v>226</v>
      </c>
      <c r="F509" t="s">
        <v>1373</v>
      </c>
      <c r="G509" t="s">
        <v>1353</v>
      </c>
      <c r="H509" t="s">
        <v>1353</v>
      </c>
      <c r="I509" t="s">
        <v>573</v>
      </c>
      <c r="J509" t="str">
        <f t="shared" si="7"/>
        <v>Scope 1Delivery vehiclesHGV (all diesel)Articulated (&gt;33t)Average ladenmiles</v>
      </c>
      <c r="K509" t="str">
        <f>CONCATENATE(D509," ",F509," ",H509)</f>
        <v>Articulated (&gt;33t) Average laden miles</v>
      </c>
      <c r="L509" s="125">
        <v>1.4749399999999999</v>
      </c>
      <c r="M509" t="s">
        <v>1514</v>
      </c>
      <c r="N509" t="s">
        <v>1509</v>
      </c>
      <c r="O509">
        <v>2021</v>
      </c>
    </row>
    <row r="510" spans="1:15" hidden="1">
      <c r="A510" t="s">
        <v>495</v>
      </c>
      <c r="B510" t="s">
        <v>507</v>
      </c>
      <c r="C510" t="s">
        <v>1369</v>
      </c>
      <c r="D510" t="s">
        <v>227</v>
      </c>
      <c r="F510" t="s">
        <v>1370</v>
      </c>
      <c r="G510" t="s">
        <v>473</v>
      </c>
      <c r="H510" t="s">
        <v>473</v>
      </c>
      <c r="I510" t="s">
        <v>573</v>
      </c>
      <c r="J510" t="str">
        <f t="shared" si="7"/>
        <v>Scope 1Delivery vehiclesHGV (all diesel)All artics0% Ladenkm</v>
      </c>
      <c r="K510" t="str">
        <f>CONCATENATE(B510," ",D510," ",F510," ",H510)</f>
        <v>Delivery vehicles All artics 0% Laden km</v>
      </c>
      <c r="L510" s="125">
        <v>0.64912999999999998</v>
      </c>
      <c r="M510" t="s">
        <v>1514</v>
      </c>
      <c r="N510" t="s">
        <v>1509</v>
      </c>
      <c r="O510">
        <v>2021</v>
      </c>
    </row>
    <row r="511" spans="1:15" hidden="1">
      <c r="A511" t="s">
        <v>495</v>
      </c>
      <c r="B511" t="s">
        <v>507</v>
      </c>
      <c r="C511" t="s">
        <v>1369</v>
      </c>
      <c r="D511" t="s">
        <v>227</v>
      </c>
      <c r="F511" t="s">
        <v>1370</v>
      </c>
      <c r="G511" t="s">
        <v>1353</v>
      </c>
      <c r="H511" t="s">
        <v>1353</v>
      </c>
      <c r="I511" t="s">
        <v>573</v>
      </c>
      <c r="J511" t="str">
        <f t="shared" si="7"/>
        <v>Scope 1Delivery vehiclesHGV (all diesel)All artics0% Ladenmiles</v>
      </c>
      <c r="K511" t="str">
        <f>CONCATENATE(D511," ",F511," ",H511)</f>
        <v>All artics 0% Laden miles</v>
      </c>
      <c r="L511" s="125">
        <v>1.0446800000000001</v>
      </c>
      <c r="M511" t="s">
        <v>1514</v>
      </c>
      <c r="N511" t="s">
        <v>1509</v>
      </c>
      <c r="O511">
        <v>2021</v>
      </c>
    </row>
    <row r="512" spans="1:15" hidden="1">
      <c r="A512" t="s">
        <v>495</v>
      </c>
      <c r="B512" t="s">
        <v>507</v>
      </c>
      <c r="C512" t="s">
        <v>1369</v>
      </c>
      <c r="D512" t="s">
        <v>227</v>
      </c>
      <c r="F512" t="s">
        <v>1371</v>
      </c>
      <c r="G512" t="s">
        <v>473</v>
      </c>
      <c r="H512" t="s">
        <v>473</v>
      </c>
      <c r="I512" t="s">
        <v>573</v>
      </c>
      <c r="J512" t="str">
        <f t="shared" si="7"/>
        <v>Scope 1Delivery vehiclesHGV (all diesel)All artics50% Ladenkm</v>
      </c>
      <c r="K512" t="str">
        <f>CONCATENATE(B512," ",D512," ",F512," ",H512)</f>
        <v>Delivery vehicles All artics 50% Laden km</v>
      </c>
      <c r="L512" s="125">
        <v>0.85802999999999996</v>
      </c>
      <c r="M512" t="s">
        <v>1514</v>
      </c>
      <c r="N512" t="s">
        <v>1509</v>
      </c>
      <c r="O512">
        <v>2021</v>
      </c>
    </row>
    <row r="513" spans="1:15" hidden="1">
      <c r="A513" t="s">
        <v>495</v>
      </c>
      <c r="B513" t="s">
        <v>507</v>
      </c>
      <c r="C513" t="s">
        <v>1369</v>
      </c>
      <c r="D513" t="s">
        <v>227</v>
      </c>
      <c r="F513" t="s">
        <v>1371</v>
      </c>
      <c r="G513" t="s">
        <v>1353</v>
      </c>
      <c r="H513" t="s">
        <v>1353</v>
      </c>
      <c r="I513" t="s">
        <v>573</v>
      </c>
      <c r="J513" t="str">
        <f t="shared" si="7"/>
        <v>Scope 1Delivery vehiclesHGV (all diesel)All artics50% Ladenmiles</v>
      </c>
      <c r="K513" t="str">
        <f>CONCATENATE(D513," ",F513," ",H513)</f>
        <v>All artics 50% Laden miles</v>
      </c>
      <c r="L513" s="125">
        <v>1.38087</v>
      </c>
      <c r="M513" t="s">
        <v>1514</v>
      </c>
      <c r="N513" t="s">
        <v>1509</v>
      </c>
      <c r="O513">
        <v>2021</v>
      </c>
    </row>
    <row r="514" spans="1:15" hidden="1">
      <c r="A514" t="s">
        <v>495</v>
      </c>
      <c r="B514" t="s">
        <v>507</v>
      </c>
      <c r="C514" t="s">
        <v>1369</v>
      </c>
      <c r="D514" t="s">
        <v>227</v>
      </c>
      <c r="F514" t="s">
        <v>1372</v>
      </c>
      <c r="G514" t="s">
        <v>473</v>
      </c>
      <c r="H514" t="s">
        <v>473</v>
      </c>
      <c r="I514" t="s">
        <v>573</v>
      </c>
      <c r="J514" t="str">
        <f t="shared" si="7"/>
        <v>Scope 1Delivery vehiclesHGV (all diesel)All artics100% Ladenkm</v>
      </c>
      <c r="K514" t="str">
        <f>CONCATENATE(B514," ",D514," ",F514," ",H514)</f>
        <v>Delivery vehicles All artics 100% Laden km</v>
      </c>
      <c r="L514" s="125">
        <v>1.06694</v>
      </c>
      <c r="M514" t="s">
        <v>1514</v>
      </c>
      <c r="N514" t="s">
        <v>1509</v>
      </c>
      <c r="O514">
        <v>2021</v>
      </c>
    </row>
    <row r="515" spans="1:15" hidden="1">
      <c r="A515" t="s">
        <v>495</v>
      </c>
      <c r="B515" t="s">
        <v>507</v>
      </c>
      <c r="C515" t="s">
        <v>1369</v>
      </c>
      <c r="D515" t="s">
        <v>227</v>
      </c>
      <c r="F515" t="s">
        <v>1372</v>
      </c>
      <c r="G515" t="s">
        <v>1353</v>
      </c>
      <c r="H515" t="s">
        <v>1353</v>
      </c>
      <c r="I515" t="s">
        <v>573</v>
      </c>
      <c r="J515" t="str">
        <f t="shared" ref="J515:J578" si="8">CONCATENATE(A515,B515,C515,D515,E515,F515,G515)</f>
        <v>Scope 1Delivery vehiclesHGV (all diesel)All artics100% Ladenmiles</v>
      </c>
      <c r="K515" t="str">
        <f>CONCATENATE(D515," ",F515," ",H515)</f>
        <v>All artics 100% Laden miles</v>
      </c>
      <c r="L515" s="125">
        <v>1.7170700000000001</v>
      </c>
      <c r="M515" t="s">
        <v>1514</v>
      </c>
      <c r="N515" t="s">
        <v>1509</v>
      </c>
      <c r="O515">
        <v>2021</v>
      </c>
    </row>
    <row r="516" spans="1:15" hidden="1">
      <c r="A516" t="s">
        <v>495</v>
      </c>
      <c r="B516" t="s">
        <v>507</v>
      </c>
      <c r="C516" t="s">
        <v>1369</v>
      </c>
      <c r="D516" t="s">
        <v>227</v>
      </c>
      <c r="F516" t="s">
        <v>1373</v>
      </c>
      <c r="G516" t="s">
        <v>473</v>
      </c>
      <c r="H516" t="s">
        <v>473</v>
      </c>
      <c r="I516" t="s">
        <v>573</v>
      </c>
      <c r="J516" t="str">
        <f t="shared" si="8"/>
        <v>Scope 1Delivery vehiclesHGV (all diesel)All articsAverage ladenkm</v>
      </c>
      <c r="K516" t="str">
        <f>CONCATENATE(B516," ",D516," ",F516," ",H516)</f>
        <v>Delivery vehicles All artics Average laden km</v>
      </c>
      <c r="L516" s="125">
        <v>0.91047999999999996</v>
      </c>
      <c r="M516" t="s">
        <v>1514</v>
      </c>
      <c r="N516" t="s">
        <v>1509</v>
      </c>
      <c r="O516">
        <v>2021</v>
      </c>
    </row>
    <row r="517" spans="1:15" hidden="1">
      <c r="A517" t="s">
        <v>495</v>
      </c>
      <c r="B517" t="s">
        <v>507</v>
      </c>
      <c r="C517" t="s">
        <v>1369</v>
      </c>
      <c r="D517" t="s">
        <v>227</v>
      </c>
      <c r="F517" t="s">
        <v>1373</v>
      </c>
      <c r="G517" t="s">
        <v>1353</v>
      </c>
      <c r="H517" t="s">
        <v>1353</v>
      </c>
      <c r="I517" t="s">
        <v>573</v>
      </c>
      <c r="J517" t="str">
        <f t="shared" si="8"/>
        <v>Scope 1Delivery vehiclesHGV (all diesel)All articsAverage ladenmiles</v>
      </c>
      <c r="K517" t="str">
        <f>CONCATENATE(D517," ",F517," ",H517)</f>
        <v>All artics Average laden miles</v>
      </c>
      <c r="L517" s="125">
        <v>1.4652700000000001</v>
      </c>
      <c r="M517" t="s">
        <v>1514</v>
      </c>
      <c r="N517" t="s">
        <v>1509</v>
      </c>
      <c r="O517">
        <v>2021</v>
      </c>
    </row>
    <row r="518" spans="1:15" hidden="1">
      <c r="A518" t="s">
        <v>495</v>
      </c>
      <c r="B518" t="s">
        <v>507</v>
      </c>
      <c r="C518" t="s">
        <v>1369</v>
      </c>
      <c r="D518" t="s">
        <v>228</v>
      </c>
      <c r="F518" t="s">
        <v>1370</v>
      </c>
      <c r="G518" t="s">
        <v>473</v>
      </c>
      <c r="H518" t="s">
        <v>473</v>
      </c>
      <c r="I518" t="s">
        <v>573</v>
      </c>
      <c r="J518" t="str">
        <f t="shared" si="8"/>
        <v>Scope 1Delivery vehiclesHGV (all diesel)All HGVs0% Ladenkm</v>
      </c>
      <c r="K518" t="str">
        <f>CONCATENATE(B518," ",D518," ",F518," ",H518)</f>
        <v>Delivery vehicles All HGVs 0% Laden km</v>
      </c>
      <c r="L518" s="125">
        <v>0.65573000000000004</v>
      </c>
      <c r="M518" t="s">
        <v>1514</v>
      </c>
      <c r="N518" t="s">
        <v>1509</v>
      </c>
      <c r="O518">
        <v>2021</v>
      </c>
    </row>
    <row r="519" spans="1:15" hidden="1">
      <c r="A519" t="s">
        <v>495</v>
      </c>
      <c r="B519" t="s">
        <v>507</v>
      </c>
      <c r="C519" t="s">
        <v>1369</v>
      </c>
      <c r="D519" t="s">
        <v>228</v>
      </c>
      <c r="F519" t="s">
        <v>1370</v>
      </c>
      <c r="G519" t="s">
        <v>1353</v>
      </c>
      <c r="H519" t="s">
        <v>1353</v>
      </c>
      <c r="I519" t="s">
        <v>573</v>
      </c>
      <c r="J519" t="str">
        <f t="shared" si="8"/>
        <v>Scope 1Delivery vehiclesHGV (all diesel)All HGVs0% Ladenmiles</v>
      </c>
      <c r="K519" t="str">
        <f>CONCATENATE(D519," ",F519," ",H519)</f>
        <v>All HGVs 0% Laden miles</v>
      </c>
      <c r="L519" s="125">
        <v>1.0552999999999999</v>
      </c>
      <c r="M519" t="s">
        <v>1514</v>
      </c>
      <c r="N519" t="s">
        <v>1509</v>
      </c>
      <c r="O519">
        <v>2021</v>
      </c>
    </row>
    <row r="520" spans="1:15" hidden="1">
      <c r="A520" t="s">
        <v>495</v>
      </c>
      <c r="B520" t="s">
        <v>507</v>
      </c>
      <c r="C520" t="s">
        <v>1369</v>
      </c>
      <c r="D520" t="s">
        <v>228</v>
      </c>
      <c r="F520" t="s">
        <v>1371</v>
      </c>
      <c r="G520" t="s">
        <v>473</v>
      </c>
      <c r="H520" t="s">
        <v>473</v>
      </c>
      <c r="I520" t="s">
        <v>573</v>
      </c>
      <c r="J520" t="str">
        <f t="shared" si="8"/>
        <v>Scope 1Delivery vehiclesHGV (all diesel)All HGVs50% Ladenkm</v>
      </c>
      <c r="K520" t="str">
        <f>CONCATENATE(B520," ",D520," ",F520," ",H520)</f>
        <v>Delivery vehicles All HGVs 50% Laden km</v>
      </c>
      <c r="L520" s="125">
        <v>0.82850999999999997</v>
      </c>
      <c r="M520" t="s">
        <v>1514</v>
      </c>
      <c r="N520" t="s">
        <v>1509</v>
      </c>
      <c r="O520">
        <v>2021</v>
      </c>
    </row>
    <row r="521" spans="1:15" hidden="1">
      <c r="A521" t="s">
        <v>495</v>
      </c>
      <c r="B521" t="s">
        <v>507</v>
      </c>
      <c r="C521" t="s">
        <v>1369</v>
      </c>
      <c r="D521" t="s">
        <v>228</v>
      </c>
      <c r="F521" t="s">
        <v>1371</v>
      </c>
      <c r="G521" t="s">
        <v>1353</v>
      </c>
      <c r="H521" t="s">
        <v>1353</v>
      </c>
      <c r="I521" t="s">
        <v>573</v>
      </c>
      <c r="J521" t="str">
        <f t="shared" si="8"/>
        <v>Scope 1Delivery vehiclesHGV (all diesel)All HGVs50% Ladenmiles</v>
      </c>
      <c r="K521" t="str">
        <f>CONCATENATE(D521," ",F521," ",H521)</f>
        <v>All HGVs 50% Laden miles</v>
      </c>
      <c r="L521" s="125">
        <v>1.33335</v>
      </c>
      <c r="M521" t="s">
        <v>1514</v>
      </c>
      <c r="N521" t="s">
        <v>1509</v>
      </c>
      <c r="O521">
        <v>2021</v>
      </c>
    </row>
    <row r="522" spans="1:15" hidden="1">
      <c r="A522" t="s">
        <v>495</v>
      </c>
      <c r="B522" t="s">
        <v>507</v>
      </c>
      <c r="C522" t="s">
        <v>1369</v>
      </c>
      <c r="D522" t="s">
        <v>228</v>
      </c>
      <c r="F522" t="s">
        <v>1372</v>
      </c>
      <c r="G522" t="s">
        <v>473</v>
      </c>
      <c r="H522" t="s">
        <v>473</v>
      </c>
      <c r="I522" t="s">
        <v>573</v>
      </c>
      <c r="J522" t="str">
        <f t="shared" si="8"/>
        <v>Scope 1Delivery vehiclesHGV (all diesel)All HGVs100% Ladenkm</v>
      </c>
      <c r="K522" t="str">
        <f>CONCATENATE(B522," ",D522," ",F522," ",H522)</f>
        <v>Delivery vehicles All HGVs 100% Laden km</v>
      </c>
      <c r="L522" s="125">
        <v>1.0012799999999999</v>
      </c>
      <c r="M522" t="s">
        <v>1514</v>
      </c>
      <c r="N522" t="s">
        <v>1509</v>
      </c>
      <c r="O522">
        <v>2021</v>
      </c>
    </row>
    <row r="523" spans="1:15" hidden="1">
      <c r="A523" t="s">
        <v>495</v>
      </c>
      <c r="B523" t="s">
        <v>507</v>
      </c>
      <c r="C523" t="s">
        <v>1369</v>
      </c>
      <c r="D523" t="s">
        <v>228</v>
      </c>
      <c r="F523" t="s">
        <v>1372</v>
      </c>
      <c r="G523" t="s">
        <v>1353</v>
      </c>
      <c r="H523" t="s">
        <v>1353</v>
      </c>
      <c r="I523" t="s">
        <v>573</v>
      </c>
      <c r="J523" t="str">
        <f t="shared" si="8"/>
        <v>Scope 1Delivery vehiclesHGV (all diesel)All HGVs100% Ladenmiles</v>
      </c>
      <c r="K523" t="str">
        <f>CONCATENATE(D523," ",F523," ",H523)</f>
        <v>All HGVs 100% Laden miles</v>
      </c>
      <c r="L523" s="125">
        <v>1.6113999999999999</v>
      </c>
      <c r="M523" t="s">
        <v>1514</v>
      </c>
      <c r="N523" t="s">
        <v>1509</v>
      </c>
      <c r="O523">
        <v>2021</v>
      </c>
    </row>
    <row r="524" spans="1:15" hidden="1">
      <c r="A524" t="s">
        <v>495</v>
      </c>
      <c r="B524" t="s">
        <v>507</v>
      </c>
      <c r="C524" t="s">
        <v>1369</v>
      </c>
      <c r="D524" t="s">
        <v>228</v>
      </c>
      <c r="F524" t="s">
        <v>1373</v>
      </c>
      <c r="G524" t="s">
        <v>473</v>
      </c>
      <c r="H524" t="s">
        <v>473</v>
      </c>
      <c r="I524" t="s">
        <v>573</v>
      </c>
      <c r="J524" t="str">
        <f t="shared" si="8"/>
        <v>Scope 1Delivery vehiclesHGV (all diesel)All HGVsAverage ladenkm</v>
      </c>
      <c r="K524" t="str">
        <f>CONCATENATE(B524," ",D524," ",F524," ",H524)</f>
        <v>Delivery vehicles All HGVs Average laden km</v>
      </c>
      <c r="L524" s="125">
        <v>0.86407</v>
      </c>
      <c r="M524" t="s">
        <v>1514</v>
      </c>
      <c r="N524" t="s">
        <v>1509</v>
      </c>
      <c r="O524">
        <v>2021</v>
      </c>
    </row>
    <row r="525" spans="1:15" hidden="1">
      <c r="A525" t="s">
        <v>495</v>
      </c>
      <c r="B525" t="s">
        <v>507</v>
      </c>
      <c r="C525" t="s">
        <v>1369</v>
      </c>
      <c r="D525" t="s">
        <v>228</v>
      </c>
      <c r="F525" t="s">
        <v>1373</v>
      </c>
      <c r="G525" t="s">
        <v>1353</v>
      </c>
      <c r="H525" t="s">
        <v>1353</v>
      </c>
      <c r="I525" t="s">
        <v>573</v>
      </c>
      <c r="J525" t="str">
        <f t="shared" si="8"/>
        <v>Scope 1Delivery vehiclesHGV (all diesel)All HGVsAverage ladenmiles</v>
      </c>
      <c r="K525" t="str">
        <f>CONCATENATE(D525," ",F525," ",H525)</f>
        <v>All HGVs Average laden miles</v>
      </c>
      <c r="L525" s="125">
        <v>1.3905799999999999</v>
      </c>
      <c r="M525" t="s">
        <v>1514</v>
      </c>
      <c r="N525" t="s">
        <v>1509</v>
      </c>
      <c r="O525">
        <v>2021</v>
      </c>
    </row>
    <row r="526" spans="1:15" hidden="1">
      <c r="A526" t="s">
        <v>495</v>
      </c>
      <c r="B526" t="s">
        <v>507</v>
      </c>
      <c r="C526" t="s">
        <v>1374</v>
      </c>
      <c r="D526" t="s">
        <v>222</v>
      </c>
      <c r="F526" t="s">
        <v>1370</v>
      </c>
      <c r="G526" t="s">
        <v>473</v>
      </c>
      <c r="H526" t="s">
        <v>473</v>
      </c>
      <c r="I526" t="s">
        <v>573</v>
      </c>
      <c r="J526" t="str">
        <f t="shared" si="8"/>
        <v>Scope 1Delivery vehiclesHGVs refrigerated (all diesel)Rigid (&gt;3.5 - 7.5 tonnes)0% Ladenkm</v>
      </c>
      <c r="K526" t="str">
        <f>CONCATENATE(B526," ",D526," ",F526," ",H526)</f>
        <v>Delivery vehicles Rigid (&gt;3.5 - 7.5 tonnes) 0% Laden km</v>
      </c>
      <c r="L526" s="125">
        <v>0.5302</v>
      </c>
      <c r="M526" t="s">
        <v>1514</v>
      </c>
      <c r="N526" t="s">
        <v>1509</v>
      </c>
      <c r="O526">
        <v>2021</v>
      </c>
    </row>
    <row r="527" spans="1:15" hidden="1">
      <c r="A527" t="s">
        <v>495</v>
      </c>
      <c r="B527" t="s">
        <v>507</v>
      </c>
      <c r="C527" t="s">
        <v>1374</v>
      </c>
      <c r="D527" t="s">
        <v>222</v>
      </c>
      <c r="F527" t="s">
        <v>1370</v>
      </c>
      <c r="G527" t="s">
        <v>1353</v>
      </c>
      <c r="H527" t="s">
        <v>1353</v>
      </c>
      <c r="I527" t="s">
        <v>573</v>
      </c>
      <c r="J527" t="str">
        <f t="shared" si="8"/>
        <v>Scope 1Delivery vehiclesHGVs refrigerated (all diesel)Rigid (&gt;3.5 - 7.5 tonnes)0% Ladenmiles</v>
      </c>
      <c r="K527" t="str">
        <f>CONCATENATE(D527," ",F527," ",H527)</f>
        <v>Rigid (&gt;3.5 - 7.5 tonnes) 0% Laden miles</v>
      </c>
      <c r="L527" s="125">
        <v>0.85328000000000004</v>
      </c>
      <c r="M527" t="s">
        <v>1514</v>
      </c>
      <c r="N527" t="s">
        <v>1509</v>
      </c>
      <c r="O527">
        <v>2021</v>
      </c>
    </row>
    <row r="528" spans="1:15" hidden="1">
      <c r="A528" t="s">
        <v>495</v>
      </c>
      <c r="B528" t="s">
        <v>507</v>
      </c>
      <c r="C528" t="s">
        <v>1374</v>
      </c>
      <c r="D528" t="s">
        <v>222</v>
      </c>
      <c r="F528" t="s">
        <v>1371</v>
      </c>
      <c r="G528" t="s">
        <v>473</v>
      </c>
      <c r="H528" t="s">
        <v>473</v>
      </c>
      <c r="I528" t="s">
        <v>573</v>
      </c>
      <c r="J528" t="str">
        <f t="shared" si="8"/>
        <v>Scope 1Delivery vehiclesHGVs refrigerated (all diesel)Rigid (&gt;3.5 - 7.5 tonnes)50% Ladenkm</v>
      </c>
      <c r="K528" t="str">
        <f>CONCATENATE(B528," ",D528," ",F528," ",H528)</f>
        <v>Delivery vehicles Rigid (&gt;3.5 - 7.5 tonnes) 50% Laden km</v>
      </c>
      <c r="L528" s="125">
        <v>0.57577999999999996</v>
      </c>
      <c r="M528" t="s">
        <v>1514</v>
      </c>
      <c r="N528" t="s">
        <v>1509</v>
      </c>
      <c r="O528">
        <v>2021</v>
      </c>
    </row>
    <row r="529" spans="1:15" hidden="1">
      <c r="A529" t="s">
        <v>495</v>
      </c>
      <c r="B529" t="s">
        <v>507</v>
      </c>
      <c r="C529" t="s">
        <v>1374</v>
      </c>
      <c r="D529" t="s">
        <v>222</v>
      </c>
      <c r="F529" t="s">
        <v>1371</v>
      </c>
      <c r="G529" t="s">
        <v>1353</v>
      </c>
      <c r="H529" t="s">
        <v>1353</v>
      </c>
      <c r="I529" t="s">
        <v>573</v>
      </c>
      <c r="J529" t="str">
        <f t="shared" si="8"/>
        <v>Scope 1Delivery vehiclesHGVs refrigerated (all diesel)Rigid (&gt;3.5 - 7.5 tonnes)50% Ladenmiles</v>
      </c>
      <c r="K529" t="str">
        <f>CONCATENATE(D529," ",F529," ",H529)</f>
        <v>Rigid (&gt;3.5 - 7.5 tonnes) 50% Laden miles</v>
      </c>
      <c r="L529" s="125">
        <v>0.92662</v>
      </c>
      <c r="M529" t="s">
        <v>1514</v>
      </c>
      <c r="N529" t="s">
        <v>1509</v>
      </c>
      <c r="O529">
        <v>2021</v>
      </c>
    </row>
    <row r="530" spans="1:15" hidden="1">
      <c r="A530" t="s">
        <v>495</v>
      </c>
      <c r="B530" t="s">
        <v>507</v>
      </c>
      <c r="C530" t="s">
        <v>1374</v>
      </c>
      <c r="D530" t="s">
        <v>222</v>
      </c>
      <c r="F530" t="s">
        <v>1372</v>
      </c>
      <c r="G530" t="s">
        <v>473</v>
      </c>
      <c r="H530" t="s">
        <v>473</v>
      </c>
      <c r="I530" t="s">
        <v>573</v>
      </c>
      <c r="J530" t="str">
        <f t="shared" si="8"/>
        <v>Scope 1Delivery vehiclesHGVs refrigerated (all diesel)Rigid (&gt;3.5 - 7.5 tonnes)100% Ladenkm</v>
      </c>
      <c r="K530" t="str">
        <f>CONCATENATE(B530," ",D530," ",F530," ",H530)</f>
        <v>Delivery vehicles Rigid (&gt;3.5 - 7.5 tonnes) 100% Laden km</v>
      </c>
      <c r="L530" s="125">
        <v>0.62134999999999996</v>
      </c>
      <c r="M530" t="s">
        <v>1514</v>
      </c>
      <c r="N530" t="s">
        <v>1509</v>
      </c>
      <c r="O530">
        <v>2021</v>
      </c>
    </row>
    <row r="531" spans="1:15" hidden="1">
      <c r="A531" t="s">
        <v>495</v>
      </c>
      <c r="B531" t="s">
        <v>507</v>
      </c>
      <c r="C531" t="s">
        <v>1374</v>
      </c>
      <c r="D531" t="s">
        <v>222</v>
      </c>
      <c r="F531" t="s">
        <v>1372</v>
      </c>
      <c r="G531" t="s">
        <v>1353</v>
      </c>
      <c r="H531" t="s">
        <v>1353</v>
      </c>
      <c r="I531" t="s">
        <v>573</v>
      </c>
      <c r="J531" t="str">
        <f t="shared" si="8"/>
        <v>Scope 1Delivery vehiclesHGVs refrigerated (all diesel)Rigid (&gt;3.5 - 7.5 tonnes)100% Ladenmiles</v>
      </c>
      <c r="K531" t="str">
        <f>CONCATENATE(D531," ",F531," ",H531)</f>
        <v>Rigid (&gt;3.5 - 7.5 tonnes) 100% Laden miles</v>
      </c>
      <c r="L531" s="125">
        <v>0.99997000000000003</v>
      </c>
      <c r="M531" t="s">
        <v>1514</v>
      </c>
      <c r="N531" t="s">
        <v>1509</v>
      </c>
      <c r="O531">
        <v>2021</v>
      </c>
    </row>
    <row r="532" spans="1:15" hidden="1">
      <c r="A532" t="s">
        <v>495</v>
      </c>
      <c r="B532" t="s">
        <v>507</v>
      </c>
      <c r="C532" t="s">
        <v>1374</v>
      </c>
      <c r="D532" t="s">
        <v>222</v>
      </c>
      <c r="F532" t="s">
        <v>1373</v>
      </c>
      <c r="G532" t="s">
        <v>473</v>
      </c>
      <c r="H532" t="s">
        <v>473</v>
      </c>
      <c r="I532" t="s">
        <v>573</v>
      </c>
      <c r="J532" t="str">
        <f t="shared" si="8"/>
        <v>Scope 1Delivery vehiclesHGVs refrigerated (all diesel)Rigid (&gt;3.5 - 7.5 tonnes)Average ladenkm</v>
      </c>
      <c r="K532" t="str">
        <f>CONCATENATE(B532," ",D532," ",F532," ",H532)</f>
        <v>Delivery vehicles Rigid (&gt;3.5 - 7.5 tonnes) Average laden km</v>
      </c>
      <c r="L532" s="125">
        <v>0.57213000000000003</v>
      </c>
      <c r="M532" t="s">
        <v>1514</v>
      </c>
      <c r="N532" t="s">
        <v>1509</v>
      </c>
      <c r="O532">
        <v>2021</v>
      </c>
    </row>
    <row r="533" spans="1:15" hidden="1">
      <c r="A533" t="s">
        <v>495</v>
      </c>
      <c r="B533" t="s">
        <v>507</v>
      </c>
      <c r="C533" t="s">
        <v>1374</v>
      </c>
      <c r="D533" t="s">
        <v>222</v>
      </c>
      <c r="F533" t="s">
        <v>1373</v>
      </c>
      <c r="G533" t="s">
        <v>1353</v>
      </c>
      <c r="H533" t="s">
        <v>1353</v>
      </c>
      <c r="I533" t="s">
        <v>573</v>
      </c>
      <c r="J533" t="str">
        <f t="shared" si="8"/>
        <v>Scope 1Delivery vehiclesHGVs refrigerated (all diesel)Rigid (&gt;3.5 - 7.5 tonnes)Average ladenmiles</v>
      </c>
      <c r="K533" t="str">
        <f>CONCATENATE(D533," ",F533," ",H533)</f>
        <v>Rigid (&gt;3.5 - 7.5 tonnes) Average laden miles</v>
      </c>
      <c r="L533" s="125">
        <v>0.92076000000000002</v>
      </c>
      <c r="M533" t="s">
        <v>1514</v>
      </c>
      <c r="N533" t="s">
        <v>1509</v>
      </c>
      <c r="O533">
        <v>2021</v>
      </c>
    </row>
    <row r="534" spans="1:15" hidden="1">
      <c r="A534" t="s">
        <v>495</v>
      </c>
      <c r="B534" t="s">
        <v>507</v>
      </c>
      <c r="C534" t="s">
        <v>1374</v>
      </c>
      <c r="D534" t="s">
        <v>223</v>
      </c>
      <c r="F534" t="s">
        <v>1370</v>
      </c>
      <c r="G534" t="s">
        <v>473</v>
      </c>
      <c r="H534" t="s">
        <v>473</v>
      </c>
      <c r="I534" t="s">
        <v>573</v>
      </c>
      <c r="J534" t="str">
        <f t="shared" si="8"/>
        <v>Scope 1Delivery vehiclesHGVs refrigerated (all diesel)Rigid (&gt;7.5 tonnes-17 tonnes)0% Ladenkm</v>
      </c>
      <c r="K534" t="str">
        <f>CONCATENATE(B534," ",D534," ",F534," ",H534)</f>
        <v>Delivery vehicles Rigid (&gt;7.5 tonnes-17 tonnes) 0% Laden km</v>
      </c>
      <c r="L534" s="125">
        <v>0.63751999999999998</v>
      </c>
      <c r="M534" t="s">
        <v>1514</v>
      </c>
      <c r="N534" t="s">
        <v>1509</v>
      </c>
      <c r="O534">
        <v>2021</v>
      </c>
    </row>
    <row r="535" spans="1:15" hidden="1">
      <c r="A535" t="s">
        <v>495</v>
      </c>
      <c r="B535" t="s">
        <v>507</v>
      </c>
      <c r="C535" t="s">
        <v>1374</v>
      </c>
      <c r="D535" t="s">
        <v>223</v>
      </c>
      <c r="F535" t="s">
        <v>1370</v>
      </c>
      <c r="G535" t="s">
        <v>1353</v>
      </c>
      <c r="H535" t="s">
        <v>1353</v>
      </c>
      <c r="I535" t="s">
        <v>573</v>
      </c>
      <c r="J535" t="str">
        <f t="shared" si="8"/>
        <v>Scope 1Delivery vehiclesHGVs refrigerated (all diesel)Rigid (&gt;7.5 tonnes-17 tonnes)0% Ladenmiles</v>
      </c>
      <c r="K535" t="str">
        <f>CONCATENATE(D535," ",F535," ",H535)</f>
        <v>Rigid (&gt;7.5 tonnes-17 tonnes) 0% Laden miles</v>
      </c>
      <c r="L535" s="125">
        <v>1.02599</v>
      </c>
      <c r="M535" t="s">
        <v>1514</v>
      </c>
      <c r="N535" t="s">
        <v>1509</v>
      </c>
      <c r="O535">
        <v>2021</v>
      </c>
    </row>
    <row r="536" spans="1:15" hidden="1">
      <c r="A536" t="s">
        <v>495</v>
      </c>
      <c r="B536" t="s">
        <v>507</v>
      </c>
      <c r="C536" t="s">
        <v>1374</v>
      </c>
      <c r="D536" t="s">
        <v>223</v>
      </c>
      <c r="F536" t="s">
        <v>1371</v>
      </c>
      <c r="G536" t="s">
        <v>473</v>
      </c>
      <c r="H536" t="s">
        <v>473</v>
      </c>
      <c r="I536" t="s">
        <v>573</v>
      </c>
      <c r="J536" t="str">
        <f t="shared" si="8"/>
        <v>Scope 1Delivery vehiclesHGVs refrigerated (all diesel)Rigid (&gt;7.5 tonnes-17 tonnes)50% Ladenkm</v>
      </c>
      <c r="K536" t="str">
        <f>CONCATENATE(B536," ",D536," ",F536," ",H536)</f>
        <v>Delivery vehicles Rigid (&gt;7.5 tonnes-17 tonnes) 50% Laden km</v>
      </c>
      <c r="L536" s="125">
        <v>0.72753000000000001</v>
      </c>
      <c r="M536" t="s">
        <v>1514</v>
      </c>
      <c r="N536" t="s">
        <v>1509</v>
      </c>
      <c r="O536">
        <v>2021</v>
      </c>
    </row>
    <row r="537" spans="1:15" hidden="1">
      <c r="A537" t="s">
        <v>495</v>
      </c>
      <c r="B537" t="s">
        <v>507</v>
      </c>
      <c r="C537" t="s">
        <v>1374</v>
      </c>
      <c r="D537" t="s">
        <v>223</v>
      </c>
      <c r="F537" t="s">
        <v>1371</v>
      </c>
      <c r="G537" t="s">
        <v>1353</v>
      </c>
      <c r="H537" t="s">
        <v>1353</v>
      </c>
      <c r="I537" t="s">
        <v>573</v>
      </c>
      <c r="J537" t="str">
        <f t="shared" si="8"/>
        <v>Scope 1Delivery vehiclesHGVs refrigerated (all diesel)Rigid (&gt;7.5 tonnes-17 tonnes)50% Ladenmiles</v>
      </c>
      <c r="K537" t="str">
        <f>CONCATENATE(D537," ",F537," ",H537)</f>
        <v>Rigid (&gt;7.5 tonnes-17 tonnes) 50% Laden miles</v>
      </c>
      <c r="L537" s="125">
        <v>1.1708499999999999</v>
      </c>
      <c r="M537" t="s">
        <v>1514</v>
      </c>
      <c r="N537" t="s">
        <v>1509</v>
      </c>
      <c r="O537">
        <v>2021</v>
      </c>
    </row>
    <row r="538" spans="1:15" hidden="1">
      <c r="A538" t="s">
        <v>495</v>
      </c>
      <c r="B538" t="s">
        <v>507</v>
      </c>
      <c r="C538" t="s">
        <v>1374</v>
      </c>
      <c r="D538" t="s">
        <v>223</v>
      </c>
      <c r="F538" t="s">
        <v>1372</v>
      </c>
      <c r="G538" t="s">
        <v>473</v>
      </c>
      <c r="H538" t="s">
        <v>473</v>
      </c>
      <c r="I538" t="s">
        <v>573</v>
      </c>
      <c r="J538" t="str">
        <f t="shared" si="8"/>
        <v>Scope 1Delivery vehiclesHGVs refrigerated (all diesel)Rigid (&gt;7.5 tonnes-17 tonnes)100% Ladenkm</v>
      </c>
      <c r="K538" t="str">
        <f>CONCATENATE(B538," ",D538," ",F538," ",H538)</f>
        <v>Delivery vehicles Rigid (&gt;7.5 tonnes-17 tonnes) 100% Laden km</v>
      </c>
      <c r="L538" s="125">
        <v>0.81755</v>
      </c>
      <c r="M538" t="s">
        <v>1514</v>
      </c>
      <c r="N538" t="s">
        <v>1509</v>
      </c>
      <c r="O538">
        <v>2021</v>
      </c>
    </row>
    <row r="539" spans="1:15" hidden="1">
      <c r="A539" t="s">
        <v>495</v>
      </c>
      <c r="B539" t="s">
        <v>507</v>
      </c>
      <c r="C539" t="s">
        <v>1374</v>
      </c>
      <c r="D539" t="s">
        <v>223</v>
      </c>
      <c r="F539" t="s">
        <v>1372</v>
      </c>
      <c r="G539" t="s">
        <v>1353</v>
      </c>
      <c r="H539" t="s">
        <v>1353</v>
      </c>
      <c r="I539" t="s">
        <v>573</v>
      </c>
      <c r="J539" t="str">
        <f t="shared" si="8"/>
        <v>Scope 1Delivery vehiclesHGVs refrigerated (all diesel)Rigid (&gt;7.5 tonnes-17 tonnes)100% Ladenmiles</v>
      </c>
      <c r="K539" t="str">
        <f>CONCATENATE(D539," ",F539," ",H539)</f>
        <v>Rigid (&gt;7.5 tonnes-17 tonnes) 100% Laden miles</v>
      </c>
      <c r="L539" s="125">
        <v>1.31572</v>
      </c>
      <c r="M539" t="s">
        <v>1514</v>
      </c>
      <c r="N539" t="s">
        <v>1509</v>
      </c>
      <c r="O539">
        <v>2021</v>
      </c>
    </row>
    <row r="540" spans="1:15" hidden="1">
      <c r="A540" t="s">
        <v>495</v>
      </c>
      <c r="B540" t="s">
        <v>507</v>
      </c>
      <c r="C540" t="s">
        <v>1374</v>
      </c>
      <c r="D540" t="s">
        <v>223</v>
      </c>
      <c r="F540" t="s">
        <v>1373</v>
      </c>
      <c r="G540" t="s">
        <v>473</v>
      </c>
      <c r="H540" t="s">
        <v>473</v>
      </c>
      <c r="I540" t="s">
        <v>573</v>
      </c>
      <c r="J540" t="str">
        <f t="shared" si="8"/>
        <v>Scope 1Delivery vehiclesHGVs refrigerated (all diesel)Rigid (&gt;7.5 tonnes-17 tonnes)Average ladenkm</v>
      </c>
      <c r="K540" t="str">
        <f>CONCATENATE(B540," ",D540," ",F540," ",H540)</f>
        <v>Delivery vehicles Rigid (&gt;7.5 tonnes-17 tonnes) Average laden km</v>
      </c>
      <c r="L540" s="125">
        <v>0.69872999999999996</v>
      </c>
      <c r="M540" t="s">
        <v>1514</v>
      </c>
      <c r="N540" t="s">
        <v>1509</v>
      </c>
      <c r="O540">
        <v>2021</v>
      </c>
    </row>
    <row r="541" spans="1:15" hidden="1">
      <c r="A541" t="s">
        <v>495</v>
      </c>
      <c r="B541" t="s">
        <v>507</v>
      </c>
      <c r="C541" t="s">
        <v>1374</v>
      </c>
      <c r="D541" t="s">
        <v>223</v>
      </c>
      <c r="F541" t="s">
        <v>1373</v>
      </c>
      <c r="G541" t="s">
        <v>1353</v>
      </c>
      <c r="H541" t="s">
        <v>1353</v>
      </c>
      <c r="I541" t="s">
        <v>573</v>
      </c>
      <c r="J541" t="str">
        <f t="shared" si="8"/>
        <v>Scope 1Delivery vehiclesHGVs refrigerated (all diesel)Rigid (&gt;7.5 tonnes-17 tonnes)Average ladenmiles</v>
      </c>
      <c r="K541" t="str">
        <f>CONCATENATE(D541," ",F541," ",H541)</f>
        <v>Rigid (&gt;7.5 tonnes-17 tonnes) Average laden miles</v>
      </c>
      <c r="L541" s="125">
        <v>1.1245000000000001</v>
      </c>
      <c r="M541" t="s">
        <v>1514</v>
      </c>
      <c r="N541" t="s">
        <v>1509</v>
      </c>
      <c r="O541">
        <v>2021</v>
      </c>
    </row>
    <row r="542" spans="1:15" hidden="1">
      <c r="A542" t="s">
        <v>495</v>
      </c>
      <c r="B542" t="s">
        <v>507</v>
      </c>
      <c r="C542" t="s">
        <v>1374</v>
      </c>
      <c r="D542" t="s">
        <v>224</v>
      </c>
      <c r="F542" t="s">
        <v>1370</v>
      </c>
      <c r="G542" t="s">
        <v>473</v>
      </c>
      <c r="H542" t="s">
        <v>473</v>
      </c>
      <c r="I542" t="s">
        <v>573</v>
      </c>
      <c r="J542" t="str">
        <f t="shared" si="8"/>
        <v>Scope 1Delivery vehiclesHGVs refrigerated (all diesel)Rigid (&gt;17 tonnes)0% Ladenkm</v>
      </c>
      <c r="K542" t="str">
        <f>CONCATENATE(B542," ",D542," ",F542," ",H542)</f>
        <v>Delivery vehicles Rigid (&gt;17 tonnes) 0% Laden km</v>
      </c>
      <c r="L542" s="125">
        <v>0.91180000000000005</v>
      </c>
      <c r="M542" t="s">
        <v>1514</v>
      </c>
      <c r="N542" t="s">
        <v>1509</v>
      </c>
      <c r="O542">
        <v>2021</v>
      </c>
    </row>
    <row r="543" spans="1:15" hidden="1">
      <c r="A543" t="s">
        <v>495</v>
      </c>
      <c r="B543" t="s">
        <v>507</v>
      </c>
      <c r="C543" t="s">
        <v>1374</v>
      </c>
      <c r="D543" t="s">
        <v>224</v>
      </c>
      <c r="F543" t="s">
        <v>1370</v>
      </c>
      <c r="G543" t="s">
        <v>1353</v>
      </c>
      <c r="H543" t="s">
        <v>1353</v>
      </c>
      <c r="I543" t="s">
        <v>573</v>
      </c>
      <c r="J543" t="str">
        <f t="shared" si="8"/>
        <v>Scope 1Delivery vehiclesHGVs refrigerated (all diesel)Rigid (&gt;17 tonnes)0% Ladenmiles</v>
      </c>
      <c r="K543" t="str">
        <f>CONCATENATE(D543," ",F543," ",H543)</f>
        <v>Rigid (&gt;17 tonnes) 0% Laden miles</v>
      </c>
      <c r="L543" s="125">
        <v>1.4674</v>
      </c>
      <c r="M543" t="s">
        <v>1514</v>
      </c>
      <c r="N543" t="s">
        <v>1509</v>
      </c>
      <c r="O543">
        <v>2021</v>
      </c>
    </row>
    <row r="544" spans="1:15" hidden="1">
      <c r="A544" t="s">
        <v>495</v>
      </c>
      <c r="B544" t="s">
        <v>507</v>
      </c>
      <c r="C544" t="s">
        <v>1374</v>
      </c>
      <c r="D544" t="s">
        <v>224</v>
      </c>
      <c r="F544" t="s">
        <v>1371</v>
      </c>
      <c r="G544" t="s">
        <v>473</v>
      </c>
      <c r="H544" t="s">
        <v>473</v>
      </c>
      <c r="I544" t="s">
        <v>573</v>
      </c>
      <c r="J544" t="str">
        <f t="shared" si="8"/>
        <v>Scope 1Delivery vehiclesHGVs refrigerated (all diesel)Rigid (&gt;17 tonnes)50% Ladenkm</v>
      </c>
      <c r="K544" t="str">
        <f>CONCATENATE(B544," ",D544," ",F544," ",H544)</f>
        <v>Delivery vehicles Rigid (&gt;17 tonnes) 50% Laden km</v>
      </c>
      <c r="L544" s="125">
        <v>1.1092900000000001</v>
      </c>
      <c r="M544" t="s">
        <v>1514</v>
      </c>
      <c r="N544" t="s">
        <v>1509</v>
      </c>
      <c r="O544">
        <v>2021</v>
      </c>
    </row>
    <row r="545" spans="1:15" hidden="1">
      <c r="A545" t="s">
        <v>495</v>
      </c>
      <c r="B545" t="s">
        <v>507</v>
      </c>
      <c r="C545" t="s">
        <v>1374</v>
      </c>
      <c r="D545" t="s">
        <v>224</v>
      </c>
      <c r="F545" t="s">
        <v>1371</v>
      </c>
      <c r="G545" t="s">
        <v>1353</v>
      </c>
      <c r="H545" t="s">
        <v>1353</v>
      </c>
      <c r="I545" t="s">
        <v>573</v>
      </c>
      <c r="J545" t="str">
        <f t="shared" si="8"/>
        <v>Scope 1Delivery vehiclesHGVs refrigerated (all diesel)Rigid (&gt;17 tonnes)50% Ladenmiles</v>
      </c>
      <c r="K545" t="str">
        <f>CONCATENATE(D545," ",F545," ",H545)</f>
        <v>Rigid (&gt;17 tonnes) 50% Laden miles</v>
      </c>
      <c r="L545" s="125">
        <v>1.7852300000000001</v>
      </c>
      <c r="M545" t="s">
        <v>1514</v>
      </c>
      <c r="N545" t="s">
        <v>1509</v>
      </c>
      <c r="O545">
        <v>2021</v>
      </c>
    </row>
    <row r="546" spans="1:15" hidden="1">
      <c r="A546" t="s">
        <v>495</v>
      </c>
      <c r="B546" t="s">
        <v>507</v>
      </c>
      <c r="C546" t="s">
        <v>1374</v>
      </c>
      <c r="D546" t="s">
        <v>224</v>
      </c>
      <c r="F546" t="s">
        <v>1372</v>
      </c>
      <c r="G546" t="s">
        <v>473</v>
      </c>
      <c r="H546" t="s">
        <v>473</v>
      </c>
      <c r="I546" t="s">
        <v>573</v>
      </c>
      <c r="J546" t="str">
        <f t="shared" si="8"/>
        <v>Scope 1Delivery vehiclesHGVs refrigerated (all diesel)Rigid (&gt;17 tonnes)100% Ladenkm</v>
      </c>
      <c r="K546" t="str">
        <f>CONCATENATE(B546," ",D546," ",F546," ",H546)</f>
        <v>Delivery vehicles Rigid (&gt;17 tonnes) 100% Laden km</v>
      </c>
      <c r="L546" s="125">
        <v>1.3067800000000001</v>
      </c>
      <c r="M546" t="s">
        <v>1514</v>
      </c>
      <c r="N546" t="s">
        <v>1509</v>
      </c>
      <c r="O546">
        <v>2021</v>
      </c>
    </row>
    <row r="547" spans="1:15" hidden="1">
      <c r="A547" t="s">
        <v>495</v>
      </c>
      <c r="B547" t="s">
        <v>507</v>
      </c>
      <c r="C547" t="s">
        <v>1374</v>
      </c>
      <c r="D547" t="s">
        <v>224</v>
      </c>
      <c r="F547" t="s">
        <v>1372</v>
      </c>
      <c r="G547" t="s">
        <v>1353</v>
      </c>
      <c r="H547" t="s">
        <v>1353</v>
      </c>
      <c r="I547" t="s">
        <v>573</v>
      </c>
      <c r="J547" t="str">
        <f t="shared" si="8"/>
        <v>Scope 1Delivery vehiclesHGVs refrigerated (all diesel)Rigid (&gt;17 tonnes)100% Ladenmiles</v>
      </c>
      <c r="K547" t="str">
        <f>CONCATENATE(D547," ",F547," ",H547)</f>
        <v>Rigid (&gt;17 tonnes) 100% Laden miles</v>
      </c>
      <c r="L547" s="125">
        <v>2.1030700000000002</v>
      </c>
      <c r="M547" t="s">
        <v>1514</v>
      </c>
      <c r="N547" t="s">
        <v>1509</v>
      </c>
      <c r="O547">
        <v>2021</v>
      </c>
    </row>
    <row r="548" spans="1:15" hidden="1">
      <c r="A548" t="s">
        <v>495</v>
      </c>
      <c r="B548" t="s">
        <v>507</v>
      </c>
      <c r="C548" t="s">
        <v>1374</v>
      </c>
      <c r="D548" t="s">
        <v>224</v>
      </c>
      <c r="F548" t="s">
        <v>1373</v>
      </c>
      <c r="G548" t="s">
        <v>473</v>
      </c>
      <c r="H548" t="s">
        <v>473</v>
      </c>
      <c r="I548" t="s">
        <v>573</v>
      </c>
      <c r="J548" t="str">
        <f t="shared" si="8"/>
        <v>Scope 1Delivery vehiclesHGVs refrigerated (all diesel)Rigid (&gt;17 tonnes)Average ladenkm</v>
      </c>
      <c r="K548" t="str">
        <f>CONCATENATE(B548," ",D548," ",F548," ",H548)</f>
        <v>Delivery vehicles Rigid (&gt;17 tonnes) Average laden km</v>
      </c>
      <c r="L548" s="125">
        <v>1.1399300000000001</v>
      </c>
      <c r="M548" t="s">
        <v>1514</v>
      </c>
      <c r="N548" t="s">
        <v>1509</v>
      </c>
      <c r="O548">
        <v>2021</v>
      </c>
    </row>
    <row r="549" spans="1:15" hidden="1">
      <c r="A549" t="s">
        <v>495</v>
      </c>
      <c r="B549" t="s">
        <v>507</v>
      </c>
      <c r="C549" t="s">
        <v>1374</v>
      </c>
      <c r="D549" t="s">
        <v>224</v>
      </c>
      <c r="F549" t="s">
        <v>1373</v>
      </c>
      <c r="G549" t="s">
        <v>1353</v>
      </c>
      <c r="H549" t="s">
        <v>1353</v>
      </c>
      <c r="I549" t="s">
        <v>573</v>
      </c>
      <c r="J549" t="str">
        <f t="shared" si="8"/>
        <v>Scope 1Delivery vehiclesHGVs refrigerated (all diesel)Rigid (&gt;17 tonnes)Average ladenmiles</v>
      </c>
      <c r="K549" t="str">
        <f>CONCATENATE(D549," ",F549," ",H549)</f>
        <v>Rigid (&gt;17 tonnes) Average laden miles</v>
      </c>
      <c r="L549" s="125">
        <v>1.83453</v>
      </c>
      <c r="M549" t="s">
        <v>1514</v>
      </c>
      <c r="N549" t="s">
        <v>1509</v>
      </c>
      <c r="O549">
        <v>2021</v>
      </c>
    </row>
    <row r="550" spans="1:15" hidden="1">
      <c r="A550" t="s">
        <v>495</v>
      </c>
      <c r="B550" t="s">
        <v>507</v>
      </c>
      <c r="C550" t="s">
        <v>1374</v>
      </c>
      <c r="D550" t="s">
        <v>201</v>
      </c>
      <c r="F550" t="s">
        <v>1370</v>
      </c>
      <c r="G550" t="s">
        <v>473</v>
      </c>
      <c r="H550" t="s">
        <v>473</v>
      </c>
      <c r="I550" t="s">
        <v>573</v>
      </c>
      <c r="J550" t="str">
        <f t="shared" si="8"/>
        <v>Scope 1Delivery vehiclesHGVs refrigerated (all diesel)All rigids0% Ladenkm</v>
      </c>
      <c r="K550" t="str">
        <f>CONCATENATE(B550," ",D550," ",F550," ",H550)</f>
        <v>Delivery vehicles All rigids 0% Laden km</v>
      </c>
      <c r="L550" s="125">
        <v>0.79063000000000005</v>
      </c>
      <c r="M550" t="s">
        <v>1514</v>
      </c>
      <c r="N550" t="s">
        <v>1509</v>
      </c>
      <c r="O550">
        <v>2021</v>
      </c>
    </row>
    <row r="551" spans="1:15" hidden="1">
      <c r="A551" t="s">
        <v>495</v>
      </c>
      <c r="B551" t="s">
        <v>507</v>
      </c>
      <c r="C551" t="s">
        <v>1374</v>
      </c>
      <c r="D551" t="s">
        <v>201</v>
      </c>
      <c r="F551" t="s">
        <v>1370</v>
      </c>
      <c r="G551" t="s">
        <v>1353</v>
      </c>
      <c r="H551" t="s">
        <v>1353</v>
      </c>
      <c r="I551" t="s">
        <v>573</v>
      </c>
      <c r="J551" t="str">
        <f t="shared" si="8"/>
        <v>Scope 1Delivery vehiclesHGVs refrigerated (all diesel)All rigids0% Ladenmiles</v>
      </c>
      <c r="K551" t="str">
        <f>CONCATENATE(D551," ",F551," ",H551)</f>
        <v>All rigids 0% Laden miles</v>
      </c>
      <c r="L551" s="125">
        <v>1.2724</v>
      </c>
      <c r="M551" t="s">
        <v>1514</v>
      </c>
      <c r="N551" t="s">
        <v>1509</v>
      </c>
      <c r="O551">
        <v>2021</v>
      </c>
    </row>
    <row r="552" spans="1:15" hidden="1">
      <c r="A552" t="s">
        <v>495</v>
      </c>
      <c r="B552" t="s">
        <v>507</v>
      </c>
      <c r="C552" t="s">
        <v>1374</v>
      </c>
      <c r="D552" t="s">
        <v>201</v>
      </c>
      <c r="F552" t="s">
        <v>1371</v>
      </c>
      <c r="G552" t="s">
        <v>473</v>
      </c>
      <c r="H552" t="s">
        <v>473</v>
      </c>
      <c r="I552" t="s">
        <v>573</v>
      </c>
      <c r="J552" t="str">
        <f t="shared" si="8"/>
        <v>Scope 1Delivery vehiclesHGVs refrigerated (all diesel)All rigids50% Ladenkm</v>
      </c>
      <c r="K552" t="str">
        <f>CONCATENATE(B552," ",D552," ",F552," ",H552)</f>
        <v>Delivery vehicles All rigids 50% Laden km</v>
      </c>
      <c r="L552" s="125">
        <v>0.94008000000000003</v>
      </c>
      <c r="M552" t="s">
        <v>1514</v>
      </c>
      <c r="N552" t="s">
        <v>1509</v>
      </c>
      <c r="O552">
        <v>2021</v>
      </c>
    </row>
    <row r="553" spans="1:15" hidden="1">
      <c r="A553" t="s">
        <v>495</v>
      </c>
      <c r="B553" t="s">
        <v>507</v>
      </c>
      <c r="C553" t="s">
        <v>1374</v>
      </c>
      <c r="D553" t="s">
        <v>201</v>
      </c>
      <c r="F553" t="s">
        <v>1371</v>
      </c>
      <c r="G553" t="s">
        <v>1353</v>
      </c>
      <c r="H553" t="s">
        <v>1353</v>
      </c>
      <c r="I553" t="s">
        <v>573</v>
      </c>
      <c r="J553" t="str">
        <f t="shared" si="8"/>
        <v>Scope 1Delivery vehiclesHGVs refrigerated (all diesel)All rigids50% Ladenmiles</v>
      </c>
      <c r="K553" t="str">
        <f>CONCATENATE(D553," ",F553," ",H553)</f>
        <v>All rigids 50% Laden miles</v>
      </c>
      <c r="L553" s="125">
        <v>1.51291</v>
      </c>
      <c r="M553" t="s">
        <v>1514</v>
      </c>
      <c r="N553" t="s">
        <v>1509</v>
      </c>
      <c r="O553">
        <v>2021</v>
      </c>
    </row>
    <row r="554" spans="1:15" hidden="1">
      <c r="A554" t="s">
        <v>495</v>
      </c>
      <c r="B554" t="s">
        <v>507</v>
      </c>
      <c r="C554" t="s">
        <v>1374</v>
      </c>
      <c r="D554" t="s">
        <v>201</v>
      </c>
      <c r="F554" t="s">
        <v>1372</v>
      </c>
      <c r="G554" t="s">
        <v>473</v>
      </c>
      <c r="H554" t="s">
        <v>473</v>
      </c>
      <c r="I554" t="s">
        <v>573</v>
      </c>
      <c r="J554" t="str">
        <f t="shared" si="8"/>
        <v>Scope 1Delivery vehiclesHGVs refrigerated (all diesel)All rigids100% Ladenkm</v>
      </c>
      <c r="K554" t="str">
        <f>CONCATENATE(B554," ",D554," ",F554," ",H554)</f>
        <v>Delivery vehicles All rigids 100% Laden km</v>
      </c>
      <c r="L554" s="125">
        <v>1.08952</v>
      </c>
      <c r="M554" t="s">
        <v>1514</v>
      </c>
      <c r="N554" t="s">
        <v>1509</v>
      </c>
      <c r="O554">
        <v>2021</v>
      </c>
    </row>
    <row r="555" spans="1:15" hidden="1">
      <c r="A555" t="s">
        <v>495</v>
      </c>
      <c r="B555" t="s">
        <v>507</v>
      </c>
      <c r="C555" t="s">
        <v>1374</v>
      </c>
      <c r="D555" t="s">
        <v>201</v>
      </c>
      <c r="F555" t="s">
        <v>1372</v>
      </c>
      <c r="G555" t="s">
        <v>1353</v>
      </c>
      <c r="H555" t="s">
        <v>1353</v>
      </c>
      <c r="I555" t="s">
        <v>573</v>
      </c>
      <c r="J555" t="str">
        <f t="shared" si="8"/>
        <v>Scope 1Delivery vehiclesHGVs refrigerated (all diesel)All rigids100% Ladenmiles</v>
      </c>
      <c r="K555" t="str">
        <f>CONCATENATE(D555," ",F555," ",H555)</f>
        <v>All rigids 100% Laden miles</v>
      </c>
      <c r="L555" s="125">
        <v>1.7534099999999999</v>
      </c>
      <c r="M555" t="s">
        <v>1514</v>
      </c>
      <c r="N555" t="s">
        <v>1509</v>
      </c>
      <c r="O555">
        <v>2021</v>
      </c>
    </row>
    <row r="556" spans="1:15" hidden="1">
      <c r="A556" t="s">
        <v>495</v>
      </c>
      <c r="B556" t="s">
        <v>507</v>
      </c>
      <c r="C556" t="s">
        <v>1374</v>
      </c>
      <c r="D556" t="s">
        <v>201</v>
      </c>
      <c r="F556" t="s">
        <v>1373</v>
      </c>
      <c r="G556" t="s">
        <v>473</v>
      </c>
      <c r="H556" t="s">
        <v>473</v>
      </c>
      <c r="I556" t="s">
        <v>573</v>
      </c>
      <c r="J556" t="str">
        <f t="shared" si="8"/>
        <v>Scope 1Delivery vehiclesHGVs refrigerated (all diesel)All rigidsAverage ladenkm</v>
      </c>
      <c r="K556" t="str">
        <f>CONCATENATE(B556," ",D556," ",F556," ",H556)</f>
        <v>Delivery vehicles All rigids Average laden km</v>
      </c>
      <c r="L556" s="125">
        <v>0.95603000000000005</v>
      </c>
      <c r="M556" t="s">
        <v>1514</v>
      </c>
      <c r="N556" t="s">
        <v>1509</v>
      </c>
      <c r="O556">
        <v>2021</v>
      </c>
    </row>
    <row r="557" spans="1:15" hidden="1">
      <c r="A557" t="s">
        <v>495</v>
      </c>
      <c r="B557" t="s">
        <v>507</v>
      </c>
      <c r="C557" t="s">
        <v>1374</v>
      </c>
      <c r="D557" t="s">
        <v>201</v>
      </c>
      <c r="F557" t="s">
        <v>1373</v>
      </c>
      <c r="G557" t="s">
        <v>1353</v>
      </c>
      <c r="H557" t="s">
        <v>1353</v>
      </c>
      <c r="I557" t="s">
        <v>573</v>
      </c>
      <c r="J557" t="str">
        <f t="shared" si="8"/>
        <v>Scope 1Delivery vehiclesHGVs refrigerated (all diesel)All rigidsAverage ladenmiles</v>
      </c>
      <c r="K557" t="str">
        <f>CONCATENATE(D557," ",F557," ",H557)</f>
        <v>All rigids Average laden miles</v>
      </c>
      <c r="L557" s="125">
        <v>1.5385800000000001</v>
      </c>
      <c r="M557" t="s">
        <v>1514</v>
      </c>
      <c r="N557" t="s">
        <v>1509</v>
      </c>
      <c r="O557">
        <v>2021</v>
      </c>
    </row>
    <row r="558" spans="1:15" hidden="1">
      <c r="A558" t="s">
        <v>495</v>
      </c>
      <c r="B558" t="s">
        <v>507</v>
      </c>
      <c r="C558" t="s">
        <v>1374</v>
      </c>
      <c r="D558" t="s">
        <v>225</v>
      </c>
      <c r="F558" t="s">
        <v>1370</v>
      </c>
      <c r="G558" t="s">
        <v>473</v>
      </c>
      <c r="H558" t="s">
        <v>473</v>
      </c>
      <c r="I558" t="s">
        <v>573</v>
      </c>
      <c r="J558" t="str">
        <f t="shared" si="8"/>
        <v>Scope 1Delivery vehiclesHGVs refrigerated (all diesel)Articulated (&gt;3.5 - 33t)0% Ladenkm</v>
      </c>
      <c r="K558" t="str">
        <f>CONCATENATE(B558," ",D558," ",F558," ",H558)</f>
        <v>Delivery vehicles Articulated (&gt;3.5 - 33t) 0% Laden km</v>
      </c>
      <c r="L558" s="125">
        <v>0.72055999999999998</v>
      </c>
      <c r="M558" t="s">
        <v>1514</v>
      </c>
      <c r="N558" t="s">
        <v>1509</v>
      </c>
      <c r="O558">
        <v>2021</v>
      </c>
    </row>
    <row r="559" spans="1:15" hidden="1">
      <c r="A559" t="s">
        <v>495</v>
      </c>
      <c r="B559" t="s">
        <v>507</v>
      </c>
      <c r="C559" t="s">
        <v>1374</v>
      </c>
      <c r="D559" t="s">
        <v>225</v>
      </c>
      <c r="F559" t="s">
        <v>1370</v>
      </c>
      <c r="G559" t="s">
        <v>1353</v>
      </c>
      <c r="H559" t="s">
        <v>1353</v>
      </c>
      <c r="I559" t="s">
        <v>573</v>
      </c>
      <c r="J559" t="str">
        <f t="shared" si="8"/>
        <v>Scope 1Delivery vehiclesHGVs refrigerated (all diesel)Articulated (&gt;3.5 - 33t)0% Ladenmiles</v>
      </c>
      <c r="K559" t="str">
        <f>CONCATENATE(D559," ",F559," ",H559)</f>
        <v>Articulated (&gt;3.5 - 33t) 0% Laden miles</v>
      </c>
      <c r="L559" s="125">
        <v>1.1596299999999999</v>
      </c>
      <c r="M559" t="s">
        <v>1514</v>
      </c>
      <c r="N559" t="s">
        <v>1509</v>
      </c>
      <c r="O559">
        <v>2021</v>
      </c>
    </row>
    <row r="560" spans="1:15" hidden="1">
      <c r="A560" t="s">
        <v>495</v>
      </c>
      <c r="B560" t="s">
        <v>507</v>
      </c>
      <c r="C560" t="s">
        <v>1374</v>
      </c>
      <c r="D560" t="s">
        <v>225</v>
      </c>
      <c r="F560" t="s">
        <v>1371</v>
      </c>
      <c r="G560" t="s">
        <v>473</v>
      </c>
      <c r="H560" t="s">
        <v>473</v>
      </c>
      <c r="I560" t="s">
        <v>573</v>
      </c>
      <c r="J560" t="str">
        <f t="shared" si="8"/>
        <v>Scope 1Delivery vehiclesHGVs refrigerated (all diesel)Articulated (&gt;3.5 - 33t)50% Ladenkm</v>
      </c>
      <c r="K560" t="str">
        <f>CONCATENATE(B560," ",D560," ",F560," ",H560)</f>
        <v>Delivery vehicles Articulated (&gt;3.5 - 33t) 50% Laden km</v>
      </c>
      <c r="L560" s="125">
        <v>0.89727999999999997</v>
      </c>
      <c r="M560" t="s">
        <v>1514</v>
      </c>
      <c r="N560" t="s">
        <v>1509</v>
      </c>
      <c r="O560">
        <v>2021</v>
      </c>
    </row>
    <row r="561" spans="1:15" hidden="1">
      <c r="A561" t="s">
        <v>495</v>
      </c>
      <c r="B561" t="s">
        <v>507</v>
      </c>
      <c r="C561" t="s">
        <v>1374</v>
      </c>
      <c r="D561" t="s">
        <v>225</v>
      </c>
      <c r="F561" t="s">
        <v>1371</v>
      </c>
      <c r="G561" t="s">
        <v>1353</v>
      </c>
      <c r="H561" t="s">
        <v>1353</v>
      </c>
      <c r="I561" t="s">
        <v>573</v>
      </c>
      <c r="J561" t="str">
        <f t="shared" si="8"/>
        <v>Scope 1Delivery vehiclesHGVs refrigerated (all diesel)Articulated (&gt;3.5 - 33t)50% Ladenmiles</v>
      </c>
      <c r="K561" t="str">
        <f>CONCATENATE(D561," ",F561," ",H561)</f>
        <v>Articulated (&gt;3.5 - 33t) 50% Laden miles</v>
      </c>
      <c r="L561" s="125">
        <v>1.4440299999999999</v>
      </c>
      <c r="M561" t="s">
        <v>1514</v>
      </c>
      <c r="N561" t="s">
        <v>1509</v>
      </c>
      <c r="O561">
        <v>2021</v>
      </c>
    </row>
    <row r="562" spans="1:15" hidden="1">
      <c r="A562" t="s">
        <v>495</v>
      </c>
      <c r="B562" t="s">
        <v>507</v>
      </c>
      <c r="C562" t="s">
        <v>1374</v>
      </c>
      <c r="D562" t="s">
        <v>225</v>
      </c>
      <c r="F562" t="s">
        <v>1372</v>
      </c>
      <c r="G562" t="s">
        <v>473</v>
      </c>
      <c r="H562" t="s">
        <v>473</v>
      </c>
      <c r="I562" t="s">
        <v>573</v>
      </c>
      <c r="J562" t="str">
        <f t="shared" si="8"/>
        <v>Scope 1Delivery vehiclesHGVs refrigerated (all diesel)Articulated (&gt;3.5 - 33t)100% Ladenkm</v>
      </c>
      <c r="K562" t="str">
        <f>CONCATENATE(B562," ",D562," ",F562," ",H562)</f>
        <v>Delivery vehicles Articulated (&gt;3.5 - 33t) 100% Laden km</v>
      </c>
      <c r="L562" s="125">
        <v>1.0740000000000001</v>
      </c>
      <c r="M562" t="s">
        <v>1514</v>
      </c>
      <c r="N562" t="s">
        <v>1509</v>
      </c>
      <c r="O562">
        <v>2021</v>
      </c>
    </row>
    <row r="563" spans="1:15" hidden="1">
      <c r="A563" t="s">
        <v>495</v>
      </c>
      <c r="B563" t="s">
        <v>507</v>
      </c>
      <c r="C563" t="s">
        <v>1374</v>
      </c>
      <c r="D563" t="s">
        <v>225</v>
      </c>
      <c r="F563" t="s">
        <v>1372</v>
      </c>
      <c r="G563" t="s">
        <v>1353</v>
      </c>
      <c r="H563" t="s">
        <v>1353</v>
      </c>
      <c r="I563" t="s">
        <v>573</v>
      </c>
      <c r="J563" t="str">
        <f t="shared" si="8"/>
        <v>Scope 1Delivery vehiclesHGVs refrigerated (all diesel)Articulated (&gt;3.5 - 33t)100% Ladenmiles</v>
      </c>
      <c r="K563" t="str">
        <f>CONCATENATE(D563," ",F563," ",H563)</f>
        <v>Articulated (&gt;3.5 - 33t) 100% Laden miles</v>
      </c>
      <c r="L563" s="125">
        <v>1.7284299999999999</v>
      </c>
      <c r="M563" t="s">
        <v>1514</v>
      </c>
      <c r="N563" t="s">
        <v>1509</v>
      </c>
      <c r="O563">
        <v>2021</v>
      </c>
    </row>
    <row r="564" spans="1:15" hidden="1">
      <c r="A564" t="s">
        <v>495</v>
      </c>
      <c r="B564" t="s">
        <v>507</v>
      </c>
      <c r="C564" t="s">
        <v>1374</v>
      </c>
      <c r="D564" t="s">
        <v>225</v>
      </c>
      <c r="F564" t="s">
        <v>1373</v>
      </c>
      <c r="G564" t="s">
        <v>473</v>
      </c>
      <c r="H564" t="s">
        <v>473</v>
      </c>
      <c r="I564" t="s">
        <v>573</v>
      </c>
      <c r="J564" t="str">
        <f t="shared" si="8"/>
        <v>Scope 1Delivery vehiclesHGVs refrigerated (all diesel)Articulated (&gt;3.5 - 33t)Average ladenkm</v>
      </c>
      <c r="K564" t="str">
        <f>CONCATENATE(B564," ",D564," ",F564," ",H564)</f>
        <v>Delivery vehicles Articulated (&gt;3.5 - 33t) Average laden km</v>
      </c>
      <c r="L564" s="125">
        <v>0.89020999999999995</v>
      </c>
      <c r="M564" t="s">
        <v>1514</v>
      </c>
      <c r="N564" t="s">
        <v>1509</v>
      </c>
      <c r="O564">
        <v>2021</v>
      </c>
    </row>
    <row r="565" spans="1:15" hidden="1">
      <c r="A565" t="s">
        <v>495</v>
      </c>
      <c r="B565" t="s">
        <v>507</v>
      </c>
      <c r="C565" t="s">
        <v>1374</v>
      </c>
      <c r="D565" t="s">
        <v>225</v>
      </c>
      <c r="F565" t="s">
        <v>1373</v>
      </c>
      <c r="G565" t="s">
        <v>1353</v>
      </c>
      <c r="H565" t="s">
        <v>1353</v>
      </c>
      <c r="I565" t="s">
        <v>573</v>
      </c>
      <c r="J565" t="str">
        <f t="shared" si="8"/>
        <v>Scope 1Delivery vehiclesHGVs refrigerated (all diesel)Articulated (&gt;3.5 - 33t)Average ladenmiles</v>
      </c>
      <c r="K565" t="str">
        <f>CONCATENATE(D565," ",F565," ",H565)</f>
        <v>Articulated (&gt;3.5 - 33t) Average laden miles</v>
      </c>
      <c r="L565" s="125">
        <v>1.43266</v>
      </c>
      <c r="M565" t="s">
        <v>1514</v>
      </c>
      <c r="N565" t="s">
        <v>1509</v>
      </c>
      <c r="O565">
        <v>2021</v>
      </c>
    </row>
    <row r="566" spans="1:15" hidden="1">
      <c r="A566" t="s">
        <v>495</v>
      </c>
      <c r="B566" t="s">
        <v>507</v>
      </c>
      <c r="C566" t="s">
        <v>1374</v>
      </c>
      <c r="D566" t="s">
        <v>226</v>
      </c>
      <c r="F566" t="s">
        <v>1370</v>
      </c>
      <c r="G566" t="s">
        <v>473</v>
      </c>
      <c r="H566" t="s">
        <v>473</v>
      </c>
      <c r="I566" t="s">
        <v>573</v>
      </c>
      <c r="J566" t="str">
        <f t="shared" si="8"/>
        <v>Scope 1Delivery vehiclesHGVs refrigerated (all diesel)Articulated (&gt;33t)0% Ladenkm</v>
      </c>
      <c r="K566" t="str">
        <f>CONCATENATE(B566," ",D566," ",F566," ",H566)</f>
        <v>Delivery vehicles Articulated (&gt;33t) 0% Laden km</v>
      </c>
      <c r="L566" s="125">
        <v>0.75122999999999995</v>
      </c>
      <c r="M566" t="s">
        <v>1514</v>
      </c>
      <c r="N566" t="s">
        <v>1509</v>
      </c>
      <c r="O566">
        <v>2021</v>
      </c>
    </row>
    <row r="567" spans="1:15" hidden="1">
      <c r="A567" t="s">
        <v>495</v>
      </c>
      <c r="B567" t="s">
        <v>507</v>
      </c>
      <c r="C567" t="s">
        <v>1374</v>
      </c>
      <c r="D567" t="s">
        <v>226</v>
      </c>
      <c r="F567" t="s">
        <v>1370</v>
      </c>
      <c r="G567" t="s">
        <v>1353</v>
      </c>
      <c r="H567" t="s">
        <v>1353</v>
      </c>
      <c r="I567" t="s">
        <v>573</v>
      </c>
      <c r="J567" t="str">
        <f t="shared" si="8"/>
        <v>Scope 1Delivery vehiclesHGVs refrigerated (all diesel)Articulated (&gt;33t)0% Ladenmiles</v>
      </c>
      <c r="K567" t="str">
        <f>CONCATENATE(D567," ",F567," ",H567)</f>
        <v>Articulated (&gt;33t) 0% Laden miles</v>
      </c>
      <c r="L567" s="125">
        <v>1.2089799999999999</v>
      </c>
      <c r="M567" t="s">
        <v>1514</v>
      </c>
      <c r="N567" t="s">
        <v>1509</v>
      </c>
      <c r="O567">
        <v>2021</v>
      </c>
    </row>
    <row r="568" spans="1:15" hidden="1">
      <c r="A568" t="s">
        <v>495</v>
      </c>
      <c r="B568" t="s">
        <v>507</v>
      </c>
      <c r="C568" t="s">
        <v>1374</v>
      </c>
      <c r="D568" t="s">
        <v>226</v>
      </c>
      <c r="F568" t="s">
        <v>1371</v>
      </c>
      <c r="G568" t="s">
        <v>473</v>
      </c>
      <c r="H568" t="s">
        <v>473</v>
      </c>
      <c r="I568" t="s">
        <v>573</v>
      </c>
      <c r="J568" t="str">
        <f t="shared" si="8"/>
        <v>Scope 1Delivery vehiclesHGVs refrigerated (all diesel)Articulated (&gt;33t)50% Ladenkm</v>
      </c>
      <c r="K568" t="str">
        <f>CONCATENATE(B568," ",D568," ",F568," ",H568)</f>
        <v>Delivery vehicles Articulated (&gt;33t) 50% Laden km</v>
      </c>
      <c r="L568" s="125">
        <v>0.99621000000000004</v>
      </c>
      <c r="M568" t="s">
        <v>1514</v>
      </c>
      <c r="N568" t="s">
        <v>1509</v>
      </c>
      <c r="O568">
        <v>2021</v>
      </c>
    </row>
    <row r="569" spans="1:15" hidden="1">
      <c r="A569" t="s">
        <v>495</v>
      </c>
      <c r="B569" t="s">
        <v>507</v>
      </c>
      <c r="C569" t="s">
        <v>1374</v>
      </c>
      <c r="D569" t="s">
        <v>226</v>
      </c>
      <c r="F569" t="s">
        <v>1371</v>
      </c>
      <c r="G569" t="s">
        <v>1353</v>
      </c>
      <c r="H569" t="s">
        <v>1353</v>
      </c>
      <c r="I569" t="s">
        <v>573</v>
      </c>
      <c r="J569" t="str">
        <f t="shared" si="8"/>
        <v>Scope 1Delivery vehiclesHGVs refrigerated (all diesel)Articulated (&gt;33t)50% Ladenmiles</v>
      </c>
      <c r="K569" t="str">
        <f>CONCATENATE(D569," ",F569," ",H569)</f>
        <v>Articulated (&gt;33t) 50% Laden miles</v>
      </c>
      <c r="L569" s="125">
        <v>1.60324</v>
      </c>
      <c r="M569" t="s">
        <v>1514</v>
      </c>
      <c r="N569" t="s">
        <v>1509</v>
      </c>
      <c r="O569">
        <v>2021</v>
      </c>
    </row>
    <row r="570" spans="1:15" hidden="1">
      <c r="A570" t="s">
        <v>495</v>
      </c>
      <c r="B570" t="s">
        <v>507</v>
      </c>
      <c r="C570" t="s">
        <v>1374</v>
      </c>
      <c r="D570" t="s">
        <v>226</v>
      </c>
      <c r="F570" t="s">
        <v>1372</v>
      </c>
      <c r="G570" t="s">
        <v>473</v>
      </c>
      <c r="H570" t="s">
        <v>473</v>
      </c>
      <c r="I570" t="s">
        <v>573</v>
      </c>
      <c r="J570" t="str">
        <f t="shared" si="8"/>
        <v>Scope 1Delivery vehiclesHGVs refrigerated (all diesel)Articulated (&gt;33t)100% Ladenkm</v>
      </c>
      <c r="K570" t="str">
        <f>CONCATENATE(B570," ",D570," ",F570," ",H570)</f>
        <v>Delivery vehicles Articulated (&gt;33t) 100% Laden km</v>
      </c>
      <c r="L570" s="125">
        <v>1.2411799999999999</v>
      </c>
      <c r="M570" t="s">
        <v>1514</v>
      </c>
      <c r="N570" t="s">
        <v>1509</v>
      </c>
      <c r="O570">
        <v>2021</v>
      </c>
    </row>
    <row r="571" spans="1:15" hidden="1">
      <c r="A571" t="s">
        <v>495</v>
      </c>
      <c r="B571" t="s">
        <v>507</v>
      </c>
      <c r="C571" t="s">
        <v>1374</v>
      </c>
      <c r="D571" t="s">
        <v>226</v>
      </c>
      <c r="F571" t="s">
        <v>1372</v>
      </c>
      <c r="G571" t="s">
        <v>1353</v>
      </c>
      <c r="H571" t="s">
        <v>1353</v>
      </c>
      <c r="I571" t="s">
        <v>573</v>
      </c>
      <c r="J571" t="str">
        <f t="shared" si="8"/>
        <v>Scope 1Delivery vehiclesHGVs refrigerated (all diesel)Articulated (&gt;33t)100% Ladenmiles</v>
      </c>
      <c r="K571" t="str">
        <f>CONCATENATE(D571," ",F571," ",H571)</f>
        <v>Articulated (&gt;33t) 100% Laden miles</v>
      </c>
      <c r="L571" s="125">
        <v>1.99749</v>
      </c>
      <c r="M571" t="s">
        <v>1514</v>
      </c>
      <c r="N571" t="s">
        <v>1509</v>
      </c>
      <c r="O571">
        <v>2021</v>
      </c>
    </row>
    <row r="572" spans="1:15" hidden="1">
      <c r="A572" t="s">
        <v>495</v>
      </c>
      <c r="B572" t="s">
        <v>507</v>
      </c>
      <c r="C572" t="s">
        <v>1374</v>
      </c>
      <c r="D572" t="s">
        <v>226</v>
      </c>
      <c r="F572" t="s">
        <v>1373</v>
      </c>
      <c r="G572" t="s">
        <v>473</v>
      </c>
      <c r="H572" t="s">
        <v>473</v>
      </c>
      <c r="I572" t="s">
        <v>573</v>
      </c>
      <c r="J572" t="str">
        <f t="shared" si="8"/>
        <v>Scope 1Delivery vehiclesHGVs refrigerated (all diesel)Articulated (&gt;33t)Average ladenkm</v>
      </c>
      <c r="K572" t="str">
        <f>CONCATENATE(B572," ",D572," ",F572," ",H572)</f>
        <v>Delivery vehicles Articulated (&gt;33t) Average laden km</v>
      </c>
      <c r="L572" s="125">
        <v>1.0599000000000001</v>
      </c>
      <c r="M572" t="s">
        <v>1514</v>
      </c>
      <c r="N572" t="s">
        <v>1509</v>
      </c>
      <c r="O572">
        <v>2021</v>
      </c>
    </row>
    <row r="573" spans="1:15" hidden="1">
      <c r="A573" t="s">
        <v>495</v>
      </c>
      <c r="B573" t="s">
        <v>507</v>
      </c>
      <c r="C573" t="s">
        <v>1374</v>
      </c>
      <c r="D573" t="s">
        <v>226</v>
      </c>
      <c r="F573" t="s">
        <v>1373</v>
      </c>
      <c r="G573" t="s">
        <v>1353</v>
      </c>
      <c r="H573" t="s">
        <v>1353</v>
      </c>
      <c r="I573" t="s">
        <v>573</v>
      </c>
      <c r="J573" t="str">
        <f t="shared" si="8"/>
        <v>Scope 1Delivery vehiclesHGVs refrigerated (all diesel)Articulated (&gt;33t)Average ladenmiles</v>
      </c>
      <c r="K573" t="str">
        <f>CONCATENATE(D573," ",F573," ",H573)</f>
        <v>Articulated (&gt;33t) Average laden miles</v>
      </c>
      <c r="L573" s="125">
        <v>1.70574</v>
      </c>
      <c r="M573" t="s">
        <v>1514</v>
      </c>
      <c r="N573" t="s">
        <v>1509</v>
      </c>
      <c r="O573">
        <v>2021</v>
      </c>
    </row>
    <row r="574" spans="1:15" hidden="1">
      <c r="A574" t="s">
        <v>495</v>
      </c>
      <c r="B574" t="s">
        <v>507</v>
      </c>
      <c r="C574" t="s">
        <v>1374</v>
      </c>
      <c r="D574" t="s">
        <v>227</v>
      </c>
      <c r="F574" t="s">
        <v>1370</v>
      </c>
      <c r="G574" t="s">
        <v>473</v>
      </c>
      <c r="H574" t="s">
        <v>473</v>
      </c>
      <c r="I574" t="s">
        <v>573</v>
      </c>
      <c r="J574" t="str">
        <f t="shared" si="8"/>
        <v>Scope 1Delivery vehiclesHGVs refrigerated (all diesel)All artics0% Ladenkm</v>
      </c>
      <c r="K574" t="str">
        <f>CONCATENATE(B574," ",D574," ",F574," ",H574)</f>
        <v>Delivery vehicles All artics 0% Laden km</v>
      </c>
      <c r="L574" s="125">
        <v>0.74997000000000003</v>
      </c>
      <c r="M574" t="s">
        <v>1514</v>
      </c>
      <c r="N574" t="s">
        <v>1509</v>
      </c>
      <c r="O574">
        <v>2021</v>
      </c>
    </row>
    <row r="575" spans="1:15" hidden="1">
      <c r="A575" t="s">
        <v>495</v>
      </c>
      <c r="B575" t="s">
        <v>507</v>
      </c>
      <c r="C575" t="s">
        <v>1374</v>
      </c>
      <c r="D575" t="s">
        <v>227</v>
      </c>
      <c r="F575" t="s">
        <v>1370</v>
      </c>
      <c r="G575" t="s">
        <v>1353</v>
      </c>
      <c r="H575" t="s">
        <v>1353</v>
      </c>
      <c r="I575" t="s">
        <v>573</v>
      </c>
      <c r="J575" t="str">
        <f t="shared" si="8"/>
        <v>Scope 1Delivery vehiclesHGVs refrigerated (all diesel)All artics0% Ladenmiles</v>
      </c>
      <c r="K575" t="str">
        <f>CONCATENATE(D575," ",F575," ",H575)</f>
        <v>All artics 0% Laden miles</v>
      </c>
      <c r="L575" s="125">
        <v>1.20696</v>
      </c>
      <c r="M575" t="s">
        <v>1514</v>
      </c>
      <c r="N575" t="s">
        <v>1509</v>
      </c>
      <c r="O575">
        <v>2021</v>
      </c>
    </row>
    <row r="576" spans="1:15" hidden="1">
      <c r="A576" t="s">
        <v>495</v>
      </c>
      <c r="B576" t="s">
        <v>507</v>
      </c>
      <c r="C576" t="s">
        <v>1374</v>
      </c>
      <c r="D576" t="s">
        <v>227</v>
      </c>
      <c r="F576" t="s">
        <v>1371</v>
      </c>
      <c r="G576" t="s">
        <v>473</v>
      </c>
      <c r="H576" t="s">
        <v>473</v>
      </c>
      <c r="I576" t="s">
        <v>573</v>
      </c>
      <c r="J576" t="str">
        <f t="shared" si="8"/>
        <v>Scope 1Delivery vehiclesHGVs refrigerated (all diesel)All artics50% Ladenkm</v>
      </c>
      <c r="K576" t="str">
        <f>CONCATENATE(B576," ",D576," ",F576," ",H576)</f>
        <v>Delivery vehicles All artics 50% Laden km</v>
      </c>
      <c r="L576" s="125">
        <v>0.99216000000000004</v>
      </c>
      <c r="M576" t="s">
        <v>1514</v>
      </c>
      <c r="N576" t="s">
        <v>1509</v>
      </c>
      <c r="O576">
        <v>2021</v>
      </c>
    </row>
    <row r="577" spans="1:15" hidden="1">
      <c r="A577" t="s">
        <v>495</v>
      </c>
      <c r="B577" t="s">
        <v>507</v>
      </c>
      <c r="C577" t="s">
        <v>1374</v>
      </c>
      <c r="D577" t="s">
        <v>227</v>
      </c>
      <c r="F577" t="s">
        <v>1371</v>
      </c>
      <c r="G577" t="s">
        <v>1353</v>
      </c>
      <c r="H577" t="s">
        <v>1353</v>
      </c>
      <c r="I577" t="s">
        <v>573</v>
      </c>
      <c r="J577" t="str">
        <f t="shared" si="8"/>
        <v>Scope 1Delivery vehiclesHGVs refrigerated (all diesel)All artics50% Ladenmiles</v>
      </c>
      <c r="K577" t="str">
        <f>CONCATENATE(D577," ",F577," ",H577)</f>
        <v>All artics 50% Laden miles</v>
      </c>
      <c r="L577" s="125">
        <v>1.5967199999999999</v>
      </c>
      <c r="M577" t="s">
        <v>1514</v>
      </c>
      <c r="N577" t="s">
        <v>1509</v>
      </c>
      <c r="O577">
        <v>2021</v>
      </c>
    </row>
    <row r="578" spans="1:15" hidden="1">
      <c r="A578" t="s">
        <v>495</v>
      </c>
      <c r="B578" t="s">
        <v>507</v>
      </c>
      <c r="C578" t="s">
        <v>1374</v>
      </c>
      <c r="D578" t="s">
        <v>227</v>
      </c>
      <c r="F578" t="s">
        <v>1372</v>
      </c>
      <c r="G578" t="s">
        <v>473</v>
      </c>
      <c r="H578" t="s">
        <v>473</v>
      </c>
      <c r="I578" t="s">
        <v>573</v>
      </c>
      <c r="J578" t="str">
        <f t="shared" si="8"/>
        <v>Scope 1Delivery vehiclesHGVs refrigerated (all diesel)All artics100% Ladenkm</v>
      </c>
      <c r="K578" t="str">
        <f>CONCATENATE(B578," ",D578," ",F578," ",H578)</f>
        <v>Delivery vehicles All artics 100% Laden km</v>
      </c>
      <c r="L578" s="125">
        <v>1.23434</v>
      </c>
      <c r="M578" t="s">
        <v>1514</v>
      </c>
      <c r="N578" t="s">
        <v>1509</v>
      </c>
      <c r="O578">
        <v>2021</v>
      </c>
    </row>
    <row r="579" spans="1:15" hidden="1">
      <c r="A579" t="s">
        <v>495</v>
      </c>
      <c r="B579" t="s">
        <v>507</v>
      </c>
      <c r="C579" t="s">
        <v>1374</v>
      </c>
      <c r="D579" t="s">
        <v>227</v>
      </c>
      <c r="F579" t="s">
        <v>1372</v>
      </c>
      <c r="G579" t="s">
        <v>1353</v>
      </c>
      <c r="H579" t="s">
        <v>1353</v>
      </c>
      <c r="I579" t="s">
        <v>573</v>
      </c>
      <c r="J579" t="str">
        <f t="shared" ref="J579:J642" si="9">CONCATENATE(A579,B579,C579,D579,E579,F579,G579)</f>
        <v>Scope 1Delivery vehiclesHGVs refrigerated (all diesel)All artics100% Ladenmiles</v>
      </c>
      <c r="K579" t="str">
        <f>CONCATENATE(D579," ",F579," ",H579)</f>
        <v>All artics 100% Laden miles</v>
      </c>
      <c r="L579" s="125">
        <v>1.98648</v>
      </c>
      <c r="M579" t="s">
        <v>1514</v>
      </c>
      <c r="N579" t="s">
        <v>1509</v>
      </c>
      <c r="O579">
        <v>2021</v>
      </c>
    </row>
    <row r="580" spans="1:15" hidden="1">
      <c r="A580" t="s">
        <v>495</v>
      </c>
      <c r="B580" t="s">
        <v>507</v>
      </c>
      <c r="C580" t="s">
        <v>1374</v>
      </c>
      <c r="D580" t="s">
        <v>227</v>
      </c>
      <c r="F580" t="s">
        <v>1373</v>
      </c>
      <c r="G580" t="s">
        <v>473</v>
      </c>
      <c r="H580" t="s">
        <v>473</v>
      </c>
      <c r="I580" t="s">
        <v>573</v>
      </c>
      <c r="J580" t="str">
        <f t="shared" si="9"/>
        <v>Scope 1Delivery vehiclesHGVs refrigerated (all diesel)All articsAverage ladenkm</v>
      </c>
      <c r="K580" t="str">
        <f>CONCATENATE(B580," ",D580," ",F580," ",H580)</f>
        <v>Delivery vehicles All artics Average laden km</v>
      </c>
      <c r="L580" s="125">
        <v>1.0529500000000001</v>
      </c>
      <c r="M580" t="s">
        <v>1514</v>
      </c>
      <c r="N580" t="s">
        <v>1509</v>
      </c>
      <c r="O580">
        <v>2021</v>
      </c>
    </row>
    <row r="581" spans="1:15" hidden="1">
      <c r="A581" t="s">
        <v>495</v>
      </c>
      <c r="B581" t="s">
        <v>507</v>
      </c>
      <c r="C581" t="s">
        <v>1374</v>
      </c>
      <c r="D581" t="s">
        <v>227</v>
      </c>
      <c r="F581" t="s">
        <v>1373</v>
      </c>
      <c r="G581" t="s">
        <v>1353</v>
      </c>
      <c r="H581" t="s">
        <v>1353</v>
      </c>
      <c r="I581" t="s">
        <v>573</v>
      </c>
      <c r="J581" t="str">
        <f t="shared" si="9"/>
        <v>Scope 1Delivery vehiclesHGVs refrigerated (all diesel)All articsAverage ladenmiles</v>
      </c>
      <c r="K581" t="str">
        <f>CONCATENATE(D581," ",F581," ",H581)</f>
        <v>All artics Average laden miles</v>
      </c>
      <c r="L581" s="125">
        <v>1.6945600000000001</v>
      </c>
      <c r="M581" t="s">
        <v>1514</v>
      </c>
      <c r="N581" t="s">
        <v>1509</v>
      </c>
      <c r="O581">
        <v>2021</v>
      </c>
    </row>
    <row r="582" spans="1:15" hidden="1">
      <c r="A582" t="s">
        <v>495</v>
      </c>
      <c r="B582" t="s">
        <v>507</v>
      </c>
      <c r="C582" t="s">
        <v>1374</v>
      </c>
      <c r="D582" t="s">
        <v>228</v>
      </c>
      <c r="F582" t="s">
        <v>1370</v>
      </c>
      <c r="G582" t="s">
        <v>473</v>
      </c>
      <c r="H582" t="s">
        <v>473</v>
      </c>
      <c r="I582" t="s">
        <v>573</v>
      </c>
      <c r="J582" t="str">
        <f t="shared" si="9"/>
        <v>Scope 1Delivery vehiclesHGVs refrigerated (all diesel)All HGVs0% Ladenkm</v>
      </c>
      <c r="K582" t="str">
        <f>CONCATENATE(B582," ",D582," ",F582," ",H582)</f>
        <v>Delivery vehicles All HGVs 0% Laden km</v>
      </c>
      <c r="L582" s="125">
        <v>0.76736000000000004</v>
      </c>
      <c r="M582" t="s">
        <v>1514</v>
      </c>
      <c r="N582" t="s">
        <v>1509</v>
      </c>
      <c r="O582">
        <v>2021</v>
      </c>
    </row>
    <row r="583" spans="1:15" hidden="1">
      <c r="A583" t="s">
        <v>495</v>
      </c>
      <c r="B583" t="s">
        <v>507</v>
      </c>
      <c r="C583" t="s">
        <v>1374</v>
      </c>
      <c r="D583" t="s">
        <v>228</v>
      </c>
      <c r="F583" t="s">
        <v>1370</v>
      </c>
      <c r="G583" t="s">
        <v>1353</v>
      </c>
      <c r="H583" t="s">
        <v>1353</v>
      </c>
      <c r="I583" t="s">
        <v>573</v>
      </c>
      <c r="J583" t="str">
        <f t="shared" si="9"/>
        <v>Scope 1Delivery vehiclesHGVs refrigerated (all diesel)All HGVs0% Ladenmiles</v>
      </c>
      <c r="K583" t="str">
        <f>CONCATENATE(D583," ",F583," ",H583)</f>
        <v>All HGVs 0% Laden miles</v>
      </c>
      <c r="L583" s="125">
        <v>1.23495</v>
      </c>
      <c r="M583" t="s">
        <v>1514</v>
      </c>
      <c r="N583" t="s">
        <v>1509</v>
      </c>
      <c r="O583">
        <v>2021</v>
      </c>
    </row>
    <row r="584" spans="1:15" hidden="1">
      <c r="A584" t="s">
        <v>495</v>
      </c>
      <c r="B584" t="s">
        <v>507</v>
      </c>
      <c r="C584" t="s">
        <v>1374</v>
      </c>
      <c r="D584" t="s">
        <v>228</v>
      </c>
      <c r="F584" t="s">
        <v>1371</v>
      </c>
      <c r="G584" t="s">
        <v>473</v>
      </c>
      <c r="H584" t="s">
        <v>473</v>
      </c>
      <c r="I584" t="s">
        <v>573</v>
      </c>
      <c r="J584" t="str">
        <f t="shared" si="9"/>
        <v>Scope 1Delivery vehiclesHGVs refrigerated (all diesel)All HGVs50% Ladenkm</v>
      </c>
      <c r="K584" t="str">
        <f>CONCATENATE(B584," ",D584," ",F584," ",H584)</f>
        <v>Delivery vehicles All HGVs 50% Laden km</v>
      </c>
      <c r="L584" s="125">
        <v>0.97016999999999998</v>
      </c>
      <c r="M584" t="s">
        <v>1514</v>
      </c>
      <c r="N584" t="s">
        <v>1509</v>
      </c>
      <c r="O584">
        <v>2021</v>
      </c>
    </row>
    <row r="585" spans="1:15" hidden="1">
      <c r="A585" t="s">
        <v>495</v>
      </c>
      <c r="B585" t="s">
        <v>507</v>
      </c>
      <c r="C585" t="s">
        <v>1374</v>
      </c>
      <c r="D585" t="s">
        <v>228</v>
      </c>
      <c r="F585" t="s">
        <v>1371</v>
      </c>
      <c r="G585" t="s">
        <v>1353</v>
      </c>
      <c r="H585" t="s">
        <v>1353</v>
      </c>
      <c r="I585" t="s">
        <v>573</v>
      </c>
      <c r="J585" t="str">
        <f t="shared" si="9"/>
        <v>Scope 1Delivery vehiclesHGVs refrigerated (all diesel)All HGVs50% Ladenmiles</v>
      </c>
      <c r="K585" t="str">
        <f>CONCATENATE(D585," ",F585," ",H585)</f>
        <v>All HGVs 50% Laden miles</v>
      </c>
      <c r="L585" s="125">
        <v>1.56134</v>
      </c>
      <c r="M585" t="s">
        <v>1514</v>
      </c>
      <c r="N585" t="s">
        <v>1509</v>
      </c>
      <c r="O585">
        <v>2021</v>
      </c>
    </row>
    <row r="586" spans="1:15" hidden="1">
      <c r="A586" t="s">
        <v>495</v>
      </c>
      <c r="B586" t="s">
        <v>507</v>
      </c>
      <c r="C586" t="s">
        <v>1374</v>
      </c>
      <c r="D586" t="s">
        <v>228</v>
      </c>
      <c r="F586" t="s">
        <v>1372</v>
      </c>
      <c r="G586" t="s">
        <v>473</v>
      </c>
      <c r="H586" t="s">
        <v>473</v>
      </c>
      <c r="I586" t="s">
        <v>573</v>
      </c>
      <c r="J586" t="str">
        <f t="shared" si="9"/>
        <v>Scope 1Delivery vehiclesHGVs refrigerated (all diesel)All HGVs100% Ladenkm</v>
      </c>
      <c r="K586" t="str">
        <f>CONCATENATE(B586," ",D586," ",F586," ",H586)</f>
        <v>Delivery vehicles All HGVs 100% Laden km</v>
      </c>
      <c r="L586" s="125">
        <v>1.1729799999999999</v>
      </c>
      <c r="M586" t="s">
        <v>1514</v>
      </c>
      <c r="N586" t="s">
        <v>1509</v>
      </c>
      <c r="O586">
        <v>2021</v>
      </c>
    </row>
    <row r="587" spans="1:15" hidden="1">
      <c r="A587" t="s">
        <v>495</v>
      </c>
      <c r="B587" t="s">
        <v>507</v>
      </c>
      <c r="C587" t="s">
        <v>1374</v>
      </c>
      <c r="D587" t="s">
        <v>228</v>
      </c>
      <c r="F587" t="s">
        <v>1372</v>
      </c>
      <c r="G587" t="s">
        <v>1353</v>
      </c>
      <c r="H587" t="s">
        <v>1353</v>
      </c>
      <c r="I587" t="s">
        <v>573</v>
      </c>
      <c r="J587" t="str">
        <f t="shared" si="9"/>
        <v>Scope 1Delivery vehiclesHGVs refrigerated (all diesel)All HGVs100% Ladenmiles</v>
      </c>
      <c r="K587" t="str">
        <f>CONCATENATE(D587," ",F587," ",H587)</f>
        <v>All HGVs 100% Laden miles</v>
      </c>
      <c r="L587" s="125">
        <v>1.8877299999999999</v>
      </c>
      <c r="M587" t="s">
        <v>1514</v>
      </c>
      <c r="N587" t="s">
        <v>1509</v>
      </c>
      <c r="O587">
        <v>2021</v>
      </c>
    </row>
    <row r="588" spans="1:15" hidden="1">
      <c r="A588" t="s">
        <v>495</v>
      </c>
      <c r="B588" t="s">
        <v>507</v>
      </c>
      <c r="C588" t="s">
        <v>1374</v>
      </c>
      <c r="D588" t="s">
        <v>228</v>
      </c>
      <c r="F588" t="s">
        <v>1373</v>
      </c>
      <c r="G588" t="s">
        <v>473</v>
      </c>
      <c r="H588" t="s">
        <v>473</v>
      </c>
      <c r="I588" t="s">
        <v>573</v>
      </c>
      <c r="J588" t="str">
        <f t="shared" si="9"/>
        <v>Scope 1Delivery vehiclesHGVs refrigerated (all diesel)All HGVsAverage ladenkm</v>
      </c>
      <c r="K588" t="str">
        <f>CONCATENATE(B588," ",D588," ",F588," ",H588)</f>
        <v>Delivery vehicles All HGVs Average laden km</v>
      </c>
      <c r="L588" s="125">
        <v>1.0119199999999999</v>
      </c>
      <c r="M588" t="s">
        <v>1514</v>
      </c>
      <c r="N588" t="s">
        <v>1509</v>
      </c>
      <c r="O588">
        <v>2021</v>
      </c>
    </row>
    <row r="589" spans="1:15" hidden="1">
      <c r="A589" t="s">
        <v>495</v>
      </c>
      <c r="B589" t="s">
        <v>507</v>
      </c>
      <c r="C589" t="s">
        <v>1374</v>
      </c>
      <c r="D589" t="s">
        <v>228</v>
      </c>
      <c r="F589" t="s">
        <v>1373</v>
      </c>
      <c r="G589" t="s">
        <v>1353</v>
      </c>
      <c r="H589" t="s">
        <v>1353</v>
      </c>
      <c r="I589" t="s">
        <v>573</v>
      </c>
      <c r="J589" t="str">
        <f t="shared" si="9"/>
        <v>Scope 1Delivery vehiclesHGVs refrigerated (all diesel)All HGVsAverage ladenmiles</v>
      </c>
      <c r="K589" t="str">
        <f>CONCATENATE(D589," ",F589," ",H589)</f>
        <v>All HGVs Average laden miles</v>
      </c>
      <c r="L589" s="125">
        <v>1.62852</v>
      </c>
      <c r="M589" t="s">
        <v>1514</v>
      </c>
      <c r="N589" t="s">
        <v>1509</v>
      </c>
      <c r="O589">
        <v>2021</v>
      </c>
    </row>
    <row r="590" spans="1:15" hidden="1">
      <c r="A590" t="s">
        <v>496</v>
      </c>
      <c r="B590" t="s">
        <v>1375</v>
      </c>
      <c r="C590" t="s">
        <v>1376</v>
      </c>
      <c r="D590" t="s">
        <v>931</v>
      </c>
      <c r="G590" t="s">
        <v>136</v>
      </c>
      <c r="H590" t="s">
        <v>136</v>
      </c>
      <c r="I590" t="s">
        <v>573</v>
      </c>
      <c r="J590" t="str">
        <f t="shared" si="9"/>
        <v>Scope 2UK electricityElectricity generatedElectricity: UKkWh</v>
      </c>
      <c r="K590" t="str">
        <f>CONCATENATE(D590," ",F590," ",H590)</f>
        <v>Electricity: UK  kWh</v>
      </c>
      <c r="L590" s="125">
        <v>0.21233000000000002</v>
      </c>
      <c r="M590" t="s">
        <v>1514</v>
      </c>
      <c r="N590" t="s">
        <v>1509</v>
      </c>
      <c r="O590">
        <v>2021</v>
      </c>
    </row>
    <row r="591" spans="1:15" hidden="1">
      <c r="A591" t="s">
        <v>496</v>
      </c>
      <c r="B591" t="s">
        <v>1377</v>
      </c>
      <c r="C591" t="s">
        <v>1351</v>
      </c>
      <c r="D591" t="s">
        <v>1352</v>
      </c>
      <c r="F591" t="s">
        <v>1354</v>
      </c>
      <c r="G591" t="s">
        <v>473</v>
      </c>
      <c r="H591" t="s">
        <v>473</v>
      </c>
      <c r="I591" t="s">
        <v>573</v>
      </c>
      <c r="J591" t="str">
        <f t="shared" si="9"/>
        <v>Scope 2UK electricity for EvsCars (by market segment)MiniPlug-in Hybrid Electric Vehiclekm</v>
      </c>
      <c r="K591" t="str">
        <f>CONCATENATE(B591," ",D591," ",F591," ",H591)</f>
        <v>UK electricity for Evs Mini Plug-in Hybrid Electric Vehicle km</v>
      </c>
      <c r="L591" s="125"/>
      <c r="M591" t="s">
        <v>1514</v>
      </c>
      <c r="N591" t="s">
        <v>1509</v>
      </c>
      <c r="O591">
        <v>2021</v>
      </c>
    </row>
    <row r="592" spans="1:15" hidden="1">
      <c r="A592" t="s">
        <v>496</v>
      </c>
      <c r="B592" t="s">
        <v>1377</v>
      </c>
      <c r="C592" t="s">
        <v>1351</v>
      </c>
      <c r="D592" t="s">
        <v>1352</v>
      </c>
      <c r="F592" t="s">
        <v>1354</v>
      </c>
      <c r="G592" t="s">
        <v>1353</v>
      </c>
      <c r="H592" t="s">
        <v>1353</v>
      </c>
      <c r="I592" t="s">
        <v>573</v>
      </c>
      <c r="J592" t="str">
        <f t="shared" si="9"/>
        <v>Scope 2UK electricity for EvsCars (by market segment)MiniPlug-in Hybrid Electric Vehiclemiles</v>
      </c>
      <c r="K592" t="str">
        <f>CONCATENATE(D592," ",F592," ",H592)</f>
        <v>Mini Plug-in Hybrid Electric Vehicle miles</v>
      </c>
      <c r="L592" s="125"/>
      <c r="M592" t="s">
        <v>1514</v>
      </c>
      <c r="N592" t="s">
        <v>1509</v>
      </c>
      <c r="O592">
        <v>2021</v>
      </c>
    </row>
    <row r="593" spans="1:15" hidden="1">
      <c r="A593" t="s">
        <v>496</v>
      </c>
      <c r="B593" t="s">
        <v>1377</v>
      </c>
      <c r="C593" t="s">
        <v>1351</v>
      </c>
      <c r="D593" t="s">
        <v>1352</v>
      </c>
      <c r="F593" t="s">
        <v>1355</v>
      </c>
      <c r="G593" t="s">
        <v>473</v>
      </c>
      <c r="H593" t="s">
        <v>473</v>
      </c>
      <c r="I593" t="s">
        <v>573</v>
      </c>
      <c r="J593" t="str">
        <f t="shared" si="9"/>
        <v>Scope 2UK electricity for EvsCars (by market segment)MiniBattery Electric Vehiclekm</v>
      </c>
      <c r="K593" t="str">
        <f>CONCATENATE(B593," ",D593," ",F593," ",H593)</f>
        <v>UK electricity for Evs Mini Battery Electric Vehicle km</v>
      </c>
      <c r="L593" s="125">
        <v>4.0350000000000004E-2</v>
      </c>
      <c r="M593" t="s">
        <v>1514</v>
      </c>
      <c r="N593" t="s">
        <v>1509</v>
      </c>
      <c r="O593">
        <v>2021</v>
      </c>
    </row>
    <row r="594" spans="1:15" hidden="1">
      <c r="A594" t="s">
        <v>496</v>
      </c>
      <c r="B594" t="s">
        <v>1377</v>
      </c>
      <c r="C594" t="s">
        <v>1351</v>
      </c>
      <c r="D594" t="s">
        <v>1352</v>
      </c>
      <c r="F594" t="s">
        <v>1355</v>
      </c>
      <c r="G594" t="s">
        <v>1353</v>
      </c>
      <c r="H594" t="s">
        <v>1353</v>
      </c>
      <c r="I594" t="s">
        <v>573</v>
      </c>
      <c r="J594" t="str">
        <f t="shared" si="9"/>
        <v>Scope 2UK electricity for EvsCars (by market segment)MiniBattery Electric Vehiclemiles</v>
      </c>
      <c r="K594" t="str">
        <f>CONCATENATE(D594," ",F594," ",H594)</f>
        <v>Mini Battery Electric Vehicle miles</v>
      </c>
      <c r="L594" s="125">
        <v>6.4930000000000002E-2</v>
      </c>
      <c r="M594" t="s">
        <v>1514</v>
      </c>
      <c r="N594" t="s">
        <v>1509</v>
      </c>
      <c r="O594">
        <v>2021</v>
      </c>
    </row>
    <row r="595" spans="1:15" hidden="1">
      <c r="A595" t="s">
        <v>496</v>
      </c>
      <c r="B595" t="s">
        <v>1377</v>
      </c>
      <c r="C595" t="s">
        <v>1351</v>
      </c>
      <c r="D595" t="s">
        <v>1356</v>
      </c>
      <c r="F595" t="s">
        <v>1354</v>
      </c>
      <c r="G595" t="s">
        <v>473</v>
      </c>
      <c r="H595" t="s">
        <v>473</v>
      </c>
      <c r="I595" t="s">
        <v>573</v>
      </c>
      <c r="J595" t="str">
        <f t="shared" si="9"/>
        <v>Scope 2UK electricity for EvsCars (by market segment)SuperminiPlug-in Hybrid Electric Vehiclekm</v>
      </c>
      <c r="K595" t="str">
        <f>CONCATENATE(B595," ",D595," ",F595," ",H595)</f>
        <v>UK electricity for Evs Supermini Plug-in Hybrid Electric Vehicle km</v>
      </c>
      <c r="L595" s="125">
        <v>3.0569999999999996E-2</v>
      </c>
      <c r="M595" t="s">
        <v>1514</v>
      </c>
      <c r="N595" t="s">
        <v>1509</v>
      </c>
      <c r="O595">
        <v>2021</v>
      </c>
    </row>
    <row r="596" spans="1:15" hidden="1">
      <c r="A596" t="s">
        <v>496</v>
      </c>
      <c r="B596" t="s">
        <v>1377</v>
      </c>
      <c r="C596" t="s">
        <v>1351</v>
      </c>
      <c r="D596" t="s">
        <v>1356</v>
      </c>
      <c r="F596" t="s">
        <v>1354</v>
      </c>
      <c r="G596" t="s">
        <v>1353</v>
      </c>
      <c r="H596" t="s">
        <v>1353</v>
      </c>
      <c r="I596" t="s">
        <v>573</v>
      </c>
      <c r="J596" t="str">
        <f t="shared" si="9"/>
        <v>Scope 2UK electricity for EvsCars (by market segment)SuperminiPlug-in Hybrid Electric Vehiclemiles</v>
      </c>
      <c r="K596" t="str">
        <f>CONCATENATE(D596," ",F596," ",H596)</f>
        <v>Supermini Plug-in Hybrid Electric Vehicle miles</v>
      </c>
      <c r="L596" s="125">
        <v>4.9200000000000001E-2</v>
      </c>
      <c r="M596" t="s">
        <v>1514</v>
      </c>
      <c r="N596" t="s">
        <v>1509</v>
      </c>
      <c r="O596">
        <v>2021</v>
      </c>
    </row>
    <row r="597" spans="1:15" hidden="1">
      <c r="A597" t="s">
        <v>496</v>
      </c>
      <c r="B597" t="s">
        <v>1377</v>
      </c>
      <c r="C597" t="s">
        <v>1351</v>
      </c>
      <c r="D597" t="s">
        <v>1356</v>
      </c>
      <c r="F597" t="s">
        <v>1355</v>
      </c>
      <c r="G597" t="s">
        <v>473</v>
      </c>
      <c r="H597" t="s">
        <v>473</v>
      </c>
      <c r="I597" t="s">
        <v>573</v>
      </c>
      <c r="J597" t="str">
        <f t="shared" si="9"/>
        <v>Scope 2UK electricity for EvsCars (by market segment)SuperminiBattery Electric Vehiclekm</v>
      </c>
      <c r="K597" t="str">
        <f>CONCATENATE(B597," ",D597," ",F597," ",H597)</f>
        <v>UK electricity for Evs Supermini Battery Electric Vehicle km</v>
      </c>
      <c r="L597" s="125">
        <v>4.24E-2</v>
      </c>
      <c r="M597" t="s">
        <v>1514</v>
      </c>
      <c r="N597" t="s">
        <v>1509</v>
      </c>
      <c r="O597">
        <v>2021</v>
      </c>
    </row>
    <row r="598" spans="1:15" hidden="1">
      <c r="A598" t="s">
        <v>496</v>
      </c>
      <c r="B598" t="s">
        <v>1377</v>
      </c>
      <c r="C598" t="s">
        <v>1351</v>
      </c>
      <c r="D598" t="s">
        <v>1356</v>
      </c>
      <c r="F598" t="s">
        <v>1355</v>
      </c>
      <c r="G598" t="s">
        <v>1353</v>
      </c>
      <c r="H598" t="s">
        <v>1353</v>
      </c>
      <c r="I598" t="s">
        <v>573</v>
      </c>
      <c r="J598" t="str">
        <f t="shared" si="9"/>
        <v>Scope 2UK electricity for EvsCars (by market segment)SuperminiBattery Electric Vehiclemiles</v>
      </c>
      <c r="K598" t="str">
        <f>CONCATENATE(D598," ",F598," ",H598)</f>
        <v>Supermini Battery Electric Vehicle miles</v>
      </c>
      <c r="L598" s="125">
        <v>6.8249999999999991E-2</v>
      </c>
      <c r="M598" t="s">
        <v>1514</v>
      </c>
      <c r="N598" t="s">
        <v>1509</v>
      </c>
      <c r="O598">
        <v>2021</v>
      </c>
    </row>
    <row r="599" spans="1:15" hidden="1">
      <c r="A599" t="s">
        <v>496</v>
      </c>
      <c r="B599" t="s">
        <v>1377</v>
      </c>
      <c r="C599" t="s">
        <v>1351</v>
      </c>
      <c r="D599" t="s">
        <v>1357</v>
      </c>
      <c r="F599" t="s">
        <v>1354</v>
      </c>
      <c r="G599" t="s">
        <v>473</v>
      </c>
      <c r="H599" t="s">
        <v>473</v>
      </c>
      <c r="I599" t="s">
        <v>573</v>
      </c>
      <c r="J599" t="str">
        <f t="shared" si="9"/>
        <v>Scope 2UK electricity for EvsCars (by market segment)Lower mediumPlug-in Hybrid Electric Vehiclekm</v>
      </c>
      <c r="K599" t="str">
        <f>CONCATENATE(B599," ",D599," ",F599," ",H599)</f>
        <v>UK electricity for Evs Lower medium Plug-in Hybrid Electric Vehicle km</v>
      </c>
      <c r="L599" s="125">
        <v>1.9650000000000001E-2</v>
      </c>
      <c r="M599" t="s">
        <v>1514</v>
      </c>
      <c r="N599" t="s">
        <v>1509</v>
      </c>
      <c r="O599">
        <v>2021</v>
      </c>
    </row>
    <row r="600" spans="1:15" hidden="1">
      <c r="A600" t="s">
        <v>496</v>
      </c>
      <c r="B600" t="s">
        <v>1377</v>
      </c>
      <c r="C600" t="s">
        <v>1351</v>
      </c>
      <c r="D600" t="s">
        <v>1357</v>
      </c>
      <c r="F600" t="s">
        <v>1354</v>
      </c>
      <c r="G600" t="s">
        <v>1353</v>
      </c>
      <c r="H600" t="s">
        <v>1353</v>
      </c>
      <c r="I600" t="s">
        <v>573</v>
      </c>
      <c r="J600" t="str">
        <f t="shared" si="9"/>
        <v>Scope 2UK electricity for EvsCars (by market segment)Lower mediumPlug-in Hybrid Electric Vehiclemiles</v>
      </c>
      <c r="K600" t="str">
        <f>CONCATENATE(D600," ",F600," ",H600)</f>
        <v>Lower medium Plug-in Hybrid Electric Vehicle miles</v>
      </c>
      <c r="L600" s="125">
        <v>3.1629999999999998E-2</v>
      </c>
      <c r="M600" t="s">
        <v>1514</v>
      </c>
      <c r="N600" t="s">
        <v>1509</v>
      </c>
      <c r="O600">
        <v>2021</v>
      </c>
    </row>
    <row r="601" spans="1:15" hidden="1">
      <c r="A601" t="s">
        <v>496</v>
      </c>
      <c r="B601" t="s">
        <v>1377</v>
      </c>
      <c r="C601" t="s">
        <v>1351</v>
      </c>
      <c r="D601" t="s">
        <v>1357</v>
      </c>
      <c r="F601" t="s">
        <v>1355</v>
      </c>
      <c r="G601" t="s">
        <v>473</v>
      </c>
      <c r="H601" t="s">
        <v>473</v>
      </c>
      <c r="I601" t="s">
        <v>573</v>
      </c>
      <c r="J601" t="str">
        <f t="shared" si="9"/>
        <v>Scope 2UK electricity for EvsCars (by market segment)Lower mediumBattery Electric Vehiclekm</v>
      </c>
      <c r="K601" t="str">
        <f>CONCATENATE(B601," ",D601," ",F601," ",H601)</f>
        <v>UK electricity for Evs Lower medium Battery Electric Vehicle km</v>
      </c>
      <c r="L601" s="125">
        <v>4.8279999999999997E-2</v>
      </c>
      <c r="M601" t="s">
        <v>1514</v>
      </c>
      <c r="N601" t="s">
        <v>1509</v>
      </c>
      <c r="O601">
        <v>2021</v>
      </c>
    </row>
    <row r="602" spans="1:15" hidden="1">
      <c r="A602" t="s">
        <v>496</v>
      </c>
      <c r="B602" t="s">
        <v>1377</v>
      </c>
      <c r="C602" t="s">
        <v>1351</v>
      </c>
      <c r="D602" t="s">
        <v>1357</v>
      </c>
      <c r="F602" t="s">
        <v>1355</v>
      </c>
      <c r="G602" t="s">
        <v>1353</v>
      </c>
      <c r="H602" t="s">
        <v>1353</v>
      </c>
      <c r="I602" t="s">
        <v>573</v>
      </c>
      <c r="J602" t="str">
        <f t="shared" si="9"/>
        <v>Scope 2UK electricity for EvsCars (by market segment)Lower mediumBattery Electric Vehiclemiles</v>
      </c>
      <c r="K602" t="str">
        <f>CONCATENATE(D602," ",F602," ",H602)</f>
        <v>Lower medium Battery Electric Vehicle miles</v>
      </c>
      <c r="L602" s="125">
        <v>7.7710000000000001E-2</v>
      </c>
      <c r="M602" t="s">
        <v>1514</v>
      </c>
      <c r="N602" t="s">
        <v>1509</v>
      </c>
      <c r="O602">
        <v>2021</v>
      </c>
    </row>
    <row r="603" spans="1:15" hidden="1">
      <c r="A603" t="s">
        <v>496</v>
      </c>
      <c r="B603" t="s">
        <v>1377</v>
      </c>
      <c r="C603" t="s">
        <v>1351</v>
      </c>
      <c r="D603" t="s">
        <v>1358</v>
      </c>
      <c r="F603" t="s">
        <v>1354</v>
      </c>
      <c r="G603" t="s">
        <v>473</v>
      </c>
      <c r="H603" t="s">
        <v>473</v>
      </c>
      <c r="I603" t="s">
        <v>573</v>
      </c>
      <c r="J603" t="str">
        <f t="shared" si="9"/>
        <v>Scope 2UK electricity for EvsCars (by market segment)Upper mediumPlug-in Hybrid Electric Vehiclekm</v>
      </c>
      <c r="K603" t="str">
        <f>CONCATENATE(B603," ",D603," ",F603," ",H603)</f>
        <v>UK electricity for Evs Upper medium Plug-in Hybrid Electric Vehicle km</v>
      </c>
      <c r="L603" s="125">
        <v>1.9860000000000003E-2</v>
      </c>
      <c r="M603" t="s">
        <v>1514</v>
      </c>
      <c r="N603" t="s">
        <v>1509</v>
      </c>
      <c r="O603">
        <v>2021</v>
      </c>
    </row>
    <row r="604" spans="1:15" hidden="1">
      <c r="A604" t="s">
        <v>496</v>
      </c>
      <c r="B604" t="s">
        <v>1377</v>
      </c>
      <c r="C604" t="s">
        <v>1351</v>
      </c>
      <c r="D604" t="s">
        <v>1358</v>
      </c>
      <c r="F604" t="s">
        <v>1354</v>
      </c>
      <c r="G604" t="s">
        <v>1353</v>
      </c>
      <c r="H604" t="s">
        <v>1353</v>
      </c>
      <c r="I604" t="s">
        <v>573</v>
      </c>
      <c r="J604" t="str">
        <f t="shared" si="9"/>
        <v>Scope 2UK electricity for EvsCars (by market segment)Upper mediumPlug-in Hybrid Electric Vehiclemiles</v>
      </c>
      <c r="K604" t="str">
        <f>CONCATENATE(D604," ",F604," ",H604)</f>
        <v>Upper medium Plug-in Hybrid Electric Vehicle miles</v>
      </c>
      <c r="L604" s="125">
        <v>3.1970000000000005E-2</v>
      </c>
      <c r="M604" t="s">
        <v>1514</v>
      </c>
      <c r="N604" t="s">
        <v>1509</v>
      </c>
      <c r="O604">
        <v>2021</v>
      </c>
    </row>
    <row r="605" spans="1:15" hidden="1">
      <c r="A605" t="s">
        <v>496</v>
      </c>
      <c r="B605" t="s">
        <v>1377</v>
      </c>
      <c r="C605" t="s">
        <v>1351</v>
      </c>
      <c r="D605" t="s">
        <v>1358</v>
      </c>
      <c r="F605" t="s">
        <v>1355</v>
      </c>
      <c r="G605" t="s">
        <v>473</v>
      </c>
      <c r="H605" t="s">
        <v>473</v>
      </c>
      <c r="I605" t="s">
        <v>573</v>
      </c>
      <c r="J605" t="str">
        <f t="shared" si="9"/>
        <v>Scope 2UK electricity for EvsCars (by market segment)Upper mediumBattery Electric Vehiclekm</v>
      </c>
      <c r="K605" t="str">
        <f>CONCATENATE(B605," ",D605," ",F605," ",H605)</f>
        <v>UK electricity for Evs Upper medium Battery Electric Vehicle km</v>
      </c>
      <c r="L605" s="125">
        <v>3.567E-2</v>
      </c>
      <c r="M605" t="s">
        <v>1514</v>
      </c>
      <c r="N605" t="s">
        <v>1509</v>
      </c>
      <c r="O605">
        <v>2021</v>
      </c>
    </row>
    <row r="606" spans="1:15" hidden="1">
      <c r="A606" t="s">
        <v>496</v>
      </c>
      <c r="B606" t="s">
        <v>1377</v>
      </c>
      <c r="C606" t="s">
        <v>1351</v>
      </c>
      <c r="D606" t="s">
        <v>1358</v>
      </c>
      <c r="F606" t="s">
        <v>1355</v>
      </c>
      <c r="G606" t="s">
        <v>1353</v>
      </c>
      <c r="H606" t="s">
        <v>1353</v>
      </c>
      <c r="I606" t="s">
        <v>573</v>
      </c>
      <c r="J606" t="str">
        <f t="shared" si="9"/>
        <v>Scope 2UK electricity for EvsCars (by market segment)Upper mediumBattery Electric Vehiclemiles</v>
      </c>
      <c r="K606" t="str">
        <f>CONCATENATE(D606," ",F606," ",H606)</f>
        <v>Upper medium Battery Electric Vehicle miles</v>
      </c>
      <c r="L606" s="125">
        <v>5.7410000000000003E-2</v>
      </c>
      <c r="M606" t="s">
        <v>1514</v>
      </c>
      <c r="N606" t="s">
        <v>1509</v>
      </c>
      <c r="O606">
        <v>2021</v>
      </c>
    </row>
    <row r="607" spans="1:15" hidden="1">
      <c r="A607" t="s">
        <v>496</v>
      </c>
      <c r="B607" t="s">
        <v>1377</v>
      </c>
      <c r="C607" t="s">
        <v>1351</v>
      </c>
      <c r="D607" t="s">
        <v>1359</v>
      </c>
      <c r="F607" t="s">
        <v>1354</v>
      </c>
      <c r="G607" t="s">
        <v>473</v>
      </c>
      <c r="H607" t="s">
        <v>473</v>
      </c>
      <c r="I607" t="s">
        <v>573</v>
      </c>
      <c r="J607" t="str">
        <f t="shared" si="9"/>
        <v>Scope 2UK electricity for EvsCars (by market segment)ExecutivePlug-in Hybrid Electric Vehiclekm</v>
      </c>
      <c r="K607" t="str">
        <f>CONCATENATE(B607," ",D607," ",F607," ",H607)</f>
        <v>UK electricity for Evs Executive Plug-in Hybrid Electric Vehicle km</v>
      </c>
      <c r="L607" s="125">
        <v>2.0320000000000001E-2</v>
      </c>
      <c r="M607" t="s">
        <v>1514</v>
      </c>
      <c r="N607" t="s">
        <v>1509</v>
      </c>
      <c r="O607">
        <v>2021</v>
      </c>
    </row>
    <row r="608" spans="1:15" hidden="1">
      <c r="A608" t="s">
        <v>496</v>
      </c>
      <c r="B608" t="s">
        <v>1377</v>
      </c>
      <c r="C608" t="s">
        <v>1351</v>
      </c>
      <c r="D608" t="s">
        <v>1359</v>
      </c>
      <c r="F608" t="s">
        <v>1354</v>
      </c>
      <c r="G608" t="s">
        <v>1353</v>
      </c>
      <c r="H608" t="s">
        <v>1353</v>
      </c>
      <c r="I608" t="s">
        <v>573</v>
      </c>
      <c r="J608" t="str">
        <f t="shared" si="9"/>
        <v>Scope 2UK electricity for EvsCars (by market segment)ExecutivePlug-in Hybrid Electric Vehiclemiles</v>
      </c>
      <c r="K608" t="str">
        <f>CONCATENATE(D608," ",F608," ",H608)</f>
        <v>Executive Plug-in Hybrid Electric Vehicle miles</v>
      </c>
      <c r="L608" s="125">
        <v>3.2690000000000004E-2</v>
      </c>
      <c r="M608" t="s">
        <v>1514</v>
      </c>
      <c r="N608" t="s">
        <v>1509</v>
      </c>
      <c r="O608">
        <v>2021</v>
      </c>
    </row>
    <row r="609" spans="1:15" hidden="1">
      <c r="A609" t="s">
        <v>496</v>
      </c>
      <c r="B609" t="s">
        <v>1377</v>
      </c>
      <c r="C609" t="s">
        <v>1351</v>
      </c>
      <c r="D609" t="s">
        <v>1359</v>
      </c>
      <c r="F609" t="s">
        <v>1355</v>
      </c>
      <c r="G609" t="s">
        <v>473</v>
      </c>
      <c r="H609" t="s">
        <v>473</v>
      </c>
      <c r="I609" t="s">
        <v>573</v>
      </c>
      <c r="J609" t="str">
        <f t="shared" si="9"/>
        <v>Scope 2UK electricity for EvsCars (by market segment)ExecutiveBattery Electric Vehiclekm</v>
      </c>
      <c r="K609" t="str">
        <f>CONCATENATE(B609," ",D609," ",F609," ",H609)</f>
        <v>UK electricity for Evs Executive Battery Electric Vehicle km</v>
      </c>
      <c r="L609" s="125">
        <v>4.7060000000000005E-2</v>
      </c>
      <c r="M609" t="s">
        <v>1514</v>
      </c>
      <c r="N609" t="s">
        <v>1509</v>
      </c>
      <c r="O609">
        <v>2021</v>
      </c>
    </row>
    <row r="610" spans="1:15" hidden="1">
      <c r="A610" t="s">
        <v>496</v>
      </c>
      <c r="B610" t="s">
        <v>1377</v>
      </c>
      <c r="C610" t="s">
        <v>1351</v>
      </c>
      <c r="D610" t="s">
        <v>1359</v>
      </c>
      <c r="F610" t="s">
        <v>1355</v>
      </c>
      <c r="G610" t="s">
        <v>1353</v>
      </c>
      <c r="H610" t="s">
        <v>1353</v>
      </c>
      <c r="I610" t="s">
        <v>573</v>
      </c>
      <c r="J610" t="str">
        <f t="shared" si="9"/>
        <v>Scope 2UK electricity for EvsCars (by market segment)ExecutiveBattery Electric Vehiclemiles</v>
      </c>
      <c r="K610" t="str">
        <f>CONCATENATE(D610," ",F610," ",H610)</f>
        <v>Executive Battery Electric Vehicle miles</v>
      </c>
      <c r="L610" s="125">
        <v>7.5730000000000006E-2</v>
      </c>
      <c r="M610" t="s">
        <v>1514</v>
      </c>
      <c r="N610" t="s">
        <v>1509</v>
      </c>
      <c r="O610">
        <v>2021</v>
      </c>
    </row>
    <row r="611" spans="1:15" hidden="1">
      <c r="A611" t="s">
        <v>496</v>
      </c>
      <c r="B611" t="s">
        <v>1377</v>
      </c>
      <c r="C611" t="s">
        <v>1351</v>
      </c>
      <c r="D611" t="s">
        <v>1360</v>
      </c>
      <c r="F611" t="s">
        <v>1354</v>
      </c>
      <c r="G611" t="s">
        <v>473</v>
      </c>
      <c r="H611" t="s">
        <v>473</v>
      </c>
      <c r="I611" t="s">
        <v>573</v>
      </c>
      <c r="J611" t="str">
        <f t="shared" si="9"/>
        <v>Scope 2UK electricity for EvsCars (by market segment)LuxuryPlug-in Hybrid Electric Vehiclekm</v>
      </c>
      <c r="K611" t="str">
        <f>CONCATENATE(B611," ",D611," ",F611," ",H611)</f>
        <v>UK electricity for Evs Luxury Plug-in Hybrid Electric Vehicle km</v>
      </c>
      <c r="L611" s="125">
        <v>2.2630000000000001E-2</v>
      </c>
      <c r="M611" t="s">
        <v>1514</v>
      </c>
      <c r="N611" t="s">
        <v>1509</v>
      </c>
      <c r="O611">
        <v>2021</v>
      </c>
    </row>
    <row r="612" spans="1:15" hidden="1">
      <c r="A612" t="s">
        <v>496</v>
      </c>
      <c r="B612" t="s">
        <v>1377</v>
      </c>
      <c r="C612" t="s">
        <v>1351</v>
      </c>
      <c r="D612" t="s">
        <v>1360</v>
      </c>
      <c r="F612" t="s">
        <v>1354</v>
      </c>
      <c r="G612" t="s">
        <v>1353</v>
      </c>
      <c r="H612" t="s">
        <v>1353</v>
      </c>
      <c r="I612" t="s">
        <v>573</v>
      </c>
      <c r="J612" t="str">
        <f t="shared" si="9"/>
        <v>Scope 2UK electricity for EvsCars (by market segment)LuxuryPlug-in Hybrid Electric Vehiclemiles</v>
      </c>
      <c r="K612" t="str">
        <f>CONCATENATE(D612," ",F612," ",H612)</f>
        <v>Luxury Plug-in Hybrid Electric Vehicle miles</v>
      </c>
      <c r="L612" s="125">
        <v>3.6420000000000001E-2</v>
      </c>
      <c r="M612" t="s">
        <v>1514</v>
      </c>
      <c r="N612" t="s">
        <v>1509</v>
      </c>
      <c r="O612">
        <v>2021</v>
      </c>
    </row>
    <row r="613" spans="1:15" hidden="1">
      <c r="A613" t="s">
        <v>496</v>
      </c>
      <c r="B613" t="s">
        <v>1377</v>
      </c>
      <c r="C613" t="s">
        <v>1351</v>
      </c>
      <c r="D613" t="s">
        <v>1360</v>
      </c>
      <c r="F613" t="s">
        <v>1355</v>
      </c>
      <c r="G613" t="s">
        <v>473</v>
      </c>
      <c r="H613" t="s">
        <v>473</v>
      </c>
      <c r="I613" t="s">
        <v>573</v>
      </c>
      <c r="J613" t="str">
        <f t="shared" si="9"/>
        <v>Scope 2UK electricity for EvsCars (by market segment)LuxuryBattery Electric Vehiclekm</v>
      </c>
      <c r="K613" t="str">
        <f>CONCATENATE(B613," ",D613," ",F613," ",H613)</f>
        <v>UK electricity for Evs Luxury Battery Electric Vehicle km</v>
      </c>
      <c r="L613" s="125">
        <v>5.4960000000000002E-2</v>
      </c>
      <c r="M613" t="s">
        <v>1514</v>
      </c>
      <c r="N613" t="s">
        <v>1509</v>
      </c>
      <c r="O613">
        <v>2021</v>
      </c>
    </row>
    <row r="614" spans="1:15" hidden="1">
      <c r="A614" t="s">
        <v>496</v>
      </c>
      <c r="B614" t="s">
        <v>1377</v>
      </c>
      <c r="C614" t="s">
        <v>1351</v>
      </c>
      <c r="D614" t="s">
        <v>1360</v>
      </c>
      <c r="F614" t="s">
        <v>1355</v>
      </c>
      <c r="G614" t="s">
        <v>1353</v>
      </c>
      <c r="H614" t="s">
        <v>1353</v>
      </c>
      <c r="I614" t="s">
        <v>573</v>
      </c>
      <c r="J614" t="str">
        <f t="shared" si="9"/>
        <v>Scope 2UK electricity for EvsCars (by market segment)LuxuryBattery Electric Vehiclemiles</v>
      </c>
      <c r="K614" t="str">
        <f>CONCATENATE(D614," ",F614," ",H614)</f>
        <v>Luxury Battery Electric Vehicle miles</v>
      </c>
      <c r="L614" s="125">
        <v>8.8450000000000001E-2</v>
      </c>
      <c r="M614" t="s">
        <v>1514</v>
      </c>
      <c r="N614" t="s">
        <v>1509</v>
      </c>
      <c r="O614">
        <v>2021</v>
      </c>
    </row>
    <row r="615" spans="1:15" hidden="1">
      <c r="A615" t="s">
        <v>496</v>
      </c>
      <c r="B615" t="s">
        <v>1377</v>
      </c>
      <c r="C615" t="s">
        <v>1351</v>
      </c>
      <c r="D615" t="s">
        <v>1361</v>
      </c>
      <c r="F615" t="s">
        <v>1354</v>
      </c>
      <c r="G615" t="s">
        <v>473</v>
      </c>
      <c r="H615" t="s">
        <v>473</v>
      </c>
      <c r="I615" t="s">
        <v>573</v>
      </c>
      <c r="J615" t="str">
        <f t="shared" si="9"/>
        <v>Scope 2UK electricity for EvsCars (by market segment)SportsPlug-in Hybrid Electric Vehiclekm</v>
      </c>
      <c r="K615" t="str">
        <f>CONCATENATE(B615," ",D615," ",F615," ",H615)</f>
        <v>UK electricity for Evs Sports Plug-in Hybrid Electric Vehicle km</v>
      </c>
      <c r="L615" s="125">
        <v>1.685E-2</v>
      </c>
      <c r="M615" t="s">
        <v>1514</v>
      </c>
      <c r="N615" t="s">
        <v>1509</v>
      </c>
      <c r="O615">
        <v>2021</v>
      </c>
    </row>
    <row r="616" spans="1:15" hidden="1">
      <c r="A616" t="s">
        <v>496</v>
      </c>
      <c r="B616" t="s">
        <v>1377</v>
      </c>
      <c r="C616" t="s">
        <v>1351</v>
      </c>
      <c r="D616" t="s">
        <v>1361</v>
      </c>
      <c r="F616" t="s">
        <v>1354</v>
      </c>
      <c r="G616" t="s">
        <v>1353</v>
      </c>
      <c r="H616" t="s">
        <v>1353</v>
      </c>
      <c r="I616" t="s">
        <v>573</v>
      </c>
      <c r="J616" t="str">
        <f t="shared" si="9"/>
        <v>Scope 2UK electricity for EvsCars (by market segment)SportsPlug-in Hybrid Electric Vehiclemiles</v>
      </c>
      <c r="K616" t="str">
        <f>CONCATENATE(D616," ",F616," ",H616)</f>
        <v>Sports Plug-in Hybrid Electric Vehicle miles</v>
      </c>
      <c r="L616" s="125">
        <v>2.7109999999999999E-2</v>
      </c>
      <c r="M616" t="s">
        <v>1514</v>
      </c>
      <c r="N616" t="s">
        <v>1509</v>
      </c>
      <c r="O616">
        <v>2021</v>
      </c>
    </row>
    <row r="617" spans="1:15" hidden="1">
      <c r="A617" t="s">
        <v>496</v>
      </c>
      <c r="B617" t="s">
        <v>1377</v>
      </c>
      <c r="C617" t="s">
        <v>1351</v>
      </c>
      <c r="D617" t="s">
        <v>1361</v>
      </c>
      <c r="F617" t="s">
        <v>1355</v>
      </c>
      <c r="G617" t="s">
        <v>473</v>
      </c>
      <c r="H617" t="s">
        <v>473</v>
      </c>
      <c r="I617" t="s">
        <v>573</v>
      </c>
      <c r="J617" t="str">
        <f t="shared" si="9"/>
        <v>Scope 2UK electricity for EvsCars (by market segment)SportsBattery Electric Vehiclekm</v>
      </c>
      <c r="K617" t="str">
        <f>CONCATENATE(B617," ",D617," ",F617," ",H617)</f>
        <v>UK electricity for Evs Sports Battery Electric Vehicle km</v>
      </c>
      <c r="L617" s="125">
        <v>6.8659999999999999E-2</v>
      </c>
      <c r="M617" t="s">
        <v>1514</v>
      </c>
      <c r="N617" t="s">
        <v>1509</v>
      </c>
      <c r="O617">
        <v>2021</v>
      </c>
    </row>
    <row r="618" spans="1:15" hidden="1">
      <c r="A618" t="s">
        <v>496</v>
      </c>
      <c r="B618" t="s">
        <v>1377</v>
      </c>
      <c r="C618" t="s">
        <v>1351</v>
      </c>
      <c r="D618" t="s">
        <v>1361</v>
      </c>
      <c r="F618" t="s">
        <v>1355</v>
      </c>
      <c r="G618" t="s">
        <v>1353</v>
      </c>
      <c r="H618" t="s">
        <v>1353</v>
      </c>
      <c r="I618" t="s">
        <v>573</v>
      </c>
      <c r="J618" t="str">
        <f t="shared" si="9"/>
        <v>Scope 2UK electricity for EvsCars (by market segment)SportsBattery Electric Vehiclemiles</v>
      </c>
      <c r="K618" t="str">
        <f>CONCATENATE(D618," ",F618," ",H618)</f>
        <v>Sports Battery Electric Vehicle miles</v>
      </c>
      <c r="L618" s="125">
        <v>0.1105</v>
      </c>
      <c r="M618" t="s">
        <v>1514</v>
      </c>
      <c r="N618" t="s">
        <v>1509</v>
      </c>
      <c r="O618">
        <v>2021</v>
      </c>
    </row>
    <row r="619" spans="1:15" hidden="1">
      <c r="A619" t="s">
        <v>496</v>
      </c>
      <c r="B619" t="s">
        <v>1377</v>
      </c>
      <c r="C619" t="s">
        <v>1351</v>
      </c>
      <c r="D619" t="s">
        <v>1362</v>
      </c>
      <c r="F619" t="s">
        <v>1354</v>
      </c>
      <c r="G619" t="s">
        <v>473</v>
      </c>
      <c r="H619" t="s">
        <v>473</v>
      </c>
      <c r="I619" t="s">
        <v>573</v>
      </c>
      <c r="J619" t="str">
        <f t="shared" si="9"/>
        <v>Scope 2UK electricity for EvsCars (by market segment)Dual purpose 4X4Plug-in Hybrid Electric Vehiclekm</v>
      </c>
      <c r="K619" t="str">
        <f>CONCATENATE(B619," ",D619," ",F619," ",H619)</f>
        <v>UK electricity for Evs Dual purpose 4X4 Plug-in Hybrid Electric Vehicle km</v>
      </c>
      <c r="L619" s="125">
        <v>2.7709999999999999E-2</v>
      </c>
      <c r="M619" t="s">
        <v>1514</v>
      </c>
      <c r="N619" t="s">
        <v>1509</v>
      </c>
      <c r="O619">
        <v>2021</v>
      </c>
    </row>
    <row r="620" spans="1:15" hidden="1">
      <c r="A620" t="s">
        <v>496</v>
      </c>
      <c r="B620" t="s">
        <v>1377</v>
      </c>
      <c r="C620" t="s">
        <v>1351</v>
      </c>
      <c r="D620" t="s">
        <v>1362</v>
      </c>
      <c r="F620" t="s">
        <v>1354</v>
      </c>
      <c r="G620" t="s">
        <v>1353</v>
      </c>
      <c r="H620" t="s">
        <v>1353</v>
      </c>
      <c r="I620" t="s">
        <v>573</v>
      </c>
      <c r="J620" t="str">
        <f t="shared" si="9"/>
        <v>Scope 2UK electricity for EvsCars (by market segment)Dual purpose 4X4Plug-in Hybrid Electric Vehiclemiles</v>
      </c>
      <c r="K620" t="str">
        <f>CONCATENATE(D620," ",F620," ",H620)</f>
        <v>Dual purpose 4X4 Plug-in Hybrid Electric Vehicle miles</v>
      </c>
      <c r="L620" s="125">
        <v>4.4609999999999997E-2</v>
      </c>
      <c r="M620" t="s">
        <v>1514</v>
      </c>
      <c r="N620" t="s">
        <v>1509</v>
      </c>
      <c r="O620">
        <v>2021</v>
      </c>
    </row>
    <row r="621" spans="1:15" hidden="1">
      <c r="A621" t="s">
        <v>496</v>
      </c>
      <c r="B621" t="s">
        <v>1377</v>
      </c>
      <c r="C621" t="s">
        <v>1351</v>
      </c>
      <c r="D621" t="s">
        <v>1362</v>
      </c>
      <c r="F621" t="s">
        <v>1355</v>
      </c>
      <c r="G621" t="s">
        <v>473</v>
      </c>
      <c r="H621" t="s">
        <v>473</v>
      </c>
      <c r="I621" t="s">
        <v>573</v>
      </c>
      <c r="J621" t="str">
        <f t="shared" si="9"/>
        <v>Scope 2UK electricity for EvsCars (by market segment)Dual purpose 4X4Battery Electric Vehiclekm</v>
      </c>
      <c r="K621" t="str">
        <f>CONCATENATE(B621," ",D621," ",F621," ",H621)</f>
        <v>UK electricity for Evs Dual purpose 4X4 Battery Electric Vehicle km</v>
      </c>
      <c r="L621" s="125">
        <v>6.2630000000000005E-2</v>
      </c>
      <c r="M621" t="s">
        <v>1514</v>
      </c>
      <c r="N621" t="s">
        <v>1509</v>
      </c>
      <c r="O621">
        <v>2021</v>
      </c>
    </row>
    <row r="622" spans="1:15" hidden="1">
      <c r="A622" t="s">
        <v>496</v>
      </c>
      <c r="B622" t="s">
        <v>1377</v>
      </c>
      <c r="C622" t="s">
        <v>1351</v>
      </c>
      <c r="D622" t="s">
        <v>1362</v>
      </c>
      <c r="F622" t="s">
        <v>1355</v>
      </c>
      <c r="G622" t="s">
        <v>1353</v>
      </c>
      <c r="H622" t="s">
        <v>1353</v>
      </c>
      <c r="I622" t="s">
        <v>573</v>
      </c>
      <c r="J622" t="str">
        <f t="shared" si="9"/>
        <v>Scope 2UK electricity for EvsCars (by market segment)Dual purpose 4X4Battery Electric Vehiclemiles</v>
      </c>
      <c r="K622" t="str">
        <f>CONCATENATE(D622," ",F622," ",H622)</f>
        <v>Dual purpose 4X4 Battery Electric Vehicle miles</v>
      </c>
      <c r="L622" s="125">
        <v>0.10081</v>
      </c>
      <c r="M622" t="s">
        <v>1514</v>
      </c>
      <c r="N622" t="s">
        <v>1509</v>
      </c>
      <c r="O622">
        <v>2021</v>
      </c>
    </row>
    <row r="623" spans="1:15" hidden="1">
      <c r="A623" t="s">
        <v>496</v>
      </c>
      <c r="B623" t="s">
        <v>1377</v>
      </c>
      <c r="C623" t="s">
        <v>1351</v>
      </c>
      <c r="D623" t="s">
        <v>1363</v>
      </c>
      <c r="F623" t="s">
        <v>1354</v>
      </c>
      <c r="G623" t="s">
        <v>473</v>
      </c>
      <c r="H623" t="s">
        <v>473</v>
      </c>
      <c r="I623" t="s">
        <v>573</v>
      </c>
      <c r="J623" t="str">
        <f t="shared" si="9"/>
        <v>Scope 2UK electricity for EvsCars (by market segment)MPVPlug-in Hybrid Electric Vehiclekm</v>
      </c>
      <c r="K623" t="str">
        <f>CONCATENATE(B623," ",D623," ",F623," ",H623)</f>
        <v>UK electricity for Evs MPV Plug-in Hybrid Electric Vehicle km</v>
      </c>
      <c r="L623" s="125"/>
      <c r="M623" t="s">
        <v>1514</v>
      </c>
      <c r="N623" t="s">
        <v>1509</v>
      </c>
      <c r="O623">
        <v>2021</v>
      </c>
    </row>
    <row r="624" spans="1:15" hidden="1">
      <c r="A624" t="s">
        <v>496</v>
      </c>
      <c r="B624" t="s">
        <v>1377</v>
      </c>
      <c r="C624" t="s">
        <v>1351</v>
      </c>
      <c r="D624" t="s">
        <v>1363</v>
      </c>
      <c r="F624" t="s">
        <v>1354</v>
      </c>
      <c r="G624" t="s">
        <v>1353</v>
      </c>
      <c r="H624" t="s">
        <v>1353</v>
      </c>
      <c r="I624" t="s">
        <v>573</v>
      </c>
      <c r="J624" t="str">
        <f t="shared" si="9"/>
        <v>Scope 2UK electricity for EvsCars (by market segment)MPVPlug-in Hybrid Electric Vehiclemiles</v>
      </c>
      <c r="K624" t="str">
        <f>CONCATENATE(D624," ",F624," ",H624)</f>
        <v>MPV Plug-in Hybrid Electric Vehicle miles</v>
      </c>
      <c r="L624" s="125"/>
      <c r="M624" t="s">
        <v>1514</v>
      </c>
      <c r="N624" t="s">
        <v>1509</v>
      </c>
      <c r="O624">
        <v>2021</v>
      </c>
    </row>
    <row r="625" spans="1:15" hidden="1">
      <c r="A625" t="s">
        <v>496</v>
      </c>
      <c r="B625" t="s">
        <v>1377</v>
      </c>
      <c r="C625" t="s">
        <v>1351</v>
      </c>
      <c r="D625" t="s">
        <v>1363</v>
      </c>
      <c r="F625" t="s">
        <v>1355</v>
      </c>
      <c r="G625" t="s">
        <v>473</v>
      </c>
      <c r="H625" t="s">
        <v>473</v>
      </c>
      <c r="I625" t="s">
        <v>573</v>
      </c>
      <c r="J625" t="str">
        <f t="shared" si="9"/>
        <v>Scope 2UK electricity for EvsCars (by market segment)MPVBattery Electric Vehiclekm</v>
      </c>
      <c r="K625" t="str">
        <f>CONCATENATE(B625," ",D625," ",F625," ",H625)</f>
        <v>UK electricity for Evs MPV Battery Electric Vehicle km</v>
      </c>
      <c r="L625" s="125">
        <v>6.3460000000000003E-2</v>
      </c>
      <c r="M625" t="s">
        <v>1514</v>
      </c>
      <c r="N625" t="s">
        <v>1509</v>
      </c>
      <c r="O625">
        <v>2021</v>
      </c>
    </row>
    <row r="626" spans="1:15" hidden="1">
      <c r="A626" t="s">
        <v>496</v>
      </c>
      <c r="B626" t="s">
        <v>1377</v>
      </c>
      <c r="C626" t="s">
        <v>1351</v>
      </c>
      <c r="D626" t="s">
        <v>1363</v>
      </c>
      <c r="F626" t="s">
        <v>1355</v>
      </c>
      <c r="G626" t="s">
        <v>1353</v>
      </c>
      <c r="H626" t="s">
        <v>1353</v>
      </c>
      <c r="I626" t="s">
        <v>573</v>
      </c>
      <c r="J626" t="str">
        <f t="shared" si="9"/>
        <v>Scope 2UK electricity for EvsCars (by market segment)MPVBattery Electric Vehiclemiles</v>
      </c>
      <c r="K626" t="str">
        <f>CONCATENATE(D626," ",F626," ",H626)</f>
        <v>MPV Battery Electric Vehicle miles</v>
      </c>
      <c r="L626" s="125">
        <v>0.10212</v>
      </c>
      <c r="M626" t="s">
        <v>1514</v>
      </c>
      <c r="N626" t="s">
        <v>1509</v>
      </c>
      <c r="O626">
        <v>2021</v>
      </c>
    </row>
    <row r="627" spans="1:15" hidden="1">
      <c r="A627" t="s">
        <v>496</v>
      </c>
      <c r="B627" t="s">
        <v>1377</v>
      </c>
      <c r="C627" t="s">
        <v>1364</v>
      </c>
      <c r="D627" t="s">
        <v>216</v>
      </c>
      <c r="F627" t="s">
        <v>1354</v>
      </c>
      <c r="G627" t="s">
        <v>473</v>
      </c>
      <c r="H627" t="s">
        <v>473</v>
      </c>
      <c r="I627" t="s">
        <v>573</v>
      </c>
      <c r="J627" t="str">
        <f t="shared" si="9"/>
        <v>Scope 2UK electricity for EvsCars (by size)Small carPlug-in Hybrid Electric Vehiclekm</v>
      </c>
      <c r="K627" t="str">
        <f>CONCATENATE(B627," ",D627," ",F627," ",H627)</f>
        <v>UK electricity for Evs Small car Plug-in Hybrid Electric Vehicle km</v>
      </c>
      <c r="L627" s="125">
        <v>3.0569999999999996E-2</v>
      </c>
      <c r="M627" t="s">
        <v>1514</v>
      </c>
      <c r="N627" t="s">
        <v>1509</v>
      </c>
      <c r="O627">
        <v>2021</v>
      </c>
    </row>
    <row r="628" spans="1:15" hidden="1">
      <c r="A628" t="s">
        <v>496</v>
      </c>
      <c r="B628" t="s">
        <v>1377</v>
      </c>
      <c r="C628" t="s">
        <v>1364</v>
      </c>
      <c r="D628" t="s">
        <v>216</v>
      </c>
      <c r="F628" t="s">
        <v>1354</v>
      </c>
      <c r="G628" t="s">
        <v>1353</v>
      </c>
      <c r="H628" t="s">
        <v>1353</v>
      </c>
      <c r="I628" t="s">
        <v>573</v>
      </c>
      <c r="J628" t="str">
        <f t="shared" si="9"/>
        <v>Scope 2UK electricity for EvsCars (by size)Small carPlug-in Hybrid Electric Vehiclemiles</v>
      </c>
      <c r="K628" t="str">
        <f>CONCATENATE(D628," ",F628," ",H628)</f>
        <v>Small car Plug-in Hybrid Electric Vehicle miles</v>
      </c>
      <c r="L628" s="125">
        <v>4.9200000000000001E-2</v>
      </c>
      <c r="M628" t="s">
        <v>1514</v>
      </c>
      <c r="N628" t="s">
        <v>1509</v>
      </c>
      <c r="O628">
        <v>2021</v>
      </c>
    </row>
    <row r="629" spans="1:15" hidden="1">
      <c r="A629" t="s">
        <v>496</v>
      </c>
      <c r="B629" t="s">
        <v>1377</v>
      </c>
      <c r="C629" t="s">
        <v>1364</v>
      </c>
      <c r="D629" t="s">
        <v>216</v>
      </c>
      <c r="F629" t="s">
        <v>1355</v>
      </c>
      <c r="G629" t="s">
        <v>473</v>
      </c>
      <c r="H629" t="s">
        <v>473</v>
      </c>
      <c r="I629" t="s">
        <v>573</v>
      </c>
      <c r="J629" t="str">
        <f t="shared" si="9"/>
        <v>Scope 2UK electricity for EvsCars (by size)Small carBattery Electric Vehiclekm</v>
      </c>
      <c r="K629" t="str">
        <f>CONCATENATE(B629," ",D629," ",F629," ",H629)</f>
        <v>UK electricity for Evs Small car Battery Electric Vehicle km</v>
      </c>
      <c r="L629" s="125">
        <v>4.1950000000000001E-2</v>
      </c>
      <c r="M629" t="s">
        <v>1514</v>
      </c>
      <c r="N629" t="s">
        <v>1509</v>
      </c>
      <c r="O629">
        <v>2021</v>
      </c>
    </row>
    <row r="630" spans="1:15" hidden="1">
      <c r="A630" t="s">
        <v>496</v>
      </c>
      <c r="B630" t="s">
        <v>1377</v>
      </c>
      <c r="C630" t="s">
        <v>1364</v>
      </c>
      <c r="D630" t="s">
        <v>216</v>
      </c>
      <c r="F630" t="s">
        <v>1355</v>
      </c>
      <c r="G630" t="s">
        <v>1353</v>
      </c>
      <c r="H630" t="s">
        <v>1353</v>
      </c>
      <c r="I630" t="s">
        <v>573</v>
      </c>
      <c r="J630" t="str">
        <f t="shared" si="9"/>
        <v>Scope 2UK electricity for EvsCars (by size)Small carBattery Electric Vehiclemiles</v>
      </c>
      <c r="K630" t="str">
        <f>CONCATENATE(D630," ",F630," ",H630)</f>
        <v>Small car Battery Electric Vehicle miles</v>
      </c>
      <c r="L630" s="125">
        <v>6.7500000000000004E-2</v>
      </c>
      <c r="M630" t="s">
        <v>1514</v>
      </c>
      <c r="N630" t="s">
        <v>1509</v>
      </c>
      <c r="O630">
        <v>2021</v>
      </c>
    </row>
    <row r="631" spans="1:15" hidden="1">
      <c r="A631" t="s">
        <v>496</v>
      </c>
      <c r="B631" t="s">
        <v>1377</v>
      </c>
      <c r="C631" t="s">
        <v>1364</v>
      </c>
      <c r="D631" t="s">
        <v>137</v>
      </c>
      <c r="F631" t="s">
        <v>1354</v>
      </c>
      <c r="G631" t="s">
        <v>473</v>
      </c>
      <c r="H631" t="s">
        <v>473</v>
      </c>
      <c r="I631" t="s">
        <v>573</v>
      </c>
      <c r="J631" t="str">
        <f t="shared" si="9"/>
        <v>Scope 2UK electricity for EvsCars (by size)Medium carPlug-in Hybrid Electric Vehiclekm</v>
      </c>
      <c r="K631" t="str">
        <f>CONCATENATE(B631," ",D631," ",F631," ",H631)</f>
        <v>UK electricity for Evs Medium car Plug-in Hybrid Electric Vehicle km</v>
      </c>
      <c r="L631" s="125">
        <v>1.9770000000000003E-2</v>
      </c>
      <c r="M631" t="s">
        <v>1514</v>
      </c>
      <c r="N631" t="s">
        <v>1509</v>
      </c>
      <c r="O631">
        <v>2021</v>
      </c>
    </row>
    <row r="632" spans="1:15" hidden="1">
      <c r="A632" t="s">
        <v>496</v>
      </c>
      <c r="B632" t="s">
        <v>1377</v>
      </c>
      <c r="C632" t="s">
        <v>1364</v>
      </c>
      <c r="D632" t="s">
        <v>137</v>
      </c>
      <c r="F632" t="s">
        <v>1354</v>
      </c>
      <c r="G632" t="s">
        <v>1353</v>
      </c>
      <c r="H632" t="s">
        <v>1353</v>
      </c>
      <c r="I632" t="s">
        <v>573</v>
      </c>
      <c r="J632" t="str">
        <f t="shared" si="9"/>
        <v>Scope 2UK electricity for EvsCars (by size)Medium carPlug-in Hybrid Electric Vehiclemiles</v>
      </c>
      <c r="K632" t="str">
        <f>CONCATENATE(D632," ",F632," ",H632)</f>
        <v>Medium car Plug-in Hybrid Electric Vehicle miles</v>
      </c>
      <c r="L632" s="125">
        <v>3.1809999999999998E-2</v>
      </c>
      <c r="M632" t="s">
        <v>1514</v>
      </c>
      <c r="N632" t="s">
        <v>1509</v>
      </c>
      <c r="O632">
        <v>2021</v>
      </c>
    </row>
    <row r="633" spans="1:15" hidden="1">
      <c r="A633" t="s">
        <v>496</v>
      </c>
      <c r="B633" t="s">
        <v>1377</v>
      </c>
      <c r="C633" t="s">
        <v>1364</v>
      </c>
      <c r="D633" t="s">
        <v>137</v>
      </c>
      <c r="F633" t="s">
        <v>1355</v>
      </c>
      <c r="G633" t="s">
        <v>473</v>
      </c>
      <c r="H633" t="s">
        <v>473</v>
      </c>
      <c r="I633" t="s">
        <v>573</v>
      </c>
      <c r="J633" t="str">
        <f t="shared" si="9"/>
        <v>Scope 2UK electricity for EvsCars (by size)Medium carBattery Electric Vehiclekm</v>
      </c>
      <c r="K633" t="str">
        <f>CONCATENATE(B633," ",D633," ",F633," ",H633)</f>
        <v>UK electricity for Evs Medium car Battery Electric Vehicle km</v>
      </c>
      <c r="L633" s="125">
        <v>4.8259999999999997E-2</v>
      </c>
      <c r="M633" t="s">
        <v>1514</v>
      </c>
      <c r="N633" t="s">
        <v>1509</v>
      </c>
      <c r="O633">
        <v>2021</v>
      </c>
    </row>
    <row r="634" spans="1:15" hidden="1">
      <c r="A634" t="s">
        <v>496</v>
      </c>
      <c r="B634" t="s">
        <v>1377</v>
      </c>
      <c r="C634" t="s">
        <v>1364</v>
      </c>
      <c r="D634" t="s">
        <v>137</v>
      </c>
      <c r="F634" t="s">
        <v>1355</v>
      </c>
      <c r="G634" t="s">
        <v>1353</v>
      </c>
      <c r="H634" t="s">
        <v>1353</v>
      </c>
      <c r="I634" t="s">
        <v>573</v>
      </c>
      <c r="J634" t="str">
        <f t="shared" si="9"/>
        <v>Scope 2UK electricity for EvsCars (by size)Medium carBattery Electric Vehiclemiles</v>
      </c>
      <c r="K634" t="str">
        <f>CONCATENATE(D634," ",F634," ",H634)</f>
        <v>Medium car Battery Electric Vehicle miles</v>
      </c>
      <c r="L634" s="125">
        <v>7.7670000000000003E-2</v>
      </c>
      <c r="M634" t="s">
        <v>1514</v>
      </c>
      <c r="N634" t="s">
        <v>1509</v>
      </c>
      <c r="O634">
        <v>2021</v>
      </c>
    </row>
    <row r="635" spans="1:15" hidden="1">
      <c r="A635" t="s">
        <v>496</v>
      </c>
      <c r="B635" t="s">
        <v>1377</v>
      </c>
      <c r="C635" t="s">
        <v>1364</v>
      </c>
      <c r="D635" t="s">
        <v>217</v>
      </c>
      <c r="F635" t="s">
        <v>1354</v>
      </c>
      <c r="G635" t="s">
        <v>473</v>
      </c>
      <c r="H635" t="s">
        <v>473</v>
      </c>
      <c r="I635" t="s">
        <v>573</v>
      </c>
      <c r="J635" t="str">
        <f t="shared" si="9"/>
        <v>Scope 2UK electricity for EvsCars (by size)Large carPlug-in Hybrid Electric Vehiclekm</v>
      </c>
      <c r="K635" t="str">
        <f>CONCATENATE(B635," ",D635," ",F635," ",H635)</f>
        <v>UK electricity for Evs Large car Plug-in Hybrid Electric Vehicle km</v>
      </c>
      <c r="L635" s="125">
        <v>2.5899999999999999E-2</v>
      </c>
      <c r="M635" t="s">
        <v>1514</v>
      </c>
      <c r="N635" t="s">
        <v>1509</v>
      </c>
      <c r="O635">
        <v>2021</v>
      </c>
    </row>
    <row r="636" spans="1:15" hidden="1">
      <c r="A636" t="s">
        <v>496</v>
      </c>
      <c r="B636" t="s">
        <v>1377</v>
      </c>
      <c r="C636" t="s">
        <v>1364</v>
      </c>
      <c r="D636" t="s">
        <v>217</v>
      </c>
      <c r="F636" t="s">
        <v>1354</v>
      </c>
      <c r="G636" t="s">
        <v>1353</v>
      </c>
      <c r="H636" t="s">
        <v>1353</v>
      </c>
      <c r="I636" t="s">
        <v>573</v>
      </c>
      <c r="J636" t="str">
        <f t="shared" si="9"/>
        <v>Scope 2UK electricity for EvsCars (by size)Large carPlug-in Hybrid Electric Vehiclemiles</v>
      </c>
      <c r="K636" t="str">
        <f>CONCATENATE(D636," ",F636," ",H636)</f>
        <v>Large car Plug-in Hybrid Electric Vehicle miles</v>
      </c>
      <c r="L636" s="125">
        <v>4.1680000000000002E-2</v>
      </c>
      <c r="M636" t="s">
        <v>1514</v>
      </c>
      <c r="N636" t="s">
        <v>1509</v>
      </c>
      <c r="O636">
        <v>2021</v>
      </c>
    </row>
    <row r="637" spans="1:15" hidden="1">
      <c r="A637" t="s">
        <v>496</v>
      </c>
      <c r="B637" t="s">
        <v>1377</v>
      </c>
      <c r="C637" t="s">
        <v>1364</v>
      </c>
      <c r="D637" t="s">
        <v>217</v>
      </c>
      <c r="F637" t="s">
        <v>1355</v>
      </c>
      <c r="G637" t="s">
        <v>473</v>
      </c>
      <c r="H637" t="s">
        <v>473</v>
      </c>
      <c r="I637" t="s">
        <v>573</v>
      </c>
      <c r="J637" t="str">
        <f t="shared" si="9"/>
        <v>Scope 2UK electricity for EvsCars (by size)Large carBattery Electric Vehiclekm</v>
      </c>
      <c r="K637" t="str">
        <f>CONCATENATE(B637," ",D637," ",F637," ",H637)</f>
        <v>UK electricity for Evs Large car Battery Electric Vehicle km</v>
      </c>
      <c r="L637" s="125">
        <v>5.5730000000000002E-2</v>
      </c>
      <c r="M637" t="s">
        <v>1514</v>
      </c>
      <c r="N637" t="s">
        <v>1509</v>
      </c>
      <c r="O637">
        <v>2021</v>
      </c>
    </row>
    <row r="638" spans="1:15" hidden="1">
      <c r="A638" t="s">
        <v>496</v>
      </c>
      <c r="B638" t="s">
        <v>1377</v>
      </c>
      <c r="C638" t="s">
        <v>1364</v>
      </c>
      <c r="D638" t="s">
        <v>217</v>
      </c>
      <c r="F638" t="s">
        <v>1355</v>
      </c>
      <c r="G638" t="s">
        <v>1353</v>
      </c>
      <c r="H638" t="s">
        <v>1353</v>
      </c>
      <c r="I638" t="s">
        <v>573</v>
      </c>
      <c r="J638" t="str">
        <f t="shared" si="9"/>
        <v>Scope 2UK electricity for EvsCars (by size)Large carBattery Electric Vehiclemiles</v>
      </c>
      <c r="K638" t="str">
        <f>CONCATENATE(D638," ",F638," ",H638)</f>
        <v>Large car Battery Electric Vehicle miles</v>
      </c>
      <c r="L638" s="125">
        <v>8.9689999999999992E-2</v>
      </c>
      <c r="M638" t="s">
        <v>1514</v>
      </c>
      <c r="N638" t="s">
        <v>1509</v>
      </c>
      <c r="O638">
        <v>2021</v>
      </c>
    </row>
    <row r="639" spans="1:15" hidden="1">
      <c r="A639" t="s">
        <v>496</v>
      </c>
      <c r="B639" t="s">
        <v>1377</v>
      </c>
      <c r="C639" t="s">
        <v>1364</v>
      </c>
      <c r="D639" t="s">
        <v>218</v>
      </c>
      <c r="F639" t="s">
        <v>1354</v>
      </c>
      <c r="G639" t="s">
        <v>473</v>
      </c>
      <c r="H639" t="s">
        <v>473</v>
      </c>
      <c r="I639" t="s">
        <v>573</v>
      </c>
      <c r="J639" t="str">
        <f t="shared" si="9"/>
        <v>Scope 2UK electricity for EvsCars (by size)Average carPlug-in Hybrid Electric Vehiclekm</v>
      </c>
      <c r="K639" t="str">
        <f>CONCATENATE(B639," ",D639," ",F639," ",H639)</f>
        <v>UK electricity for Evs Average car Plug-in Hybrid Electric Vehicle km</v>
      </c>
      <c r="L639" s="125">
        <v>2.383E-2</v>
      </c>
      <c r="M639" t="s">
        <v>1514</v>
      </c>
      <c r="N639" t="s">
        <v>1509</v>
      </c>
      <c r="O639">
        <v>2021</v>
      </c>
    </row>
    <row r="640" spans="1:15" hidden="1">
      <c r="A640" t="s">
        <v>496</v>
      </c>
      <c r="B640" t="s">
        <v>1377</v>
      </c>
      <c r="C640" t="s">
        <v>1364</v>
      </c>
      <c r="D640" t="s">
        <v>218</v>
      </c>
      <c r="F640" t="s">
        <v>1354</v>
      </c>
      <c r="G640" t="s">
        <v>1353</v>
      </c>
      <c r="H640" t="s">
        <v>1353</v>
      </c>
      <c r="I640" t="s">
        <v>573</v>
      </c>
      <c r="J640" t="str">
        <f t="shared" si="9"/>
        <v>Scope 2UK electricity for EvsCars (by size)Average carPlug-in Hybrid Electric Vehiclemiles</v>
      </c>
      <c r="K640" t="str">
        <f>CONCATENATE(D640," ",F640," ",H640)</f>
        <v>Average car Plug-in Hybrid Electric Vehicle miles</v>
      </c>
      <c r="L640" s="125">
        <v>3.8350000000000002E-2</v>
      </c>
      <c r="M640" t="s">
        <v>1514</v>
      </c>
      <c r="N640" t="s">
        <v>1509</v>
      </c>
      <c r="O640">
        <v>2021</v>
      </c>
    </row>
    <row r="641" spans="1:15" hidden="1">
      <c r="A641" t="s">
        <v>496</v>
      </c>
      <c r="B641" t="s">
        <v>1377</v>
      </c>
      <c r="C641" t="s">
        <v>1364</v>
      </c>
      <c r="D641" t="s">
        <v>218</v>
      </c>
      <c r="F641" t="s">
        <v>1355</v>
      </c>
      <c r="G641" t="s">
        <v>473</v>
      </c>
      <c r="H641" t="s">
        <v>473</v>
      </c>
      <c r="I641" t="s">
        <v>573</v>
      </c>
      <c r="J641" t="str">
        <f t="shared" si="9"/>
        <v>Scope 2UK electricity for EvsCars (by size)Average carBattery Electric Vehiclekm</v>
      </c>
      <c r="K641" t="str">
        <f>CONCATENATE(B641," ",D641," ",F641," ",H641)</f>
        <v>UK electricity for Evs Average car Battery Electric Vehicle km</v>
      </c>
      <c r="L641" s="125">
        <v>5.0310000000000001E-2</v>
      </c>
      <c r="M641" t="s">
        <v>1514</v>
      </c>
      <c r="N641" t="s">
        <v>1509</v>
      </c>
      <c r="O641">
        <v>2021</v>
      </c>
    </row>
    <row r="642" spans="1:15" hidden="1">
      <c r="A642" t="s">
        <v>496</v>
      </c>
      <c r="B642" t="s">
        <v>1377</v>
      </c>
      <c r="C642" t="s">
        <v>1364</v>
      </c>
      <c r="D642" t="s">
        <v>218</v>
      </c>
      <c r="F642" t="s">
        <v>1355</v>
      </c>
      <c r="G642" t="s">
        <v>1353</v>
      </c>
      <c r="H642" t="s">
        <v>1353</v>
      </c>
      <c r="I642" t="s">
        <v>573</v>
      </c>
      <c r="J642" t="str">
        <f t="shared" si="9"/>
        <v>Scope 2UK electricity for EvsCars (by size)Average carBattery Electric Vehiclemiles</v>
      </c>
      <c r="K642" t="str">
        <f>CONCATENATE(D642," ",F642," ",H642)</f>
        <v>Average car Battery Electric Vehicle miles</v>
      </c>
      <c r="L642" s="125">
        <v>8.097E-2</v>
      </c>
      <c r="M642" t="s">
        <v>1514</v>
      </c>
      <c r="N642" t="s">
        <v>1509</v>
      </c>
      <c r="O642">
        <v>2021</v>
      </c>
    </row>
    <row r="643" spans="1:15" hidden="1">
      <c r="A643" t="s">
        <v>496</v>
      </c>
      <c r="B643" t="s">
        <v>1377</v>
      </c>
      <c r="C643" t="s">
        <v>221</v>
      </c>
      <c r="D643" t="s">
        <v>1365</v>
      </c>
      <c r="F643" t="s">
        <v>1354</v>
      </c>
      <c r="G643" t="s">
        <v>473</v>
      </c>
      <c r="H643" t="s">
        <v>473</v>
      </c>
      <c r="I643" t="s">
        <v>573</v>
      </c>
      <c r="J643" t="str">
        <f t="shared" ref="J643:J706" si="10">CONCATENATE(A643,B643,C643,D643,E643,F643,G643)</f>
        <v>Scope 2UK electricity for EvsVansClass I (up to 1.305 tonnes)Plug-in Hybrid Electric Vehiclekm</v>
      </c>
      <c r="K643" t="str">
        <f>CONCATENATE(B643," ",D643," ",F643," ",H643)</f>
        <v>UK electricity for Evs Class I (up to 1.305 tonnes) Plug-in Hybrid Electric Vehicle km</v>
      </c>
      <c r="L643" s="125"/>
      <c r="M643" t="s">
        <v>1514</v>
      </c>
      <c r="N643" t="s">
        <v>1509</v>
      </c>
      <c r="O643">
        <v>2021</v>
      </c>
    </row>
    <row r="644" spans="1:15" hidden="1">
      <c r="A644" t="s">
        <v>496</v>
      </c>
      <c r="B644" t="s">
        <v>1377</v>
      </c>
      <c r="C644" t="s">
        <v>221</v>
      </c>
      <c r="D644" t="s">
        <v>1365</v>
      </c>
      <c r="F644" t="s">
        <v>1354</v>
      </c>
      <c r="G644" t="s">
        <v>1353</v>
      </c>
      <c r="H644" t="s">
        <v>1353</v>
      </c>
      <c r="I644" t="s">
        <v>573</v>
      </c>
      <c r="J644" t="str">
        <f t="shared" si="10"/>
        <v>Scope 2UK electricity for EvsVansClass I (up to 1.305 tonnes)Plug-in Hybrid Electric Vehiclemiles</v>
      </c>
      <c r="K644" t="str">
        <f>CONCATENATE(D644," ",F644," ",H644)</f>
        <v>Class I (up to 1.305 tonnes) Plug-in Hybrid Electric Vehicle miles</v>
      </c>
      <c r="L644" s="125"/>
      <c r="M644" t="s">
        <v>1514</v>
      </c>
      <c r="N644" t="s">
        <v>1509</v>
      </c>
      <c r="O644">
        <v>2021</v>
      </c>
    </row>
    <row r="645" spans="1:15" hidden="1">
      <c r="A645" t="s">
        <v>496</v>
      </c>
      <c r="B645" t="s">
        <v>1377</v>
      </c>
      <c r="C645" t="s">
        <v>221</v>
      </c>
      <c r="D645" t="s">
        <v>1365</v>
      </c>
      <c r="F645" t="s">
        <v>1354</v>
      </c>
      <c r="G645" t="s">
        <v>205</v>
      </c>
      <c r="H645" t="s">
        <v>205</v>
      </c>
      <c r="I645" t="s">
        <v>573</v>
      </c>
      <c r="J645" t="str">
        <f t="shared" si="10"/>
        <v>Scope 2UK electricity for EvsVansClass I (up to 1.305 tonnes)Plug-in Hybrid Electric Vehicletonne.km</v>
      </c>
      <c r="K645" t="str">
        <f t="shared" ref="K645:K646" si="11">CONCATENATE(B645," ",D645," ",F645," ",H645)</f>
        <v>UK electricity for Evs Class I (up to 1.305 tonnes) Plug-in Hybrid Electric Vehicle tonne.km</v>
      </c>
      <c r="L645" s="125"/>
      <c r="M645" t="s">
        <v>1514</v>
      </c>
      <c r="N645" t="s">
        <v>1509</v>
      </c>
      <c r="O645">
        <v>2021</v>
      </c>
    </row>
    <row r="646" spans="1:15" hidden="1">
      <c r="A646" t="s">
        <v>496</v>
      </c>
      <c r="B646" t="s">
        <v>1377</v>
      </c>
      <c r="C646" t="s">
        <v>221</v>
      </c>
      <c r="D646" t="s">
        <v>1365</v>
      </c>
      <c r="F646" t="s">
        <v>1355</v>
      </c>
      <c r="G646" t="s">
        <v>473</v>
      </c>
      <c r="H646" t="s">
        <v>473</v>
      </c>
      <c r="I646" t="s">
        <v>573</v>
      </c>
      <c r="J646" t="str">
        <f t="shared" si="10"/>
        <v>Scope 2UK electricity for EvsVansClass I (up to 1.305 tonnes)Battery Electric Vehiclekm</v>
      </c>
      <c r="K646" t="str">
        <f t="shared" si="11"/>
        <v>UK electricity for Evs Class I (up to 1.305 tonnes) Battery Electric Vehicle km</v>
      </c>
      <c r="L646" s="125">
        <v>3.6340000000000004E-2</v>
      </c>
      <c r="M646" t="s">
        <v>1514</v>
      </c>
      <c r="N646" t="s">
        <v>1509</v>
      </c>
      <c r="O646">
        <v>2021</v>
      </c>
    </row>
    <row r="647" spans="1:15" hidden="1">
      <c r="A647" t="s">
        <v>496</v>
      </c>
      <c r="B647" t="s">
        <v>1377</v>
      </c>
      <c r="C647" t="s">
        <v>221</v>
      </c>
      <c r="D647" t="s">
        <v>1365</v>
      </c>
      <c r="F647" t="s">
        <v>1355</v>
      </c>
      <c r="G647" t="s">
        <v>1353</v>
      </c>
      <c r="H647" t="s">
        <v>1353</v>
      </c>
      <c r="I647" t="s">
        <v>573</v>
      </c>
      <c r="J647" t="str">
        <f t="shared" si="10"/>
        <v>Scope 2UK electricity for EvsVansClass I (up to 1.305 tonnes)Battery Electric Vehiclemiles</v>
      </c>
      <c r="K647" t="str">
        <f>CONCATENATE(D647," ",F647," ",H647)</f>
        <v>Class I (up to 1.305 tonnes) Battery Electric Vehicle miles</v>
      </c>
      <c r="L647" s="125">
        <v>5.8489999999999993E-2</v>
      </c>
      <c r="M647" t="s">
        <v>1514</v>
      </c>
      <c r="N647" t="s">
        <v>1509</v>
      </c>
      <c r="O647">
        <v>2021</v>
      </c>
    </row>
    <row r="648" spans="1:15" hidden="1">
      <c r="A648" t="s">
        <v>496</v>
      </c>
      <c r="B648" t="s">
        <v>1377</v>
      </c>
      <c r="C648" t="s">
        <v>221</v>
      </c>
      <c r="D648" t="s">
        <v>1365</v>
      </c>
      <c r="F648" t="s">
        <v>1355</v>
      </c>
      <c r="G648" t="s">
        <v>205</v>
      </c>
      <c r="H648" t="s">
        <v>205</v>
      </c>
      <c r="I648" t="s">
        <v>573</v>
      </c>
      <c r="J648" t="str">
        <f t="shared" si="10"/>
        <v>Scope 2UK electricity for EvsVansClass I (up to 1.305 tonnes)Battery Electric Vehicletonne.km</v>
      </c>
      <c r="K648" t="str">
        <f t="shared" ref="K648:K649" si="12">CONCATENATE(B648," ",D648," ",F648," ",H648)</f>
        <v>UK electricity for Evs Class I (up to 1.305 tonnes) Battery Electric Vehicle tonne.km</v>
      </c>
      <c r="L648" s="125">
        <v>0.17250000000000001</v>
      </c>
      <c r="M648" t="s">
        <v>1514</v>
      </c>
      <c r="N648" t="s">
        <v>1509</v>
      </c>
      <c r="O648">
        <v>2021</v>
      </c>
    </row>
    <row r="649" spans="1:15" hidden="1">
      <c r="A649" t="s">
        <v>496</v>
      </c>
      <c r="B649" t="s">
        <v>1377</v>
      </c>
      <c r="C649" t="s">
        <v>221</v>
      </c>
      <c r="D649" t="s">
        <v>1366</v>
      </c>
      <c r="F649" t="s">
        <v>1354</v>
      </c>
      <c r="G649" t="s">
        <v>473</v>
      </c>
      <c r="H649" t="s">
        <v>473</v>
      </c>
      <c r="I649" t="s">
        <v>573</v>
      </c>
      <c r="J649" t="str">
        <f t="shared" si="10"/>
        <v>Scope 2UK electricity for EvsVansClass II (1.305 to 1.74 tonnes)Plug-in Hybrid Electric Vehiclekm</v>
      </c>
      <c r="K649" t="str">
        <f t="shared" si="12"/>
        <v>UK electricity for Evs Class II (1.305 to 1.74 tonnes) Plug-in Hybrid Electric Vehicle km</v>
      </c>
      <c r="L649" s="125"/>
      <c r="M649" t="s">
        <v>1514</v>
      </c>
      <c r="N649" t="s">
        <v>1509</v>
      </c>
      <c r="O649">
        <v>2021</v>
      </c>
    </row>
    <row r="650" spans="1:15" hidden="1">
      <c r="A650" t="s">
        <v>496</v>
      </c>
      <c r="B650" t="s">
        <v>1377</v>
      </c>
      <c r="C650" t="s">
        <v>221</v>
      </c>
      <c r="D650" t="s">
        <v>1366</v>
      </c>
      <c r="F650" t="s">
        <v>1354</v>
      </c>
      <c r="G650" t="s">
        <v>1353</v>
      </c>
      <c r="H650" t="s">
        <v>1353</v>
      </c>
      <c r="I650" t="s">
        <v>573</v>
      </c>
      <c r="J650" t="str">
        <f t="shared" si="10"/>
        <v>Scope 2UK electricity for EvsVansClass II (1.305 to 1.74 tonnes)Plug-in Hybrid Electric Vehiclemiles</v>
      </c>
      <c r="K650" t="str">
        <f>CONCATENATE(D650," ",F650," ",H650)</f>
        <v>Class II (1.305 to 1.74 tonnes) Plug-in Hybrid Electric Vehicle miles</v>
      </c>
      <c r="L650" s="125"/>
      <c r="M650" t="s">
        <v>1514</v>
      </c>
      <c r="N650" t="s">
        <v>1509</v>
      </c>
      <c r="O650">
        <v>2021</v>
      </c>
    </row>
    <row r="651" spans="1:15" hidden="1">
      <c r="A651" t="s">
        <v>496</v>
      </c>
      <c r="B651" t="s">
        <v>1377</v>
      </c>
      <c r="C651" t="s">
        <v>221</v>
      </c>
      <c r="D651" t="s">
        <v>1366</v>
      </c>
      <c r="F651" t="s">
        <v>1354</v>
      </c>
      <c r="G651" t="s">
        <v>205</v>
      </c>
      <c r="H651" t="s">
        <v>205</v>
      </c>
      <c r="I651" t="s">
        <v>573</v>
      </c>
      <c r="J651" t="str">
        <f t="shared" si="10"/>
        <v>Scope 2UK electricity for EvsVansClass II (1.305 to 1.74 tonnes)Plug-in Hybrid Electric Vehicletonne.km</v>
      </c>
      <c r="K651" t="str">
        <f t="shared" ref="K651:K652" si="13">CONCATENATE(B651," ",D651," ",F651," ",H651)</f>
        <v>UK electricity for Evs Class II (1.305 to 1.74 tonnes) Plug-in Hybrid Electric Vehicle tonne.km</v>
      </c>
      <c r="L651" s="125"/>
      <c r="M651" t="s">
        <v>1514</v>
      </c>
      <c r="N651" t="s">
        <v>1509</v>
      </c>
      <c r="O651">
        <v>2021</v>
      </c>
    </row>
    <row r="652" spans="1:15" hidden="1">
      <c r="A652" t="s">
        <v>496</v>
      </c>
      <c r="B652" t="s">
        <v>1377</v>
      </c>
      <c r="C652" t="s">
        <v>221</v>
      </c>
      <c r="D652" t="s">
        <v>1366</v>
      </c>
      <c r="F652" t="s">
        <v>1355</v>
      </c>
      <c r="G652" t="s">
        <v>473</v>
      </c>
      <c r="H652" t="s">
        <v>473</v>
      </c>
      <c r="I652" t="s">
        <v>573</v>
      </c>
      <c r="J652" t="str">
        <f t="shared" si="10"/>
        <v>Scope 2UK electricity for EvsVansClass II (1.305 to 1.74 tonnes)Battery Electric Vehiclekm</v>
      </c>
      <c r="K652" t="str">
        <f t="shared" si="13"/>
        <v>UK electricity for Evs Class II (1.305 to 1.74 tonnes) Battery Electric Vehicle km</v>
      </c>
      <c r="L652" s="125">
        <v>5.0160000000000003E-2</v>
      </c>
      <c r="M652" t="s">
        <v>1514</v>
      </c>
      <c r="N652" t="s">
        <v>1509</v>
      </c>
      <c r="O652">
        <v>2021</v>
      </c>
    </row>
    <row r="653" spans="1:15" hidden="1">
      <c r="A653" t="s">
        <v>496</v>
      </c>
      <c r="B653" t="s">
        <v>1377</v>
      </c>
      <c r="C653" t="s">
        <v>221</v>
      </c>
      <c r="D653" t="s">
        <v>1366</v>
      </c>
      <c r="F653" t="s">
        <v>1355</v>
      </c>
      <c r="G653" t="s">
        <v>1353</v>
      </c>
      <c r="H653" t="s">
        <v>1353</v>
      </c>
      <c r="I653" t="s">
        <v>573</v>
      </c>
      <c r="J653" t="str">
        <f t="shared" si="10"/>
        <v>Scope 2UK electricity for EvsVansClass II (1.305 to 1.74 tonnes)Battery Electric Vehiclemiles</v>
      </c>
      <c r="K653" t="str">
        <f>CONCATENATE(D653," ",F653," ",H653)</f>
        <v>Class II (1.305 to 1.74 tonnes) Battery Electric Vehicle miles</v>
      </c>
      <c r="L653" s="125">
        <v>8.072E-2</v>
      </c>
      <c r="M653" t="s">
        <v>1514</v>
      </c>
      <c r="N653" t="s">
        <v>1509</v>
      </c>
      <c r="O653">
        <v>2021</v>
      </c>
    </row>
    <row r="654" spans="1:15" hidden="1">
      <c r="A654" t="s">
        <v>496</v>
      </c>
      <c r="B654" t="s">
        <v>1377</v>
      </c>
      <c r="C654" t="s">
        <v>221</v>
      </c>
      <c r="D654" t="s">
        <v>1366</v>
      </c>
      <c r="F654" t="s">
        <v>1355</v>
      </c>
      <c r="G654" t="s">
        <v>205</v>
      </c>
      <c r="H654" t="s">
        <v>205</v>
      </c>
      <c r="I654" t="s">
        <v>573</v>
      </c>
      <c r="J654" t="str">
        <f t="shared" si="10"/>
        <v>Scope 2UK electricity for EvsVansClass II (1.305 to 1.74 tonnes)Battery Electric Vehicletonne.km</v>
      </c>
      <c r="K654" t="str">
        <f t="shared" ref="K654:K655" si="14">CONCATENATE(B654," ",D654," ",F654," ",H654)</f>
        <v>UK electricity for Evs Class II (1.305 to 1.74 tonnes) Battery Electric Vehicle tonne.km</v>
      </c>
      <c r="L654" s="125">
        <v>0.22578000000000001</v>
      </c>
      <c r="M654" t="s">
        <v>1514</v>
      </c>
      <c r="N654" t="s">
        <v>1509</v>
      </c>
      <c r="O654">
        <v>2021</v>
      </c>
    </row>
    <row r="655" spans="1:15" hidden="1">
      <c r="A655" t="s">
        <v>496</v>
      </c>
      <c r="B655" t="s">
        <v>1377</v>
      </c>
      <c r="C655" t="s">
        <v>221</v>
      </c>
      <c r="D655" t="s">
        <v>1367</v>
      </c>
      <c r="F655" t="s">
        <v>1354</v>
      </c>
      <c r="G655" t="s">
        <v>473</v>
      </c>
      <c r="H655" t="s">
        <v>473</v>
      </c>
      <c r="I655" t="s">
        <v>573</v>
      </c>
      <c r="J655" t="str">
        <f t="shared" si="10"/>
        <v>Scope 2UK electricity for EvsVansClass III (1.74 to 3.5 tonnes)Plug-in Hybrid Electric Vehiclekm</v>
      </c>
      <c r="K655" t="str">
        <f t="shared" si="14"/>
        <v>UK electricity for Evs Class III (1.74 to 3.5 tonnes) Plug-in Hybrid Electric Vehicle km</v>
      </c>
      <c r="L655" s="125"/>
      <c r="M655" t="s">
        <v>1514</v>
      </c>
      <c r="N655" t="s">
        <v>1509</v>
      </c>
      <c r="O655">
        <v>2021</v>
      </c>
    </row>
    <row r="656" spans="1:15" hidden="1">
      <c r="A656" t="s">
        <v>496</v>
      </c>
      <c r="B656" t="s">
        <v>1377</v>
      </c>
      <c r="C656" t="s">
        <v>221</v>
      </c>
      <c r="D656" t="s">
        <v>1367</v>
      </c>
      <c r="F656" t="s">
        <v>1354</v>
      </c>
      <c r="G656" t="s">
        <v>1353</v>
      </c>
      <c r="H656" t="s">
        <v>1353</v>
      </c>
      <c r="I656" t="s">
        <v>573</v>
      </c>
      <c r="J656" t="str">
        <f t="shared" si="10"/>
        <v>Scope 2UK electricity for EvsVansClass III (1.74 to 3.5 tonnes)Plug-in Hybrid Electric Vehiclemiles</v>
      </c>
      <c r="K656" t="str">
        <f>CONCATENATE(D656," ",F656," ",H656)</f>
        <v>Class III (1.74 to 3.5 tonnes) Plug-in Hybrid Electric Vehicle miles</v>
      </c>
      <c r="L656" s="125"/>
      <c r="M656" t="s">
        <v>1514</v>
      </c>
      <c r="N656" t="s">
        <v>1509</v>
      </c>
      <c r="O656">
        <v>2021</v>
      </c>
    </row>
    <row r="657" spans="1:15" hidden="1">
      <c r="A657" t="s">
        <v>496</v>
      </c>
      <c r="B657" t="s">
        <v>1377</v>
      </c>
      <c r="C657" t="s">
        <v>221</v>
      </c>
      <c r="D657" t="s">
        <v>1367</v>
      </c>
      <c r="F657" t="s">
        <v>1354</v>
      </c>
      <c r="G657" t="s">
        <v>205</v>
      </c>
      <c r="H657" t="s">
        <v>205</v>
      </c>
      <c r="I657" t="s">
        <v>573</v>
      </c>
      <c r="J657" t="str">
        <f t="shared" si="10"/>
        <v>Scope 2UK electricity for EvsVansClass III (1.74 to 3.5 tonnes)Plug-in Hybrid Electric Vehicletonne.km</v>
      </c>
      <c r="K657" t="str">
        <f t="shared" ref="K657:K658" si="15">CONCATENATE(B657," ",D657," ",F657," ",H657)</f>
        <v>UK electricity for Evs Class III (1.74 to 3.5 tonnes) Plug-in Hybrid Electric Vehicle tonne.km</v>
      </c>
      <c r="L657" s="125"/>
      <c r="M657" t="s">
        <v>1514</v>
      </c>
      <c r="N657" t="s">
        <v>1509</v>
      </c>
      <c r="O657">
        <v>2021</v>
      </c>
    </row>
    <row r="658" spans="1:15" hidden="1">
      <c r="A658" t="s">
        <v>496</v>
      </c>
      <c r="B658" t="s">
        <v>1377</v>
      </c>
      <c r="C658" t="s">
        <v>221</v>
      </c>
      <c r="D658" t="s">
        <v>1367</v>
      </c>
      <c r="F658" t="s">
        <v>1355</v>
      </c>
      <c r="G658" t="s">
        <v>473</v>
      </c>
      <c r="H658" t="s">
        <v>473</v>
      </c>
      <c r="I658" t="s">
        <v>573</v>
      </c>
      <c r="J658" t="str">
        <f t="shared" si="10"/>
        <v>Scope 2UK electricity for EvsVansClass III (1.74 to 3.5 tonnes)Battery Electric Vehiclekm</v>
      </c>
      <c r="K658" t="str">
        <f t="shared" si="15"/>
        <v>UK electricity for Evs Class III (1.74 to 3.5 tonnes) Battery Electric Vehicle km</v>
      </c>
      <c r="L658" s="125">
        <v>7.0370000000000002E-2</v>
      </c>
      <c r="M658" t="s">
        <v>1514</v>
      </c>
      <c r="N658" t="s">
        <v>1509</v>
      </c>
      <c r="O658">
        <v>2021</v>
      </c>
    </row>
    <row r="659" spans="1:15" hidden="1">
      <c r="A659" t="s">
        <v>496</v>
      </c>
      <c r="B659" t="s">
        <v>1377</v>
      </c>
      <c r="C659" t="s">
        <v>221</v>
      </c>
      <c r="D659" t="s">
        <v>1367</v>
      </c>
      <c r="F659" t="s">
        <v>1355</v>
      </c>
      <c r="G659" t="s">
        <v>1353</v>
      </c>
      <c r="H659" t="s">
        <v>1353</v>
      </c>
      <c r="I659" t="s">
        <v>573</v>
      </c>
      <c r="J659" t="str">
        <f t="shared" si="10"/>
        <v>Scope 2UK electricity for EvsVansClass III (1.74 to 3.5 tonnes)Battery Electric Vehiclemiles</v>
      </c>
      <c r="K659" t="str">
        <f>CONCATENATE(D659," ",F659," ",H659)</f>
        <v>Class III (1.74 to 3.5 tonnes) Battery Electric Vehicle miles</v>
      </c>
      <c r="L659" s="125">
        <v>0.11325</v>
      </c>
      <c r="M659" t="s">
        <v>1514</v>
      </c>
      <c r="N659" t="s">
        <v>1509</v>
      </c>
      <c r="O659">
        <v>2021</v>
      </c>
    </row>
    <row r="660" spans="1:15" hidden="1">
      <c r="A660" t="s">
        <v>496</v>
      </c>
      <c r="B660" t="s">
        <v>1377</v>
      </c>
      <c r="C660" t="s">
        <v>221</v>
      </c>
      <c r="D660" t="s">
        <v>1367</v>
      </c>
      <c r="F660" t="s">
        <v>1355</v>
      </c>
      <c r="G660" t="s">
        <v>205</v>
      </c>
      <c r="H660" t="s">
        <v>205</v>
      </c>
      <c r="I660" t="s">
        <v>573</v>
      </c>
      <c r="J660" t="str">
        <f t="shared" si="10"/>
        <v>Scope 2UK electricity for EvsVansClass III (1.74 to 3.5 tonnes)Battery Electric Vehicletonne.km</v>
      </c>
      <c r="K660" t="str">
        <f t="shared" ref="K660:K661" si="16">CONCATENATE(B660," ",D660," ",F660," ",H660)</f>
        <v>UK electricity for Evs Class III (1.74 to 3.5 tonnes) Battery Electric Vehicle tonne.km</v>
      </c>
      <c r="L660" s="125">
        <v>0.21071000000000001</v>
      </c>
      <c r="M660" t="s">
        <v>1514</v>
      </c>
      <c r="N660" t="s">
        <v>1509</v>
      </c>
      <c r="O660">
        <v>2021</v>
      </c>
    </row>
    <row r="661" spans="1:15" hidden="1">
      <c r="A661" t="s">
        <v>496</v>
      </c>
      <c r="B661" t="s">
        <v>1377</v>
      </c>
      <c r="C661" t="s">
        <v>221</v>
      </c>
      <c r="D661" t="s">
        <v>1368</v>
      </c>
      <c r="F661" t="s">
        <v>1354</v>
      </c>
      <c r="G661" t="s">
        <v>473</v>
      </c>
      <c r="H661" t="s">
        <v>473</v>
      </c>
      <c r="I661" t="s">
        <v>573</v>
      </c>
      <c r="J661" t="str">
        <f t="shared" si="10"/>
        <v>Scope 2UK electricity for EvsVansAverage (up to 3.5 tonnes)Plug-in Hybrid Electric Vehiclekm</v>
      </c>
      <c r="K661" t="str">
        <f t="shared" si="16"/>
        <v>UK electricity for Evs Average (up to 3.5 tonnes) Plug-in Hybrid Electric Vehicle km</v>
      </c>
      <c r="L661" s="125"/>
      <c r="M661" t="s">
        <v>1514</v>
      </c>
      <c r="N661" t="s">
        <v>1509</v>
      </c>
      <c r="O661">
        <v>2021</v>
      </c>
    </row>
    <row r="662" spans="1:15" hidden="1">
      <c r="A662" t="s">
        <v>496</v>
      </c>
      <c r="B662" t="s">
        <v>1377</v>
      </c>
      <c r="C662" t="s">
        <v>221</v>
      </c>
      <c r="D662" t="s">
        <v>1368</v>
      </c>
      <c r="F662" t="s">
        <v>1354</v>
      </c>
      <c r="G662" t="s">
        <v>1353</v>
      </c>
      <c r="H662" t="s">
        <v>1353</v>
      </c>
      <c r="I662" t="s">
        <v>573</v>
      </c>
      <c r="J662" t="str">
        <f t="shared" si="10"/>
        <v>Scope 2UK electricity for EvsVansAverage (up to 3.5 tonnes)Plug-in Hybrid Electric Vehiclemiles</v>
      </c>
      <c r="K662" t="str">
        <f>CONCATENATE(D662," ",F662," ",H662)</f>
        <v>Average (up to 3.5 tonnes) Plug-in Hybrid Electric Vehicle miles</v>
      </c>
      <c r="L662" s="125"/>
      <c r="M662" t="s">
        <v>1514</v>
      </c>
      <c r="N662" t="s">
        <v>1509</v>
      </c>
      <c r="O662">
        <v>2021</v>
      </c>
    </row>
    <row r="663" spans="1:15" hidden="1">
      <c r="A663" t="s">
        <v>496</v>
      </c>
      <c r="B663" t="s">
        <v>1377</v>
      </c>
      <c r="C663" t="s">
        <v>221</v>
      </c>
      <c r="D663" t="s">
        <v>1368</v>
      </c>
      <c r="F663" t="s">
        <v>1354</v>
      </c>
      <c r="G663" t="s">
        <v>205</v>
      </c>
      <c r="H663" t="s">
        <v>205</v>
      </c>
      <c r="I663" t="s">
        <v>573</v>
      </c>
      <c r="J663" t="str">
        <f t="shared" si="10"/>
        <v>Scope 2UK electricity for EvsVansAverage (up to 3.5 tonnes)Plug-in Hybrid Electric Vehicletonne.km</v>
      </c>
      <c r="K663" t="str">
        <f t="shared" ref="K663:K664" si="17">CONCATENATE(B663," ",D663," ",F663," ",H663)</f>
        <v>UK electricity for Evs Average (up to 3.5 tonnes) Plug-in Hybrid Electric Vehicle tonne.km</v>
      </c>
      <c r="L663" s="125"/>
      <c r="M663" t="s">
        <v>1514</v>
      </c>
      <c r="N663" t="s">
        <v>1509</v>
      </c>
      <c r="O663">
        <v>2021</v>
      </c>
    </row>
    <row r="664" spans="1:15" hidden="1">
      <c r="A664" t="s">
        <v>496</v>
      </c>
      <c r="B664" t="s">
        <v>1377</v>
      </c>
      <c r="C664" t="s">
        <v>221</v>
      </c>
      <c r="D664" t="s">
        <v>1368</v>
      </c>
      <c r="F664" t="s">
        <v>1355</v>
      </c>
      <c r="G664" t="s">
        <v>473</v>
      </c>
      <c r="H664" t="s">
        <v>473</v>
      </c>
      <c r="I664" t="s">
        <v>573</v>
      </c>
      <c r="J664" t="str">
        <f t="shared" si="10"/>
        <v>Scope 2UK electricity for EvsVansAverage (up to 3.5 tonnes)Battery Electric Vehiclekm</v>
      </c>
      <c r="K664" t="str">
        <f t="shared" si="17"/>
        <v>UK electricity for Evs Average (up to 3.5 tonnes) Battery Electric Vehicle km</v>
      </c>
      <c r="L664" s="125">
        <v>5.0200000000000002E-2</v>
      </c>
      <c r="M664" t="s">
        <v>1514</v>
      </c>
      <c r="N664" t="s">
        <v>1509</v>
      </c>
      <c r="O664">
        <v>2021</v>
      </c>
    </row>
    <row r="665" spans="1:15" hidden="1">
      <c r="A665" t="s">
        <v>496</v>
      </c>
      <c r="B665" t="s">
        <v>1377</v>
      </c>
      <c r="C665" t="s">
        <v>221</v>
      </c>
      <c r="D665" t="s">
        <v>1368</v>
      </c>
      <c r="F665" t="s">
        <v>1355</v>
      </c>
      <c r="G665" t="s">
        <v>1353</v>
      </c>
      <c r="H665" t="s">
        <v>1353</v>
      </c>
      <c r="I665" t="s">
        <v>573</v>
      </c>
      <c r="J665" t="str">
        <f t="shared" si="10"/>
        <v>Scope 2UK electricity for EvsVansAverage (up to 3.5 tonnes)Battery Electric Vehiclemiles</v>
      </c>
      <c r="K665" t="str">
        <f>CONCATENATE(D665," ",F665," ",H665)</f>
        <v>Average (up to 3.5 tonnes) Battery Electric Vehicle miles</v>
      </c>
      <c r="L665" s="125">
        <v>8.0780000000000005E-2</v>
      </c>
      <c r="M665" t="s">
        <v>1514</v>
      </c>
      <c r="N665" t="s">
        <v>1509</v>
      </c>
      <c r="O665">
        <v>2021</v>
      </c>
    </row>
    <row r="666" spans="1:15" hidden="1">
      <c r="A666" t="s">
        <v>496</v>
      </c>
      <c r="B666" t="s">
        <v>1377</v>
      </c>
      <c r="C666" t="s">
        <v>221</v>
      </c>
      <c r="D666" t="s">
        <v>1368</v>
      </c>
      <c r="F666" t="s">
        <v>1355</v>
      </c>
      <c r="G666" t="s">
        <v>205</v>
      </c>
      <c r="H666" t="s">
        <v>205</v>
      </c>
      <c r="I666" t="s">
        <v>573</v>
      </c>
      <c r="J666" t="str">
        <f t="shared" si="10"/>
        <v>Scope 2UK electricity for EvsVansAverage (up to 3.5 tonnes)Battery Electric Vehicletonne.km</v>
      </c>
      <c r="K666" t="str">
        <f>CONCATENATE(B666," ",D666," ",F666," ",H666)</f>
        <v>UK electricity for Evs Average (up to 3.5 tonnes) Battery Electric Vehicle tonne.km</v>
      </c>
      <c r="L666" s="125">
        <v>0.22551000000000002</v>
      </c>
      <c r="M666" t="s">
        <v>1514</v>
      </c>
      <c r="N666" t="s">
        <v>1509</v>
      </c>
      <c r="O666">
        <v>2021</v>
      </c>
    </row>
    <row r="667" spans="1:15" hidden="1">
      <c r="A667" t="s">
        <v>496</v>
      </c>
      <c r="B667" t="s">
        <v>0</v>
      </c>
      <c r="C667" t="s">
        <v>0</v>
      </c>
      <c r="D667" t="s">
        <v>936</v>
      </c>
      <c r="G667" t="s">
        <v>136</v>
      </c>
      <c r="H667" t="s">
        <v>136</v>
      </c>
      <c r="I667" t="s">
        <v>573</v>
      </c>
      <c r="J667" t="str">
        <f t="shared" si="10"/>
        <v>Scope 2Heat and steamHeat and steamOnsite heat and steamkWh</v>
      </c>
      <c r="K667" t="s">
        <v>936</v>
      </c>
      <c r="L667" s="125">
        <v>0.17072999999999999</v>
      </c>
      <c r="M667" t="s">
        <v>1514</v>
      </c>
      <c r="N667" t="s">
        <v>1509</v>
      </c>
      <c r="O667">
        <v>2021</v>
      </c>
    </row>
    <row r="668" spans="1:15" hidden="1">
      <c r="A668" t="s">
        <v>496</v>
      </c>
      <c r="B668" t="s">
        <v>0</v>
      </c>
      <c r="C668" t="s">
        <v>0</v>
      </c>
      <c r="D668" t="s">
        <v>607</v>
      </c>
      <c r="G668" t="s">
        <v>136</v>
      </c>
      <c r="H668" t="s">
        <v>136</v>
      </c>
      <c r="I668" t="s">
        <v>573</v>
      </c>
      <c r="J668" t="str">
        <f t="shared" si="10"/>
        <v>Scope 2Heat and steamHeat and steamDistrict heat and steamkWh</v>
      </c>
      <c r="K668" t="s">
        <v>607</v>
      </c>
      <c r="L668" s="125">
        <v>0.17072999999999999</v>
      </c>
      <c r="M668" t="s">
        <v>1514</v>
      </c>
      <c r="N668" t="s">
        <v>1509</v>
      </c>
      <c r="O668">
        <v>2021</v>
      </c>
    </row>
    <row r="669" spans="1:15" hidden="1">
      <c r="A669" t="s">
        <v>497</v>
      </c>
      <c r="B669" t="s">
        <v>574</v>
      </c>
      <c r="C669" t="s">
        <v>574</v>
      </c>
      <c r="D669" t="s">
        <v>574</v>
      </c>
      <c r="G669" t="s">
        <v>210</v>
      </c>
      <c r="H669" t="s">
        <v>210</v>
      </c>
      <c r="I669" t="s">
        <v>573</v>
      </c>
      <c r="J669" t="str">
        <f t="shared" si="10"/>
        <v>Scope 3Water supplyWater supplyWater supplycubic metres</v>
      </c>
      <c r="K669" t="s">
        <v>937</v>
      </c>
      <c r="L669" s="125">
        <v>0.14899999999999999</v>
      </c>
      <c r="M669" t="s">
        <v>1514</v>
      </c>
      <c r="N669" t="s">
        <v>1509</v>
      </c>
      <c r="O669">
        <v>2021</v>
      </c>
    </row>
    <row r="670" spans="1:15" hidden="1">
      <c r="A670" t="s">
        <v>497</v>
      </c>
      <c r="B670" t="s">
        <v>574</v>
      </c>
      <c r="C670" t="s">
        <v>574</v>
      </c>
      <c r="D670" t="s">
        <v>574</v>
      </c>
      <c r="G670" t="s">
        <v>1378</v>
      </c>
      <c r="H670" t="s">
        <v>1378</v>
      </c>
      <c r="I670" t="s">
        <v>573</v>
      </c>
      <c r="J670" t="str">
        <f t="shared" si="10"/>
        <v>Scope 3Water supplyWater supplyWater supplymillion litres</v>
      </c>
      <c r="K670" t="s">
        <v>938</v>
      </c>
      <c r="L670" s="125">
        <v>149</v>
      </c>
      <c r="M670" t="s">
        <v>1514</v>
      </c>
      <c r="N670" t="s">
        <v>1509</v>
      </c>
      <c r="O670">
        <v>2021</v>
      </c>
    </row>
    <row r="671" spans="1:15" hidden="1">
      <c r="A671" t="s">
        <v>497</v>
      </c>
      <c r="B671" t="s">
        <v>2</v>
      </c>
      <c r="C671" t="s">
        <v>2</v>
      </c>
      <c r="D671" t="s">
        <v>2</v>
      </c>
      <c r="G671" t="s">
        <v>210</v>
      </c>
      <c r="H671" t="s">
        <v>210</v>
      </c>
      <c r="I671" t="s">
        <v>573</v>
      </c>
      <c r="J671" t="str">
        <f t="shared" si="10"/>
        <v>Scope 3Water treatmentWater treatmentWater treatmentcubic metres</v>
      </c>
      <c r="K671" t="s">
        <v>939</v>
      </c>
      <c r="L671" s="125">
        <v>0.27200000000000002</v>
      </c>
      <c r="M671" t="s">
        <v>1514</v>
      </c>
      <c r="N671" t="s">
        <v>1509</v>
      </c>
      <c r="O671">
        <v>2021</v>
      </c>
    </row>
    <row r="672" spans="1:15" hidden="1">
      <c r="A672" t="s">
        <v>497</v>
      </c>
      <c r="B672" t="s">
        <v>2</v>
      </c>
      <c r="C672" t="s">
        <v>2</v>
      </c>
      <c r="D672" t="s">
        <v>2</v>
      </c>
      <c r="G672" t="s">
        <v>1378</v>
      </c>
      <c r="H672" t="s">
        <v>1378</v>
      </c>
      <c r="I672" t="s">
        <v>573</v>
      </c>
      <c r="J672" t="str">
        <f t="shared" si="10"/>
        <v>Scope 3Water treatmentWater treatmentWater treatmentmillion litres</v>
      </c>
      <c r="K672" t="s">
        <v>940</v>
      </c>
      <c r="L672" s="125">
        <v>272</v>
      </c>
      <c r="M672" t="s">
        <v>1514</v>
      </c>
      <c r="N672" t="s">
        <v>1509</v>
      </c>
      <c r="O672">
        <v>2021</v>
      </c>
    </row>
    <row r="673" spans="1:15" hidden="1">
      <c r="A673" t="s">
        <v>497</v>
      </c>
      <c r="B673" t="s">
        <v>3</v>
      </c>
      <c r="C673" t="s">
        <v>454</v>
      </c>
      <c r="D673" t="s">
        <v>184</v>
      </c>
      <c r="F673" t="s">
        <v>479</v>
      </c>
      <c r="G673" t="s">
        <v>11</v>
      </c>
      <c r="H673" t="s">
        <v>11</v>
      </c>
      <c r="I673" t="s">
        <v>573</v>
      </c>
      <c r="J673" t="str">
        <f t="shared" si="10"/>
        <v>Scope 3Material useConstructionAggregatesPrimary material productiontonnes</v>
      </c>
      <c r="K673" t="s">
        <v>184</v>
      </c>
      <c r="L673" s="125">
        <v>7.7589015999999997</v>
      </c>
      <c r="M673" t="s">
        <v>1514</v>
      </c>
      <c r="N673" t="s">
        <v>1509</v>
      </c>
      <c r="O673">
        <v>2021</v>
      </c>
    </row>
    <row r="674" spans="1:15" hidden="1">
      <c r="A674" t="s">
        <v>497</v>
      </c>
      <c r="B674" t="s">
        <v>3</v>
      </c>
      <c r="C674" t="s">
        <v>454</v>
      </c>
      <c r="D674" t="s">
        <v>184</v>
      </c>
      <c r="F674" t="s">
        <v>1379</v>
      </c>
      <c r="G674" t="s">
        <v>11</v>
      </c>
      <c r="H674" t="s">
        <v>11</v>
      </c>
      <c r="I674" t="s">
        <v>573</v>
      </c>
      <c r="J674" t="str">
        <f t="shared" si="10"/>
        <v>Scope 3Material useConstructionAggregatesRe-usedtonnes</v>
      </c>
      <c r="K674" t="s">
        <v>184</v>
      </c>
      <c r="L674" s="125">
        <v>2.21</v>
      </c>
      <c r="M674" t="s">
        <v>1514</v>
      </c>
      <c r="N674" t="s">
        <v>1509</v>
      </c>
      <c r="O674">
        <v>2021</v>
      </c>
    </row>
    <row r="675" spans="1:15" hidden="1">
      <c r="A675" t="s">
        <v>497</v>
      </c>
      <c r="B675" t="s">
        <v>3</v>
      </c>
      <c r="C675" t="s">
        <v>454</v>
      </c>
      <c r="D675" t="s">
        <v>184</v>
      </c>
      <c r="F675" t="s">
        <v>1380</v>
      </c>
      <c r="G675" t="s">
        <v>11</v>
      </c>
      <c r="H675" t="s">
        <v>11</v>
      </c>
      <c r="I675" t="s">
        <v>573</v>
      </c>
      <c r="J675" t="str">
        <f t="shared" si="10"/>
        <v>Scope 3Material useConstructionAggregatesOpen-loop sourcetonnes</v>
      </c>
      <c r="K675" t="s">
        <v>184</v>
      </c>
      <c r="L675" s="125">
        <v>3.1991415999999999</v>
      </c>
      <c r="M675" t="s">
        <v>1514</v>
      </c>
      <c r="N675" t="s">
        <v>1509</v>
      </c>
      <c r="O675">
        <v>2021</v>
      </c>
    </row>
    <row r="676" spans="1:15" hidden="1">
      <c r="A676" t="s">
        <v>497</v>
      </c>
      <c r="B676" t="s">
        <v>3</v>
      </c>
      <c r="C676" t="s">
        <v>454</v>
      </c>
      <c r="D676" t="s">
        <v>184</v>
      </c>
      <c r="F676" t="s">
        <v>1381</v>
      </c>
      <c r="G676" t="s">
        <v>11</v>
      </c>
      <c r="H676" t="s">
        <v>11</v>
      </c>
      <c r="I676" t="s">
        <v>573</v>
      </c>
      <c r="J676" t="str">
        <f t="shared" si="10"/>
        <v>Scope 3Material useConstructionAggregatesClosed-loop sourcetonnes</v>
      </c>
      <c r="K676" t="s">
        <v>184</v>
      </c>
      <c r="L676" s="125">
        <v>3.1991415999999999</v>
      </c>
      <c r="M676" t="s">
        <v>1514</v>
      </c>
      <c r="N676" t="s">
        <v>1509</v>
      </c>
      <c r="O676">
        <v>2021</v>
      </c>
    </row>
    <row r="677" spans="1:15" hidden="1">
      <c r="A677" t="s">
        <v>497</v>
      </c>
      <c r="B677" t="s">
        <v>3</v>
      </c>
      <c r="C677" t="s">
        <v>454</v>
      </c>
      <c r="D677" t="s">
        <v>146</v>
      </c>
      <c r="F677" t="s">
        <v>479</v>
      </c>
      <c r="G677" t="s">
        <v>11</v>
      </c>
      <c r="H677" t="s">
        <v>11</v>
      </c>
      <c r="I677" t="s">
        <v>573</v>
      </c>
      <c r="J677" t="str">
        <f t="shared" si="10"/>
        <v>Scope 3Material useConstructionAverage constructionPrimary material productiontonnes</v>
      </c>
      <c r="K677" t="s">
        <v>146</v>
      </c>
      <c r="L677" s="125">
        <v>79.973672608544746</v>
      </c>
      <c r="M677" t="s">
        <v>1514</v>
      </c>
      <c r="N677" t="s">
        <v>1509</v>
      </c>
      <c r="O677">
        <v>2021</v>
      </c>
    </row>
    <row r="678" spans="1:15" hidden="1">
      <c r="A678" t="s">
        <v>497</v>
      </c>
      <c r="B678" t="s">
        <v>3</v>
      </c>
      <c r="C678" t="s">
        <v>454</v>
      </c>
      <c r="D678" t="s">
        <v>146</v>
      </c>
      <c r="F678" t="s">
        <v>1379</v>
      </c>
      <c r="G678" t="s">
        <v>11</v>
      </c>
      <c r="H678" t="s">
        <v>11</v>
      </c>
      <c r="I678" t="s">
        <v>573</v>
      </c>
      <c r="J678" t="str">
        <f t="shared" si="10"/>
        <v>Scope 3Material useConstructionAverage constructionRe-usedtonnes</v>
      </c>
      <c r="K678" t="s">
        <v>146</v>
      </c>
      <c r="L678" s="125" t="s">
        <v>720</v>
      </c>
      <c r="M678" t="s">
        <v>1514</v>
      </c>
      <c r="N678" t="s">
        <v>1509</v>
      </c>
      <c r="O678">
        <v>2021</v>
      </c>
    </row>
    <row r="679" spans="1:15" hidden="1">
      <c r="A679" t="s">
        <v>497</v>
      </c>
      <c r="B679" t="s">
        <v>3</v>
      </c>
      <c r="C679" t="s">
        <v>454</v>
      </c>
      <c r="D679" t="s">
        <v>146</v>
      </c>
      <c r="F679" t="s">
        <v>1380</v>
      </c>
      <c r="G679" t="s">
        <v>11</v>
      </c>
      <c r="H679" t="s">
        <v>11</v>
      </c>
      <c r="I679" t="s">
        <v>573</v>
      </c>
      <c r="J679" t="str">
        <f t="shared" si="10"/>
        <v>Scope 3Material useConstructionAverage constructionOpen-loop sourcetonnes</v>
      </c>
      <c r="K679" t="s">
        <v>146</v>
      </c>
      <c r="L679" s="125" t="s">
        <v>720</v>
      </c>
      <c r="M679" t="s">
        <v>1514</v>
      </c>
      <c r="N679" t="s">
        <v>1509</v>
      </c>
      <c r="O679">
        <v>2021</v>
      </c>
    </row>
    <row r="680" spans="1:15" hidden="1">
      <c r="A680" t="s">
        <v>497</v>
      </c>
      <c r="B680" t="s">
        <v>3</v>
      </c>
      <c r="C680" t="s">
        <v>454</v>
      </c>
      <c r="D680" t="s">
        <v>146</v>
      </c>
      <c r="F680" t="s">
        <v>1381</v>
      </c>
      <c r="G680" t="s">
        <v>11</v>
      </c>
      <c r="H680" t="s">
        <v>11</v>
      </c>
      <c r="I680" t="s">
        <v>573</v>
      </c>
      <c r="J680" t="str">
        <f t="shared" si="10"/>
        <v>Scope 3Material useConstructionAverage constructionClosed-loop sourcetonnes</v>
      </c>
      <c r="K680" t="s">
        <v>146</v>
      </c>
      <c r="L680" s="125" t="s">
        <v>720</v>
      </c>
      <c r="M680" t="s">
        <v>1514</v>
      </c>
      <c r="N680" t="s">
        <v>1509</v>
      </c>
      <c r="O680">
        <v>2021</v>
      </c>
    </row>
    <row r="681" spans="1:15" hidden="1">
      <c r="A681" t="s">
        <v>497</v>
      </c>
      <c r="B681" t="s">
        <v>3</v>
      </c>
      <c r="C681" t="s">
        <v>454</v>
      </c>
      <c r="D681" t="s">
        <v>144</v>
      </c>
      <c r="F681" t="s">
        <v>479</v>
      </c>
      <c r="G681" t="s">
        <v>11</v>
      </c>
      <c r="H681" t="s">
        <v>11</v>
      </c>
      <c r="I681" t="s">
        <v>573</v>
      </c>
      <c r="J681" t="str">
        <f t="shared" si="10"/>
        <v>Scope 3Material useConstructionAsbestosPrimary material productiontonnes</v>
      </c>
      <c r="K681" t="s">
        <v>144</v>
      </c>
      <c r="L681" s="125">
        <v>27</v>
      </c>
      <c r="M681" t="s">
        <v>1514</v>
      </c>
      <c r="N681" t="s">
        <v>1509</v>
      </c>
      <c r="O681">
        <v>2021</v>
      </c>
    </row>
    <row r="682" spans="1:15" hidden="1">
      <c r="A682" t="s">
        <v>497</v>
      </c>
      <c r="B682" t="s">
        <v>3</v>
      </c>
      <c r="C682" t="s">
        <v>454</v>
      </c>
      <c r="D682" t="s">
        <v>144</v>
      </c>
      <c r="F682" t="s">
        <v>1379</v>
      </c>
      <c r="G682" t="s">
        <v>11</v>
      </c>
      <c r="H682" t="s">
        <v>11</v>
      </c>
      <c r="I682" t="s">
        <v>573</v>
      </c>
      <c r="J682" t="str">
        <f t="shared" si="10"/>
        <v>Scope 3Material useConstructionAsbestosRe-usedtonnes</v>
      </c>
      <c r="K682" t="s">
        <v>144</v>
      </c>
      <c r="L682" s="125" t="s">
        <v>720</v>
      </c>
      <c r="M682" t="s">
        <v>1514</v>
      </c>
      <c r="N682" t="s">
        <v>1509</v>
      </c>
      <c r="O682">
        <v>2021</v>
      </c>
    </row>
    <row r="683" spans="1:15" hidden="1">
      <c r="A683" t="s">
        <v>497</v>
      </c>
      <c r="B683" t="s">
        <v>3</v>
      </c>
      <c r="C683" t="s">
        <v>454</v>
      </c>
      <c r="D683" t="s">
        <v>144</v>
      </c>
      <c r="F683" t="s">
        <v>1380</v>
      </c>
      <c r="G683" t="s">
        <v>11</v>
      </c>
      <c r="H683" t="s">
        <v>11</v>
      </c>
      <c r="I683" t="s">
        <v>573</v>
      </c>
      <c r="J683" t="str">
        <f t="shared" si="10"/>
        <v>Scope 3Material useConstructionAsbestosOpen-loop sourcetonnes</v>
      </c>
      <c r="K683" t="s">
        <v>144</v>
      </c>
      <c r="L683" s="125" t="s">
        <v>720</v>
      </c>
      <c r="M683" t="s">
        <v>1514</v>
      </c>
      <c r="N683" t="s">
        <v>1509</v>
      </c>
      <c r="O683">
        <v>2021</v>
      </c>
    </row>
    <row r="684" spans="1:15" hidden="1">
      <c r="A684" t="s">
        <v>497</v>
      </c>
      <c r="B684" t="s">
        <v>3</v>
      </c>
      <c r="C684" t="s">
        <v>454</v>
      </c>
      <c r="D684" t="s">
        <v>144</v>
      </c>
      <c r="F684" t="s">
        <v>1381</v>
      </c>
      <c r="G684" t="s">
        <v>11</v>
      </c>
      <c r="H684" t="s">
        <v>11</v>
      </c>
      <c r="I684" t="s">
        <v>573</v>
      </c>
      <c r="J684" t="str">
        <f t="shared" si="10"/>
        <v>Scope 3Material useConstructionAsbestosClosed-loop sourcetonnes</v>
      </c>
      <c r="K684" t="s">
        <v>144</v>
      </c>
      <c r="L684" s="125" t="s">
        <v>720</v>
      </c>
      <c r="M684" t="s">
        <v>1514</v>
      </c>
      <c r="N684" t="s">
        <v>1509</v>
      </c>
      <c r="O684">
        <v>2021</v>
      </c>
    </row>
    <row r="685" spans="1:15" hidden="1">
      <c r="A685" t="s">
        <v>497</v>
      </c>
      <c r="B685" t="s">
        <v>3</v>
      </c>
      <c r="C685" t="s">
        <v>454</v>
      </c>
      <c r="D685" t="s">
        <v>145</v>
      </c>
      <c r="F685" t="s">
        <v>479</v>
      </c>
      <c r="G685" t="s">
        <v>11</v>
      </c>
      <c r="H685" t="s">
        <v>11</v>
      </c>
      <c r="I685" t="s">
        <v>573</v>
      </c>
      <c r="J685" t="str">
        <f t="shared" si="10"/>
        <v>Scope 3Material useConstructionAsphaltPrimary material productiontonnes</v>
      </c>
      <c r="K685" t="s">
        <v>145</v>
      </c>
      <c r="L685" s="125">
        <v>39.212491828577981</v>
      </c>
      <c r="M685" t="s">
        <v>1514</v>
      </c>
      <c r="N685" t="s">
        <v>1509</v>
      </c>
      <c r="O685">
        <v>2021</v>
      </c>
    </row>
    <row r="686" spans="1:15" hidden="1">
      <c r="A686" t="s">
        <v>497</v>
      </c>
      <c r="B686" t="s">
        <v>3</v>
      </c>
      <c r="C686" t="s">
        <v>454</v>
      </c>
      <c r="D686" t="s">
        <v>145</v>
      </c>
      <c r="F686" t="s">
        <v>1379</v>
      </c>
      <c r="G686" t="s">
        <v>11</v>
      </c>
      <c r="H686" t="s">
        <v>11</v>
      </c>
      <c r="I686" t="s">
        <v>573</v>
      </c>
      <c r="J686" t="str">
        <f t="shared" si="10"/>
        <v>Scope 3Material useConstructionAsphaltRe-usedtonnes</v>
      </c>
      <c r="K686" t="s">
        <v>145</v>
      </c>
      <c r="L686" s="125">
        <v>1.7382608695652175</v>
      </c>
      <c r="M686" t="s">
        <v>1514</v>
      </c>
      <c r="N686" t="s">
        <v>1509</v>
      </c>
      <c r="O686">
        <v>2021</v>
      </c>
    </row>
    <row r="687" spans="1:15" hidden="1">
      <c r="A687" t="s">
        <v>497</v>
      </c>
      <c r="B687" t="s">
        <v>3</v>
      </c>
      <c r="C687" t="s">
        <v>454</v>
      </c>
      <c r="D687" t="s">
        <v>145</v>
      </c>
      <c r="F687" t="s">
        <v>1380</v>
      </c>
      <c r="G687" t="s">
        <v>11</v>
      </c>
      <c r="H687" t="s">
        <v>11</v>
      </c>
      <c r="I687" t="s">
        <v>573</v>
      </c>
      <c r="J687" t="str">
        <f t="shared" si="10"/>
        <v>Scope 3Material useConstructionAsphaltOpen-loop sourcetonnes</v>
      </c>
      <c r="K687" t="s">
        <v>145</v>
      </c>
      <c r="L687" s="125" t="s">
        <v>720</v>
      </c>
      <c r="M687" t="s">
        <v>1514</v>
      </c>
      <c r="N687" t="s">
        <v>1509</v>
      </c>
      <c r="O687">
        <v>2021</v>
      </c>
    </row>
    <row r="688" spans="1:15" hidden="1">
      <c r="A688" t="s">
        <v>497</v>
      </c>
      <c r="B688" t="s">
        <v>3</v>
      </c>
      <c r="C688" t="s">
        <v>454</v>
      </c>
      <c r="D688" t="s">
        <v>145</v>
      </c>
      <c r="F688" t="s">
        <v>1381</v>
      </c>
      <c r="G688" t="s">
        <v>11</v>
      </c>
      <c r="H688" t="s">
        <v>11</v>
      </c>
      <c r="I688" t="s">
        <v>573</v>
      </c>
      <c r="J688" t="str">
        <f t="shared" si="10"/>
        <v>Scope 3Material useConstructionAsphaltClosed-loop sourcetonnes</v>
      </c>
      <c r="K688" t="s">
        <v>145</v>
      </c>
      <c r="L688" s="125">
        <v>28.659141600000002</v>
      </c>
      <c r="M688" t="s">
        <v>1514</v>
      </c>
      <c r="N688" t="s">
        <v>1509</v>
      </c>
      <c r="O688">
        <v>2021</v>
      </c>
    </row>
    <row r="689" spans="1:15" hidden="1">
      <c r="A689" t="s">
        <v>497</v>
      </c>
      <c r="B689" t="s">
        <v>3</v>
      </c>
      <c r="C689" t="s">
        <v>454</v>
      </c>
      <c r="D689" t="s">
        <v>148</v>
      </c>
      <c r="F689" t="s">
        <v>479</v>
      </c>
      <c r="G689" t="s">
        <v>11</v>
      </c>
      <c r="H689" t="s">
        <v>11</v>
      </c>
      <c r="I689" t="s">
        <v>573</v>
      </c>
      <c r="J689" t="str">
        <f t="shared" si="10"/>
        <v>Scope 3Material useConstructionBricksPrimary material productiontonnes</v>
      </c>
      <c r="K689" t="s">
        <v>148</v>
      </c>
      <c r="L689" s="125">
        <v>241.7589016</v>
      </c>
      <c r="M689" t="s">
        <v>1514</v>
      </c>
      <c r="N689" t="s">
        <v>1509</v>
      </c>
      <c r="O689">
        <v>2021</v>
      </c>
    </row>
    <row r="690" spans="1:15" hidden="1">
      <c r="A690" t="s">
        <v>497</v>
      </c>
      <c r="B690" t="s">
        <v>3</v>
      </c>
      <c r="C690" t="s">
        <v>454</v>
      </c>
      <c r="D690" t="s">
        <v>148</v>
      </c>
      <c r="F690" t="s">
        <v>1379</v>
      </c>
      <c r="G690" t="s">
        <v>11</v>
      </c>
      <c r="H690" t="s">
        <v>11</v>
      </c>
      <c r="I690" t="s">
        <v>573</v>
      </c>
      <c r="J690" t="str">
        <f t="shared" si="10"/>
        <v>Scope 3Material useConstructionBricksRe-usedtonnes</v>
      </c>
      <c r="K690" t="s">
        <v>148</v>
      </c>
      <c r="L690" s="125" t="s">
        <v>720</v>
      </c>
      <c r="M690" t="s">
        <v>1514</v>
      </c>
      <c r="N690" t="s">
        <v>1509</v>
      </c>
      <c r="O690">
        <v>2021</v>
      </c>
    </row>
    <row r="691" spans="1:15" hidden="1">
      <c r="A691" t="s">
        <v>497</v>
      </c>
      <c r="B691" t="s">
        <v>3</v>
      </c>
      <c r="C691" t="s">
        <v>454</v>
      </c>
      <c r="D691" t="s">
        <v>148</v>
      </c>
      <c r="F691" t="s">
        <v>1380</v>
      </c>
      <c r="G691" t="s">
        <v>11</v>
      </c>
      <c r="H691" t="s">
        <v>11</v>
      </c>
      <c r="I691" t="s">
        <v>573</v>
      </c>
      <c r="J691" t="str">
        <f t="shared" si="10"/>
        <v>Scope 3Material useConstructionBricksOpen-loop sourcetonnes</v>
      </c>
      <c r="K691" t="s">
        <v>148</v>
      </c>
      <c r="L691" s="125">
        <v>3.1991415999999999</v>
      </c>
      <c r="M691" t="s">
        <v>1514</v>
      </c>
      <c r="N691" t="s">
        <v>1509</v>
      </c>
      <c r="O691">
        <v>2021</v>
      </c>
    </row>
    <row r="692" spans="1:15" hidden="1">
      <c r="A692" t="s">
        <v>497</v>
      </c>
      <c r="B692" t="s">
        <v>3</v>
      </c>
      <c r="C692" t="s">
        <v>454</v>
      </c>
      <c r="D692" t="s">
        <v>148</v>
      </c>
      <c r="F692" t="s">
        <v>1381</v>
      </c>
      <c r="G692" t="s">
        <v>11</v>
      </c>
      <c r="H692" t="s">
        <v>11</v>
      </c>
      <c r="I692" t="s">
        <v>573</v>
      </c>
      <c r="J692" t="str">
        <f t="shared" si="10"/>
        <v>Scope 3Material useConstructionBricksClosed-loop sourcetonnes</v>
      </c>
      <c r="K692" t="s">
        <v>148</v>
      </c>
      <c r="L692" s="125" t="s">
        <v>720</v>
      </c>
      <c r="M692" t="s">
        <v>1514</v>
      </c>
      <c r="N692" t="s">
        <v>1509</v>
      </c>
      <c r="O692">
        <v>2021</v>
      </c>
    </row>
    <row r="693" spans="1:15" hidden="1">
      <c r="A693" t="s">
        <v>497</v>
      </c>
      <c r="B693" t="s">
        <v>3</v>
      </c>
      <c r="C693" t="s">
        <v>454</v>
      </c>
      <c r="D693" t="s">
        <v>151</v>
      </c>
      <c r="F693" t="s">
        <v>479</v>
      </c>
      <c r="G693" t="s">
        <v>11</v>
      </c>
      <c r="H693" t="s">
        <v>11</v>
      </c>
      <c r="I693" t="s">
        <v>573</v>
      </c>
      <c r="J693" t="str">
        <f t="shared" si="10"/>
        <v>Scope 3Material useConstructionConcretePrimary material productiontonnes</v>
      </c>
      <c r="K693" t="s">
        <v>151</v>
      </c>
      <c r="L693" s="125">
        <v>131.7589016</v>
      </c>
      <c r="M693" t="s">
        <v>1514</v>
      </c>
      <c r="N693" t="s">
        <v>1509</v>
      </c>
      <c r="O693">
        <v>2021</v>
      </c>
    </row>
    <row r="694" spans="1:15" hidden="1">
      <c r="A694" t="s">
        <v>497</v>
      </c>
      <c r="B694" t="s">
        <v>3</v>
      </c>
      <c r="C694" t="s">
        <v>454</v>
      </c>
      <c r="D694" t="s">
        <v>151</v>
      </c>
      <c r="F694" t="s">
        <v>1379</v>
      </c>
      <c r="G694" t="s">
        <v>11</v>
      </c>
      <c r="H694" t="s">
        <v>11</v>
      </c>
      <c r="I694" t="s">
        <v>573</v>
      </c>
      <c r="J694" t="str">
        <f t="shared" si="10"/>
        <v>Scope 3Material useConstructionConcreteRe-usedtonnes</v>
      </c>
      <c r="K694" t="s">
        <v>151</v>
      </c>
      <c r="L694" s="125" t="s">
        <v>720</v>
      </c>
      <c r="M694" t="s">
        <v>1514</v>
      </c>
      <c r="N694" t="s">
        <v>1509</v>
      </c>
      <c r="O694">
        <v>2021</v>
      </c>
    </row>
    <row r="695" spans="1:15" hidden="1">
      <c r="A695" t="s">
        <v>497</v>
      </c>
      <c r="B695" t="s">
        <v>3</v>
      </c>
      <c r="C695" t="s">
        <v>454</v>
      </c>
      <c r="D695" t="s">
        <v>151</v>
      </c>
      <c r="F695" t="s">
        <v>1380</v>
      </c>
      <c r="G695" t="s">
        <v>11</v>
      </c>
      <c r="H695" t="s">
        <v>11</v>
      </c>
      <c r="I695" t="s">
        <v>573</v>
      </c>
      <c r="J695" t="str">
        <f t="shared" si="10"/>
        <v>Scope 3Material useConstructionConcreteOpen-loop sourcetonnes</v>
      </c>
      <c r="K695" t="s">
        <v>151</v>
      </c>
      <c r="L695" s="125">
        <v>3.1991415999999999</v>
      </c>
      <c r="M695" t="s">
        <v>1514</v>
      </c>
      <c r="N695" t="s">
        <v>1509</v>
      </c>
      <c r="O695">
        <v>2021</v>
      </c>
    </row>
    <row r="696" spans="1:15" hidden="1">
      <c r="A696" t="s">
        <v>497</v>
      </c>
      <c r="B696" t="s">
        <v>3</v>
      </c>
      <c r="C696" t="s">
        <v>454</v>
      </c>
      <c r="D696" t="s">
        <v>151</v>
      </c>
      <c r="F696" t="s">
        <v>1381</v>
      </c>
      <c r="G696" t="s">
        <v>11</v>
      </c>
      <c r="H696" t="s">
        <v>11</v>
      </c>
      <c r="I696" t="s">
        <v>573</v>
      </c>
      <c r="J696" t="str">
        <f t="shared" si="10"/>
        <v>Scope 3Material useConstructionConcreteClosed-loop sourcetonnes</v>
      </c>
      <c r="K696" t="s">
        <v>151</v>
      </c>
      <c r="L696" s="125">
        <v>3.1991415999999999</v>
      </c>
      <c r="M696" t="s">
        <v>1514</v>
      </c>
      <c r="N696" t="s">
        <v>1509</v>
      </c>
      <c r="O696">
        <v>2021</v>
      </c>
    </row>
    <row r="697" spans="1:15" hidden="1">
      <c r="A697" t="s">
        <v>497</v>
      </c>
      <c r="B697" t="s">
        <v>3</v>
      </c>
      <c r="C697" t="s">
        <v>454</v>
      </c>
      <c r="D697" t="s">
        <v>154</v>
      </c>
      <c r="F697" t="s">
        <v>479</v>
      </c>
      <c r="G697" t="s">
        <v>11</v>
      </c>
      <c r="H697" t="s">
        <v>11</v>
      </c>
      <c r="I697" t="s">
        <v>573</v>
      </c>
      <c r="J697" t="str">
        <f t="shared" si="10"/>
        <v>Scope 3Material useConstructionInsulationPrimary material productiontonnes</v>
      </c>
      <c r="K697" t="s">
        <v>154</v>
      </c>
      <c r="L697" s="125">
        <v>1861.7589015999999</v>
      </c>
      <c r="M697" t="s">
        <v>1514</v>
      </c>
      <c r="N697" t="s">
        <v>1509</v>
      </c>
      <c r="O697">
        <v>2021</v>
      </c>
    </row>
    <row r="698" spans="1:15" hidden="1">
      <c r="A698" t="s">
        <v>497</v>
      </c>
      <c r="B698" t="s">
        <v>3</v>
      </c>
      <c r="C698" t="s">
        <v>454</v>
      </c>
      <c r="D698" t="s">
        <v>154</v>
      </c>
      <c r="F698" t="s">
        <v>1379</v>
      </c>
      <c r="G698" t="s">
        <v>11</v>
      </c>
      <c r="H698" t="s">
        <v>11</v>
      </c>
      <c r="I698" t="s">
        <v>573</v>
      </c>
      <c r="J698" t="str">
        <f t="shared" si="10"/>
        <v>Scope 3Material useConstructionInsulationRe-usedtonnes</v>
      </c>
      <c r="K698" t="s">
        <v>154</v>
      </c>
      <c r="L698" s="125" t="s">
        <v>720</v>
      </c>
      <c r="M698" t="s">
        <v>1514</v>
      </c>
      <c r="N698" t="s">
        <v>1509</v>
      </c>
      <c r="O698">
        <v>2021</v>
      </c>
    </row>
    <row r="699" spans="1:15" hidden="1">
      <c r="A699" t="s">
        <v>497</v>
      </c>
      <c r="B699" t="s">
        <v>3</v>
      </c>
      <c r="C699" t="s">
        <v>454</v>
      </c>
      <c r="D699" t="s">
        <v>154</v>
      </c>
      <c r="F699" t="s">
        <v>1380</v>
      </c>
      <c r="G699" t="s">
        <v>11</v>
      </c>
      <c r="H699" t="s">
        <v>11</v>
      </c>
      <c r="I699" t="s">
        <v>573</v>
      </c>
      <c r="J699" t="str">
        <f t="shared" si="10"/>
        <v>Scope 3Material useConstructionInsulationOpen-loop sourcetonnes</v>
      </c>
      <c r="K699" t="s">
        <v>154</v>
      </c>
      <c r="L699" s="125" t="s">
        <v>720</v>
      </c>
      <c r="M699" t="s">
        <v>1514</v>
      </c>
      <c r="N699" t="s">
        <v>1509</v>
      </c>
      <c r="O699">
        <v>2021</v>
      </c>
    </row>
    <row r="700" spans="1:15" hidden="1">
      <c r="A700" t="s">
        <v>497</v>
      </c>
      <c r="B700" t="s">
        <v>3</v>
      </c>
      <c r="C700" t="s">
        <v>454</v>
      </c>
      <c r="D700" t="s">
        <v>154</v>
      </c>
      <c r="F700" t="s">
        <v>1381</v>
      </c>
      <c r="G700" t="s">
        <v>11</v>
      </c>
      <c r="H700" t="s">
        <v>11</v>
      </c>
      <c r="I700" t="s">
        <v>573</v>
      </c>
      <c r="J700" t="str">
        <f t="shared" si="10"/>
        <v>Scope 3Material useConstructionInsulationClosed-loop sourcetonnes</v>
      </c>
      <c r="K700" t="s">
        <v>154</v>
      </c>
      <c r="L700" s="125">
        <v>1852.0887747714219</v>
      </c>
      <c r="M700" t="s">
        <v>1514</v>
      </c>
      <c r="N700" t="s">
        <v>1509</v>
      </c>
      <c r="O700">
        <v>2021</v>
      </c>
    </row>
    <row r="701" spans="1:15" hidden="1">
      <c r="A701" t="s">
        <v>497</v>
      </c>
      <c r="B701" t="s">
        <v>3</v>
      </c>
      <c r="C701" t="s">
        <v>454</v>
      </c>
      <c r="D701" t="s">
        <v>159</v>
      </c>
      <c r="F701" t="s">
        <v>479</v>
      </c>
      <c r="G701" t="s">
        <v>11</v>
      </c>
      <c r="H701" t="s">
        <v>11</v>
      </c>
      <c r="I701" t="s">
        <v>573</v>
      </c>
      <c r="J701" t="str">
        <f t="shared" si="10"/>
        <v>Scope 3Material useConstructionMetalsPrimary material productiontonnes</v>
      </c>
      <c r="K701" t="s">
        <v>159</v>
      </c>
      <c r="L701" s="125">
        <v>3975.823373347368</v>
      </c>
      <c r="M701" t="s">
        <v>1514</v>
      </c>
      <c r="N701" t="s">
        <v>1509</v>
      </c>
      <c r="O701">
        <v>2021</v>
      </c>
    </row>
    <row r="702" spans="1:15" hidden="1">
      <c r="A702" t="s">
        <v>497</v>
      </c>
      <c r="B702" t="s">
        <v>3</v>
      </c>
      <c r="C702" t="s">
        <v>454</v>
      </c>
      <c r="D702" t="s">
        <v>159</v>
      </c>
      <c r="F702" t="s">
        <v>1379</v>
      </c>
      <c r="G702" t="s">
        <v>11</v>
      </c>
      <c r="H702" t="s">
        <v>11</v>
      </c>
      <c r="I702" t="s">
        <v>573</v>
      </c>
      <c r="J702" t="str">
        <f t="shared" si="10"/>
        <v>Scope 3Material useConstructionMetalsRe-usedtonnes</v>
      </c>
      <c r="K702" t="s">
        <v>159</v>
      </c>
      <c r="L702" s="125" t="s">
        <v>720</v>
      </c>
      <c r="M702" t="s">
        <v>1514</v>
      </c>
      <c r="N702" t="s">
        <v>1509</v>
      </c>
      <c r="O702">
        <v>2021</v>
      </c>
    </row>
    <row r="703" spans="1:15" hidden="1">
      <c r="A703" t="s">
        <v>497</v>
      </c>
      <c r="B703" t="s">
        <v>3</v>
      </c>
      <c r="C703" t="s">
        <v>454</v>
      </c>
      <c r="D703" t="s">
        <v>159</v>
      </c>
      <c r="F703" t="s">
        <v>1380</v>
      </c>
      <c r="G703" t="s">
        <v>11</v>
      </c>
      <c r="H703" t="s">
        <v>11</v>
      </c>
      <c r="I703" t="s">
        <v>573</v>
      </c>
      <c r="J703" t="str">
        <f t="shared" si="10"/>
        <v>Scope 3Material useConstructionMetalsOpen-loop sourcetonnes</v>
      </c>
      <c r="K703" t="s">
        <v>159</v>
      </c>
      <c r="L703" s="125" t="s">
        <v>720</v>
      </c>
      <c r="M703" t="s">
        <v>1514</v>
      </c>
      <c r="N703" t="s">
        <v>1509</v>
      </c>
      <c r="O703">
        <v>2021</v>
      </c>
    </row>
    <row r="704" spans="1:15" hidden="1">
      <c r="A704" t="s">
        <v>497</v>
      </c>
      <c r="B704" t="s">
        <v>3</v>
      </c>
      <c r="C704" t="s">
        <v>454</v>
      </c>
      <c r="D704" t="s">
        <v>159</v>
      </c>
      <c r="F704" t="s">
        <v>1381</v>
      </c>
      <c r="G704" t="s">
        <v>11</v>
      </c>
      <c r="H704" t="s">
        <v>11</v>
      </c>
      <c r="I704" t="s">
        <v>573</v>
      </c>
      <c r="J704" t="str">
        <f t="shared" si="10"/>
        <v>Scope 3Material useConstructionMetalsClosed-loop sourcetonnes</v>
      </c>
      <c r="K704" t="s">
        <v>159</v>
      </c>
      <c r="L704" s="125">
        <v>1571.2703707999999</v>
      </c>
      <c r="M704" t="s">
        <v>1514</v>
      </c>
      <c r="N704" t="s">
        <v>1509</v>
      </c>
      <c r="O704">
        <v>2021</v>
      </c>
    </row>
    <row r="705" spans="1:15" hidden="1">
      <c r="A705" t="s">
        <v>497</v>
      </c>
      <c r="B705" t="s">
        <v>3</v>
      </c>
      <c r="C705" t="s">
        <v>454</v>
      </c>
      <c r="D705" t="s">
        <v>177</v>
      </c>
      <c r="F705" t="s">
        <v>479</v>
      </c>
      <c r="G705" t="s">
        <v>11</v>
      </c>
      <c r="H705" t="s">
        <v>11</v>
      </c>
      <c r="I705" t="s">
        <v>573</v>
      </c>
      <c r="J705" t="str">
        <f t="shared" si="10"/>
        <v>Scope 3Material useConstructionSoilsPrimary material productiontonnes</v>
      </c>
      <c r="K705" t="s">
        <v>177</v>
      </c>
      <c r="L705" s="125" t="s">
        <v>720</v>
      </c>
      <c r="M705" t="s">
        <v>1514</v>
      </c>
      <c r="N705" t="s">
        <v>1509</v>
      </c>
      <c r="O705">
        <v>2021</v>
      </c>
    </row>
    <row r="706" spans="1:15" hidden="1">
      <c r="A706" t="s">
        <v>497</v>
      </c>
      <c r="B706" t="s">
        <v>3</v>
      </c>
      <c r="C706" t="s">
        <v>454</v>
      </c>
      <c r="D706" t="s">
        <v>177</v>
      </c>
      <c r="F706" t="s">
        <v>1379</v>
      </c>
      <c r="G706" t="s">
        <v>11</v>
      </c>
      <c r="H706" t="s">
        <v>11</v>
      </c>
      <c r="I706" t="s">
        <v>573</v>
      </c>
      <c r="J706" t="str">
        <f t="shared" si="10"/>
        <v>Scope 3Material useConstructionSoilsRe-usedtonnes</v>
      </c>
      <c r="K706" t="s">
        <v>177</v>
      </c>
      <c r="L706" s="125" t="s">
        <v>720</v>
      </c>
      <c r="M706" t="s">
        <v>1514</v>
      </c>
      <c r="N706" t="s">
        <v>1509</v>
      </c>
      <c r="O706">
        <v>2021</v>
      </c>
    </row>
    <row r="707" spans="1:15" hidden="1">
      <c r="A707" t="s">
        <v>497</v>
      </c>
      <c r="B707" t="s">
        <v>3</v>
      </c>
      <c r="C707" t="s">
        <v>454</v>
      </c>
      <c r="D707" t="s">
        <v>177</v>
      </c>
      <c r="F707" t="s">
        <v>1380</v>
      </c>
      <c r="G707" t="s">
        <v>11</v>
      </c>
      <c r="H707" t="s">
        <v>11</v>
      </c>
      <c r="I707" t="s">
        <v>573</v>
      </c>
      <c r="J707" t="str">
        <f t="shared" ref="J707:J770" si="18">CONCATENATE(A707,B707,C707,D707,E707,F707,G707)</f>
        <v>Scope 3Material useConstructionSoilsOpen-loop sourcetonnes</v>
      </c>
      <c r="K707" t="s">
        <v>177</v>
      </c>
      <c r="L707" s="125" t="s">
        <v>720</v>
      </c>
      <c r="M707" t="s">
        <v>1514</v>
      </c>
      <c r="N707" t="s">
        <v>1509</v>
      </c>
      <c r="O707">
        <v>2021</v>
      </c>
    </row>
    <row r="708" spans="1:15" hidden="1">
      <c r="A708" t="s">
        <v>497</v>
      </c>
      <c r="B708" t="s">
        <v>3</v>
      </c>
      <c r="C708" t="s">
        <v>454</v>
      </c>
      <c r="D708" t="s">
        <v>177</v>
      </c>
      <c r="F708" t="s">
        <v>1381</v>
      </c>
      <c r="G708" t="s">
        <v>11</v>
      </c>
      <c r="H708" t="s">
        <v>11</v>
      </c>
      <c r="I708" t="s">
        <v>573</v>
      </c>
      <c r="J708" t="str">
        <f t="shared" si="18"/>
        <v>Scope 3Material useConstructionSoilsClosed-loop sourcetonnes</v>
      </c>
      <c r="K708" t="s">
        <v>177</v>
      </c>
      <c r="L708" s="125">
        <v>0.98914159999999995</v>
      </c>
      <c r="M708" t="s">
        <v>1514</v>
      </c>
      <c r="N708" t="s">
        <v>1509</v>
      </c>
      <c r="O708">
        <v>2021</v>
      </c>
    </row>
    <row r="709" spans="1:15" hidden="1">
      <c r="A709" t="s">
        <v>497</v>
      </c>
      <c r="B709" t="s">
        <v>3</v>
      </c>
      <c r="C709" t="s">
        <v>454</v>
      </c>
      <c r="D709" t="s">
        <v>160</v>
      </c>
      <c r="F709" t="s">
        <v>479</v>
      </c>
      <c r="G709" t="s">
        <v>11</v>
      </c>
      <c r="H709" t="s">
        <v>11</v>
      </c>
      <c r="I709" t="s">
        <v>573</v>
      </c>
      <c r="J709" t="str">
        <f t="shared" si="18"/>
        <v>Scope 3Material useConstructionMineral oilPrimary material productiontonnes</v>
      </c>
      <c r="K709" t="s">
        <v>160</v>
      </c>
      <c r="L709" s="125">
        <v>1401</v>
      </c>
      <c r="M709" t="s">
        <v>1514</v>
      </c>
      <c r="N709" t="s">
        <v>1509</v>
      </c>
      <c r="O709">
        <v>2021</v>
      </c>
    </row>
    <row r="710" spans="1:15" hidden="1">
      <c r="A710" t="s">
        <v>497</v>
      </c>
      <c r="B710" t="s">
        <v>3</v>
      </c>
      <c r="C710" t="s">
        <v>454</v>
      </c>
      <c r="D710" t="s">
        <v>160</v>
      </c>
      <c r="F710" t="s">
        <v>1379</v>
      </c>
      <c r="G710" t="s">
        <v>11</v>
      </c>
      <c r="H710" t="s">
        <v>11</v>
      </c>
      <c r="I710" t="s">
        <v>573</v>
      </c>
      <c r="J710" t="str">
        <f t="shared" si="18"/>
        <v>Scope 3Material useConstructionMineral oilRe-usedtonnes</v>
      </c>
      <c r="K710" t="s">
        <v>160</v>
      </c>
      <c r="L710" s="125" t="s">
        <v>720</v>
      </c>
      <c r="M710" t="s">
        <v>1514</v>
      </c>
      <c r="N710" t="s">
        <v>1509</v>
      </c>
      <c r="O710">
        <v>2021</v>
      </c>
    </row>
    <row r="711" spans="1:15" hidden="1">
      <c r="A711" t="s">
        <v>497</v>
      </c>
      <c r="B711" t="s">
        <v>3</v>
      </c>
      <c r="C711" t="s">
        <v>454</v>
      </c>
      <c r="D711" t="s">
        <v>160</v>
      </c>
      <c r="F711" t="s">
        <v>1380</v>
      </c>
      <c r="G711" t="s">
        <v>11</v>
      </c>
      <c r="H711" t="s">
        <v>11</v>
      </c>
      <c r="I711" t="s">
        <v>573</v>
      </c>
      <c r="J711" t="str">
        <f t="shared" si="18"/>
        <v>Scope 3Material useConstructionMineral oilOpen-loop sourcetonnes</v>
      </c>
      <c r="K711" t="s">
        <v>160</v>
      </c>
      <c r="L711" s="125" t="s">
        <v>720</v>
      </c>
      <c r="M711" t="s">
        <v>1514</v>
      </c>
      <c r="N711" t="s">
        <v>1509</v>
      </c>
      <c r="O711">
        <v>2021</v>
      </c>
    </row>
    <row r="712" spans="1:15" hidden="1">
      <c r="A712" t="s">
        <v>497</v>
      </c>
      <c r="B712" t="s">
        <v>3</v>
      </c>
      <c r="C712" t="s">
        <v>454</v>
      </c>
      <c r="D712" t="s">
        <v>160</v>
      </c>
      <c r="F712" t="s">
        <v>1381</v>
      </c>
      <c r="G712" t="s">
        <v>11</v>
      </c>
      <c r="H712" t="s">
        <v>11</v>
      </c>
      <c r="I712" t="s">
        <v>573</v>
      </c>
      <c r="J712" t="str">
        <f t="shared" si="18"/>
        <v>Scope 3Material useConstructionMineral oilClosed-loop sourcetonnes</v>
      </c>
      <c r="K712" t="s">
        <v>160</v>
      </c>
      <c r="L712" s="125">
        <v>676</v>
      </c>
      <c r="M712" t="s">
        <v>1514</v>
      </c>
      <c r="N712" t="s">
        <v>1509</v>
      </c>
      <c r="O712">
        <v>2021</v>
      </c>
    </row>
    <row r="713" spans="1:15" hidden="1">
      <c r="A713" t="s">
        <v>497</v>
      </c>
      <c r="B713" t="s">
        <v>3</v>
      </c>
      <c r="C713" t="s">
        <v>454</v>
      </c>
      <c r="D713" t="s">
        <v>167</v>
      </c>
      <c r="F713" t="s">
        <v>479</v>
      </c>
      <c r="G713" t="s">
        <v>11</v>
      </c>
      <c r="H713" t="s">
        <v>11</v>
      </c>
      <c r="I713" t="s">
        <v>573</v>
      </c>
      <c r="J713" t="str">
        <f t="shared" si="18"/>
        <v>Scope 3Material useConstructionPlasterboardPrimary material productiontonnes</v>
      </c>
      <c r="K713" t="s">
        <v>167</v>
      </c>
      <c r="L713" s="125">
        <v>120.05000000000001</v>
      </c>
      <c r="M713" t="s">
        <v>1514</v>
      </c>
      <c r="N713" t="s">
        <v>1509</v>
      </c>
      <c r="O713">
        <v>2021</v>
      </c>
    </row>
    <row r="714" spans="1:15" hidden="1">
      <c r="A714" t="s">
        <v>497</v>
      </c>
      <c r="B714" t="s">
        <v>3</v>
      </c>
      <c r="C714" t="s">
        <v>454</v>
      </c>
      <c r="D714" t="s">
        <v>167</v>
      </c>
      <c r="F714" t="s">
        <v>1379</v>
      </c>
      <c r="G714" t="s">
        <v>11</v>
      </c>
      <c r="H714" t="s">
        <v>11</v>
      </c>
      <c r="I714" t="s">
        <v>573</v>
      </c>
      <c r="J714" t="str">
        <f t="shared" si="18"/>
        <v>Scope 3Material useConstructionPlasterboardRe-usedtonnes</v>
      </c>
      <c r="K714" t="s">
        <v>167</v>
      </c>
      <c r="L714" s="125" t="s">
        <v>720</v>
      </c>
      <c r="M714" t="s">
        <v>1514</v>
      </c>
      <c r="N714" t="s">
        <v>1509</v>
      </c>
      <c r="O714">
        <v>2021</v>
      </c>
    </row>
    <row r="715" spans="1:15" hidden="1">
      <c r="A715" t="s">
        <v>497</v>
      </c>
      <c r="B715" t="s">
        <v>3</v>
      </c>
      <c r="C715" t="s">
        <v>454</v>
      </c>
      <c r="D715" t="s">
        <v>167</v>
      </c>
      <c r="F715" t="s">
        <v>1380</v>
      </c>
      <c r="G715" t="s">
        <v>11</v>
      </c>
      <c r="H715" t="s">
        <v>11</v>
      </c>
      <c r="I715" t="s">
        <v>573</v>
      </c>
      <c r="J715" t="str">
        <f t="shared" si="18"/>
        <v>Scope 3Material useConstructionPlasterboardOpen-loop sourcetonnes</v>
      </c>
      <c r="K715" t="s">
        <v>167</v>
      </c>
      <c r="L715" s="125" t="s">
        <v>720</v>
      </c>
      <c r="M715" t="s">
        <v>1514</v>
      </c>
      <c r="N715" t="s">
        <v>1509</v>
      </c>
      <c r="O715">
        <v>2021</v>
      </c>
    </row>
    <row r="716" spans="1:15" hidden="1">
      <c r="A716" t="s">
        <v>497</v>
      </c>
      <c r="B716" t="s">
        <v>3</v>
      </c>
      <c r="C716" t="s">
        <v>454</v>
      </c>
      <c r="D716" t="s">
        <v>167</v>
      </c>
      <c r="F716" t="s">
        <v>1381</v>
      </c>
      <c r="G716" t="s">
        <v>11</v>
      </c>
      <c r="H716" t="s">
        <v>11</v>
      </c>
      <c r="I716" t="s">
        <v>573</v>
      </c>
      <c r="J716" t="str">
        <f t="shared" si="18"/>
        <v>Scope 3Material useConstructionPlasterboardClosed-loop sourcetonnes</v>
      </c>
      <c r="K716" t="s">
        <v>167</v>
      </c>
      <c r="L716" s="125">
        <v>32.17</v>
      </c>
      <c r="M716" t="s">
        <v>1514</v>
      </c>
      <c r="N716" t="s">
        <v>1509</v>
      </c>
      <c r="O716">
        <v>2021</v>
      </c>
    </row>
    <row r="717" spans="1:15" hidden="1">
      <c r="A717" t="s">
        <v>497</v>
      </c>
      <c r="B717" t="s">
        <v>3</v>
      </c>
      <c r="C717" t="s">
        <v>454</v>
      </c>
      <c r="D717" t="s">
        <v>178</v>
      </c>
      <c r="F717" t="s">
        <v>479</v>
      </c>
      <c r="G717" t="s">
        <v>11</v>
      </c>
      <c r="H717" t="s">
        <v>11</v>
      </c>
      <c r="I717" t="s">
        <v>573</v>
      </c>
      <c r="J717" t="str">
        <f t="shared" si="18"/>
        <v>Scope 3Material useConstructionTyresPrimary material productiontonnes</v>
      </c>
      <c r="K717" t="s">
        <v>178</v>
      </c>
      <c r="L717" s="125">
        <v>3335.5718997142853</v>
      </c>
      <c r="M717" t="s">
        <v>1514</v>
      </c>
      <c r="N717" t="s">
        <v>1509</v>
      </c>
      <c r="O717">
        <v>2021</v>
      </c>
    </row>
    <row r="718" spans="1:15" hidden="1">
      <c r="A718" t="s">
        <v>497</v>
      </c>
      <c r="B718" t="s">
        <v>3</v>
      </c>
      <c r="C718" t="s">
        <v>454</v>
      </c>
      <c r="D718" t="s">
        <v>178</v>
      </c>
      <c r="F718" t="s">
        <v>1379</v>
      </c>
      <c r="G718" t="s">
        <v>11</v>
      </c>
      <c r="H718" t="s">
        <v>11</v>
      </c>
      <c r="I718" t="s">
        <v>573</v>
      </c>
      <c r="J718" t="str">
        <f t="shared" si="18"/>
        <v>Scope 3Material useConstructionTyresRe-usedtonnes</v>
      </c>
      <c r="K718" t="s">
        <v>178</v>
      </c>
      <c r="L718" s="125">
        <v>731.21788984800003</v>
      </c>
      <c r="M718" t="s">
        <v>1514</v>
      </c>
      <c r="N718" t="s">
        <v>1509</v>
      </c>
      <c r="O718">
        <v>2021</v>
      </c>
    </row>
    <row r="719" spans="1:15" hidden="1">
      <c r="A719" t="s">
        <v>497</v>
      </c>
      <c r="B719" t="s">
        <v>3</v>
      </c>
      <c r="C719" t="s">
        <v>454</v>
      </c>
      <c r="D719" t="s">
        <v>178</v>
      </c>
      <c r="F719" t="s">
        <v>1380</v>
      </c>
      <c r="G719" t="s">
        <v>11</v>
      </c>
      <c r="H719" t="s">
        <v>11</v>
      </c>
      <c r="I719" t="s">
        <v>573</v>
      </c>
      <c r="J719" t="str">
        <f t="shared" si="18"/>
        <v>Scope 3Material useConstructionTyresOpen-loop sourcetonnes</v>
      </c>
      <c r="K719" t="s">
        <v>178</v>
      </c>
      <c r="L719" s="125">
        <v>308.400153768</v>
      </c>
      <c r="M719" t="s">
        <v>1514</v>
      </c>
      <c r="N719" t="s">
        <v>1509</v>
      </c>
      <c r="O719">
        <v>2021</v>
      </c>
    </row>
    <row r="720" spans="1:15" hidden="1">
      <c r="A720" t="s">
        <v>497</v>
      </c>
      <c r="B720" t="s">
        <v>3</v>
      </c>
      <c r="C720" t="s">
        <v>454</v>
      </c>
      <c r="D720" t="s">
        <v>178</v>
      </c>
      <c r="F720" t="s">
        <v>1381</v>
      </c>
      <c r="G720" t="s">
        <v>11</v>
      </c>
      <c r="H720" t="s">
        <v>11</v>
      </c>
      <c r="I720" t="s">
        <v>573</v>
      </c>
      <c r="J720" t="str">
        <f t="shared" si="18"/>
        <v>Scope 3Material useConstructionTyresClosed-loop sourcetonnes</v>
      </c>
      <c r="K720" t="s">
        <v>178</v>
      </c>
      <c r="L720" s="125" t="s">
        <v>720</v>
      </c>
      <c r="M720" t="s">
        <v>1514</v>
      </c>
      <c r="N720" t="s">
        <v>1509</v>
      </c>
      <c r="O720">
        <v>2021</v>
      </c>
    </row>
    <row r="721" spans="1:15" hidden="1">
      <c r="A721" t="s">
        <v>497</v>
      </c>
      <c r="B721" t="s">
        <v>3</v>
      </c>
      <c r="C721" t="s">
        <v>454</v>
      </c>
      <c r="D721" t="s">
        <v>183</v>
      </c>
      <c r="F721" t="s">
        <v>479</v>
      </c>
      <c r="G721" t="s">
        <v>11</v>
      </c>
      <c r="H721" t="s">
        <v>11</v>
      </c>
      <c r="I721" t="s">
        <v>573</v>
      </c>
      <c r="J721" t="str">
        <f t="shared" si="18"/>
        <v>Scope 3Material useConstructionWoodPrimary material productiontonnes</v>
      </c>
      <c r="K721" t="s">
        <v>183</v>
      </c>
      <c r="L721" s="125">
        <v>312.61178017290251</v>
      </c>
      <c r="M721" t="s">
        <v>1514</v>
      </c>
      <c r="N721" t="s">
        <v>1509</v>
      </c>
      <c r="O721">
        <v>2021</v>
      </c>
    </row>
    <row r="722" spans="1:15" hidden="1">
      <c r="A722" t="s">
        <v>497</v>
      </c>
      <c r="B722" t="s">
        <v>3</v>
      </c>
      <c r="C722" t="s">
        <v>454</v>
      </c>
      <c r="D722" t="s">
        <v>183</v>
      </c>
      <c r="F722" t="s">
        <v>1379</v>
      </c>
      <c r="G722" t="s">
        <v>11</v>
      </c>
      <c r="H722" t="s">
        <v>11</v>
      </c>
      <c r="I722" t="s">
        <v>573</v>
      </c>
      <c r="J722" t="str">
        <f t="shared" si="18"/>
        <v>Scope 3Material useConstructionWoodRe-usedtonnes</v>
      </c>
      <c r="K722" t="s">
        <v>183</v>
      </c>
      <c r="L722" s="125">
        <v>38.542879110746853</v>
      </c>
      <c r="M722" t="s">
        <v>1514</v>
      </c>
      <c r="N722" t="s">
        <v>1509</v>
      </c>
      <c r="O722">
        <v>2021</v>
      </c>
    </row>
    <row r="723" spans="1:15" hidden="1">
      <c r="A723" t="s">
        <v>497</v>
      </c>
      <c r="B723" t="s">
        <v>3</v>
      </c>
      <c r="C723" t="s">
        <v>454</v>
      </c>
      <c r="D723" t="s">
        <v>183</v>
      </c>
      <c r="F723" t="s">
        <v>1380</v>
      </c>
      <c r="G723" t="s">
        <v>11</v>
      </c>
      <c r="H723" t="s">
        <v>11</v>
      </c>
      <c r="I723" t="s">
        <v>573</v>
      </c>
      <c r="J723" t="str">
        <f t="shared" si="18"/>
        <v>Scope 3Material useConstructionWoodOpen-loop sourcetonnes</v>
      </c>
      <c r="K723" t="s">
        <v>183</v>
      </c>
      <c r="L723" s="125">
        <v>259.131511627907</v>
      </c>
      <c r="M723" t="s">
        <v>1514</v>
      </c>
      <c r="N723" t="s">
        <v>1509</v>
      </c>
      <c r="O723">
        <v>2021</v>
      </c>
    </row>
    <row r="724" spans="1:15" hidden="1">
      <c r="A724" t="s">
        <v>497</v>
      </c>
      <c r="B724" t="s">
        <v>3</v>
      </c>
      <c r="C724" t="s">
        <v>454</v>
      </c>
      <c r="D724" t="s">
        <v>183</v>
      </c>
      <c r="F724" t="s">
        <v>1381</v>
      </c>
      <c r="G724" t="s">
        <v>11</v>
      </c>
      <c r="H724" t="s">
        <v>11</v>
      </c>
      <c r="I724" t="s">
        <v>573</v>
      </c>
      <c r="J724" t="str">
        <f t="shared" si="18"/>
        <v>Scope 3Material useConstructionWoodClosed-loop sourcetonnes</v>
      </c>
      <c r="K724" t="s">
        <v>183</v>
      </c>
      <c r="L724" s="125">
        <v>112.96968372342414</v>
      </c>
      <c r="M724" t="s">
        <v>1514</v>
      </c>
      <c r="N724" t="s">
        <v>1509</v>
      </c>
      <c r="O724">
        <v>2021</v>
      </c>
    </row>
    <row r="725" spans="1:15" hidden="1">
      <c r="A725" t="s">
        <v>497</v>
      </c>
      <c r="B725" t="s">
        <v>3</v>
      </c>
      <c r="C725" t="s">
        <v>455</v>
      </c>
      <c r="D725" t="s">
        <v>941</v>
      </c>
      <c r="F725" t="s">
        <v>479</v>
      </c>
      <c r="G725" t="s">
        <v>11</v>
      </c>
      <c r="H725" t="s">
        <v>11</v>
      </c>
      <c r="I725" t="s">
        <v>573</v>
      </c>
      <c r="J725" t="str">
        <f t="shared" si="18"/>
        <v>Scope 3Material useOtherBooksPrimary material productiontonnes</v>
      </c>
      <c r="K725" t="s">
        <v>941</v>
      </c>
      <c r="L725" s="125" t="s">
        <v>720</v>
      </c>
      <c r="M725" t="s">
        <v>1514</v>
      </c>
      <c r="N725" t="s">
        <v>1509</v>
      </c>
      <c r="O725">
        <v>2021</v>
      </c>
    </row>
    <row r="726" spans="1:15" hidden="1">
      <c r="A726" t="s">
        <v>497</v>
      </c>
      <c r="B726" t="s">
        <v>3</v>
      </c>
      <c r="C726" t="s">
        <v>455</v>
      </c>
      <c r="D726" t="s">
        <v>941</v>
      </c>
      <c r="F726" t="s">
        <v>1379</v>
      </c>
      <c r="G726" t="s">
        <v>11</v>
      </c>
      <c r="H726" t="s">
        <v>11</v>
      </c>
      <c r="I726" t="s">
        <v>573</v>
      </c>
      <c r="J726" t="str">
        <f t="shared" si="18"/>
        <v>Scope 3Material useOtherBooksRe-usedtonnes</v>
      </c>
      <c r="K726" t="s">
        <v>941</v>
      </c>
      <c r="L726" s="125" t="s">
        <v>720</v>
      </c>
      <c r="M726" t="s">
        <v>1514</v>
      </c>
      <c r="N726" t="s">
        <v>1509</v>
      </c>
      <c r="O726">
        <v>2021</v>
      </c>
    </row>
    <row r="727" spans="1:15" hidden="1">
      <c r="A727" t="s">
        <v>497</v>
      </c>
      <c r="B727" t="s">
        <v>3</v>
      </c>
      <c r="C727" t="s">
        <v>455</v>
      </c>
      <c r="D727" t="s">
        <v>941</v>
      </c>
      <c r="F727" t="s">
        <v>1380</v>
      </c>
      <c r="G727" t="s">
        <v>11</v>
      </c>
      <c r="H727" t="s">
        <v>11</v>
      </c>
      <c r="I727" t="s">
        <v>573</v>
      </c>
      <c r="J727" t="str">
        <f t="shared" si="18"/>
        <v>Scope 3Material useOtherBooksOpen-loop sourcetonnes</v>
      </c>
      <c r="K727" t="s">
        <v>941</v>
      </c>
      <c r="L727" s="125" t="s">
        <v>720</v>
      </c>
      <c r="M727" t="s">
        <v>1514</v>
      </c>
      <c r="N727" t="s">
        <v>1509</v>
      </c>
      <c r="O727">
        <v>2021</v>
      </c>
    </row>
    <row r="728" spans="1:15" hidden="1">
      <c r="A728" t="s">
        <v>497</v>
      </c>
      <c r="B728" t="s">
        <v>3</v>
      </c>
      <c r="C728" t="s">
        <v>455</v>
      </c>
      <c r="D728" t="s">
        <v>941</v>
      </c>
      <c r="F728" t="s">
        <v>1381</v>
      </c>
      <c r="G728" t="s">
        <v>11</v>
      </c>
      <c r="H728" t="s">
        <v>11</v>
      </c>
      <c r="I728" t="s">
        <v>573</v>
      </c>
      <c r="J728" t="str">
        <f t="shared" si="18"/>
        <v>Scope 3Material useOtherBooksClosed-loop sourcetonnes</v>
      </c>
      <c r="K728" t="s">
        <v>941</v>
      </c>
      <c r="L728" s="125" t="s">
        <v>720</v>
      </c>
      <c r="M728" t="s">
        <v>1514</v>
      </c>
      <c r="N728" t="s">
        <v>1509</v>
      </c>
      <c r="O728">
        <v>2021</v>
      </c>
    </row>
    <row r="729" spans="1:15" hidden="1">
      <c r="A729" t="s">
        <v>497</v>
      </c>
      <c r="B729" t="s">
        <v>3</v>
      </c>
      <c r="C729" t="s">
        <v>455</v>
      </c>
      <c r="D729" t="s">
        <v>152</v>
      </c>
      <c r="F729" t="s">
        <v>479</v>
      </c>
      <c r="G729" t="s">
        <v>11</v>
      </c>
      <c r="H729" t="s">
        <v>11</v>
      </c>
      <c r="I729" t="s">
        <v>573</v>
      </c>
      <c r="J729" t="str">
        <f t="shared" si="18"/>
        <v>Scope 3Material useOtherGlassPrimary material productiontonnes</v>
      </c>
      <c r="K729" t="s">
        <v>152</v>
      </c>
      <c r="L729" s="125">
        <v>1402.7666666666664</v>
      </c>
      <c r="M729" t="s">
        <v>1514</v>
      </c>
      <c r="N729" t="s">
        <v>1509</v>
      </c>
      <c r="O729">
        <v>2021</v>
      </c>
    </row>
    <row r="730" spans="1:15" hidden="1">
      <c r="A730" t="s">
        <v>497</v>
      </c>
      <c r="B730" t="s">
        <v>3</v>
      </c>
      <c r="C730" t="s">
        <v>455</v>
      </c>
      <c r="D730" t="s">
        <v>152</v>
      </c>
      <c r="F730" t="s">
        <v>1379</v>
      </c>
      <c r="G730" t="s">
        <v>11</v>
      </c>
      <c r="H730" t="s">
        <v>11</v>
      </c>
      <c r="I730" t="s">
        <v>573</v>
      </c>
      <c r="J730" t="str">
        <f t="shared" si="18"/>
        <v>Scope 3Material useOtherGlassRe-usedtonnes</v>
      </c>
      <c r="K730" t="s">
        <v>152</v>
      </c>
      <c r="L730" s="125" t="s">
        <v>720</v>
      </c>
      <c r="M730" t="s">
        <v>1514</v>
      </c>
      <c r="N730" t="s">
        <v>1509</v>
      </c>
      <c r="O730">
        <v>2021</v>
      </c>
    </row>
    <row r="731" spans="1:15" hidden="1">
      <c r="A731" t="s">
        <v>497</v>
      </c>
      <c r="B731" t="s">
        <v>3</v>
      </c>
      <c r="C731" t="s">
        <v>455</v>
      </c>
      <c r="D731" t="s">
        <v>152</v>
      </c>
      <c r="F731" t="s">
        <v>1380</v>
      </c>
      <c r="G731" t="s">
        <v>11</v>
      </c>
      <c r="H731" t="s">
        <v>11</v>
      </c>
      <c r="I731" t="s">
        <v>573</v>
      </c>
      <c r="J731" t="str">
        <f t="shared" si="18"/>
        <v>Scope 3Material useOtherGlassOpen-loop sourcetonnes</v>
      </c>
      <c r="K731" t="s">
        <v>152</v>
      </c>
      <c r="L731" s="125">
        <v>24.76</v>
      </c>
      <c r="M731" t="s">
        <v>1514</v>
      </c>
      <c r="N731" t="s">
        <v>1509</v>
      </c>
      <c r="O731">
        <v>2021</v>
      </c>
    </row>
    <row r="732" spans="1:15" hidden="1">
      <c r="A732" t="s">
        <v>497</v>
      </c>
      <c r="B732" t="s">
        <v>3</v>
      </c>
      <c r="C732" t="s">
        <v>455</v>
      </c>
      <c r="D732" t="s">
        <v>152</v>
      </c>
      <c r="F732" t="s">
        <v>1381</v>
      </c>
      <c r="G732" t="s">
        <v>11</v>
      </c>
      <c r="H732" t="s">
        <v>11</v>
      </c>
      <c r="I732" t="s">
        <v>573</v>
      </c>
      <c r="J732" t="str">
        <f t="shared" si="18"/>
        <v>Scope 3Material useOtherGlassClosed-loop sourcetonnes</v>
      </c>
      <c r="K732" t="s">
        <v>152</v>
      </c>
      <c r="L732" s="125">
        <v>823.18953918534748</v>
      </c>
      <c r="M732" t="s">
        <v>1514</v>
      </c>
      <c r="N732" t="s">
        <v>1509</v>
      </c>
      <c r="O732">
        <v>2021</v>
      </c>
    </row>
    <row r="733" spans="1:15" hidden="1">
      <c r="A733" t="s">
        <v>497</v>
      </c>
      <c r="B733" t="s">
        <v>3</v>
      </c>
      <c r="C733" t="s">
        <v>455</v>
      </c>
      <c r="D733" t="s">
        <v>149</v>
      </c>
      <c r="F733" t="s">
        <v>479</v>
      </c>
      <c r="G733" t="s">
        <v>11</v>
      </c>
      <c r="H733" t="s">
        <v>11</v>
      </c>
      <c r="I733" t="s">
        <v>573</v>
      </c>
      <c r="J733" t="str">
        <f t="shared" si="18"/>
        <v>Scope 3Material useOtherClothingPrimary material productiontonnes</v>
      </c>
      <c r="K733" t="s">
        <v>149</v>
      </c>
      <c r="L733" s="125">
        <v>22310</v>
      </c>
      <c r="M733" t="s">
        <v>1514</v>
      </c>
      <c r="N733" t="s">
        <v>1509</v>
      </c>
      <c r="O733">
        <v>2021</v>
      </c>
    </row>
    <row r="734" spans="1:15" hidden="1">
      <c r="A734" t="s">
        <v>497</v>
      </c>
      <c r="B734" t="s">
        <v>3</v>
      </c>
      <c r="C734" t="s">
        <v>455</v>
      </c>
      <c r="D734" t="s">
        <v>149</v>
      </c>
      <c r="F734" t="s">
        <v>1379</v>
      </c>
      <c r="G734" t="s">
        <v>11</v>
      </c>
      <c r="H734" t="s">
        <v>11</v>
      </c>
      <c r="I734" t="s">
        <v>573</v>
      </c>
      <c r="J734" t="str">
        <f t="shared" si="18"/>
        <v>Scope 3Material useOtherClothingRe-usedtonnes</v>
      </c>
      <c r="K734" t="s">
        <v>149</v>
      </c>
      <c r="L734" s="125">
        <v>152.24999999999997</v>
      </c>
      <c r="M734" t="s">
        <v>1514</v>
      </c>
      <c r="N734" t="s">
        <v>1509</v>
      </c>
      <c r="O734">
        <v>2021</v>
      </c>
    </row>
    <row r="735" spans="1:15" hidden="1">
      <c r="A735" t="s">
        <v>497</v>
      </c>
      <c r="B735" t="s">
        <v>3</v>
      </c>
      <c r="C735" t="s">
        <v>455</v>
      </c>
      <c r="D735" t="s">
        <v>149</v>
      </c>
      <c r="F735" t="s">
        <v>1380</v>
      </c>
      <c r="G735" t="s">
        <v>11</v>
      </c>
      <c r="H735" t="s">
        <v>11</v>
      </c>
      <c r="I735" t="s">
        <v>573</v>
      </c>
      <c r="J735" t="str">
        <f t="shared" si="18"/>
        <v>Scope 3Material useOtherClothingOpen-loop sourcetonnes</v>
      </c>
      <c r="K735" t="s">
        <v>149</v>
      </c>
      <c r="L735" s="125">
        <v>152.24999999999997</v>
      </c>
      <c r="M735" t="s">
        <v>1514</v>
      </c>
      <c r="N735" t="s">
        <v>1509</v>
      </c>
      <c r="O735">
        <v>2021</v>
      </c>
    </row>
    <row r="736" spans="1:15" hidden="1">
      <c r="A736" t="s">
        <v>497</v>
      </c>
      <c r="B736" t="s">
        <v>3</v>
      </c>
      <c r="C736" t="s">
        <v>455</v>
      </c>
      <c r="D736" t="s">
        <v>149</v>
      </c>
      <c r="F736" t="s">
        <v>1381</v>
      </c>
      <c r="G736" t="s">
        <v>11</v>
      </c>
      <c r="H736" t="s">
        <v>11</v>
      </c>
      <c r="I736" t="s">
        <v>573</v>
      </c>
      <c r="J736" t="str">
        <f t="shared" si="18"/>
        <v>Scope 3Material useOtherClothingClosed-loop sourcetonnes</v>
      </c>
      <c r="K736" t="s">
        <v>149</v>
      </c>
      <c r="L736" s="125" t="s">
        <v>720</v>
      </c>
      <c r="M736" t="s">
        <v>1514</v>
      </c>
      <c r="N736" t="s">
        <v>1509</v>
      </c>
      <c r="O736">
        <v>2021</v>
      </c>
    </row>
    <row r="737" spans="1:15" hidden="1">
      <c r="A737" t="s">
        <v>497</v>
      </c>
      <c r="B737" t="s">
        <v>3</v>
      </c>
      <c r="C737" t="s">
        <v>455</v>
      </c>
      <c r="D737" t="s">
        <v>185</v>
      </c>
      <c r="F737" t="s">
        <v>479</v>
      </c>
      <c r="G737" t="s">
        <v>11</v>
      </c>
      <c r="H737" t="s">
        <v>11</v>
      </c>
      <c r="I737" t="s">
        <v>573</v>
      </c>
      <c r="J737" t="str">
        <f t="shared" si="18"/>
        <v>Scope 3Material useOtherFood and drinkPrimary material productiontonnes</v>
      </c>
      <c r="K737" t="s">
        <v>185</v>
      </c>
      <c r="L737" s="125">
        <v>3701.4035930512041</v>
      </c>
      <c r="M737" t="s">
        <v>1514</v>
      </c>
      <c r="N737" t="s">
        <v>1509</v>
      </c>
      <c r="O737">
        <v>2021</v>
      </c>
    </row>
    <row r="738" spans="1:15" hidden="1">
      <c r="A738" t="s">
        <v>497</v>
      </c>
      <c r="B738" t="s">
        <v>3</v>
      </c>
      <c r="C738" t="s">
        <v>455</v>
      </c>
      <c r="D738" t="s">
        <v>185</v>
      </c>
      <c r="F738" t="s">
        <v>1379</v>
      </c>
      <c r="G738" t="s">
        <v>11</v>
      </c>
      <c r="H738" t="s">
        <v>11</v>
      </c>
      <c r="I738" t="s">
        <v>573</v>
      </c>
      <c r="J738" t="str">
        <f t="shared" si="18"/>
        <v>Scope 3Material useOtherFood and drinkRe-usedtonnes</v>
      </c>
      <c r="K738" t="s">
        <v>185</v>
      </c>
      <c r="L738" s="125" t="s">
        <v>720</v>
      </c>
      <c r="M738" t="s">
        <v>1514</v>
      </c>
      <c r="N738" t="s">
        <v>1509</v>
      </c>
      <c r="O738">
        <v>2021</v>
      </c>
    </row>
    <row r="739" spans="1:15" hidden="1">
      <c r="A739" t="s">
        <v>497</v>
      </c>
      <c r="B739" t="s">
        <v>3</v>
      </c>
      <c r="C739" t="s">
        <v>455</v>
      </c>
      <c r="D739" t="s">
        <v>185</v>
      </c>
      <c r="F739" t="s">
        <v>1380</v>
      </c>
      <c r="G739" t="s">
        <v>11</v>
      </c>
      <c r="H739" t="s">
        <v>11</v>
      </c>
      <c r="I739" t="s">
        <v>573</v>
      </c>
      <c r="J739" t="str">
        <f t="shared" si="18"/>
        <v>Scope 3Material useOtherFood and drinkOpen-loop sourcetonnes</v>
      </c>
      <c r="K739" t="s">
        <v>185</v>
      </c>
      <c r="L739" s="125" t="s">
        <v>720</v>
      </c>
      <c r="M739" t="s">
        <v>1514</v>
      </c>
      <c r="N739" t="s">
        <v>1509</v>
      </c>
      <c r="O739">
        <v>2021</v>
      </c>
    </row>
    <row r="740" spans="1:15" hidden="1">
      <c r="A740" t="s">
        <v>497</v>
      </c>
      <c r="B740" t="s">
        <v>3</v>
      </c>
      <c r="C740" t="s">
        <v>455</v>
      </c>
      <c r="D740" t="s">
        <v>185</v>
      </c>
      <c r="F740" t="s">
        <v>1381</v>
      </c>
      <c r="G740" t="s">
        <v>11</v>
      </c>
      <c r="H740" t="s">
        <v>11</v>
      </c>
      <c r="I740" t="s">
        <v>573</v>
      </c>
      <c r="J740" t="str">
        <f t="shared" si="18"/>
        <v>Scope 3Material useOtherFood and drinkClosed-loop sourcetonnes</v>
      </c>
      <c r="K740" t="s">
        <v>185</v>
      </c>
      <c r="L740" s="125" t="s">
        <v>720</v>
      </c>
      <c r="M740" t="s">
        <v>1514</v>
      </c>
      <c r="N740" t="s">
        <v>1509</v>
      </c>
      <c r="O740">
        <v>2021</v>
      </c>
    </row>
    <row r="741" spans="1:15" hidden="1">
      <c r="A741" t="s">
        <v>497</v>
      </c>
      <c r="B741" t="s">
        <v>3</v>
      </c>
      <c r="C741" t="s">
        <v>456</v>
      </c>
      <c r="D741" t="s">
        <v>186</v>
      </c>
      <c r="F741" t="s">
        <v>479</v>
      </c>
      <c r="G741" t="s">
        <v>11</v>
      </c>
      <c r="H741" t="s">
        <v>11</v>
      </c>
      <c r="I741" t="s">
        <v>573</v>
      </c>
      <c r="J741" t="str">
        <f t="shared" si="18"/>
        <v>Scope 3Material useOrganicCompost derived from garden wastePrimary material productiontonnes</v>
      </c>
      <c r="K741" t="s">
        <v>186</v>
      </c>
      <c r="L741" s="125">
        <v>113.3089069767442</v>
      </c>
      <c r="M741" t="s">
        <v>1514</v>
      </c>
      <c r="N741" t="s">
        <v>1509</v>
      </c>
      <c r="O741">
        <v>2021</v>
      </c>
    </row>
    <row r="742" spans="1:15" hidden="1">
      <c r="A742" t="s">
        <v>497</v>
      </c>
      <c r="B742" t="s">
        <v>3</v>
      </c>
      <c r="C742" t="s">
        <v>456</v>
      </c>
      <c r="D742" t="s">
        <v>187</v>
      </c>
      <c r="F742" t="s">
        <v>479</v>
      </c>
      <c r="G742" t="s">
        <v>11</v>
      </c>
      <c r="H742" t="s">
        <v>11</v>
      </c>
      <c r="I742" t="s">
        <v>573</v>
      </c>
      <c r="J742" t="str">
        <f t="shared" si="18"/>
        <v>Scope 3Material useOrganicCompost derived from food and garden wastePrimary material productiontonnes</v>
      </c>
      <c r="K742" t="s">
        <v>187</v>
      </c>
      <c r="L742" s="125">
        <v>116.1255319767442</v>
      </c>
      <c r="M742" t="s">
        <v>1514</v>
      </c>
      <c r="N742" t="s">
        <v>1509</v>
      </c>
      <c r="O742">
        <v>2021</v>
      </c>
    </row>
    <row r="743" spans="1:15" hidden="1">
      <c r="A743" t="s">
        <v>497</v>
      </c>
      <c r="B743" t="s">
        <v>3</v>
      </c>
      <c r="C743" t="s">
        <v>457</v>
      </c>
      <c r="D743" t="s">
        <v>942</v>
      </c>
      <c r="F743" t="s">
        <v>479</v>
      </c>
      <c r="G743" t="s">
        <v>11</v>
      </c>
      <c r="H743" t="s">
        <v>11</v>
      </c>
      <c r="I743" t="s">
        <v>573</v>
      </c>
      <c r="J743" t="str">
        <f t="shared" si="18"/>
        <v>Scope 3Material useElectrical itemsElectrical items - fridges and freezersPrimary material productiontonnes</v>
      </c>
      <c r="K743" t="s">
        <v>942</v>
      </c>
      <c r="L743" s="125">
        <v>4363.3333333333339</v>
      </c>
      <c r="M743" t="s">
        <v>1514</v>
      </c>
      <c r="N743" t="s">
        <v>1509</v>
      </c>
      <c r="O743">
        <v>2021</v>
      </c>
    </row>
    <row r="744" spans="1:15" hidden="1">
      <c r="A744" t="s">
        <v>497</v>
      </c>
      <c r="B744" t="s">
        <v>3</v>
      </c>
      <c r="C744" t="s">
        <v>457</v>
      </c>
      <c r="D744" t="s">
        <v>942</v>
      </c>
      <c r="F744" t="s">
        <v>1379</v>
      </c>
      <c r="G744" t="s">
        <v>11</v>
      </c>
      <c r="H744" t="s">
        <v>11</v>
      </c>
      <c r="I744" t="s">
        <v>573</v>
      </c>
      <c r="J744" t="str">
        <f t="shared" si="18"/>
        <v>Scope 3Material useElectrical itemsElectrical items - fridges and freezersRe-usedtonnes</v>
      </c>
      <c r="K744" t="s">
        <v>942</v>
      </c>
      <c r="L744" s="125" t="s">
        <v>720</v>
      </c>
      <c r="M744" t="s">
        <v>1514</v>
      </c>
      <c r="N744" t="s">
        <v>1509</v>
      </c>
      <c r="O744">
        <v>2021</v>
      </c>
    </row>
    <row r="745" spans="1:15" hidden="1">
      <c r="A745" t="s">
        <v>497</v>
      </c>
      <c r="B745" t="s">
        <v>3</v>
      </c>
      <c r="C745" t="s">
        <v>457</v>
      </c>
      <c r="D745" t="s">
        <v>942</v>
      </c>
      <c r="F745" t="s">
        <v>1380</v>
      </c>
      <c r="G745" t="s">
        <v>11</v>
      </c>
      <c r="H745" t="s">
        <v>11</v>
      </c>
      <c r="I745" t="s">
        <v>573</v>
      </c>
      <c r="J745" t="str">
        <f t="shared" si="18"/>
        <v>Scope 3Material useElectrical itemsElectrical items - fridges and freezersOpen-loop sourcetonnes</v>
      </c>
      <c r="K745" t="s">
        <v>942</v>
      </c>
      <c r="L745" s="125" t="s">
        <v>720</v>
      </c>
      <c r="M745" t="s">
        <v>1514</v>
      </c>
      <c r="N745" t="s">
        <v>1509</v>
      </c>
      <c r="O745">
        <v>2021</v>
      </c>
    </row>
    <row r="746" spans="1:15" hidden="1">
      <c r="A746" t="s">
        <v>497</v>
      </c>
      <c r="B746" t="s">
        <v>3</v>
      </c>
      <c r="C746" t="s">
        <v>457</v>
      </c>
      <c r="D746" t="s">
        <v>942</v>
      </c>
      <c r="F746" t="s">
        <v>1381</v>
      </c>
      <c r="G746" t="s">
        <v>11</v>
      </c>
      <c r="H746" t="s">
        <v>11</v>
      </c>
      <c r="I746" t="s">
        <v>573</v>
      </c>
      <c r="J746" t="str">
        <f t="shared" si="18"/>
        <v>Scope 3Material useElectrical itemsElectrical items - fridges and freezersClosed-loop sourcetonnes</v>
      </c>
      <c r="K746" t="s">
        <v>942</v>
      </c>
      <c r="L746" s="125" t="s">
        <v>720</v>
      </c>
      <c r="M746" t="s">
        <v>1514</v>
      </c>
      <c r="N746" t="s">
        <v>1509</v>
      </c>
      <c r="O746">
        <v>2021</v>
      </c>
    </row>
    <row r="747" spans="1:15" hidden="1">
      <c r="A747" t="s">
        <v>497</v>
      </c>
      <c r="B747" t="s">
        <v>3</v>
      </c>
      <c r="C747" t="s">
        <v>457</v>
      </c>
      <c r="D747" t="s">
        <v>943</v>
      </c>
      <c r="F747" t="s">
        <v>479</v>
      </c>
      <c r="G747" t="s">
        <v>11</v>
      </c>
      <c r="H747" t="s">
        <v>11</v>
      </c>
      <c r="I747" t="s">
        <v>573</v>
      </c>
      <c r="J747" t="str">
        <f t="shared" si="18"/>
        <v>Scope 3Material useElectrical itemsElectrical items - largePrimary material productiontonnes</v>
      </c>
      <c r="K747" t="s">
        <v>943</v>
      </c>
      <c r="L747" s="125">
        <v>3267</v>
      </c>
      <c r="M747" t="s">
        <v>1514</v>
      </c>
      <c r="N747" t="s">
        <v>1509</v>
      </c>
      <c r="O747">
        <v>2021</v>
      </c>
    </row>
    <row r="748" spans="1:15" hidden="1">
      <c r="A748" t="s">
        <v>497</v>
      </c>
      <c r="B748" t="s">
        <v>3</v>
      </c>
      <c r="C748" t="s">
        <v>457</v>
      </c>
      <c r="D748" t="s">
        <v>943</v>
      </c>
      <c r="F748" t="s">
        <v>1379</v>
      </c>
      <c r="G748" t="s">
        <v>11</v>
      </c>
      <c r="H748" t="s">
        <v>11</v>
      </c>
      <c r="I748" t="s">
        <v>573</v>
      </c>
      <c r="J748" t="str">
        <f t="shared" si="18"/>
        <v>Scope 3Material useElectrical itemsElectrical items - largeRe-usedtonnes</v>
      </c>
      <c r="K748" t="s">
        <v>943</v>
      </c>
      <c r="L748" s="125" t="s">
        <v>720</v>
      </c>
      <c r="M748" t="s">
        <v>1514</v>
      </c>
      <c r="N748" t="s">
        <v>1509</v>
      </c>
      <c r="O748">
        <v>2021</v>
      </c>
    </row>
    <row r="749" spans="1:15" hidden="1">
      <c r="A749" t="s">
        <v>497</v>
      </c>
      <c r="B749" t="s">
        <v>3</v>
      </c>
      <c r="C749" t="s">
        <v>457</v>
      </c>
      <c r="D749" t="s">
        <v>943</v>
      </c>
      <c r="F749" t="s">
        <v>1380</v>
      </c>
      <c r="G749" t="s">
        <v>11</v>
      </c>
      <c r="H749" t="s">
        <v>11</v>
      </c>
      <c r="I749" t="s">
        <v>573</v>
      </c>
      <c r="J749" t="str">
        <f t="shared" si="18"/>
        <v>Scope 3Material useElectrical itemsElectrical items - largeOpen-loop sourcetonnes</v>
      </c>
      <c r="K749" t="s">
        <v>943</v>
      </c>
      <c r="L749" s="125" t="s">
        <v>720</v>
      </c>
      <c r="M749" t="s">
        <v>1514</v>
      </c>
      <c r="N749" t="s">
        <v>1509</v>
      </c>
      <c r="O749">
        <v>2021</v>
      </c>
    </row>
    <row r="750" spans="1:15" hidden="1">
      <c r="A750" t="s">
        <v>497</v>
      </c>
      <c r="B750" t="s">
        <v>3</v>
      </c>
      <c r="C750" t="s">
        <v>457</v>
      </c>
      <c r="D750" t="s">
        <v>943</v>
      </c>
      <c r="F750" t="s">
        <v>1381</v>
      </c>
      <c r="G750" t="s">
        <v>11</v>
      </c>
      <c r="H750" t="s">
        <v>11</v>
      </c>
      <c r="I750" t="s">
        <v>573</v>
      </c>
      <c r="J750" t="str">
        <f t="shared" si="18"/>
        <v>Scope 3Material useElectrical itemsElectrical items - largeClosed-loop sourcetonnes</v>
      </c>
      <c r="K750" t="s">
        <v>943</v>
      </c>
      <c r="L750" s="125" t="s">
        <v>720</v>
      </c>
      <c r="M750" t="s">
        <v>1514</v>
      </c>
      <c r="N750" t="s">
        <v>1509</v>
      </c>
      <c r="O750">
        <v>2021</v>
      </c>
    </row>
    <row r="751" spans="1:15" hidden="1">
      <c r="A751" t="s">
        <v>497</v>
      </c>
      <c r="B751" t="s">
        <v>3</v>
      </c>
      <c r="C751" t="s">
        <v>457</v>
      </c>
      <c r="D751" t="s">
        <v>944</v>
      </c>
      <c r="F751" t="s">
        <v>479</v>
      </c>
      <c r="G751" t="s">
        <v>11</v>
      </c>
      <c r="H751" t="s">
        <v>11</v>
      </c>
      <c r="I751" t="s">
        <v>573</v>
      </c>
      <c r="J751" t="str">
        <f t="shared" si="18"/>
        <v>Scope 3Material useElectrical itemsElectrical items - ITPrimary material productiontonnes</v>
      </c>
      <c r="K751" t="s">
        <v>944</v>
      </c>
      <c r="L751" s="125">
        <v>24865.47556489753</v>
      </c>
      <c r="M751" t="s">
        <v>1514</v>
      </c>
      <c r="N751" t="s">
        <v>1509</v>
      </c>
      <c r="O751">
        <v>2021</v>
      </c>
    </row>
    <row r="752" spans="1:15" hidden="1">
      <c r="A752" t="s">
        <v>497</v>
      </c>
      <c r="B752" t="s">
        <v>3</v>
      </c>
      <c r="C752" t="s">
        <v>457</v>
      </c>
      <c r="D752" t="s">
        <v>944</v>
      </c>
      <c r="F752" t="s">
        <v>1379</v>
      </c>
      <c r="G752" t="s">
        <v>11</v>
      </c>
      <c r="H752" t="s">
        <v>11</v>
      </c>
      <c r="I752" t="s">
        <v>573</v>
      </c>
      <c r="J752" t="str">
        <f t="shared" si="18"/>
        <v>Scope 3Material useElectrical itemsElectrical items - ITRe-usedtonnes</v>
      </c>
      <c r="K752" t="s">
        <v>944</v>
      </c>
      <c r="L752" s="125" t="s">
        <v>720</v>
      </c>
      <c r="M752" t="s">
        <v>1514</v>
      </c>
      <c r="N752" t="s">
        <v>1509</v>
      </c>
      <c r="O752">
        <v>2021</v>
      </c>
    </row>
    <row r="753" spans="1:15" hidden="1">
      <c r="A753" t="s">
        <v>497</v>
      </c>
      <c r="B753" t="s">
        <v>3</v>
      </c>
      <c r="C753" t="s">
        <v>457</v>
      </c>
      <c r="D753" t="s">
        <v>944</v>
      </c>
      <c r="F753" t="s">
        <v>1380</v>
      </c>
      <c r="G753" t="s">
        <v>11</v>
      </c>
      <c r="H753" t="s">
        <v>11</v>
      </c>
      <c r="I753" t="s">
        <v>573</v>
      </c>
      <c r="J753" t="str">
        <f t="shared" si="18"/>
        <v>Scope 3Material useElectrical itemsElectrical items - ITOpen-loop sourcetonnes</v>
      </c>
      <c r="K753" t="s">
        <v>944</v>
      </c>
      <c r="L753" s="125" t="s">
        <v>720</v>
      </c>
      <c r="M753" t="s">
        <v>1514</v>
      </c>
      <c r="N753" t="s">
        <v>1509</v>
      </c>
      <c r="O753">
        <v>2021</v>
      </c>
    </row>
    <row r="754" spans="1:15" hidden="1">
      <c r="A754" t="s">
        <v>497</v>
      </c>
      <c r="B754" t="s">
        <v>3</v>
      </c>
      <c r="C754" t="s">
        <v>457</v>
      </c>
      <c r="D754" t="s">
        <v>944</v>
      </c>
      <c r="F754" t="s">
        <v>1381</v>
      </c>
      <c r="G754" t="s">
        <v>11</v>
      </c>
      <c r="H754" t="s">
        <v>11</v>
      </c>
      <c r="I754" t="s">
        <v>573</v>
      </c>
      <c r="J754" t="str">
        <f t="shared" si="18"/>
        <v>Scope 3Material useElectrical itemsElectrical items - ITClosed-loop sourcetonnes</v>
      </c>
      <c r="K754" t="s">
        <v>944</v>
      </c>
      <c r="L754" s="125" t="s">
        <v>720</v>
      </c>
      <c r="M754" t="s">
        <v>1514</v>
      </c>
      <c r="N754" t="s">
        <v>1509</v>
      </c>
      <c r="O754">
        <v>2021</v>
      </c>
    </row>
    <row r="755" spans="1:15" hidden="1">
      <c r="A755" t="s">
        <v>497</v>
      </c>
      <c r="B755" t="s">
        <v>3</v>
      </c>
      <c r="C755" t="s">
        <v>457</v>
      </c>
      <c r="D755" t="s">
        <v>945</v>
      </c>
      <c r="F755" t="s">
        <v>479</v>
      </c>
      <c r="G755" t="s">
        <v>11</v>
      </c>
      <c r="H755" t="s">
        <v>11</v>
      </c>
      <c r="I755" t="s">
        <v>573</v>
      </c>
      <c r="J755" t="str">
        <f t="shared" si="18"/>
        <v>Scope 3Material useElectrical itemsElectrical items - smallPrimary material productiontonnes</v>
      </c>
      <c r="K755" t="s">
        <v>945</v>
      </c>
      <c r="L755" s="125">
        <v>5647.9456339952421</v>
      </c>
      <c r="M755" t="s">
        <v>1514</v>
      </c>
      <c r="N755" t="s">
        <v>1509</v>
      </c>
      <c r="O755">
        <v>2021</v>
      </c>
    </row>
    <row r="756" spans="1:15" hidden="1">
      <c r="A756" t="s">
        <v>497</v>
      </c>
      <c r="B756" t="s">
        <v>3</v>
      </c>
      <c r="C756" t="s">
        <v>457</v>
      </c>
      <c r="D756" t="s">
        <v>945</v>
      </c>
      <c r="F756" t="s">
        <v>1379</v>
      </c>
      <c r="G756" t="s">
        <v>11</v>
      </c>
      <c r="H756" t="s">
        <v>11</v>
      </c>
      <c r="I756" t="s">
        <v>573</v>
      </c>
      <c r="J756" t="str">
        <f t="shared" si="18"/>
        <v>Scope 3Material useElectrical itemsElectrical items - smallRe-usedtonnes</v>
      </c>
      <c r="K756" t="s">
        <v>945</v>
      </c>
      <c r="L756" s="125" t="s">
        <v>720</v>
      </c>
      <c r="M756" t="s">
        <v>1514</v>
      </c>
      <c r="N756" t="s">
        <v>1509</v>
      </c>
      <c r="O756">
        <v>2021</v>
      </c>
    </row>
    <row r="757" spans="1:15" hidden="1">
      <c r="A757" t="s">
        <v>497</v>
      </c>
      <c r="B757" t="s">
        <v>3</v>
      </c>
      <c r="C757" t="s">
        <v>457</v>
      </c>
      <c r="D757" t="s">
        <v>945</v>
      </c>
      <c r="F757" t="s">
        <v>1380</v>
      </c>
      <c r="G757" t="s">
        <v>11</v>
      </c>
      <c r="H757" t="s">
        <v>11</v>
      </c>
      <c r="I757" t="s">
        <v>573</v>
      </c>
      <c r="J757" t="str">
        <f t="shared" si="18"/>
        <v>Scope 3Material useElectrical itemsElectrical items - smallOpen-loop sourcetonnes</v>
      </c>
      <c r="K757" t="s">
        <v>945</v>
      </c>
      <c r="L757" s="125" t="s">
        <v>720</v>
      </c>
      <c r="M757" t="s">
        <v>1514</v>
      </c>
      <c r="N757" t="s">
        <v>1509</v>
      </c>
      <c r="O757">
        <v>2021</v>
      </c>
    </row>
    <row r="758" spans="1:15" hidden="1">
      <c r="A758" t="s">
        <v>497</v>
      </c>
      <c r="B758" t="s">
        <v>3</v>
      </c>
      <c r="C758" t="s">
        <v>457</v>
      </c>
      <c r="D758" t="s">
        <v>945</v>
      </c>
      <c r="F758" t="s">
        <v>1381</v>
      </c>
      <c r="G758" t="s">
        <v>11</v>
      </c>
      <c r="H758" t="s">
        <v>11</v>
      </c>
      <c r="I758" t="s">
        <v>573</v>
      </c>
      <c r="J758" t="str">
        <f t="shared" si="18"/>
        <v>Scope 3Material useElectrical itemsElectrical items - smallClosed-loop sourcetonnes</v>
      </c>
      <c r="K758" t="s">
        <v>945</v>
      </c>
      <c r="L758" s="125" t="s">
        <v>720</v>
      </c>
      <c r="M758" t="s">
        <v>1514</v>
      </c>
      <c r="N758" t="s">
        <v>1509</v>
      </c>
      <c r="O758">
        <v>2021</v>
      </c>
    </row>
    <row r="759" spans="1:15" hidden="1">
      <c r="A759" t="s">
        <v>497</v>
      </c>
      <c r="B759" t="s">
        <v>3</v>
      </c>
      <c r="C759" t="s">
        <v>457</v>
      </c>
      <c r="D759" t="s">
        <v>946</v>
      </c>
      <c r="F759" t="s">
        <v>479</v>
      </c>
      <c r="G759" t="s">
        <v>11</v>
      </c>
      <c r="H759" t="s">
        <v>11</v>
      </c>
      <c r="I759" t="s">
        <v>573</v>
      </c>
      <c r="J759" t="str">
        <f t="shared" si="18"/>
        <v>Scope 3Material useElectrical itemsBatteries - AlkalinePrimary material productiontonnes</v>
      </c>
      <c r="K759" t="s">
        <v>946</v>
      </c>
      <c r="L759" s="125">
        <v>4633.478260869565</v>
      </c>
      <c r="M759" t="s">
        <v>1514</v>
      </c>
      <c r="N759" t="s">
        <v>1509</v>
      </c>
      <c r="O759">
        <v>2021</v>
      </c>
    </row>
    <row r="760" spans="1:15" hidden="1">
      <c r="A760" t="s">
        <v>497</v>
      </c>
      <c r="B760" t="s">
        <v>3</v>
      </c>
      <c r="C760" t="s">
        <v>457</v>
      </c>
      <c r="D760" t="s">
        <v>946</v>
      </c>
      <c r="F760" t="s">
        <v>1379</v>
      </c>
      <c r="G760" t="s">
        <v>11</v>
      </c>
      <c r="H760" t="s">
        <v>11</v>
      </c>
      <c r="I760" t="s">
        <v>573</v>
      </c>
      <c r="J760" t="str">
        <f t="shared" si="18"/>
        <v>Scope 3Material useElectrical itemsBatteries - AlkalineRe-usedtonnes</v>
      </c>
      <c r="K760" t="s">
        <v>946</v>
      </c>
      <c r="L760" s="125" t="s">
        <v>720</v>
      </c>
      <c r="M760" t="s">
        <v>1514</v>
      </c>
      <c r="N760" t="s">
        <v>1509</v>
      </c>
      <c r="O760">
        <v>2021</v>
      </c>
    </row>
    <row r="761" spans="1:15" hidden="1">
      <c r="A761" t="s">
        <v>497</v>
      </c>
      <c r="B761" t="s">
        <v>3</v>
      </c>
      <c r="C761" t="s">
        <v>457</v>
      </c>
      <c r="D761" t="s">
        <v>946</v>
      </c>
      <c r="F761" t="s">
        <v>1380</v>
      </c>
      <c r="G761" t="s">
        <v>11</v>
      </c>
      <c r="H761" t="s">
        <v>11</v>
      </c>
      <c r="I761" t="s">
        <v>573</v>
      </c>
      <c r="J761" t="str">
        <f t="shared" si="18"/>
        <v>Scope 3Material useElectrical itemsBatteries - AlkalineOpen-loop sourcetonnes</v>
      </c>
      <c r="K761" t="s">
        <v>946</v>
      </c>
      <c r="L761" s="125" t="s">
        <v>720</v>
      </c>
      <c r="M761" t="s">
        <v>1514</v>
      </c>
      <c r="N761" t="s">
        <v>1509</v>
      </c>
      <c r="O761">
        <v>2021</v>
      </c>
    </row>
    <row r="762" spans="1:15" hidden="1">
      <c r="A762" t="s">
        <v>497</v>
      </c>
      <c r="B762" t="s">
        <v>3</v>
      </c>
      <c r="C762" t="s">
        <v>457</v>
      </c>
      <c r="D762" t="s">
        <v>946</v>
      </c>
      <c r="F762" t="s">
        <v>1381</v>
      </c>
      <c r="G762" t="s">
        <v>11</v>
      </c>
      <c r="H762" t="s">
        <v>11</v>
      </c>
      <c r="I762" t="s">
        <v>573</v>
      </c>
      <c r="J762" t="str">
        <f t="shared" si="18"/>
        <v>Scope 3Material useElectrical itemsBatteries - AlkalineClosed-loop sourcetonnes</v>
      </c>
      <c r="K762" t="s">
        <v>946</v>
      </c>
      <c r="L762" s="125" t="s">
        <v>720</v>
      </c>
      <c r="M762" t="s">
        <v>1514</v>
      </c>
      <c r="N762" t="s">
        <v>1509</v>
      </c>
      <c r="O762">
        <v>2021</v>
      </c>
    </row>
    <row r="763" spans="1:15" hidden="1">
      <c r="A763" t="s">
        <v>497</v>
      </c>
      <c r="B763" t="s">
        <v>3</v>
      </c>
      <c r="C763" t="s">
        <v>457</v>
      </c>
      <c r="D763" t="s">
        <v>947</v>
      </c>
      <c r="F763" t="s">
        <v>479</v>
      </c>
      <c r="G763" t="s">
        <v>11</v>
      </c>
      <c r="H763" t="s">
        <v>11</v>
      </c>
      <c r="I763" t="s">
        <v>573</v>
      </c>
      <c r="J763" t="str">
        <f t="shared" si="18"/>
        <v>Scope 3Material useElectrical itemsBatteries - Li ionPrimary material productiontonnes</v>
      </c>
      <c r="K763" t="s">
        <v>947</v>
      </c>
      <c r="L763" s="125">
        <v>6308</v>
      </c>
      <c r="M763" t="s">
        <v>1514</v>
      </c>
      <c r="N763" t="s">
        <v>1509</v>
      </c>
      <c r="O763">
        <v>2021</v>
      </c>
    </row>
    <row r="764" spans="1:15" hidden="1">
      <c r="A764" t="s">
        <v>497</v>
      </c>
      <c r="B764" t="s">
        <v>3</v>
      </c>
      <c r="C764" t="s">
        <v>457</v>
      </c>
      <c r="D764" t="s">
        <v>947</v>
      </c>
      <c r="F764" t="s">
        <v>1379</v>
      </c>
      <c r="G764" t="s">
        <v>11</v>
      </c>
      <c r="H764" t="s">
        <v>11</v>
      </c>
      <c r="I764" t="s">
        <v>573</v>
      </c>
      <c r="J764" t="str">
        <f t="shared" si="18"/>
        <v>Scope 3Material useElectrical itemsBatteries - Li ionRe-usedtonnes</v>
      </c>
      <c r="K764" t="s">
        <v>947</v>
      </c>
      <c r="L764" s="125" t="s">
        <v>720</v>
      </c>
      <c r="M764" t="s">
        <v>1514</v>
      </c>
      <c r="N764" t="s">
        <v>1509</v>
      </c>
      <c r="O764">
        <v>2021</v>
      </c>
    </row>
    <row r="765" spans="1:15" hidden="1">
      <c r="A765" t="s">
        <v>497</v>
      </c>
      <c r="B765" t="s">
        <v>3</v>
      </c>
      <c r="C765" t="s">
        <v>457</v>
      </c>
      <c r="D765" t="s">
        <v>947</v>
      </c>
      <c r="F765" t="s">
        <v>1380</v>
      </c>
      <c r="G765" t="s">
        <v>11</v>
      </c>
      <c r="H765" t="s">
        <v>11</v>
      </c>
      <c r="I765" t="s">
        <v>573</v>
      </c>
      <c r="J765" t="str">
        <f t="shared" si="18"/>
        <v>Scope 3Material useElectrical itemsBatteries - Li ionOpen-loop sourcetonnes</v>
      </c>
      <c r="K765" t="s">
        <v>947</v>
      </c>
      <c r="L765" s="125" t="s">
        <v>720</v>
      </c>
      <c r="M765" t="s">
        <v>1514</v>
      </c>
      <c r="N765" t="s">
        <v>1509</v>
      </c>
      <c r="O765">
        <v>2021</v>
      </c>
    </row>
    <row r="766" spans="1:15" hidden="1">
      <c r="A766" t="s">
        <v>497</v>
      </c>
      <c r="B766" t="s">
        <v>3</v>
      </c>
      <c r="C766" t="s">
        <v>457</v>
      </c>
      <c r="D766" t="s">
        <v>947</v>
      </c>
      <c r="F766" t="s">
        <v>1381</v>
      </c>
      <c r="G766" t="s">
        <v>11</v>
      </c>
      <c r="H766" t="s">
        <v>11</v>
      </c>
      <c r="I766" t="s">
        <v>573</v>
      </c>
      <c r="J766" t="str">
        <f t="shared" si="18"/>
        <v>Scope 3Material useElectrical itemsBatteries - Li ionClosed-loop sourcetonnes</v>
      </c>
      <c r="K766" t="s">
        <v>947</v>
      </c>
      <c r="L766" s="125" t="s">
        <v>720</v>
      </c>
      <c r="M766" t="s">
        <v>1514</v>
      </c>
      <c r="N766" t="s">
        <v>1509</v>
      </c>
      <c r="O766">
        <v>2021</v>
      </c>
    </row>
    <row r="767" spans="1:15" hidden="1">
      <c r="A767" t="s">
        <v>497</v>
      </c>
      <c r="B767" t="s">
        <v>3</v>
      </c>
      <c r="C767" t="s">
        <v>457</v>
      </c>
      <c r="D767" t="s">
        <v>948</v>
      </c>
      <c r="F767" t="s">
        <v>479</v>
      </c>
      <c r="G767" t="s">
        <v>11</v>
      </c>
      <c r="H767" t="s">
        <v>11</v>
      </c>
      <c r="I767" t="s">
        <v>573</v>
      </c>
      <c r="J767" t="str">
        <f t="shared" si="18"/>
        <v>Scope 3Material useElectrical itemsBatteries - NiMhPrimary material productiontonnes</v>
      </c>
      <c r="K767" t="s">
        <v>948</v>
      </c>
      <c r="L767" s="125">
        <v>28380</v>
      </c>
      <c r="M767" t="s">
        <v>1514</v>
      </c>
      <c r="N767" t="s">
        <v>1509</v>
      </c>
      <c r="O767">
        <v>2021</v>
      </c>
    </row>
    <row r="768" spans="1:15" hidden="1">
      <c r="A768" t="s">
        <v>497</v>
      </c>
      <c r="B768" t="s">
        <v>3</v>
      </c>
      <c r="C768" t="s">
        <v>457</v>
      </c>
      <c r="D768" t="s">
        <v>948</v>
      </c>
      <c r="F768" t="s">
        <v>1379</v>
      </c>
      <c r="G768" t="s">
        <v>11</v>
      </c>
      <c r="H768" t="s">
        <v>11</v>
      </c>
      <c r="I768" t="s">
        <v>573</v>
      </c>
      <c r="J768" t="str">
        <f t="shared" si="18"/>
        <v>Scope 3Material useElectrical itemsBatteries - NiMhRe-usedtonnes</v>
      </c>
      <c r="K768" t="s">
        <v>948</v>
      </c>
      <c r="L768" s="125" t="s">
        <v>720</v>
      </c>
      <c r="M768" t="s">
        <v>1514</v>
      </c>
      <c r="N768" t="s">
        <v>1509</v>
      </c>
      <c r="O768">
        <v>2021</v>
      </c>
    </row>
    <row r="769" spans="1:15" hidden="1">
      <c r="A769" t="s">
        <v>497</v>
      </c>
      <c r="B769" t="s">
        <v>3</v>
      </c>
      <c r="C769" t="s">
        <v>457</v>
      </c>
      <c r="D769" t="s">
        <v>948</v>
      </c>
      <c r="F769" t="s">
        <v>1380</v>
      </c>
      <c r="G769" t="s">
        <v>11</v>
      </c>
      <c r="H769" t="s">
        <v>11</v>
      </c>
      <c r="I769" t="s">
        <v>573</v>
      </c>
      <c r="J769" t="str">
        <f t="shared" si="18"/>
        <v>Scope 3Material useElectrical itemsBatteries - NiMhOpen-loop sourcetonnes</v>
      </c>
      <c r="K769" t="s">
        <v>948</v>
      </c>
      <c r="L769" s="125" t="s">
        <v>720</v>
      </c>
      <c r="M769" t="s">
        <v>1514</v>
      </c>
      <c r="N769" t="s">
        <v>1509</v>
      </c>
      <c r="O769">
        <v>2021</v>
      </c>
    </row>
    <row r="770" spans="1:15" hidden="1">
      <c r="A770" t="s">
        <v>497</v>
      </c>
      <c r="B770" t="s">
        <v>3</v>
      </c>
      <c r="C770" t="s">
        <v>457</v>
      </c>
      <c r="D770" t="s">
        <v>948</v>
      </c>
      <c r="F770" t="s">
        <v>1381</v>
      </c>
      <c r="G770" t="s">
        <v>11</v>
      </c>
      <c r="H770" t="s">
        <v>11</v>
      </c>
      <c r="I770" t="s">
        <v>573</v>
      </c>
      <c r="J770" t="str">
        <f t="shared" si="18"/>
        <v>Scope 3Material useElectrical itemsBatteries - NiMhClosed-loop sourcetonnes</v>
      </c>
      <c r="K770" t="s">
        <v>948</v>
      </c>
      <c r="L770" s="125" t="s">
        <v>720</v>
      </c>
      <c r="M770" t="s">
        <v>1514</v>
      </c>
      <c r="N770" t="s">
        <v>1509</v>
      </c>
      <c r="O770">
        <v>2021</v>
      </c>
    </row>
    <row r="771" spans="1:15" hidden="1">
      <c r="A771" t="s">
        <v>497</v>
      </c>
      <c r="B771" t="s">
        <v>3</v>
      </c>
      <c r="C771" t="s">
        <v>458</v>
      </c>
      <c r="D771" t="s">
        <v>155</v>
      </c>
      <c r="F771" t="s">
        <v>479</v>
      </c>
      <c r="G771" t="s">
        <v>11</v>
      </c>
      <c r="H771" t="s">
        <v>11</v>
      </c>
      <c r="I771" t="s">
        <v>573</v>
      </c>
      <c r="J771" t="str">
        <f t="shared" ref="J771:J834" si="19">CONCATENATE(A771,B771,C771,D771,E771,F771,G771)</f>
        <v>Scope 3Material useMetalMetal: aluminium cans and foil (excl. forming)Primary material productiontonnes</v>
      </c>
      <c r="K771" t="s">
        <v>155</v>
      </c>
      <c r="L771" s="125">
        <v>9122.6364000000012</v>
      </c>
      <c r="M771" t="s">
        <v>1514</v>
      </c>
      <c r="N771" t="s">
        <v>1509</v>
      </c>
      <c r="O771">
        <v>2021</v>
      </c>
    </row>
    <row r="772" spans="1:15" hidden="1">
      <c r="A772" t="s">
        <v>497</v>
      </c>
      <c r="B772" t="s">
        <v>3</v>
      </c>
      <c r="C772" t="s">
        <v>458</v>
      </c>
      <c r="D772" t="s">
        <v>155</v>
      </c>
      <c r="F772" t="s">
        <v>1381</v>
      </c>
      <c r="G772" t="s">
        <v>11</v>
      </c>
      <c r="H772" t="s">
        <v>11</v>
      </c>
      <c r="I772" t="s">
        <v>573</v>
      </c>
      <c r="J772" t="str">
        <f t="shared" si="19"/>
        <v>Scope 3Material useMetalMetal: aluminium cans and foil (excl. forming)Closed-loop sourcetonnes</v>
      </c>
      <c r="K772" t="s">
        <v>155</v>
      </c>
      <c r="L772" s="125">
        <v>999.39628000000005</v>
      </c>
      <c r="M772" t="s">
        <v>1514</v>
      </c>
      <c r="N772" t="s">
        <v>1509</v>
      </c>
      <c r="O772">
        <v>2021</v>
      </c>
    </row>
    <row r="773" spans="1:15" hidden="1">
      <c r="A773" t="s">
        <v>497</v>
      </c>
      <c r="B773" t="s">
        <v>3</v>
      </c>
      <c r="C773" t="s">
        <v>458</v>
      </c>
      <c r="D773" t="s">
        <v>156</v>
      </c>
      <c r="F773" t="s">
        <v>479</v>
      </c>
      <c r="G773" t="s">
        <v>11</v>
      </c>
      <c r="H773" t="s">
        <v>11</v>
      </c>
      <c r="I773" t="s">
        <v>573</v>
      </c>
      <c r="J773" t="str">
        <f t="shared" si="19"/>
        <v>Scope 3Material useMetalMetal: mixed cansPrimary material productiontonnes</v>
      </c>
      <c r="K773" t="s">
        <v>156</v>
      </c>
      <c r="L773" s="125">
        <v>5268.5564000000004</v>
      </c>
      <c r="M773" t="s">
        <v>1514</v>
      </c>
      <c r="N773" t="s">
        <v>1509</v>
      </c>
      <c r="O773">
        <v>2021</v>
      </c>
    </row>
    <row r="774" spans="1:15" hidden="1">
      <c r="A774" t="s">
        <v>497</v>
      </c>
      <c r="B774" t="s">
        <v>3</v>
      </c>
      <c r="C774" t="s">
        <v>458</v>
      </c>
      <c r="D774" t="s">
        <v>156</v>
      </c>
      <c r="F774" t="s">
        <v>1381</v>
      </c>
      <c r="G774" t="s">
        <v>11</v>
      </c>
      <c r="H774" t="s">
        <v>11</v>
      </c>
      <c r="I774" t="s">
        <v>573</v>
      </c>
      <c r="J774" t="str">
        <f t="shared" si="19"/>
        <v>Scope 3Material useMetalMetal: mixed cansClosed-loop sourcetonnes</v>
      </c>
      <c r="K774" t="s">
        <v>156</v>
      </c>
      <c r="L774" s="125">
        <v>1473.7899568</v>
      </c>
      <c r="M774" t="s">
        <v>1514</v>
      </c>
      <c r="N774" t="s">
        <v>1509</v>
      </c>
      <c r="O774">
        <v>2021</v>
      </c>
    </row>
    <row r="775" spans="1:15" hidden="1">
      <c r="A775" t="s">
        <v>497</v>
      </c>
      <c r="B775" t="s">
        <v>3</v>
      </c>
      <c r="C775" t="s">
        <v>458</v>
      </c>
      <c r="D775" t="s">
        <v>157</v>
      </c>
      <c r="F775" t="s">
        <v>479</v>
      </c>
      <c r="G775" t="s">
        <v>11</v>
      </c>
      <c r="H775" t="s">
        <v>11</v>
      </c>
      <c r="I775" t="s">
        <v>573</v>
      </c>
      <c r="J775" t="str">
        <f t="shared" si="19"/>
        <v>Scope 3Material useMetalMetal: scrap metalPrimary material productiontonnes</v>
      </c>
      <c r="K775" t="s">
        <v>157</v>
      </c>
      <c r="L775" s="125">
        <v>3682.6829001536098</v>
      </c>
      <c r="M775" t="s">
        <v>1514</v>
      </c>
      <c r="N775" t="s">
        <v>1509</v>
      </c>
      <c r="O775">
        <v>2021</v>
      </c>
    </row>
    <row r="776" spans="1:15" hidden="1">
      <c r="A776" t="s">
        <v>497</v>
      </c>
      <c r="B776" t="s">
        <v>3</v>
      </c>
      <c r="C776" t="s">
        <v>458</v>
      </c>
      <c r="D776" t="s">
        <v>157</v>
      </c>
      <c r="F776" t="s">
        <v>1381</v>
      </c>
      <c r="G776" t="s">
        <v>11</v>
      </c>
      <c r="H776" t="s">
        <v>11</v>
      </c>
      <c r="I776" t="s">
        <v>573</v>
      </c>
      <c r="J776" t="str">
        <f t="shared" si="19"/>
        <v>Scope 3Material useMetalMetal: scrap metalClosed-loop sourcetonnes</v>
      </c>
      <c r="K776" t="s">
        <v>157</v>
      </c>
      <c r="L776" s="125">
        <v>1633.1778227342547</v>
      </c>
      <c r="M776" t="s">
        <v>1514</v>
      </c>
      <c r="N776" t="s">
        <v>1509</v>
      </c>
      <c r="O776">
        <v>2021</v>
      </c>
    </row>
    <row r="777" spans="1:15" hidden="1">
      <c r="A777" t="s">
        <v>497</v>
      </c>
      <c r="B777" t="s">
        <v>3</v>
      </c>
      <c r="C777" t="s">
        <v>458</v>
      </c>
      <c r="D777" t="s">
        <v>158</v>
      </c>
      <c r="F777" t="s">
        <v>479</v>
      </c>
      <c r="G777" t="s">
        <v>11</v>
      </c>
      <c r="H777" t="s">
        <v>11</v>
      </c>
      <c r="I777" t="s">
        <v>573</v>
      </c>
      <c r="J777" t="str">
        <f t="shared" si="19"/>
        <v>Scope 3Material useMetalMetal: steel cansPrimary material productiontonnes</v>
      </c>
      <c r="K777" t="s">
        <v>158</v>
      </c>
      <c r="L777" s="125">
        <v>3100.6363999999999</v>
      </c>
      <c r="M777" t="s">
        <v>1514</v>
      </c>
      <c r="N777" t="s">
        <v>1509</v>
      </c>
      <c r="O777">
        <v>2021</v>
      </c>
    </row>
    <row r="778" spans="1:15" hidden="1">
      <c r="A778" t="s">
        <v>497</v>
      </c>
      <c r="B778" t="s">
        <v>3</v>
      </c>
      <c r="C778" t="s">
        <v>458</v>
      </c>
      <c r="D778" t="s">
        <v>158</v>
      </c>
      <c r="F778" t="s">
        <v>1381</v>
      </c>
      <c r="G778" t="s">
        <v>11</v>
      </c>
      <c r="H778" t="s">
        <v>11</v>
      </c>
      <c r="I778" t="s">
        <v>573</v>
      </c>
      <c r="J778" t="str">
        <f t="shared" si="19"/>
        <v>Scope 3Material useMetalMetal: steel cansClosed-loop sourcetonnes</v>
      </c>
      <c r="K778" t="s">
        <v>158</v>
      </c>
      <c r="L778" s="125">
        <v>1740.6363999999999</v>
      </c>
      <c r="M778" t="s">
        <v>1514</v>
      </c>
      <c r="N778" t="s">
        <v>1509</v>
      </c>
      <c r="O778">
        <v>2021</v>
      </c>
    </row>
    <row r="779" spans="1:15" hidden="1">
      <c r="A779" t="s">
        <v>497</v>
      </c>
      <c r="B779" t="s">
        <v>3</v>
      </c>
      <c r="C779" t="s">
        <v>459</v>
      </c>
      <c r="D779" t="s">
        <v>170</v>
      </c>
      <c r="F779" t="s">
        <v>479</v>
      </c>
      <c r="G779" t="s">
        <v>11</v>
      </c>
      <c r="H779" t="s">
        <v>11</v>
      </c>
      <c r="I779" t="s">
        <v>573</v>
      </c>
      <c r="J779" t="str">
        <f t="shared" si="19"/>
        <v>Scope 3Material usePlasticPlastics: average plasticsPrimary material productiontonnes</v>
      </c>
      <c r="K779" t="s">
        <v>170</v>
      </c>
      <c r="L779" s="125">
        <v>3116.2915638696181</v>
      </c>
      <c r="M779" t="s">
        <v>1514</v>
      </c>
      <c r="N779" t="s">
        <v>1509</v>
      </c>
      <c r="O779">
        <v>2021</v>
      </c>
    </row>
    <row r="780" spans="1:15" hidden="1">
      <c r="A780" t="s">
        <v>497</v>
      </c>
      <c r="B780" t="s">
        <v>3</v>
      </c>
      <c r="C780" t="s">
        <v>459</v>
      </c>
      <c r="D780" t="s">
        <v>170</v>
      </c>
      <c r="F780" t="s">
        <v>1380</v>
      </c>
      <c r="G780" t="s">
        <v>11</v>
      </c>
      <c r="H780" t="s">
        <v>11</v>
      </c>
      <c r="I780" t="s">
        <v>573</v>
      </c>
      <c r="J780" t="str">
        <f t="shared" si="19"/>
        <v>Scope 3Material usePlasticPlastics: average plasticsOpen-loop sourcetonnes</v>
      </c>
      <c r="K780" t="s">
        <v>170</v>
      </c>
      <c r="L780" s="125">
        <v>599.99999999999989</v>
      </c>
      <c r="M780" t="s">
        <v>1514</v>
      </c>
      <c r="N780" t="s">
        <v>1509</v>
      </c>
      <c r="O780">
        <v>2021</v>
      </c>
    </row>
    <row r="781" spans="1:15" hidden="1">
      <c r="A781" t="s">
        <v>497</v>
      </c>
      <c r="B781" t="s">
        <v>3</v>
      </c>
      <c r="C781" t="s">
        <v>459</v>
      </c>
      <c r="D781" t="s">
        <v>170</v>
      </c>
      <c r="F781" t="s">
        <v>1381</v>
      </c>
      <c r="G781" t="s">
        <v>11</v>
      </c>
      <c r="H781" t="s">
        <v>11</v>
      </c>
      <c r="I781" t="s">
        <v>573</v>
      </c>
      <c r="J781" t="str">
        <f t="shared" si="19"/>
        <v>Scope 3Material usePlasticPlastics: average plasticsClosed-loop sourcetonnes</v>
      </c>
      <c r="K781" t="s">
        <v>170</v>
      </c>
      <c r="L781" s="125">
        <v>2326.530279895238</v>
      </c>
      <c r="M781" t="s">
        <v>1514</v>
      </c>
      <c r="N781" t="s">
        <v>1509</v>
      </c>
      <c r="O781">
        <v>2021</v>
      </c>
    </row>
    <row r="782" spans="1:15" hidden="1">
      <c r="A782" t="s">
        <v>497</v>
      </c>
      <c r="B782" t="s">
        <v>3</v>
      </c>
      <c r="C782" t="s">
        <v>459</v>
      </c>
      <c r="D782" t="s">
        <v>168</v>
      </c>
      <c r="F782" t="s">
        <v>479</v>
      </c>
      <c r="G782" t="s">
        <v>11</v>
      </c>
      <c r="H782" t="s">
        <v>11</v>
      </c>
      <c r="I782" t="s">
        <v>573</v>
      </c>
      <c r="J782" t="str">
        <f t="shared" si="19"/>
        <v>Scope 3Material usePlasticPlastics: average plastic filmPrimary material productiontonnes</v>
      </c>
      <c r="K782" t="s">
        <v>168</v>
      </c>
      <c r="L782" s="125">
        <v>2574.1647528352833</v>
      </c>
      <c r="M782" t="s">
        <v>1514</v>
      </c>
      <c r="N782" t="s">
        <v>1509</v>
      </c>
      <c r="O782">
        <v>2021</v>
      </c>
    </row>
    <row r="783" spans="1:15" hidden="1">
      <c r="A783" t="s">
        <v>497</v>
      </c>
      <c r="B783" t="s">
        <v>3</v>
      </c>
      <c r="C783" t="s">
        <v>459</v>
      </c>
      <c r="D783" t="s">
        <v>168</v>
      </c>
      <c r="F783" t="s">
        <v>1380</v>
      </c>
      <c r="G783" t="s">
        <v>11</v>
      </c>
      <c r="H783" t="s">
        <v>11</v>
      </c>
      <c r="I783" t="s">
        <v>573</v>
      </c>
      <c r="J783" t="str">
        <f t="shared" si="19"/>
        <v>Scope 3Material usePlasticPlastics: average plastic filmOpen-loop sourcetonnes</v>
      </c>
      <c r="K783" t="s">
        <v>168</v>
      </c>
      <c r="L783" s="125">
        <v>600</v>
      </c>
      <c r="M783" t="s">
        <v>1514</v>
      </c>
      <c r="N783" t="s">
        <v>1509</v>
      </c>
      <c r="O783">
        <v>2021</v>
      </c>
    </row>
    <row r="784" spans="1:15" hidden="1">
      <c r="A784" t="s">
        <v>497</v>
      </c>
      <c r="B784" t="s">
        <v>3</v>
      </c>
      <c r="C784" t="s">
        <v>459</v>
      </c>
      <c r="D784" t="s">
        <v>168</v>
      </c>
      <c r="F784" t="s">
        <v>1381</v>
      </c>
      <c r="G784" t="s">
        <v>11</v>
      </c>
      <c r="H784" t="s">
        <v>11</v>
      </c>
      <c r="I784" t="s">
        <v>573</v>
      </c>
      <c r="J784" t="str">
        <f t="shared" si="19"/>
        <v>Scope 3Material usePlasticPlastics: average plastic filmClosed-loop sourcetonnes</v>
      </c>
      <c r="K784" t="s">
        <v>168</v>
      </c>
      <c r="L784" s="125">
        <v>1894.6286272087464</v>
      </c>
      <c r="M784" t="s">
        <v>1514</v>
      </c>
      <c r="N784" t="s">
        <v>1509</v>
      </c>
      <c r="O784">
        <v>2021</v>
      </c>
    </row>
    <row r="785" spans="1:15" hidden="1">
      <c r="A785" t="s">
        <v>497</v>
      </c>
      <c r="B785" t="s">
        <v>3</v>
      </c>
      <c r="C785" t="s">
        <v>459</v>
      </c>
      <c r="D785" t="s">
        <v>169</v>
      </c>
      <c r="F785" t="s">
        <v>479</v>
      </c>
      <c r="G785" t="s">
        <v>11</v>
      </c>
      <c r="H785" t="s">
        <v>11</v>
      </c>
      <c r="I785" t="s">
        <v>573</v>
      </c>
      <c r="J785" t="str">
        <f t="shared" si="19"/>
        <v>Scope 3Material usePlasticPlastics: average plastic rigidPrimary material productiontonnes</v>
      </c>
      <c r="K785" t="s">
        <v>169</v>
      </c>
      <c r="L785" s="125">
        <v>3276.7069334313005</v>
      </c>
      <c r="M785" t="s">
        <v>1514</v>
      </c>
      <c r="N785" t="s">
        <v>1509</v>
      </c>
      <c r="O785">
        <v>2021</v>
      </c>
    </row>
    <row r="786" spans="1:15" hidden="1">
      <c r="A786" t="s">
        <v>497</v>
      </c>
      <c r="B786" t="s">
        <v>3</v>
      </c>
      <c r="C786" t="s">
        <v>459</v>
      </c>
      <c r="D786" t="s">
        <v>169</v>
      </c>
      <c r="F786" t="s">
        <v>1380</v>
      </c>
      <c r="G786" t="s">
        <v>11</v>
      </c>
      <c r="H786" t="s">
        <v>11</v>
      </c>
      <c r="I786" t="s">
        <v>573</v>
      </c>
      <c r="J786" t="str">
        <f t="shared" si="19"/>
        <v>Scope 3Material usePlasticPlastics: average plastic rigidOpen-loop sourcetonnes</v>
      </c>
      <c r="K786" t="s">
        <v>169</v>
      </c>
      <c r="L786" s="125">
        <v>600</v>
      </c>
      <c r="M786" t="s">
        <v>1514</v>
      </c>
      <c r="N786" t="s">
        <v>1509</v>
      </c>
      <c r="O786">
        <v>2021</v>
      </c>
    </row>
    <row r="787" spans="1:15" hidden="1">
      <c r="A787" t="s">
        <v>497</v>
      </c>
      <c r="B787" t="s">
        <v>3</v>
      </c>
      <c r="C787" t="s">
        <v>459</v>
      </c>
      <c r="D787" t="s">
        <v>169</v>
      </c>
      <c r="F787" t="s">
        <v>1381</v>
      </c>
      <c r="G787" t="s">
        <v>11</v>
      </c>
      <c r="H787" t="s">
        <v>11</v>
      </c>
      <c r="I787" t="s">
        <v>573</v>
      </c>
      <c r="J787" t="str">
        <f t="shared" si="19"/>
        <v>Scope 3Material usePlasticPlastics: average plastic rigidClosed-loop sourcetonnes</v>
      </c>
      <c r="K787" t="s">
        <v>169</v>
      </c>
      <c r="L787" s="125">
        <v>2748.8329795793861</v>
      </c>
      <c r="M787" t="s">
        <v>1514</v>
      </c>
      <c r="N787" t="s">
        <v>1509</v>
      </c>
      <c r="O787">
        <v>2021</v>
      </c>
    </row>
    <row r="788" spans="1:15" hidden="1">
      <c r="A788" t="s">
        <v>497</v>
      </c>
      <c r="B788" t="s">
        <v>3</v>
      </c>
      <c r="C788" t="s">
        <v>459</v>
      </c>
      <c r="D788" t="s">
        <v>171</v>
      </c>
      <c r="F788" t="s">
        <v>479</v>
      </c>
      <c r="G788" t="s">
        <v>11</v>
      </c>
      <c r="H788" t="s">
        <v>11</v>
      </c>
      <c r="I788" t="s">
        <v>573</v>
      </c>
      <c r="J788" t="str">
        <f t="shared" si="19"/>
        <v>Scope 3Material usePlasticPlastics: HDPE (incl. forming)Primary material productiontonnes</v>
      </c>
      <c r="K788" t="s">
        <v>171</v>
      </c>
      <c r="L788" s="125">
        <v>3269.8388922118374</v>
      </c>
      <c r="M788" t="s">
        <v>1514</v>
      </c>
      <c r="N788" t="s">
        <v>1509</v>
      </c>
      <c r="O788">
        <v>2021</v>
      </c>
    </row>
    <row r="789" spans="1:15" hidden="1">
      <c r="A789" t="s">
        <v>497</v>
      </c>
      <c r="B789" t="s">
        <v>3</v>
      </c>
      <c r="C789" t="s">
        <v>459</v>
      </c>
      <c r="D789" t="s">
        <v>171</v>
      </c>
      <c r="F789" t="s">
        <v>1380</v>
      </c>
      <c r="G789" t="s">
        <v>11</v>
      </c>
      <c r="H789" t="s">
        <v>11</v>
      </c>
      <c r="I789" t="s">
        <v>573</v>
      </c>
      <c r="J789" t="str">
        <f t="shared" si="19"/>
        <v>Scope 3Material usePlasticPlastics: HDPE (incl. forming)Open-loop sourcetonnes</v>
      </c>
      <c r="K789" t="s">
        <v>171</v>
      </c>
      <c r="L789" s="125">
        <v>600</v>
      </c>
      <c r="M789" t="s">
        <v>1514</v>
      </c>
      <c r="N789" t="s">
        <v>1509</v>
      </c>
      <c r="O789">
        <v>2021</v>
      </c>
    </row>
    <row r="790" spans="1:15" hidden="1">
      <c r="A790" t="s">
        <v>497</v>
      </c>
      <c r="B790" t="s">
        <v>3</v>
      </c>
      <c r="C790" t="s">
        <v>459</v>
      </c>
      <c r="D790" t="s">
        <v>171</v>
      </c>
      <c r="F790" t="s">
        <v>1381</v>
      </c>
      <c r="G790" t="s">
        <v>11</v>
      </c>
      <c r="H790" t="s">
        <v>11</v>
      </c>
      <c r="I790" t="s">
        <v>573</v>
      </c>
      <c r="J790" t="str">
        <f t="shared" si="19"/>
        <v>Scope 3Material usePlasticPlastics: HDPE (incl. forming)Closed-loop sourcetonnes</v>
      </c>
      <c r="K790" t="s">
        <v>171</v>
      </c>
      <c r="L790" s="125">
        <v>2350.6163417001762</v>
      </c>
      <c r="M790" t="s">
        <v>1514</v>
      </c>
      <c r="N790" t="s">
        <v>1509</v>
      </c>
      <c r="O790">
        <v>2021</v>
      </c>
    </row>
    <row r="791" spans="1:15" hidden="1">
      <c r="A791" t="s">
        <v>497</v>
      </c>
      <c r="B791" t="s">
        <v>3</v>
      </c>
      <c r="C791" t="s">
        <v>459</v>
      </c>
      <c r="D791" t="s">
        <v>172</v>
      </c>
      <c r="F791" t="s">
        <v>479</v>
      </c>
      <c r="G791" t="s">
        <v>11</v>
      </c>
      <c r="H791" t="s">
        <v>11</v>
      </c>
      <c r="I791" t="s">
        <v>573</v>
      </c>
      <c r="J791" t="str">
        <f t="shared" si="19"/>
        <v>Scope 3Material usePlasticPlastics: LDPE and LLDPE (incl. forming)Primary material productiontonnes</v>
      </c>
      <c r="K791" t="s">
        <v>172</v>
      </c>
      <c r="L791" s="125">
        <v>2600.6363999999999</v>
      </c>
      <c r="M791" t="s">
        <v>1514</v>
      </c>
      <c r="N791" t="s">
        <v>1509</v>
      </c>
      <c r="O791">
        <v>2021</v>
      </c>
    </row>
    <row r="792" spans="1:15" hidden="1">
      <c r="A792" t="s">
        <v>497</v>
      </c>
      <c r="B792" t="s">
        <v>3</v>
      </c>
      <c r="C792" t="s">
        <v>459</v>
      </c>
      <c r="D792" t="s">
        <v>172</v>
      </c>
      <c r="F792" t="s">
        <v>1380</v>
      </c>
      <c r="G792" t="s">
        <v>11</v>
      </c>
      <c r="H792" t="s">
        <v>11</v>
      </c>
      <c r="I792" t="s">
        <v>573</v>
      </c>
      <c r="J792" t="str">
        <f t="shared" si="19"/>
        <v>Scope 3Material usePlasticPlastics: LDPE and LLDPE (incl. forming)Open-loop sourcetonnes</v>
      </c>
      <c r="K792" t="s">
        <v>172</v>
      </c>
      <c r="L792" s="125">
        <v>600</v>
      </c>
      <c r="M792" t="s">
        <v>1514</v>
      </c>
      <c r="N792" t="s">
        <v>1509</v>
      </c>
      <c r="O792">
        <v>2021</v>
      </c>
    </row>
    <row r="793" spans="1:15" hidden="1">
      <c r="A793" t="s">
        <v>497</v>
      </c>
      <c r="B793" t="s">
        <v>3</v>
      </c>
      <c r="C793" t="s">
        <v>459</v>
      </c>
      <c r="D793" t="s">
        <v>172</v>
      </c>
      <c r="F793" t="s">
        <v>1381</v>
      </c>
      <c r="G793" t="s">
        <v>11</v>
      </c>
      <c r="H793" t="s">
        <v>11</v>
      </c>
      <c r="I793" t="s">
        <v>573</v>
      </c>
      <c r="J793" t="str">
        <f t="shared" si="19"/>
        <v>Scope 3Material usePlasticPlastics: LDPE and LLDPE (incl. forming)Closed-loop sourcetonnes</v>
      </c>
      <c r="K793" t="s">
        <v>172</v>
      </c>
      <c r="L793" s="125">
        <v>1797.2226780767996</v>
      </c>
      <c r="M793" t="s">
        <v>1514</v>
      </c>
      <c r="N793" t="s">
        <v>1509</v>
      </c>
      <c r="O793">
        <v>2021</v>
      </c>
    </row>
    <row r="794" spans="1:15" hidden="1">
      <c r="A794" t="s">
        <v>497</v>
      </c>
      <c r="B794" t="s">
        <v>3</v>
      </c>
      <c r="C794" t="s">
        <v>459</v>
      </c>
      <c r="D794" t="s">
        <v>173</v>
      </c>
      <c r="F794" t="s">
        <v>479</v>
      </c>
      <c r="G794" t="s">
        <v>11</v>
      </c>
      <c r="H794" t="s">
        <v>11</v>
      </c>
      <c r="I794" t="s">
        <v>573</v>
      </c>
      <c r="J794" t="str">
        <f t="shared" si="19"/>
        <v>Scope 3Material usePlasticPlastics: PET (incl. forming)Primary material productiontonnes</v>
      </c>
      <c r="K794" t="s">
        <v>173</v>
      </c>
      <c r="L794" s="125">
        <v>4032.3924975609766</v>
      </c>
      <c r="M794" t="s">
        <v>1514</v>
      </c>
      <c r="N794" t="s">
        <v>1509</v>
      </c>
      <c r="O794">
        <v>2021</v>
      </c>
    </row>
    <row r="795" spans="1:15" hidden="1">
      <c r="A795" t="s">
        <v>497</v>
      </c>
      <c r="B795" t="s">
        <v>3</v>
      </c>
      <c r="C795" t="s">
        <v>459</v>
      </c>
      <c r="D795" t="s">
        <v>173</v>
      </c>
      <c r="F795" t="s">
        <v>1380</v>
      </c>
      <c r="G795" t="s">
        <v>11</v>
      </c>
      <c r="H795" t="s">
        <v>11</v>
      </c>
      <c r="I795" t="s">
        <v>573</v>
      </c>
      <c r="J795" t="str">
        <f t="shared" si="19"/>
        <v>Scope 3Material usePlasticPlastics: PET (incl. forming)Open-loop sourcetonnes</v>
      </c>
      <c r="K795" t="s">
        <v>173</v>
      </c>
      <c r="L795" s="125">
        <v>600</v>
      </c>
      <c r="M795" t="s">
        <v>1514</v>
      </c>
      <c r="N795" t="s">
        <v>1509</v>
      </c>
      <c r="O795">
        <v>2021</v>
      </c>
    </row>
    <row r="796" spans="1:15" hidden="1">
      <c r="A796" t="s">
        <v>497</v>
      </c>
      <c r="B796" t="s">
        <v>3</v>
      </c>
      <c r="C796" t="s">
        <v>459</v>
      </c>
      <c r="D796" t="s">
        <v>173</v>
      </c>
      <c r="F796" t="s">
        <v>1381</v>
      </c>
      <c r="G796" t="s">
        <v>11</v>
      </c>
      <c r="H796" t="s">
        <v>11</v>
      </c>
      <c r="I796" t="s">
        <v>573</v>
      </c>
      <c r="J796" t="str">
        <f t="shared" si="19"/>
        <v>Scope 3Material usePlasticPlastics: PET (incl. forming)Closed-loop sourcetonnes</v>
      </c>
      <c r="K796" t="s">
        <v>173</v>
      </c>
      <c r="L796" s="125">
        <v>3125.2715672888985</v>
      </c>
      <c r="M796" t="s">
        <v>1514</v>
      </c>
      <c r="N796" t="s">
        <v>1509</v>
      </c>
      <c r="O796">
        <v>2021</v>
      </c>
    </row>
    <row r="797" spans="1:15" hidden="1">
      <c r="A797" t="s">
        <v>497</v>
      </c>
      <c r="B797" t="s">
        <v>3</v>
      </c>
      <c r="C797" t="s">
        <v>459</v>
      </c>
      <c r="D797" t="s">
        <v>174</v>
      </c>
      <c r="F797" t="s">
        <v>479</v>
      </c>
      <c r="G797" t="s">
        <v>11</v>
      </c>
      <c r="H797" t="s">
        <v>11</v>
      </c>
      <c r="I797" t="s">
        <v>573</v>
      </c>
      <c r="J797" t="str">
        <f t="shared" si="19"/>
        <v>Scope 3Material usePlasticPlastics: PP (incl. forming)Primary material productiontonnes</v>
      </c>
      <c r="K797" t="s">
        <v>174</v>
      </c>
      <c r="L797" s="125">
        <v>3104.7269923344943</v>
      </c>
      <c r="M797" t="s">
        <v>1514</v>
      </c>
      <c r="N797" t="s">
        <v>1509</v>
      </c>
      <c r="O797">
        <v>2021</v>
      </c>
    </row>
    <row r="798" spans="1:15" hidden="1">
      <c r="A798" t="s">
        <v>497</v>
      </c>
      <c r="B798" t="s">
        <v>3</v>
      </c>
      <c r="C798" t="s">
        <v>459</v>
      </c>
      <c r="D798" t="s">
        <v>174</v>
      </c>
      <c r="F798" t="s">
        <v>1380</v>
      </c>
      <c r="G798" t="s">
        <v>11</v>
      </c>
      <c r="H798" t="s">
        <v>11</v>
      </c>
      <c r="I798" t="s">
        <v>573</v>
      </c>
      <c r="J798" t="str">
        <f t="shared" si="19"/>
        <v>Scope 3Material usePlasticPlastics: PP (incl. forming)Open-loop sourcetonnes</v>
      </c>
      <c r="K798" t="s">
        <v>174</v>
      </c>
      <c r="L798" s="125">
        <v>600</v>
      </c>
      <c r="M798" t="s">
        <v>1514</v>
      </c>
      <c r="N798" t="s">
        <v>1509</v>
      </c>
      <c r="O798">
        <v>2021</v>
      </c>
    </row>
    <row r="799" spans="1:15" hidden="1">
      <c r="A799" t="s">
        <v>497</v>
      </c>
      <c r="B799" t="s">
        <v>3</v>
      </c>
      <c r="C799" t="s">
        <v>459</v>
      </c>
      <c r="D799" t="s">
        <v>174</v>
      </c>
      <c r="F799" t="s">
        <v>1381</v>
      </c>
      <c r="G799" t="s">
        <v>11</v>
      </c>
      <c r="H799" t="s">
        <v>11</v>
      </c>
      <c r="I799" t="s">
        <v>573</v>
      </c>
      <c r="J799" t="str">
        <f t="shared" si="19"/>
        <v>Scope 3Material usePlasticPlastics: PP (incl. forming)Closed-loop sourcetonnes</v>
      </c>
      <c r="K799" t="s">
        <v>174</v>
      </c>
      <c r="L799" s="125">
        <v>2541.3132704112945</v>
      </c>
      <c r="M799" t="s">
        <v>1514</v>
      </c>
      <c r="N799" t="s">
        <v>1509</v>
      </c>
      <c r="O799">
        <v>2021</v>
      </c>
    </row>
    <row r="800" spans="1:15" hidden="1">
      <c r="A800" t="s">
        <v>497</v>
      </c>
      <c r="B800" t="s">
        <v>3</v>
      </c>
      <c r="C800" t="s">
        <v>459</v>
      </c>
      <c r="D800" t="s">
        <v>175</v>
      </c>
      <c r="F800" t="s">
        <v>479</v>
      </c>
      <c r="G800" t="s">
        <v>11</v>
      </c>
      <c r="H800" t="s">
        <v>11</v>
      </c>
      <c r="I800" t="s">
        <v>573</v>
      </c>
      <c r="J800" t="str">
        <f t="shared" si="19"/>
        <v>Scope 3Material usePlasticPlastics: PS (incl. forming)Primary material productiontonnes</v>
      </c>
      <c r="K800" t="s">
        <v>175</v>
      </c>
      <c r="L800" s="125">
        <v>3777.9489000000003</v>
      </c>
      <c r="M800" t="s">
        <v>1514</v>
      </c>
      <c r="N800" t="s">
        <v>1509</v>
      </c>
      <c r="O800">
        <v>2021</v>
      </c>
    </row>
    <row r="801" spans="1:15" hidden="1">
      <c r="A801" t="s">
        <v>497</v>
      </c>
      <c r="B801" t="s">
        <v>3</v>
      </c>
      <c r="C801" t="s">
        <v>459</v>
      </c>
      <c r="D801" t="s">
        <v>175</v>
      </c>
      <c r="F801" t="s">
        <v>1380</v>
      </c>
      <c r="G801" t="s">
        <v>11</v>
      </c>
      <c r="H801" t="s">
        <v>11</v>
      </c>
      <c r="I801" t="s">
        <v>573</v>
      </c>
      <c r="J801" t="str">
        <f t="shared" si="19"/>
        <v>Scope 3Material usePlasticPlastics: PS (incl. forming)Open-loop sourcetonnes</v>
      </c>
      <c r="K801" t="s">
        <v>175</v>
      </c>
      <c r="L801" s="125">
        <v>600</v>
      </c>
      <c r="M801" t="s">
        <v>1514</v>
      </c>
      <c r="N801" t="s">
        <v>1509</v>
      </c>
      <c r="O801">
        <v>2021</v>
      </c>
    </row>
    <row r="802" spans="1:15" hidden="1">
      <c r="A802" t="s">
        <v>497</v>
      </c>
      <c r="B802" t="s">
        <v>3</v>
      </c>
      <c r="C802" t="s">
        <v>459</v>
      </c>
      <c r="D802" t="s">
        <v>175</v>
      </c>
      <c r="F802" t="s">
        <v>1381</v>
      </c>
      <c r="G802" t="s">
        <v>11</v>
      </c>
      <c r="H802" t="s">
        <v>11</v>
      </c>
      <c r="I802" t="s">
        <v>573</v>
      </c>
      <c r="J802" t="str">
        <f t="shared" si="19"/>
        <v>Scope 3Material usePlasticPlastics: PS (incl. forming)Closed-loop sourcetonnes</v>
      </c>
      <c r="K802" t="s">
        <v>175</v>
      </c>
      <c r="L802" s="125">
        <v>3198.9573171428574</v>
      </c>
      <c r="M802" t="s">
        <v>1514</v>
      </c>
      <c r="N802" t="s">
        <v>1509</v>
      </c>
      <c r="O802">
        <v>2021</v>
      </c>
    </row>
    <row r="803" spans="1:15" hidden="1">
      <c r="A803" t="s">
        <v>497</v>
      </c>
      <c r="B803" t="s">
        <v>3</v>
      </c>
      <c r="C803" t="s">
        <v>459</v>
      </c>
      <c r="D803" t="s">
        <v>176</v>
      </c>
      <c r="F803" t="s">
        <v>479</v>
      </c>
      <c r="G803" t="s">
        <v>11</v>
      </c>
      <c r="H803" t="s">
        <v>11</v>
      </c>
      <c r="I803" t="s">
        <v>573</v>
      </c>
      <c r="J803" t="str">
        <f t="shared" si="19"/>
        <v>Scope 3Material usePlasticPlastics: PVC (incl. forming)Primary material productiontonnes</v>
      </c>
      <c r="K803" t="s">
        <v>176</v>
      </c>
      <c r="L803" s="125">
        <v>3413.0841611940295</v>
      </c>
      <c r="M803" t="s">
        <v>1514</v>
      </c>
      <c r="N803" t="s">
        <v>1509</v>
      </c>
      <c r="O803">
        <v>2021</v>
      </c>
    </row>
    <row r="804" spans="1:15" hidden="1">
      <c r="A804" t="s">
        <v>497</v>
      </c>
      <c r="B804" t="s">
        <v>3</v>
      </c>
      <c r="C804" t="s">
        <v>459</v>
      </c>
      <c r="D804" t="s">
        <v>176</v>
      </c>
      <c r="F804" t="s">
        <v>1380</v>
      </c>
      <c r="G804" t="s">
        <v>11</v>
      </c>
      <c r="H804" t="s">
        <v>11</v>
      </c>
      <c r="I804" t="s">
        <v>573</v>
      </c>
      <c r="J804" t="str">
        <f t="shared" si="19"/>
        <v>Scope 3Material usePlasticPlastics: PVC (incl. forming)Open-loop sourcetonnes</v>
      </c>
      <c r="K804" t="s">
        <v>176</v>
      </c>
      <c r="L804" s="125">
        <v>600</v>
      </c>
      <c r="M804" t="s">
        <v>1514</v>
      </c>
      <c r="N804" t="s">
        <v>1509</v>
      </c>
      <c r="O804">
        <v>2021</v>
      </c>
    </row>
    <row r="805" spans="1:15" hidden="1">
      <c r="A805" t="s">
        <v>497</v>
      </c>
      <c r="B805" t="s">
        <v>3</v>
      </c>
      <c r="C805" t="s">
        <v>459</v>
      </c>
      <c r="D805" t="s">
        <v>176</v>
      </c>
      <c r="F805" t="s">
        <v>1381</v>
      </c>
      <c r="G805" t="s">
        <v>11</v>
      </c>
      <c r="H805" t="s">
        <v>11</v>
      </c>
      <c r="I805" t="s">
        <v>573</v>
      </c>
      <c r="J805" t="str">
        <f t="shared" si="19"/>
        <v>Scope 3Material usePlasticPlastics: PVC (incl. forming)Closed-loop sourcetonnes</v>
      </c>
      <c r="K805" t="s">
        <v>176</v>
      </c>
      <c r="L805" s="125">
        <v>2489.6704392708298</v>
      </c>
      <c r="M805" t="s">
        <v>1514</v>
      </c>
      <c r="N805" t="s">
        <v>1509</v>
      </c>
      <c r="O805">
        <v>2021</v>
      </c>
    </row>
    <row r="806" spans="1:15" hidden="1">
      <c r="A806" t="s">
        <v>497</v>
      </c>
      <c r="B806" t="s">
        <v>3</v>
      </c>
      <c r="C806" t="s">
        <v>460</v>
      </c>
      <c r="D806" t="s">
        <v>164</v>
      </c>
      <c r="F806" t="s">
        <v>479</v>
      </c>
      <c r="G806" t="s">
        <v>11</v>
      </c>
      <c r="H806" t="s">
        <v>11</v>
      </c>
      <c r="I806" t="s">
        <v>573</v>
      </c>
      <c r="J806" t="str">
        <f t="shared" si="19"/>
        <v>Scope 3Material usePaperPaper and board: boardPrimary material productiontonnes</v>
      </c>
      <c r="K806" t="s">
        <v>164</v>
      </c>
      <c r="L806" s="125">
        <v>821.23388921466801</v>
      </c>
      <c r="M806" t="s">
        <v>1514</v>
      </c>
      <c r="N806" t="s">
        <v>1509</v>
      </c>
      <c r="O806">
        <v>2021</v>
      </c>
    </row>
    <row r="807" spans="1:15" hidden="1">
      <c r="A807" t="s">
        <v>497</v>
      </c>
      <c r="B807" t="s">
        <v>3</v>
      </c>
      <c r="C807" t="s">
        <v>460</v>
      </c>
      <c r="D807" t="s">
        <v>164</v>
      </c>
      <c r="F807" t="s">
        <v>1380</v>
      </c>
      <c r="G807" t="s">
        <v>11</v>
      </c>
      <c r="H807" t="s">
        <v>11</v>
      </c>
      <c r="I807" t="s">
        <v>573</v>
      </c>
      <c r="J807" t="str">
        <f t="shared" si="19"/>
        <v>Scope 3Material usePaperPaper and board: boardOpen-loop sourcetonnes</v>
      </c>
      <c r="K807" t="s">
        <v>164</v>
      </c>
      <c r="L807" s="125" t="s">
        <v>720</v>
      </c>
      <c r="M807" t="s">
        <v>1514</v>
      </c>
      <c r="N807" t="s">
        <v>1509</v>
      </c>
      <c r="O807">
        <v>2021</v>
      </c>
    </row>
    <row r="808" spans="1:15" hidden="1">
      <c r="A808" t="s">
        <v>497</v>
      </c>
      <c r="B808" t="s">
        <v>3</v>
      </c>
      <c r="C808" t="s">
        <v>460</v>
      </c>
      <c r="D808" t="s">
        <v>164</v>
      </c>
      <c r="F808" t="s">
        <v>1381</v>
      </c>
      <c r="G808" t="s">
        <v>11</v>
      </c>
      <c r="H808" t="s">
        <v>11</v>
      </c>
      <c r="I808" t="s">
        <v>573</v>
      </c>
      <c r="J808" t="str">
        <f t="shared" si="19"/>
        <v>Scope 3Material usePaperPaper and board: boardClosed-loop sourcetonnes</v>
      </c>
      <c r="K808" t="s">
        <v>164</v>
      </c>
      <c r="L808" s="125">
        <v>718.53527585893062</v>
      </c>
      <c r="M808" t="s">
        <v>1514</v>
      </c>
      <c r="N808" t="s">
        <v>1509</v>
      </c>
      <c r="O808">
        <v>2021</v>
      </c>
    </row>
    <row r="809" spans="1:15" hidden="1">
      <c r="A809" t="s">
        <v>497</v>
      </c>
      <c r="B809" t="s">
        <v>3</v>
      </c>
      <c r="C809" t="s">
        <v>460</v>
      </c>
      <c r="D809" t="s">
        <v>165</v>
      </c>
      <c r="F809" t="s">
        <v>479</v>
      </c>
      <c r="G809" t="s">
        <v>11</v>
      </c>
      <c r="H809" t="s">
        <v>11</v>
      </c>
      <c r="I809" t="s">
        <v>573</v>
      </c>
      <c r="J809" t="str">
        <f t="shared" si="19"/>
        <v>Scope 3Material usePaperPaper and board: mixedPrimary material productiontonnes</v>
      </c>
      <c r="K809" t="s">
        <v>165</v>
      </c>
      <c r="L809" s="125">
        <v>881.18936143085875</v>
      </c>
      <c r="M809" t="s">
        <v>1514</v>
      </c>
      <c r="N809" t="s">
        <v>1509</v>
      </c>
      <c r="O809">
        <v>2021</v>
      </c>
    </row>
    <row r="810" spans="1:15" hidden="1">
      <c r="A810" t="s">
        <v>497</v>
      </c>
      <c r="B810" t="s">
        <v>3</v>
      </c>
      <c r="C810" t="s">
        <v>460</v>
      </c>
      <c r="D810" t="s">
        <v>165</v>
      </c>
      <c r="F810" t="s">
        <v>1380</v>
      </c>
      <c r="G810" t="s">
        <v>11</v>
      </c>
      <c r="H810" t="s">
        <v>11</v>
      </c>
      <c r="I810" t="s">
        <v>573</v>
      </c>
      <c r="J810" t="str">
        <f t="shared" si="19"/>
        <v>Scope 3Material usePaperPaper and board: mixedOpen-loop sourcetonnes</v>
      </c>
      <c r="K810" t="s">
        <v>165</v>
      </c>
      <c r="L810" s="125" t="s">
        <v>720</v>
      </c>
      <c r="M810" t="s">
        <v>1514</v>
      </c>
      <c r="N810" t="s">
        <v>1509</v>
      </c>
      <c r="O810">
        <v>2021</v>
      </c>
    </row>
    <row r="811" spans="1:15" hidden="1">
      <c r="A811" t="s">
        <v>497</v>
      </c>
      <c r="B811" t="s">
        <v>3</v>
      </c>
      <c r="C811" t="s">
        <v>460</v>
      </c>
      <c r="D811" t="s">
        <v>165</v>
      </c>
      <c r="F811" t="s">
        <v>1381</v>
      </c>
      <c r="G811" t="s">
        <v>11</v>
      </c>
      <c r="H811" t="s">
        <v>11</v>
      </c>
      <c r="I811" t="s">
        <v>573</v>
      </c>
      <c r="J811" t="str">
        <f t="shared" si="19"/>
        <v>Scope 3Material usePaperPaper and board: mixedClosed-loop sourcetonnes</v>
      </c>
      <c r="K811" t="s">
        <v>165</v>
      </c>
      <c r="L811" s="125">
        <v>731.27672749000294</v>
      </c>
      <c r="M811" t="s">
        <v>1514</v>
      </c>
      <c r="N811" t="s">
        <v>1509</v>
      </c>
      <c r="O811">
        <v>2021</v>
      </c>
    </row>
    <row r="812" spans="1:15" hidden="1">
      <c r="A812" t="s">
        <v>497</v>
      </c>
      <c r="B812" t="s">
        <v>3</v>
      </c>
      <c r="C812" t="s">
        <v>460</v>
      </c>
      <c r="D812" t="s">
        <v>166</v>
      </c>
      <c r="F812" t="s">
        <v>479</v>
      </c>
      <c r="G812" t="s">
        <v>11</v>
      </c>
      <c r="H812" t="s">
        <v>11</v>
      </c>
      <c r="I812" t="s">
        <v>573</v>
      </c>
      <c r="J812" t="str">
        <f t="shared" si="19"/>
        <v>Scope 3Material usePaperPaper and board: paperPrimary material productiontonnes</v>
      </c>
      <c r="K812" t="s">
        <v>166</v>
      </c>
      <c r="L812" s="125">
        <v>919.39628000000005</v>
      </c>
      <c r="M812" t="s">
        <v>1514</v>
      </c>
      <c r="N812" t="s">
        <v>1509</v>
      </c>
      <c r="O812">
        <v>2021</v>
      </c>
    </row>
    <row r="813" spans="1:15" hidden="1">
      <c r="A813" t="s">
        <v>497</v>
      </c>
      <c r="B813" t="s">
        <v>3</v>
      </c>
      <c r="C813" t="s">
        <v>460</v>
      </c>
      <c r="D813" t="s">
        <v>166</v>
      </c>
      <c r="F813" t="s">
        <v>1380</v>
      </c>
      <c r="G813" t="s">
        <v>11</v>
      </c>
      <c r="H813" t="s">
        <v>11</v>
      </c>
      <c r="I813" t="s">
        <v>573</v>
      </c>
      <c r="J813" t="str">
        <f t="shared" si="19"/>
        <v>Scope 3Material usePaperPaper and board: paperOpen-loop sourcetonnes</v>
      </c>
      <c r="K813" t="s">
        <v>166</v>
      </c>
      <c r="L813" s="125" t="s">
        <v>720</v>
      </c>
      <c r="M813" t="s">
        <v>1514</v>
      </c>
      <c r="N813" t="s">
        <v>1509</v>
      </c>
      <c r="O813">
        <v>2021</v>
      </c>
    </row>
    <row r="814" spans="1:15" hidden="1">
      <c r="A814" t="s">
        <v>497</v>
      </c>
      <c r="B814" t="s">
        <v>3</v>
      </c>
      <c r="C814" t="s">
        <v>460</v>
      </c>
      <c r="D814" t="s">
        <v>166</v>
      </c>
      <c r="F814" t="s">
        <v>1381</v>
      </c>
      <c r="G814" t="s">
        <v>11</v>
      </c>
      <c r="H814" t="s">
        <v>11</v>
      </c>
      <c r="I814" t="s">
        <v>573</v>
      </c>
      <c r="J814" t="str">
        <f t="shared" si="19"/>
        <v>Scope 3Material usePaperPaper and board: paperClosed-loop sourcetonnes</v>
      </c>
      <c r="K814" t="s">
        <v>166</v>
      </c>
      <c r="L814" s="125">
        <v>739.39628000000005</v>
      </c>
      <c r="M814" t="s">
        <v>1514</v>
      </c>
      <c r="N814" t="s">
        <v>1509</v>
      </c>
      <c r="O814">
        <v>2021</v>
      </c>
    </row>
    <row r="815" spans="1:15" hidden="1">
      <c r="A815" t="s">
        <v>497</v>
      </c>
      <c r="B815" t="s">
        <v>1</v>
      </c>
      <c r="C815" t="s">
        <v>1382</v>
      </c>
      <c r="D815" t="s">
        <v>931</v>
      </c>
      <c r="G815" t="s">
        <v>136</v>
      </c>
      <c r="H815" t="s">
        <v>136</v>
      </c>
      <c r="I815" t="s">
        <v>573</v>
      </c>
      <c r="J815" t="str">
        <f t="shared" si="19"/>
        <v>Scope 3Transmission and distributionT&amp;D- UK electricityElectricity: UKkWh</v>
      </c>
      <c r="K815" t="s">
        <v>931</v>
      </c>
      <c r="L815" s="125">
        <v>1.8790000000000001E-2</v>
      </c>
      <c r="M815" t="s">
        <v>1514</v>
      </c>
      <c r="N815" t="s">
        <v>1509</v>
      </c>
      <c r="O815">
        <v>2021</v>
      </c>
    </row>
    <row r="816" spans="1:15" hidden="1">
      <c r="A816" t="s">
        <v>497</v>
      </c>
      <c r="B816" t="s">
        <v>1</v>
      </c>
      <c r="C816" t="s">
        <v>139</v>
      </c>
      <c r="D816" t="s">
        <v>949</v>
      </c>
      <c r="G816" t="s">
        <v>136</v>
      </c>
      <c r="H816" t="s">
        <v>136</v>
      </c>
      <c r="I816" t="s">
        <v>573</v>
      </c>
      <c r="J816" t="str">
        <f t="shared" si="19"/>
        <v>Scope 3Transmission and distributionDistribution - district heat &amp; steam5% losskWh</v>
      </c>
      <c r="K816" t="s">
        <v>949</v>
      </c>
      <c r="L816" s="125">
        <v>8.9899999999999997E-3</v>
      </c>
      <c r="M816" t="s">
        <v>1514</v>
      </c>
      <c r="N816" t="s">
        <v>1509</v>
      </c>
      <c r="O816">
        <v>2021</v>
      </c>
    </row>
    <row r="817" spans="1:15" hidden="1">
      <c r="A817" t="s">
        <v>497</v>
      </c>
      <c r="B817" t="s">
        <v>1383</v>
      </c>
      <c r="C817" s="137" t="s">
        <v>1351</v>
      </c>
      <c r="D817" t="s">
        <v>1352</v>
      </c>
      <c r="F817" t="s">
        <v>1354</v>
      </c>
      <c r="G817" t="s">
        <v>473</v>
      </c>
      <c r="H817" t="s">
        <v>473</v>
      </c>
      <c r="I817" t="s">
        <v>573</v>
      </c>
      <c r="J817" t="str">
        <f t="shared" si="19"/>
        <v>Scope 3UK electricity T&amp;D for EVsCars (by market segment)MiniPlug-in Hybrid Electric Vehiclekm</v>
      </c>
      <c r="K817" t="s">
        <v>881</v>
      </c>
      <c r="L817" s="125"/>
      <c r="M817" t="s">
        <v>1514</v>
      </c>
      <c r="N817" t="s">
        <v>1509</v>
      </c>
      <c r="O817">
        <v>2021</v>
      </c>
    </row>
    <row r="818" spans="1:15" hidden="1">
      <c r="A818" t="s">
        <v>497</v>
      </c>
      <c r="B818" t="s">
        <v>1383</v>
      </c>
      <c r="C818" s="137" t="s">
        <v>1351</v>
      </c>
      <c r="D818" t="s">
        <v>1352</v>
      </c>
      <c r="F818" t="s">
        <v>1354</v>
      </c>
      <c r="G818" t="s">
        <v>1353</v>
      </c>
      <c r="H818" t="s">
        <v>1353</v>
      </c>
      <c r="I818" t="s">
        <v>573</v>
      </c>
      <c r="J818" t="str">
        <f t="shared" si="19"/>
        <v>Scope 3UK electricity T&amp;D for EVsCars (by market segment)MiniPlug-in Hybrid Electric Vehiclemiles</v>
      </c>
      <c r="K818" t="s">
        <v>882</v>
      </c>
      <c r="L818" s="125"/>
      <c r="M818" t="s">
        <v>1514</v>
      </c>
      <c r="N818" t="s">
        <v>1509</v>
      </c>
      <c r="O818">
        <v>2021</v>
      </c>
    </row>
    <row r="819" spans="1:15" hidden="1">
      <c r="A819" t="s">
        <v>497</v>
      </c>
      <c r="B819" t="s">
        <v>1383</v>
      </c>
      <c r="C819" s="137" t="s">
        <v>1351</v>
      </c>
      <c r="D819" t="s">
        <v>1352</v>
      </c>
      <c r="F819" t="s">
        <v>1355</v>
      </c>
      <c r="G819" t="s">
        <v>473</v>
      </c>
      <c r="H819" t="s">
        <v>473</v>
      </c>
      <c r="I819" t="s">
        <v>573</v>
      </c>
      <c r="J819" t="str">
        <f t="shared" si="19"/>
        <v>Scope 3UK electricity T&amp;D for EVsCars (by market segment)MiniBattery Electric Vehiclekm</v>
      </c>
      <c r="K819" t="s">
        <v>881</v>
      </c>
      <c r="L819" s="125">
        <v>3.5600000000000002E-3</v>
      </c>
      <c r="M819" t="s">
        <v>1514</v>
      </c>
      <c r="N819" t="s">
        <v>1509</v>
      </c>
      <c r="O819">
        <v>2021</v>
      </c>
    </row>
    <row r="820" spans="1:15" hidden="1">
      <c r="A820" t="s">
        <v>497</v>
      </c>
      <c r="B820" t="s">
        <v>1383</v>
      </c>
      <c r="C820" s="137" t="s">
        <v>1351</v>
      </c>
      <c r="D820" t="s">
        <v>1352</v>
      </c>
      <c r="F820" t="s">
        <v>1355</v>
      </c>
      <c r="G820" t="s">
        <v>1353</v>
      </c>
      <c r="H820" t="s">
        <v>1353</v>
      </c>
      <c r="I820" t="s">
        <v>573</v>
      </c>
      <c r="J820" t="str">
        <f t="shared" si="19"/>
        <v>Scope 3UK electricity T&amp;D for EVsCars (by market segment)MiniBattery Electric Vehiclemiles</v>
      </c>
      <c r="K820" t="s">
        <v>882</v>
      </c>
      <c r="L820" s="125">
        <v>5.7499999999999999E-3</v>
      </c>
      <c r="M820" t="s">
        <v>1514</v>
      </c>
      <c r="N820" t="s">
        <v>1509</v>
      </c>
      <c r="O820">
        <v>2021</v>
      </c>
    </row>
    <row r="821" spans="1:15" hidden="1">
      <c r="A821" t="s">
        <v>497</v>
      </c>
      <c r="B821" t="s">
        <v>1383</v>
      </c>
      <c r="C821" s="137" t="s">
        <v>1351</v>
      </c>
      <c r="D821" t="s">
        <v>1356</v>
      </c>
      <c r="F821" t="s">
        <v>1354</v>
      </c>
      <c r="G821" t="s">
        <v>473</v>
      </c>
      <c r="H821" t="s">
        <v>473</v>
      </c>
      <c r="I821" t="s">
        <v>573</v>
      </c>
      <c r="J821" t="str">
        <f t="shared" si="19"/>
        <v>Scope 3UK electricity T&amp;D for EVsCars (by market segment)SuperminiPlug-in Hybrid Electric Vehiclekm</v>
      </c>
      <c r="K821" t="s">
        <v>883</v>
      </c>
      <c r="L821" s="125">
        <v>2.7100000000000002E-3</v>
      </c>
      <c r="M821" t="s">
        <v>1514</v>
      </c>
      <c r="N821" t="s">
        <v>1509</v>
      </c>
      <c r="O821">
        <v>2021</v>
      </c>
    </row>
    <row r="822" spans="1:15" hidden="1">
      <c r="A822" t="s">
        <v>497</v>
      </c>
      <c r="B822" t="s">
        <v>1383</v>
      </c>
      <c r="C822" s="137" t="s">
        <v>1351</v>
      </c>
      <c r="D822" t="s">
        <v>1356</v>
      </c>
      <c r="F822" t="s">
        <v>1354</v>
      </c>
      <c r="G822" t="s">
        <v>1353</v>
      </c>
      <c r="H822" t="s">
        <v>1353</v>
      </c>
      <c r="I822" t="s">
        <v>573</v>
      </c>
      <c r="J822" t="str">
        <f t="shared" si="19"/>
        <v>Scope 3UK electricity T&amp;D for EVsCars (by market segment)SuperminiPlug-in Hybrid Electric Vehiclemiles</v>
      </c>
      <c r="K822" t="s">
        <v>884</v>
      </c>
      <c r="L822" s="125">
        <v>4.3599999999999993E-3</v>
      </c>
      <c r="M822" t="s">
        <v>1514</v>
      </c>
      <c r="N822" t="s">
        <v>1509</v>
      </c>
      <c r="O822">
        <v>2021</v>
      </c>
    </row>
    <row r="823" spans="1:15" hidden="1">
      <c r="A823" t="s">
        <v>497</v>
      </c>
      <c r="B823" t="s">
        <v>1383</v>
      </c>
      <c r="C823" s="137" t="s">
        <v>1351</v>
      </c>
      <c r="D823" t="s">
        <v>1356</v>
      </c>
      <c r="F823" t="s">
        <v>1355</v>
      </c>
      <c r="G823" t="s">
        <v>473</v>
      </c>
      <c r="H823" t="s">
        <v>473</v>
      </c>
      <c r="I823" t="s">
        <v>573</v>
      </c>
      <c r="J823" t="str">
        <f t="shared" si="19"/>
        <v>Scope 3UK electricity T&amp;D for EVsCars (by market segment)SuperminiBattery Electric Vehiclekm</v>
      </c>
      <c r="K823" t="s">
        <v>883</v>
      </c>
      <c r="L823" s="125">
        <v>3.7400000000000003E-3</v>
      </c>
      <c r="M823" t="s">
        <v>1514</v>
      </c>
      <c r="N823" t="s">
        <v>1509</v>
      </c>
      <c r="O823">
        <v>2021</v>
      </c>
    </row>
    <row r="824" spans="1:15" hidden="1">
      <c r="A824" t="s">
        <v>497</v>
      </c>
      <c r="B824" t="s">
        <v>1383</v>
      </c>
      <c r="C824" s="137" t="s">
        <v>1351</v>
      </c>
      <c r="D824" t="s">
        <v>1356</v>
      </c>
      <c r="F824" t="s">
        <v>1355</v>
      </c>
      <c r="G824" t="s">
        <v>1353</v>
      </c>
      <c r="H824" t="s">
        <v>1353</v>
      </c>
      <c r="I824" t="s">
        <v>573</v>
      </c>
      <c r="J824" t="str">
        <f t="shared" si="19"/>
        <v>Scope 3UK electricity T&amp;D for EVsCars (by market segment)SuperminiBattery Electric Vehiclemiles</v>
      </c>
      <c r="K824" t="s">
        <v>884</v>
      </c>
      <c r="L824" s="125">
        <v>6.0400000000000002E-3</v>
      </c>
      <c r="M824" t="s">
        <v>1514</v>
      </c>
      <c r="N824" t="s">
        <v>1509</v>
      </c>
      <c r="O824">
        <v>2021</v>
      </c>
    </row>
    <row r="825" spans="1:15" hidden="1">
      <c r="A825" t="s">
        <v>497</v>
      </c>
      <c r="B825" t="s">
        <v>1383</v>
      </c>
      <c r="C825" s="137" t="s">
        <v>1351</v>
      </c>
      <c r="D825" t="s">
        <v>1357</v>
      </c>
      <c r="F825" t="s">
        <v>1354</v>
      </c>
      <c r="G825" t="s">
        <v>473</v>
      </c>
      <c r="H825" t="s">
        <v>473</v>
      </c>
      <c r="I825" t="s">
        <v>573</v>
      </c>
      <c r="J825" t="str">
        <f t="shared" si="19"/>
        <v>Scope 3UK electricity T&amp;D for EVsCars (by market segment)Lower mediumPlug-in Hybrid Electric Vehiclekm</v>
      </c>
      <c r="K825" t="s">
        <v>885</v>
      </c>
      <c r="L825" s="125">
        <v>1.74E-3</v>
      </c>
      <c r="M825" t="s">
        <v>1514</v>
      </c>
      <c r="N825" t="s">
        <v>1509</v>
      </c>
      <c r="O825">
        <v>2021</v>
      </c>
    </row>
    <row r="826" spans="1:15" hidden="1">
      <c r="A826" t="s">
        <v>497</v>
      </c>
      <c r="B826" t="s">
        <v>1383</v>
      </c>
      <c r="C826" s="137" t="s">
        <v>1351</v>
      </c>
      <c r="D826" t="s">
        <v>1357</v>
      </c>
      <c r="F826" t="s">
        <v>1354</v>
      </c>
      <c r="G826" t="s">
        <v>1353</v>
      </c>
      <c r="H826" t="s">
        <v>1353</v>
      </c>
      <c r="I826" t="s">
        <v>573</v>
      </c>
      <c r="J826" t="str">
        <f t="shared" si="19"/>
        <v>Scope 3UK electricity T&amp;D for EVsCars (by market segment)Lower mediumPlug-in Hybrid Electric Vehiclemiles</v>
      </c>
      <c r="K826" t="s">
        <v>886</v>
      </c>
      <c r="L826" s="125">
        <v>2.8E-3</v>
      </c>
      <c r="M826" t="s">
        <v>1514</v>
      </c>
      <c r="N826" t="s">
        <v>1509</v>
      </c>
      <c r="O826">
        <v>2021</v>
      </c>
    </row>
    <row r="827" spans="1:15" hidden="1">
      <c r="A827" t="s">
        <v>497</v>
      </c>
      <c r="B827" t="s">
        <v>1383</v>
      </c>
      <c r="C827" s="137" t="s">
        <v>1351</v>
      </c>
      <c r="D827" t="s">
        <v>1357</v>
      </c>
      <c r="F827" t="s">
        <v>1355</v>
      </c>
      <c r="G827" t="s">
        <v>473</v>
      </c>
      <c r="H827" t="s">
        <v>473</v>
      </c>
      <c r="I827" t="s">
        <v>573</v>
      </c>
      <c r="J827" t="str">
        <f t="shared" si="19"/>
        <v>Scope 3UK electricity T&amp;D for EVsCars (by market segment)Lower mediumBattery Electric Vehiclekm</v>
      </c>
      <c r="K827" t="s">
        <v>885</v>
      </c>
      <c r="L827" s="125">
        <v>4.28E-3</v>
      </c>
      <c r="M827" t="s">
        <v>1514</v>
      </c>
      <c r="N827" t="s">
        <v>1509</v>
      </c>
      <c r="O827">
        <v>2021</v>
      </c>
    </row>
    <row r="828" spans="1:15" hidden="1">
      <c r="A828" t="s">
        <v>497</v>
      </c>
      <c r="B828" t="s">
        <v>1383</v>
      </c>
      <c r="C828" s="137" t="s">
        <v>1351</v>
      </c>
      <c r="D828" t="s">
        <v>1357</v>
      </c>
      <c r="F828" t="s">
        <v>1355</v>
      </c>
      <c r="G828" t="s">
        <v>1353</v>
      </c>
      <c r="H828" t="s">
        <v>1353</v>
      </c>
      <c r="I828" t="s">
        <v>573</v>
      </c>
      <c r="J828" t="str">
        <f t="shared" si="19"/>
        <v>Scope 3UK electricity T&amp;D for EVsCars (by market segment)Lower mediumBattery Electric Vehiclemiles</v>
      </c>
      <c r="K828" t="s">
        <v>886</v>
      </c>
      <c r="L828" s="125">
        <v>6.8799999999999998E-3</v>
      </c>
      <c r="M828" t="s">
        <v>1514</v>
      </c>
      <c r="N828" t="s">
        <v>1509</v>
      </c>
      <c r="O828">
        <v>2021</v>
      </c>
    </row>
    <row r="829" spans="1:15" hidden="1">
      <c r="A829" t="s">
        <v>497</v>
      </c>
      <c r="B829" t="s">
        <v>1383</v>
      </c>
      <c r="C829" s="137" t="s">
        <v>1351</v>
      </c>
      <c r="D829" t="s">
        <v>1358</v>
      </c>
      <c r="F829" t="s">
        <v>1354</v>
      </c>
      <c r="G829" t="s">
        <v>473</v>
      </c>
      <c r="H829" t="s">
        <v>473</v>
      </c>
      <c r="I829" t="s">
        <v>573</v>
      </c>
      <c r="J829" t="str">
        <f t="shared" si="19"/>
        <v>Scope 3UK electricity T&amp;D for EVsCars (by market segment)Upper mediumPlug-in Hybrid Electric Vehiclekm</v>
      </c>
      <c r="K829" t="s">
        <v>887</v>
      </c>
      <c r="L829" s="125">
        <v>1.7600000000000001E-3</v>
      </c>
      <c r="M829" t="s">
        <v>1514</v>
      </c>
      <c r="N829" t="s">
        <v>1509</v>
      </c>
      <c r="O829">
        <v>2021</v>
      </c>
    </row>
    <row r="830" spans="1:15" hidden="1">
      <c r="A830" t="s">
        <v>497</v>
      </c>
      <c r="B830" t="s">
        <v>1383</v>
      </c>
      <c r="C830" s="137" t="s">
        <v>1351</v>
      </c>
      <c r="D830" t="s">
        <v>1358</v>
      </c>
      <c r="F830" t="s">
        <v>1354</v>
      </c>
      <c r="G830" t="s">
        <v>1353</v>
      </c>
      <c r="H830" t="s">
        <v>1353</v>
      </c>
      <c r="I830" t="s">
        <v>573</v>
      </c>
      <c r="J830" t="str">
        <f t="shared" si="19"/>
        <v>Scope 3UK electricity T&amp;D for EVsCars (by market segment)Upper mediumPlug-in Hybrid Electric Vehiclemiles</v>
      </c>
      <c r="K830" t="s">
        <v>888</v>
      </c>
      <c r="L830" s="125">
        <v>2.8300000000000001E-3</v>
      </c>
      <c r="M830" t="s">
        <v>1514</v>
      </c>
      <c r="N830" t="s">
        <v>1509</v>
      </c>
      <c r="O830">
        <v>2021</v>
      </c>
    </row>
    <row r="831" spans="1:15" hidden="1">
      <c r="A831" t="s">
        <v>497</v>
      </c>
      <c r="B831" t="s">
        <v>1383</v>
      </c>
      <c r="C831" s="137" t="s">
        <v>1351</v>
      </c>
      <c r="D831" t="s">
        <v>1358</v>
      </c>
      <c r="F831" t="s">
        <v>1355</v>
      </c>
      <c r="G831" t="s">
        <v>473</v>
      </c>
      <c r="H831" t="s">
        <v>473</v>
      </c>
      <c r="I831" t="s">
        <v>573</v>
      </c>
      <c r="J831" t="str">
        <f t="shared" si="19"/>
        <v>Scope 3UK electricity T&amp;D for EVsCars (by market segment)Upper mediumBattery Electric Vehiclekm</v>
      </c>
      <c r="K831" t="s">
        <v>887</v>
      </c>
      <c r="L831" s="125">
        <v>3.15E-3</v>
      </c>
      <c r="M831" t="s">
        <v>1514</v>
      </c>
      <c r="N831" t="s">
        <v>1509</v>
      </c>
      <c r="O831">
        <v>2021</v>
      </c>
    </row>
    <row r="832" spans="1:15" hidden="1">
      <c r="A832" t="s">
        <v>497</v>
      </c>
      <c r="B832" t="s">
        <v>1383</v>
      </c>
      <c r="C832" s="137" t="s">
        <v>1351</v>
      </c>
      <c r="D832" t="s">
        <v>1358</v>
      </c>
      <c r="F832" t="s">
        <v>1355</v>
      </c>
      <c r="G832" t="s">
        <v>1353</v>
      </c>
      <c r="H832" t="s">
        <v>1353</v>
      </c>
      <c r="I832" t="s">
        <v>573</v>
      </c>
      <c r="J832" t="str">
        <f t="shared" si="19"/>
        <v>Scope 3UK electricity T&amp;D for EVsCars (by market segment)Upper mediumBattery Electric Vehiclemiles</v>
      </c>
      <c r="K832" t="s">
        <v>888</v>
      </c>
      <c r="L832" s="125">
        <v>5.0799999999999994E-3</v>
      </c>
      <c r="M832" t="s">
        <v>1514</v>
      </c>
      <c r="N832" t="s">
        <v>1509</v>
      </c>
      <c r="O832">
        <v>2021</v>
      </c>
    </row>
    <row r="833" spans="1:15" hidden="1">
      <c r="A833" t="s">
        <v>497</v>
      </c>
      <c r="B833" t="s">
        <v>1383</v>
      </c>
      <c r="C833" s="137" t="s">
        <v>1351</v>
      </c>
      <c r="D833" t="s">
        <v>1359</v>
      </c>
      <c r="F833" t="s">
        <v>1354</v>
      </c>
      <c r="G833" t="s">
        <v>473</v>
      </c>
      <c r="H833" t="s">
        <v>473</v>
      </c>
      <c r="I833" t="s">
        <v>573</v>
      </c>
      <c r="J833" t="str">
        <f t="shared" si="19"/>
        <v>Scope 3UK electricity T&amp;D for EVsCars (by market segment)ExecutivePlug-in Hybrid Electric Vehiclekm</v>
      </c>
      <c r="K833" t="s">
        <v>889</v>
      </c>
      <c r="L833" s="125">
        <v>1.8E-3</v>
      </c>
      <c r="M833" t="s">
        <v>1514</v>
      </c>
      <c r="N833" t="s">
        <v>1509</v>
      </c>
      <c r="O833">
        <v>2021</v>
      </c>
    </row>
    <row r="834" spans="1:15" hidden="1">
      <c r="A834" t="s">
        <v>497</v>
      </c>
      <c r="B834" t="s">
        <v>1383</v>
      </c>
      <c r="C834" s="137" t="s">
        <v>1351</v>
      </c>
      <c r="D834" t="s">
        <v>1359</v>
      </c>
      <c r="F834" t="s">
        <v>1354</v>
      </c>
      <c r="G834" t="s">
        <v>1353</v>
      </c>
      <c r="H834" t="s">
        <v>1353</v>
      </c>
      <c r="I834" t="s">
        <v>573</v>
      </c>
      <c r="J834" t="str">
        <f t="shared" si="19"/>
        <v>Scope 3UK electricity T&amp;D for EVsCars (by market segment)ExecutivePlug-in Hybrid Electric Vehiclemiles</v>
      </c>
      <c r="K834" t="s">
        <v>890</v>
      </c>
      <c r="L834" s="125">
        <v>2.8900000000000002E-3</v>
      </c>
      <c r="M834" t="s">
        <v>1514</v>
      </c>
      <c r="N834" t="s">
        <v>1509</v>
      </c>
      <c r="O834">
        <v>2021</v>
      </c>
    </row>
    <row r="835" spans="1:15" hidden="1">
      <c r="A835" t="s">
        <v>497</v>
      </c>
      <c r="B835" t="s">
        <v>1383</v>
      </c>
      <c r="C835" s="137" t="s">
        <v>1351</v>
      </c>
      <c r="D835" t="s">
        <v>1359</v>
      </c>
      <c r="F835" t="s">
        <v>1355</v>
      </c>
      <c r="G835" t="s">
        <v>473</v>
      </c>
      <c r="H835" t="s">
        <v>473</v>
      </c>
      <c r="I835" t="s">
        <v>573</v>
      </c>
      <c r="J835" t="str">
        <f t="shared" ref="J835:J898" si="20">CONCATENATE(A835,B835,C835,D835,E835,F835,G835)</f>
        <v>Scope 3UK electricity T&amp;D for EVsCars (by market segment)ExecutiveBattery Electric Vehiclekm</v>
      </c>
      <c r="K835" t="s">
        <v>889</v>
      </c>
      <c r="L835" s="125">
        <v>4.1700000000000001E-3</v>
      </c>
      <c r="M835" t="s">
        <v>1514</v>
      </c>
      <c r="N835" t="s">
        <v>1509</v>
      </c>
      <c r="O835">
        <v>2021</v>
      </c>
    </row>
    <row r="836" spans="1:15" hidden="1">
      <c r="A836" t="s">
        <v>497</v>
      </c>
      <c r="B836" t="s">
        <v>1383</v>
      </c>
      <c r="C836" s="137" t="s">
        <v>1351</v>
      </c>
      <c r="D836" t="s">
        <v>1359</v>
      </c>
      <c r="F836" t="s">
        <v>1355</v>
      </c>
      <c r="G836" t="s">
        <v>1353</v>
      </c>
      <c r="H836" t="s">
        <v>1353</v>
      </c>
      <c r="I836" t="s">
        <v>573</v>
      </c>
      <c r="J836" t="str">
        <f t="shared" si="20"/>
        <v>Scope 3UK electricity T&amp;D for EVsCars (by market segment)ExecutiveBattery Electric Vehiclemiles</v>
      </c>
      <c r="K836" t="s">
        <v>890</v>
      </c>
      <c r="L836" s="125">
        <v>6.6999999999999994E-3</v>
      </c>
      <c r="M836" t="s">
        <v>1514</v>
      </c>
      <c r="N836" t="s">
        <v>1509</v>
      </c>
      <c r="O836">
        <v>2021</v>
      </c>
    </row>
    <row r="837" spans="1:15" hidden="1">
      <c r="A837" t="s">
        <v>497</v>
      </c>
      <c r="B837" t="s">
        <v>1383</v>
      </c>
      <c r="C837" s="137" t="s">
        <v>1351</v>
      </c>
      <c r="D837" t="s">
        <v>1360</v>
      </c>
      <c r="F837" t="s">
        <v>1354</v>
      </c>
      <c r="G837" t="s">
        <v>473</v>
      </c>
      <c r="H837" t="s">
        <v>473</v>
      </c>
      <c r="I837" t="s">
        <v>573</v>
      </c>
      <c r="J837" t="str">
        <f t="shared" si="20"/>
        <v>Scope 3UK electricity T&amp;D for EVsCars (by market segment)LuxuryPlug-in Hybrid Electric Vehiclekm</v>
      </c>
      <c r="K837" t="s">
        <v>891</v>
      </c>
      <c r="L837" s="125">
        <v>2E-3</v>
      </c>
      <c r="M837" t="s">
        <v>1514</v>
      </c>
      <c r="N837" t="s">
        <v>1509</v>
      </c>
      <c r="O837">
        <v>2021</v>
      </c>
    </row>
    <row r="838" spans="1:15" hidden="1">
      <c r="A838" t="s">
        <v>497</v>
      </c>
      <c r="B838" t="s">
        <v>1383</v>
      </c>
      <c r="C838" s="137" t="s">
        <v>1351</v>
      </c>
      <c r="D838" t="s">
        <v>1360</v>
      </c>
      <c r="F838" t="s">
        <v>1354</v>
      </c>
      <c r="G838" t="s">
        <v>1353</v>
      </c>
      <c r="H838" t="s">
        <v>1353</v>
      </c>
      <c r="I838" t="s">
        <v>573</v>
      </c>
      <c r="J838" t="str">
        <f t="shared" si="20"/>
        <v>Scope 3UK electricity T&amp;D for EVsCars (by market segment)LuxuryPlug-in Hybrid Electric Vehiclemiles</v>
      </c>
      <c r="K838" t="s">
        <v>892</v>
      </c>
      <c r="L838" s="125">
        <v>3.2200000000000002E-3</v>
      </c>
      <c r="M838" t="s">
        <v>1514</v>
      </c>
      <c r="N838" t="s">
        <v>1509</v>
      </c>
      <c r="O838">
        <v>2021</v>
      </c>
    </row>
    <row r="839" spans="1:15" hidden="1">
      <c r="A839" t="s">
        <v>497</v>
      </c>
      <c r="B839" t="s">
        <v>1383</v>
      </c>
      <c r="C839" s="137" t="s">
        <v>1351</v>
      </c>
      <c r="D839" t="s">
        <v>1360</v>
      </c>
      <c r="F839" t="s">
        <v>1355</v>
      </c>
      <c r="G839" t="s">
        <v>473</v>
      </c>
      <c r="H839" t="s">
        <v>473</v>
      </c>
      <c r="I839" t="s">
        <v>573</v>
      </c>
      <c r="J839" t="str">
        <f t="shared" si="20"/>
        <v>Scope 3UK electricity T&amp;D for EVsCars (by market segment)LuxuryBattery Electric Vehiclekm</v>
      </c>
      <c r="K839" t="s">
        <v>891</v>
      </c>
      <c r="L839" s="125">
        <v>4.8699999999999993E-3</v>
      </c>
      <c r="M839" t="s">
        <v>1514</v>
      </c>
      <c r="N839" t="s">
        <v>1509</v>
      </c>
      <c r="O839">
        <v>2021</v>
      </c>
    </row>
    <row r="840" spans="1:15" hidden="1">
      <c r="A840" t="s">
        <v>497</v>
      </c>
      <c r="B840" t="s">
        <v>1383</v>
      </c>
      <c r="C840" s="137" t="s">
        <v>1351</v>
      </c>
      <c r="D840" t="s">
        <v>1360</v>
      </c>
      <c r="F840" t="s">
        <v>1355</v>
      </c>
      <c r="G840" t="s">
        <v>1353</v>
      </c>
      <c r="H840" t="s">
        <v>1353</v>
      </c>
      <c r="I840" t="s">
        <v>573</v>
      </c>
      <c r="J840" t="str">
        <f t="shared" si="20"/>
        <v>Scope 3UK electricity T&amp;D for EVsCars (by market segment)LuxuryBattery Electric Vehiclemiles</v>
      </c>
      <c r="K840" t="s">
        <v>892</v>
      </c>
      <c r="L840" s="125">
        <v>7.8300000000000002E-3</v>
      </c>
      <c r="M840" t="s">
        <v>1514</v>
      </c>
      <c r="N840" t="s">
        <v>1509</v>
      </c>
      <c r="O840">
        <v>2021</v>
      </c>
    </row>
    <row r="841" spans="1:15" hidden="1">
      <c r="A841" t="s">
        <v>497</v>
      </c>
      <c r="B841" t="s">
        <v>1383</v>
      </c>
      <c r="C841" s="137" t="s">
        <v>1351</v>
      </c>
      <c r="D841" t="s">
        <v>1361</v>
      </c>
      <c r="F841" t="s">
        <v>1354</v>
      </c>
      <c r="G841" t="s">
        <v>473</v>
      </c>
      <c r="H841" t="s">
        <v>473</v>
      </c>
      <c r="I841" t="s">
        <v>573</v>
      </c>
      <c r="J841" t="str">
        <f t="shared" si="20"/>
        <v>Scope 3UK electricity T&amp;D for EVsCars (by market segment)SportsPlug-in Hybrid Electric Vehiclekm</v>
      </c>
      <c r="K841" t="s">
        <v>893</v>
      </c>
      <c r="L841" s="125">
        <v>1.5E-3</v>
      </c>
      <c r="M841" t="s">
        <v>1514</v>
      </c>
      <c r="N841" t="s">
        <v>1509</v>
      </c>
      <c r="O841">
        <v>2021</v>
      </c>
    </row>
    <row r="842" spans="1:15" hidden="1">
      <c r="A842" t="s">
        <v>497</v>
      </c>
      <c r="B842" t="s">
        <v>1383</v>
      </c>
      <c r="C842" s="137" t="s">
        <v>1351</v>
      </c>
      <c r="D842" t="s">
        <v>1361</v>
      </c>
      <c r="F842" t="s">
        <v>1354</v>
      </c>
      <c r="G842" t="s">
        <v>1353</v>
      </c>
      <c r="H842" t="s">
        <v>1353</v>
      </c>
      <c r="I842" t="s">
        <v>573</v>
      </c>
      <c r="J842" t="str">
        <f t="shared" si="20"/>
        <v>Scope 3UK electricity T&amp;D for EVsCars (by market segment)SportsPlug-in Hybrid Electric Vehiclemiles</v>
      </c>
      <c r="K842" t="s">
        <v>894</v>
      </c>
      <c r="L842" s="125">
        <v>2.4100000000000002E-3</v>
      </c>
      <c r="M842" t="s">
        <v>1514</v>
      </c>
      <c r="N842" t="s">
        <v>1509</v>
      </c>
      <c r="O842">
        <v>2021</v>
      </c>
    </row>
    <row r="843" spans="1:15" hidden="1">
      <c r="A843" t="s">
        <v>497</v>
      </c>
      <c r="B843" t="s">
        <v>1383</v>
      </c>
      <c r="C843" s="137" t="s">
        <v>1351</v>
      </c>
      <c r="D843" t="s">
        <v>1361</v>
      </c>
      <c r="F843" t="s">
        <v>1355</v>
      </c>
      <c r="G843" t="s">
        <v>473</v>
      </c>
      <c r="H843" t="s">
        <v>473</v>
      </c>
      <c r="I843" t="s">
        <v>573</v>
      </c>
      <c r="J843" t="str">
        <f t="shared" si="20"/>
        <v>Scope 3UK electricity T&amp;D for EVsCars (by market segment)SportsBattery Electric Vehiclekm</v>
      </c>
      <c r="K843" t="s">
        <v>893</v>
      </c>
      <c r="L843" s="125">
        <v>6.0800000000000003E-3</v>
      </c>
      <c r="M843" t="s">
        <v>1514</v>
      </c>
      <c r="N843" t="s">
        <v>1509</v>
      </c>
      <c r="O843">
        <v>2021</v>
      </c>
    </row>
    <row r="844" spans="1:15" hidden="1">
      <c r="A844" t="s">
        <v>497</v>
      </c>
      <c r="B844" t="s">
        <v>1383</v>
      </c>
      <c r="C844" s="137" t="s">
        <v>1351</v>
      </c>
      <c r="D844" t="s">
        <v>1361</v>
      </c>
      <c r="F844" t="s">
        <v>1355</v>
      </c>
      <c r="G844" t="s">
        <v>1353</v>
      </c>
      <c r="H844" t="s">
        <v>1353</v>
      </c>
      <c r="I844" t="s">
        <v>573</v>
      </c>
      <c r="J844" t="str">
        <f t="shared" si="20"/>
        <v>Scope 3UK electricity T&amp;D for EVsCars (by market segment)SportsBattery Electric Vehiclemiles</v>
      </c>
      <c r="K844" t="s">
        <v>894</v>
      </c>
      <c r="L844" s="125">
        <v>9.7799999999999988E-3</v>
      </c>
      <c r="M844" t="s">
        <v>1514</v>
      </c>
      <c r="N844" t="s">
        <v>1509</v>
      </c>
      <c r="O844">
        <v>2021</v>
      </c>
    </row>
    <row r="845" spans="1:15" hidden="1">
      <c r="A845" t="s">
        <v>497</v>
      </c>
      <c r="B845" t="s">
        <v>1383</v>
      </c>
      <c r="C845" s="137" t="s">
        <v>1351</v>
      </c>
      <c r="D845" t="s">
        <v>1362</v>
      </c>
      <c r="F845" t="s">
        <v>1354</v>
      </c>
      <c r="G845" t="s">
        <v>473</v>
      </c>
      <c r="H845" t="s">
        <v>473</v>
      </c>
      <c r="I845" t="s">
        <v>573</v>
      </c>
      <c r="J845" t="str">
        <f t="shared" si="20"/>
        <v>Scope 3UK electricity T&amp;D for EVsCars (by market segment)Dual purpose 4X4Plug-in Hybrid Electric Vehiclekm</v>
      </c>
      <c r="K845" t="s">
        <v>895</v>
      </c>
      <c r="L845" s="125">
        <v>2.4599999999999999E-3</v>
      </c>
      <c r="M845" t="s">
        <v>1514</v>
      </c>
      <c r="N845" t="s">
        <v>1509</v>
      </c>
      <c r="O845">
        <v>2021</v>
      </c>
    </row>
    <row r="846" spans="1:15" hidden="1">
      <c r="A846" t="s">
        <v>497</v>
      </c>
      <c r="B846" t="s">
        <v>1383</v>
      </c>
      <c r="C846" s="137" t="s">
        <v>1351</v>
      </c>
      <c r="D846" t="s">
        <v>1362</v>
      </c>
      <c r="F846" t="s">
        <v>1354</v>
      </c>
      <c r="G846" t="s">
        <v>1353</v>
      </c>
      <c r="H846" t="s">
        <v>1353</v>
      </c>
      <c r="I846" t="s">
        <v>573</v>
      </c>
      <c r="J846" t="str">
        <f t="shared" si="20"/>
        <v>Scope 3UK electricity T&amp;D for EVsCars (by market segment)Dual purpose 4X4Plug-in Hybrid Electric Vehiclemiles</v>
      </c>
      <c r="K846" t="s">
        <v>896</v>
      </c>
      <c r="L846" s="125">
        <v>3.9499999999999995E-3</v>
      </c>
      <c r="M846" t="s">
        <v>1514</v>
      </c>
      <c r="N846" t="s">
        <v>1509</v>
      </c>
      <c r="O846">
        <v>2021</v>
      </c>
    </row>
    <row r="847" spans="1:15" hidden="1">
      <c r="A847" t="s">
        <v>497</v>
      </c>
      <c r="B847" t="s">
        <v>1383</v>
      </c>
      <c r="C847" s="137" t="s">
        <v>1351</v>
      </c>
      <c r="D847" t="s">
        <v>1362</v>
      </c>
      <c r="F847" t="s">
        <v>1355</v>
      </c>
      <c r="G847" t="s">
        <v>473</v>
      </c>
      <c r="H847" t="s">
        <v>473</v>
      </c>
      <c r="I847" t="s">
        <v>573</v>
      </c>
      <c r="J847" t="str">
        <f t="shared" si="20"/>
        <v>Scope 3UK electricity T&amp;D for EVsCars (by market segment)Dual purpose 4X4Battery Electric Vehiclekm</v>
      </c>
      <c r="K847" t="s">
        <v>895</v>
      </c>
      <c r="L847" s="125">
        <v>5.5500000000000002E-3</v>
      </c>
      <c r="M847" t="s">
        <v>1514</v>
      </c>
      <c r="N847" t="s">
        <v>1509</v>
      </c>
      <c r="O847">
        <v>2021</v>
      </c>
    </row>
    <row r="848" spans="1:15" hidden="1">
      <c r="A848" t="s">
        <v>497</v>
      </c>
      <c r="B848" t="s">
        <v>1383</v>
      </c>
      <c r="C848" s="137" t="s">
        <v>1351</v>
      </c>
      <c r="D848" t="s">
        <v>1362</v>
      </c>
      <c r="F848" t="s">
        <v>1355</v>
      </c>
      <c r="G848" t="s">
        <v>1353</v>
      </c>
      <c r="H848" t="s">
        <v>1353</v>
      </c>
      <c r="I848" t="s">
        <v>573</v>
      </c>
      <c r="J848" t="str">
        <f t="shared" si="20"/>
        <v>Scope 3UK electricity T&amp;D for EVsCars (by market segment)Dual purpose 4X4Battery Electric Vehiclemiles</v>
      </c>
      <c r="K848" t="s">
        <v>896</v>
      </c>
      <c r="L848" s="125">
        <v>8.9199999999999991E-3</v>
      </c>
      <c r="M848" t="s">
        <v>1514</v>
      </c>
      <c r="N848" t="s">
        <v>1509</v>
      </c>
      <c r="O848">
        <v>2021</v>
      </c>
    </row>
    <row r="849" spans="1:15" hidden="1">
      <c r="A849" t="s">
        <v>497</v>
      </c>
      <c r="B849" t="s">
        <v>1383</v>
      </c>
      <c r="C849" s="137" t="s">
        <v>1351</v>
      </c>
      <c r="D849" t="s">
        <v>1363</v>
      </c>
      <c r="F849" t="s">
        <v>1354</v>
      </c>
      <c r="G849" t="s">
        <v>473</v>
      </c>
      <c r="H849" t="s">
        <v>473</v>
      </c>
      <c r="I849" t="s">
        <v>573</v>
      </c>
      <c r="J849" t="str">
        <f t="shared" si="20"/>
        <v>Scope 3UK electricity T&amp;D for EVsCars (by market segment)MPVPlug-in Hybrid Electric Vehiclekm</v>
      </c>
      <c r="K849" t="s">
        <v>897</v>
      </c>
      <c r="L849" s="125"/>
      <c r="M849" t="s">
        <v>1514</v>
      </c>
      <c r="N849" t="s">
        <v>1509</v>
      </c>
      <c r="O849">
        <v>2021</v>
      </c>
    </row>
    <row r="850" spans="1:15" hidden="1">
      <c r="A850" t="s">
        <v>497</v>
      </c>
      <c r="B850" t="s">
        <v>1383</v>
      </c>
      <c r="C850" s="137" t="s">
        <v>1351</v>
      </c>
      <c r="D850" t="s">
        <v>1363</v>
      </c>
      <c r="F850" t="s">
        <v>1354</v>
      </c>
      <c r="G850" t="s">
        <v>1353</v>
      </c>
      <c r="H850" t="s">
        <v>1353</v>
      </c>
      <c r="I850" t="s">
        <v>573</v>
      </c>
      <c r="J850" t="str">
        <f t="shared" si="20"/>
        <v>Scope 3UK electricity T&amp;D for EVsCars (by market segment)MPVPlug-in Hybrid Electric Vehiclemiles</v>
      </c>
      <c r="K850" t="s">
        <v>898</v>
      </c>
      <c r="L850" s="125"/>
      <c r="M850" t="s">
        <v>1514</v>
      </c>
      <c r="N850" t="s">
        <v>1509</v>
      </c>
      <c r="O850">
        <v>2021</v>
      </c>
    </row>
    <row r="851" spans="1:15" hidden="1">
      <c r="A851" t="s">
        <v>497</v>
      </c>
      <c r="B851" t="s">
        <v>1383</v>
      </c>
      <c r="C851" s="137" t="s">
        <v>1351</v>
      </c>
      <c r="D851" t="s">
        <v>1363</v>
      </c>
      <c r="F851" t="s">
        <v>1355</v>
      </c>
      <c r="G851" t="s">
        <v>473</v>
      </c>
      <c r="H851" t="s">
        <v>473</v>
      </c>
      <c r="I851" t="s">
        <v>573</v>
      </c>
      <c r="J851" t="str">
        <f t="shared" si="20"/>
        <v>Scope 3UK electricity T&amp;D for EVsCars (by market segment)MPVBattery Electric Vehiclekm</v>
      </c>
      <c r="K851" t="s">
        <v>897</v>
      </c>
      <c r="L851" s="125">
        <v>5.62E-3</v>
      </c>
      <c r="M851" t="s">
        <v>1514</v>
      </c>
      <c r="N851" t="s">
        <v>1509</v>
      </c>
      <c r="O851">
        <v>2021</v>
      </c>
    </row>
    <row r="852" spans="1:15" hidden="1">
      <c r="A852" t="s">
        <v>497</v>
      </c>
      <c r="B852" t="s">
        <v>1383</v>
      </c>
      <c r="C852" s="137" t="s">
        <v>1351</v>
      </c>
      <c r="D852" t="s">
        <v>1363</v>
      </c>
      <c r="F852" t="s">
        <v>1355</v>
      </c>
      <c r="G852" t="s">
        <v>1353</v>
      </c>
      <c r="H852" t="s">
        <v>1353</v>
      </c>
      <c r="I852" t="s">
        <v>573</v>
      </c>
      <c r="J852" t="str">
        <f t="shared" si="20"/>
        <v>Scope 3UK electricity T&amp;D for EVsCars (by market segment)MPVBattery Electric Vehiclemiles</v>
      </c>
      <c r="K852" t="s">
        <v>898</v>
      </c>
      <c r="L852" s="125">
        <v>9.0399999999999994E-3</v>
      </c>
      <c r="M852" t="s">
        <v>1514</v>
      </c>
      <c r="N852" t="s">
        <v>1509</v>
      </c>
      <c r="O852">
        <v>2021</v>
      </c>
    </row>
    <row r="853" spans="1:15" hidden="1">
      <c r="A853" t="s">
        <v>497</v>
      </c>
      <c r="B853" t="s">
        <v>1383</v>
      </c>
      <c r="C853" t="s">
        <v>1364</v>
      </c>
      <c r="D853" t="s">
        <v>216</v>
      </c>
      <c r="F853" t="s">
        <v>1354</v>
      </c>
      <c r="G853" t="s">
        <v>473</v>
      </c>
      <c r="H853" t="s">
        <v>473</v>
      </c>
      <c r="I853" t="s">
        <v>573</v>
      </c>
      <c r="J853" t="str">
        <f t="shared" si="20"/>
        <v>Scope 3UK electricity T&amp;D for EVsCars (by size)Small carPlug-in Hybrid Electric Vehiclekm</v>
      </c>
      <c r="K853" t="s">
        <v>899</v>
      </c>
      <c r="L853" s="125">
        <v>2.7100000000000002E-3</v>
      </c>
      <c r="M853" t="s">
        <v>1514</v>
      </c>
      <c r="N853" t="s">
        <v>1509</v>
      </c>
      <c r="O853">
        <v>2021</v>
      </c>
    </row>
    <row r="854" spans="1:15" hidden="1">
      <c r="A854" t="s">
        <v>497</v>
      </c>
      <c r="B854" t="s">
        <v>1383</v>
      </c>
      <c r="C854" t="s">
        <v>1364</v>
      </c>
      <c r="D854" t="s">
        <v>216</v>
      </c>
      <c r="F854" t="s">
        <v>1354</v>
      </c>
      <c r="G854" t="s">
        <v>1353</v>
      </c>
      <c r="H854" t="s">
        <v>1353</v>
      </c>
      <c r="I854" t="s">
        <v>573</v>
      </c>
      <c r="J854" t="str">
        <f t="shared" si="20"/>
        <v>Scope 3UK electricity T&amp;D for EVsCars (by size)Small carPlug-in Hybrid Electric Vehiclemiles</v>
      </c>
      <c r="K854" t="s">
        <v>900</v>
      </c>
      <c r="L854" s="125">
        <v>4.3599999999999993E-3</v>
      </c>
      <c r="M854" t="s">
        <v>1514</v>
      </c>
      <c r="N854" t="s">
        <v>1509</v>
      </c>
      <c r="O854">
        <v>2021</v>
      </c>
    </row>
    <row r="855" spans="1:15" hidden="1">
      <c r="A855" t="s">
        <v>497</v>
      </c>
      <c r="B855" t="s">
        <v>1383</v>
      </c>
      <c r="C855" t="s">
        <v>1364</v>
      </c>
      <c r="D855" t="s">
        <v>216</v>
      </c>
      <c r="F855" t="s">
        <v>1355</v>
      </c>
      <c r="G855" t="s">
        <v>473</v>
      </c>
      <c r="H855" t="s">
        <v>473</v>
      </c>
      <c r="I855" t="s">
        <v>573</v>
      </c>
      <c r="J855" t="str">
        <f t="shared" si="20"/>
        <v>Scope 3UK electricity T&amp;D for EVsCars (by size)Small carBattery Electric Vehiclekm</v>
      </c>
      <c r="K855" t="s">
        <v>899</v>
      </c>
      <c r="L855" s="125">
        <v>3.7000000000000002E-3</v>
      </c>
      <c r="M855" t="s">
        <v>1514</v>
      </c>
      <c r="N855" t="s">
        <v>1509</v>
      </c>
      <c r="O855">
        <v>2021</v>
      </c>
    </row>
    <row r="856" spans="1:15" hidden="1">
      <c r="A856" t="s">
        <v>497</v>
      </c>
      <c r="B856" t="s">
        <v>1383</v>
      </c>
      <c r="C856" t="s">
        <v>1364</v>
      </c>
      <c r="D856" t="s">
        <v>216</v>
      </c>
      <c r="F856" t="s">
        <v>1355</v>
      </c>
      <c r="G856" t="s">
        <v>1353</v>
      </c>
      <c r="H856" t="s">
        <v>1353</v>
      </c>
      <c r="I856" t="s">
        <v>573</v>
      </c>
      <c r="J856" t="str">
        <f t="shared" si="20"/>
        <v>Scope 3UK electricity T&amp;D for EVsCars (by size)Small carBattery Electric Vehiclemiles</v>
      </c>
      <c r="K856" t="s">
        <v>900</v>
      </c>
      <c r="L856" s="125">
        <v>5.9700000000000005E-3</v>
      </c>
      <c r="M856" t="s">
        <v>1514</v>
      </c>
      <c r="N856" t="s">
        <v>1509</v>
      </c>
      <c r="O856">
        <v>2021</v>
      </c>
    </row>
    <row r="857" spans="1:15" hidden="1">
      <c r="A857" t="s">
        <v>497</v>
      </c>
      <c r="B857" t="s">
        <v>1383</v>
      </c>
      <c r="C857" t="s">
        <v>1364</v>
      </c>
      <c r="D857" t="s">
        <v>137</v>
      </c>
      <c r="F857" t="s">
        <v>1354</v>
      </c>
      <c r="G857" t="s">
        <v>473</v>
      </c>
      <c r="H857" t="s">
        <v>473</v>
      </c>
      <c r="I857" t="s">
        <v>573</v>
      </c>
      <c r="J857" t="str">
        <f t="shared" si="20"/>
        <v>Scope 3UK electricity T&amp;D for EVsCars (by size)Medium carPlug-in Hybrid Electric Vehiclekm</v>
      </c>
      <c r="K857" t="s">
        <v>901</v>
      </c>
      <c r="L857" s="125">
        <v>1.75E-3</v>
      </c>
      <c r="M857" t="s">
        <v>1514</v>
      </c>
      <c r="N857" t="s">
        <v>1509</v>
      </c>
      <c r="O857">
        <v>2021</v>
      </c>
    </row>
    <row r="858" spans="1:15" hidden="1">
      <c r="A858" t="s">
        <v>497</v>
      </c>
      <c r="B858" t="s">
        <v>1383</v>
      </c>
      <c r="C858" t="s">
        <v>1364</v>
      </c>
      <c r="D858" t="s">
        <v>137</v>
      </c>
      <c r="F858" t="s">
        <v>1354</v>
      </c>
      <c r="G858" t="s">
        <v>1353</v>
      </c>
      <c r="H858" t="s">
        <v>1353</v>
      </c>
      <c r="I858" t="s">
        <v>573</v>
      </c>
      <c r="J858" t="str">
        <f t="shared" si="20"/>
        <v>Scope 3UK electricity T&amp;D for EVsCars (by size)Medium carPlug-in Hybrid Electric Vehiclemiles</v>
      </c>
      <c r="K858" t="s">
        <v>902</v>
      </c>
      <c r="L858" s="125">
        <v>2.82E-3</v>
      </c>
      <c r="M858" t="s">
        <v>1514</v>
      </c>
      <c r="N858" t="s">
        <v>1509</v>
      </c>
      <c r="O858">
        <v>2021</v>
      </c>
    </row>
    <row r="859" spans="1:15" hidden="1">
      <c r="A859" t="s">
        <v>497</v>
      </c>
      <c r="B859" t="s">
        <v>1383</v>
      </c>
      <c r="C859" t="s">
        <v>1364</v>
      </c>
      <c r="D859" t="s">
        <v>137</v>
      </c>
      <c r="F859" t="s">
        <v>1355</v>
      </c>
      <c r="G859" t="s">
        <v>473</v>
      </c>
      <c r="H859" t="s">
        <v>473</v>
      </c>
      <c r="I859" t="s">
        <v>573</v>
      </c>
      <c r="J859" t="str">
        <f t="shared" si="20"/>
        <v>Scope 3UK electricity T&amp;D for EVsCars (by size)Medium carBattery Electric Vehiclekm</v>
      </c>
      <c r="K859" t="s">
        <v>901</v>
      </c>
      <c r="L859" s="125">
        <v>4.28E-3</v>
      </c>
      <c r="M859" t="s">
        <v>1514</v>
      </c>
      <c r="N859" t="s">
        <v>1509</v>
      </c>
      <c r="O859">
        <v>2021</v>
      </c>
    </row>
    <row r="860" spans="1:15" hidden="1">
      <c r="A860" t="s">
        <v>497</v>
      </c>
      <c r="B860" t="s">
        <v>1383</v>
      </c>
      <c r="C860" t="s">
        <v>1364</v>
      </c>
      <c r="D860" t="s">
        <v>137</v>
      </c>
      <c r="F860" t="s">
        <v>1355</v>
      </c>
      <c r="G860" t="s">
        <v>1353</v>
      </c>
      <c r="H860" t="s">
        <v>1353</v>
      </c>
      <c r="I860" t="s">
        <v>573</v>
      </c>
      <c r="J860" t="str">
        <f t="shared" si="20"/>
        <v>Scope 3UK electricity T&amp;D for EVsCars (by size)Medium carBattery Electric Vehiclemiles</v>
      </c>
      <c r="K860" t="s">
        <v>902</v>
      </c>
      <c r="L860" s="125">
        <v>6.8699999999999994E-3</v>
      </c>
      <c r="M860" t="s">
        <v>1514</v>
      </c>
      <c r="N860" t="s">
        <v>1509</v>
      </c>
      <c r="O860">
        <v>2021</v>
      </c>
    </row>
    <row r="861" spans="1:15" hidden="1">
      <c r="A861" t="s">
        <v>497</v>
      </c>
      <c r="B861" t="s">
        <v>1383</v>
      </c>
      <c r="C861" t="s">
        <v>1364</v>
      </c>
      <c r="D861" t="s">
        <v>217</v>
      </c>
      <c r="F861" t="s">
        <v>1354</v>
      </c>
      <c r="G861" t="s">
        <v>473</v>
      </c>
      <c r="H861" t="s">
        <v>473</v>
      </c>
      <c r="I861" t="s">
        <v>573</v>
      </c>
      <c r="J861" t="str">
        <f t="shared" si="20"/>
        <v>Scope 3UK electricity T&amp;D for EVsCars (by size)Large carPlug-in Hybrid Electric Vehiclekm</v>
      </c>
      <c r="K861" t="s">
        <v>903</v>
      </c>
      <c r="L861" s="125">
        <v>2.2899999999999999E-3</v>
      </c>
      <c r="M861" t="s">
        <v>1514</v>
      </c>
      <c r="N861" t="s">
        <v>1509</v>
      </c>
      <c r="O861">
        <v>2021</v>
      </c>
    </row>
    <row r="862" spans="1:15" hidden="1">
      <c r="A862" t="s">
        <v>497</v>
      </c>
      <c r="B862" t="s">
        <v>1383</v>
      </c>
      <c r="C862" t="s">
        <v>1364</v>
      </c>
      <c r="D862" t="s">
        <v>217</v>
      </c>
      <c r="F862" t="s">
        <v>1354</v>
      </c>
      <c r="G862" t="s">
        <v>1353</v>
      </c>
      <c r="H862" t="s">
        <v>1353</v>
      </c>
      <c r="I862" t="s">
        <v>573</v>
      </c>
      <c r="J862" t="str">
        <f t="shared" si="20"/>
        <v>Scope 3UK electricity T&amp;D for EVsCars (by size)Large carPlug-in Hybrid Electric Vehiclemiles</v>
      </c>
      <c r="K862" t="s">
        <v>904</v>
      </c>
      <c r="L862" s="125">
        <v>3.6800000000000001E-3</v>
      </c>
      <c r="M862" t="s">
        <v>1514</v>
      </c>
      <c r="N862" t="s">
        <v>1509</v>
      </c>
      <c r="O862">
        <v>2021</v>
      </c>
    </row>
    <row r="863" spans="1:15" hidden="1">
      <c r="A863" t="s">
        <v>497</v>
      </c>
      <c r="B863" t="s">
        <v>1383</v>
      </c>
      <c r="C863" t="s">
        <v>1364</v>
      </c>
      <c r="D863" t="s">
        <v>217</v>
      </c>
      <c r="F863" t="s">
        <v>1355</v>
      </c>
      <c r="G863" t="s">
        <v>473</v>
      </c>
      <c r="H863" t="s">
        <v>473</v>
      </c>
      <c r="I863" t="s">
        <v>573</v>
      </c>
      <c r="J863" t="str">
        <f t="shared" si="20"/>
        <v>Scope 3UK electricity T&amp;D for EVsCars (by size)Large carBattery Electric Vehiclekm</v>
      </c>
      <c r="K863" t="s">
        <v>903</v>
      </c>
      <c r="L863" s="125">
        <v>4.9299999999999995E-3</v>
      </c>
      <c r="M863" t="s">
        <v>1514</v>
      </c>
      <c r="N863" t="s">
        <v>1509</v>
      </c>
      <c r="O863">
        <v>2021</v>
      </c>
    </row>
    <row r="864" spans="1:15" hidden="1">
      <c r="A864" t="s">
        <v>497</v>
      </c>
      <c r="B864" t="s">
        <v>1383</v>
      </c>
      <c r="C864" t="s">
        <v>1364</v>
      </c>
      <c r="D864" t="s">
        <v>217</v>
      </c>
      <c r="F864" t="s">
        <v>1355</v>
      </c>
      <c r="G864" t="s">
        <v>1353</v>
      </c>
      <c r="H864" t="s">
        <v>1353</v>
      </c>
      <c r="I864" t="s">
        <v>573</v>
      </c>
      <c r="J864" t="str">
        <f t="shared" si="20"/>
        <v>Scope 3UK electricity T&amp;D for EVsCars (by size)Large carBattery Electric Vehiclemiles</v>
      </c>
      <c r="K864" t="s">
        <v>904</v>
      </c>
      <c r="L864" s="125">
        <v>7.9400000000000009E-3</v>
      </c>
      <c r="M864" t="s">
        <v>1514</v>
      </c>
      <c r="N864" t="s">
        <v>1509</v>
      </c>
      <c r="O864">
        <v>2021</v>
      </c>
    </row>
    <row r="865" spans="1:15" hidden="1">
      <c r="A865" t="s">
        <v>497</v>
      </c>
      <c r="B865" t="s">
        <v>1383</v>
      </c>
      <c r="C865" t="s">
        <v>1364</v>
      </c>
      <c r="D865" t="s">
        <v>218</v>
      </c>
      <c r="F865" t="s">
        <v>1354</v>
      </c>
      <c r="G865" t="s">
        <v>473</v>
      </c>
      <c r="H865" t="s">
        <v>473</v>
      </c>
      <c r="I865" t="s">
        <v>573</v>
      </c>
      <c r="J865" t="str">
        <f t="shared" si="20"/>
        <v>Scope 3UK electricity T&amp;D for EVsCars (by size)Average carPlug-in Hybrid Electric Vehiclekm</v>
      </c>
      <c r="K865" t="s">
        <v>905</v>
      </c>
      <c r="L865" s="125">
        <v>2.1099999999999999E-3</v>
      </c>
      <c r="M865" t="s">
        <v>1514</v>
      </c>
      <c r="N865" t="s">
        <v>1509</v>
      </c>
      <c r="O865">
        <v>2021</v>
      </c>
    </row>
    <row r="866" spans="1:15" hidden="1">
      <c r="A866" t="s">
        <v>497</v>
      </c>
      <c r="B866" t="s">
        <v>1383</v>
      </c>
      <c r="C866" t="s">
        <v>1364</v>
      </c>
      <c r="D866" t="s">
        <v>218</v>
      </c>
      <c r="F866" t="s">
        <v>1354</v>
      </c>
      <c r="G866" t="s">
        <v>1353</v>
      </c>
      <c r="H866" t="s">
        <v>1353</v>
      </c>
      <c r="I866" t="s">
        <v>573</v>
      </c>
      <c r="J866" t="str">
        <f t="shared" si="20"/>
        <v>Scope 3UK electricity T&amp;D for EVsCars (by size)Average carPlug-in Hybrid Electric Vehiclemiles</v>
      </c>
      <c r="K866" t="s">
        <v>906</v>
      </c>
      <c r="L866" s="125">
        <v>3.3900000000000002E-3</v>
      </c>
      <c r="M866" t="s">
        <v>1514</v>
      </c>
      <c r="N866" t="s">
        <v>1509</v>
      </c>
      <c r="O866">
        <v>2021</v>
      </c>
    </row>
    <row r="867" spans="1:15" hidden="1">
      <c r="A867" t="s">
        <v>497</v>
      </c>
      <c r="B867" t="s">
        <v>1383</v>
      </c>
      <c r="C867" t="s">
        <v>1364</v>
      </c>
      <c r="D867" t="s">
        <v>218</v>
      </c>
      <c r="F867" t="s">
        <v>1355</v>
      </c>
      <c r="G867" t="s">
        <v>473</v>
      </c>
      <c r="H867" t="s">
        <v>473</v>
      </c>
      <c r="I867" t="s">
        <v>573</v>
      </c>
      <c r="J867" t="str">
        <f t="shared" si="20"/>
        <v>Scope 3UK electricity T&amp;D for EVsCars (by size)Average carBattery Electric Vehiclekm</v>
      </c>
      <c r="K867" t="s">
        <v>905</v>
      </c>
      <c r="L867" s="125">
        <v>4.4599999999999996E-3</v>
      </c>
      <c r="M867" t="s">
        <v>1514</v>
      </c>
      <c r="N867" t="s">
        <v>1509</v>
      </c>
      <c r="O867">
        <v>2021</v>
      </c>
    </row>
    <row r="868" spans="1:15" hidden="1">
      <c r="A868" t="s">
        <v>497</v>
      </c>
      <c r="B868" t="s">
        <v>1383</v>
      </c>
      <c r="C868" t="s">
        <v>1364</v>
      </c>
      <c r="D868" t="s">
        <v>218</v>
      </c>
      <c r="F868" t="s">
        <v>1355</v>
      </c>
      <c r="G868" t="s">
        <v>1353</v>
      </c>
      <c r="H868" t="s">
        <v>1353</v>
      </c>
      <c r="I868" t="s">
        <v>573</v>
      </c>
      <c r="J868" t="str">
        <f t="shared" si="20"/>
        <v>Scope 3UK electricity T&amp;D for EVsCars (by size)Average carBattery Electric Vehiclemiles</v>
      </c>
      <c r="K868" t="s">
        <v>906</v>
      </c>
      <c r="L868" s="125">
        <v>7.1699999999999993E-3</v>
      </c>
      <c r="M868" t="s">
        <v>1514</v>
      </c>
      <c r="N868" t="s">
        <v>1509</v>
      </c>
      <c r="O868">
        <v>2021</v>
      </c>
    </row>
    <row r="869" spans="1:15" hidden="1">
      <c r="A869" t="s">
        <v>497</v>
      </c>
      <c r="B869" t="s">
        <v>1383</v>
      </c>
      <c r="C869" t="s">
        <v>221</v>
      </c>
      <c r="D869" t="s">
        <v>1365</v>
      </c>
      <c r="F869" t="s">
        <v>1354</v>
      </c>
      <c r="G869" t="s">
        <v>473</v>
      </c>
      <c r="H869" t="s">
        <v>473</v>
      </c>
      <c r="I869" t="s">
        <v>573</v>
      </c>
      <c r="J869" t="str">
        <f t="shared" si="20"/>
        <v>Scope 3UK electricity T&amp;D for EVsVansClass I (up to 1.305 tonnes)Plug-in Hybrid Electric Vehiclekm</v>
      </c>
      <c r="K869" t="s">
        <v>915</v>
      </c>
      <c r="L869" s="125"/>
      <c r="M869" t="s">
        <v>1514</v>
      </c>
      <c r="N869" t="s">
        <v>1509</v>
      </c>
      <c r="O869">
        <v>2021</v>
      </c>
    </row>
    <row r="870" spans="1:15" hidden="1">
      <c r="A870" t="s">
        <v>497</v>
      </c>
      <c r="B870" t="s">
        <v>1383</v>
      </c>
      <c r="C870" t="s">
        <v>221</v>
      </c>
      <c r="D870" t="s">
        <v>1365</v>
      </c>
      <c r="F870" t="s">
        <v>1354</v>
      </c>
      <c r="G870" t="s">
        <v>1353</v>
      </c>
      <c r="H870" t="s">
        <v>1353</v>
      </c>
      <c r="I870" t="s">
        <v>573</v>
      </c>
      <c r="J870" t="str">
        <f t="shared" si="20"/>
        <v>Scope 3UK electricity T&amp;D for EVsVansClass I (up to 1.305 tonnes)Plug-in Hybrid Electric Vehiclemiles</v>
      </c>
      <c r="K870" t="s">
        <v>916</v>
      </c>
      <c r="L870" s="125"/>
      <c r="M870" t="s">
        <v>1514</v>
      </c>
      <c r="N870" t="s">
        <v>1509</v>
      </c>
      <c r="O870">
        <v>2021</v>
      </c>
    </row>
    <row r="871" spans="1:15" hidden="1">
      <c r="A871" t="s">
        <v>497</v>
      </c>
      <c r="B871" t="s">
        <v>1383</v>
      </c>
      <c r="C871" t="s">
        <v>221</v>
      </c>
      <c r="D871" t="s">
        <v>1365</v>
      </c>
      <c r="F871" t="s">
        <v>1354</v>
      </c>
      <c r="G871" t="s">
        <v>205</v>
      </c>
      <c r="H871" t="s">
        <v>205</v>
      </c>
      <c r="I871" t="s">
        <v>573</v>
      </c>
      <c r="J871" t="str">
        <f t="shared" si="20"/>
        <v>Scope 3UK electricity T&amp;D for EVsVansClass I (up to 1.305 tonnes)Plug-in Hybrid Electric Vehicletonne.km</v>
      </c>
      <c r="K871" t="s">
        <v>932</v>
      </c>
      <c r="L871" s="125"/>
      <c r="M871" t="s">
        <v>1514</v>
      </c>
      <c r="N871" t="s">
        <v>1509</v>
      </c>
      <c r="O871">
        <v>2021</v>
      </c>
    </row>
    <row r="872" spans="1:15" hidden="1">
      <c r="A872" t="s">
        <v>497</v>
      </c>
      <c r="B872" t="s">
        <v>1383</v>
      </c>
      <c r="C872" t="s">
        <v>221</v>
      </c>
      <c r="D872" t="s">
        <v>1365</v>
      </c>
      <c r="F872" t="s">
        <v>1355</v>
      </c>
      <c r="G872" t="s">
        <v>473</v>
      </c>
      <c r="H872" t="s">
        <v>473</v>
      </c>
      <c r="I872" t="s">
        <v>573</v>
      </c>
      <c r="J872" t="str">
        <f t="shared" si="20"/>
        <v>Scope 3UK electricity T&amp;D for EVsVansClass I (up to 1.305 tonnes)Battery Electric Vehiclekm</v>
      </c>
      <c r="K872" t="s">
        <v>915</v>
      </c>
      <c r="L872" s="125">
        <v>3.2100000000000002E-3</v>
      </c>
      <c r="M872" t="s">
        <v>1514</v>
      </c>
      <c r="N872" t="s">
        <v>1509</v>
      </c>
      <c r="O872">
        <v>2021</v>
      </c>
    </row>
    <row r="873" spans="1:15" hidden="1">
      <c r="A873" t="s">
        <v>497</v>
      </c>
      <c r="B873" t="s">
        <v>1383</v>
      </c>
      <c r="C873" t="s">
        <v>221</v>
      </c>
      <c r="D873" t="s">
        <v>1365</v>
      </c>
      <c r="F873" t="s">
        <v>1355</v>
      </c>
      <c r="G873" t="s">
        <v>1353</v>
      </c>
      <c r="H873" t="s">
        <v>1353</v>
      </c>
      <c r="I873" t="s">
        <v>573</v>
      </c>
      <c r="J873" t="str">
        <f t="shared" si="20"/>
        <v>Scope 3UK electricity T&amp;D for EVsVansClass I (up to 1.305 tonnes)Battery Electric Vehiclemiles</v>
      </c>
      <c r="K873" t="s">
        <v>916</v>
      </c>
      <c r="L873" s="125">
        <v>5.1700000000000001E-3</v>
      </c>
      <c r="M873" t="s">
        <v>1514</v>
      </c>
      <c r="N873" t="s">
        <v>1509</v>
      </c>
      <c r="O873">
        <v>2021</v>
      </c>
    </row>
    <row r="874" spans="1:15" hidden="1">
      <c r="A874" t="s">
        <v>497</v>
      </c>
      <c r="B874" t="s">
        <v>1383</v>
      </c>
      <c r="C874" t="s">
        <v>221</v>
      </c>
      <c r="D874" t="s">
        <v>1365</v>
      </c>
      <c r="F874" t="s">
        <v>1355</v>
      </c>
      <c r="G874" t="s">
        <v>205</v>
      </c>
      <c r="H874" t="s">
        <v>205</v>
      </c>
      <c r="I874" t="s">
        <v>573</v>
      </c>
      <c r="J874" t="str">
        <f t="shared" si="20"/>
        <v>Scope 3UK electricity T&amp;D for EVsVansClass I (up to 1.305 tonnes)Battery Electric Vehicletonne.km</v>
      </c>
      <c r="K874" t="s">
        <v>932</v>
      </c>
      <c r="L874" s="125">
        <v>1.5269999999999999E-2</v>
      </c>
      <c r="M874" t="s">
        <v>1514</v>
      </c>
      <c r="N874" t="s">
        <v>1509</v>
      </c>
      <c r="O874">
        <v>2021</v>
      </c>
    </row>
    <row r="875" spans="1:15" hidden="1">
      <c r="A875" t="s">
        <v>497</v>
      </c>
      <c r="B875" t="s">
        <v>1383</v>
      </c>
      <c r="C875" t="s">
        <v>221</v>
      </c>
      <c r="D875" t="s">
        <v>1366</v>
      </c>
      <c r="F875" t="s">
        <v>1354</v>
      </c>
      <c r="G875" t="s">
        <v>473</v>
      </c>
      <c r="H875" t="s">
        <v>473</v>
      </c>
      <c r="I875" t="s">
        <v>573</v>
      </c>
      <c r="J875" t="str">
        <f t="shared" si="20"/>
        <v>Scope 3UK electricity T&amp;D for EVsVansClass II (1.305 to 1.74 tonnes)Plug-in Hybrid Electric Vehiclekm</v>
      </c>
      <c r="K875" t="s">
        <v>917</v>
      </c>
      <c r="L875" s="125"/>
      <c r="M875" t="s">
        <v>1514</v>
      </c>
      <c r="N875" t="s">
        <v>1509</v>
      </c>
      <c r="O875">
        <v>2021</v>
      </c>
    </row>
    <row r="876" spans="1:15" hidden="1">
      <c r="A876" t="s">
        <v>497</v>
      </c>
      <c r="B876" t="s">
        <v>1383</v>
      </c>
      <c r="C876" t="s">
        <v>221</v>
      </c>
      <c r="D876" t="s">
        <v>1366</v>
      </c>
      <c r="F876" t="s">
        <v>1354</v>
      </c>
      <c r="G876" t="s">
        <v>1353</v>
      </c>
      <c r="H876" t="s">
        <v>1353</v>
      </c>
      <c r="I876" t="s">
        <v>573</v>
      </c>
      <c r="J876" t="str">
        <f t="shared" si="20"/>
        <v>Scope 3UK electricity T&amp;D for EVsVansClass II (1.305 to 1.74 tonnes)Plug-in Hybrid Electric Vehiclemiles</v>
      </c>
      <c r="K876" t="s">
        <v>918</v>
      </c>
      <c r="L876" s="125"/>
      <c r="M876" t="s">
        <v>1514</v>
      </c>
      <c r="N876" t="s">
        <v>1509</v>
      </c>
      <c r="O876">
        <v>2021</v>
      </c>
    </row>
    <row r="877" spans="1:15" hidden="1">
      <c r="A877" t="s">
        <v>497</v>
      </c>
      <c r="B877" t="s">
        <v>1383</v>
      </c>
      <c r="C877" t="s">
        <v>221</v>
      </c>
      <c r="D877" t="s">
        <v>1366</v>
      </c>
      <c r="F877" t="s">
        <v>1354</v>
      </c>
      <c r="G877" t="s">
        <v>205</v>
      </c>
      <c r="H877" t="s">
        <v>205</v>
      </c>
      <c r="I877" t="s">
        <v>573</v>
      </c>
      <c r="J877" t="str">
        <f t="shared" si="20"/>
        <v>Scope 3UK electricity T&amp;D for EVsVansClass II (1.305 to 1.74 tonnes)Plug-in Hybrid Electric Vehicletonne.km</v>
      </c>
      <c r="K877" t="s">
        <v>933</v>
      </c>
      <c r="L877" s="125"/>
      <c r="M877" t="s">
        <v>1514</v>
      </c>
      <c r="N877" t="s">
        <v>1509</v>
      </c>
      <c r="O877">
        <v>2021</v>
      </c>
    </row>
    <row r="878" spans="1:15" hidden="1">
      <c r="A878" t="s">
        <v>497</v>
      </c>
      <c r="B878" t="s">
        <v>1383</v>
      </c>
      <c r="C878" t="s">
        <v>221</v>
      </c>
      <c r="D878" t="s">
        <v>1366</v>
      </c>
      <c r="F878" t="s">
        <v>1355</v>
      </c>
      <c r="G878" t="s">
        <v>473</v>
      </c>
      <c r="H878" t="s">
        <v>473</v>
      </c>
      <c r="I878" t="s">
        <v>573</v>
      </c>
      <c r="J878" t="str">
        <f t="shared" si="20"/>
        <v>Scope 3UK electricity T&amp;D for EVsVansClass II (1.305 to 1.74 tonnes)Battery Electric Vehiclekm</v>
      </c>
      <c r="K878" t="s">
        <v>917</v>
      </c>
      <c r="L878" s="125">
        <v>4.4399999999999995E-3</v>
      </c>
      <c r="M878" t="s">
        <v>1514</v>
      </c>
      <c r="N878" t="s">
        <v>1509</v>
      </c>
      <c r="O878">
        <v>2021</v>
      </c>
    </row>
    <row r="879" spans="1:15" hidden="1">
      <c r="A879" t="s">
        <v>497</v>
      </c>
      <c r="B879" t="s">
        <v>1383</v>
      </c>
      <c r="C879" t="s">
        <v>221</v>
      </c>
      <c r="D879" t="s">
        <v>1366</v>
      </c>
      <c r="F879" t="s">
        <v>1355</v>
      </c>
      <c r="G879" t="s">
        <v>1353</v>
      </c>
      <c r="H879" t="s">
        <v>1353</v>
      </c>
      <c r="I879" t="s">
        <v>573</v>
      </c>
      <c r="J879" t="str">
        <f t="shared" si="20"/>
        <v>Scope 3UK electricity T&amp;D for EVsVansClass II (1.305 to 1.74 tonnes)Battery Electric Vehiclemiles</v>
      </c>
      <c r="K879" t="s">
        <v>918</v>
      </c>
      <c r="L879" s="125">
        <v>7.1499999999999992E-3</v>
      </c>
      <c r="M879" t="s">
        <v>1514</v>
      </c>
      <c r="N879" t="s">
        <v>1509</v>
      </c>
      <c r="O879">
        <v>2021</v>
      </c>
    </row>
    <row r="880" spans="1:15" hidden="1">
      <c r="A880" t="s">
        <v>497</v>
      </c>
      <c r="B880" t="s">
        <v>1383</v>
      </c>
      <c r="C880" t="s">
        <v>221</v>
      </c>
      <c r="D880" t="s">
        <v>1366</v>
      </c>
      <c r="F880" t="s">
        <v>1355</v>
      </c>
      <c r="G880" t="s">
        <v>205</v>
      </c>
      <c r="H880" t="s">
        <v>205</v>
      </c>
      <c r="I880" t="s">
        <v>573</v>
      </c>
      <c r="J880" t="str">
        <f t="shared" si="20"/>
        <v>Scope 3UK electricity T&amp;D for EVsVansClass II (1.305 to 1.74 tonnes)Battery Electric Vehicletonne.km</v>
      </c>
      <c r="K880" t="s">
        <v>933</v>
      </c>
      <c r="L880" s="125">
        <v>1.9980000000000001E-2</v>
      </c>
      <c r="M880" t="s">
        <v>1514</v>
      </c>
      <c r="N880" t="s">
        <v>1509</v>
      </c>
      <c r="O880">
        <v>2021</v>
      </c>
    </row>
    <row r="881" spans="1:15" hidden="1">
      <c r="A881" t="s">
        <v>497</v>
      </c>
      <c r="B881" t="s">
        <v>1383</v>
      </c>
      <c r="C881" t="s">
        <v>221</v>
      </c>
      <c r="D881" t="s">
        <v>1367</v>
      </c>
      <c r="F881" t="s">
        <v>1354</v>
      </c>
      <c r="G881" t="s">
        <v>473</v>
      </c>
      <c r="H881" t="s">
        <v>473</v>
      </c>
      <c r="I881" t="s">
        <v>573</v>
      </c>
      <c r="J881" t="str">
        <f t="shared" si="20"/>
        <v>Scope 3UK electricity T&amp;D for EVsVansClass III (1.74 to 3.5 tonnes)Plug-in Hybrid Electric Vehiclekm</v>
      </c>
      <c r="K881" t="s">
        <v>919</v>
      </c>
      <c r="L881" s="125"/>
      <c r="M881" t="s">
        <v>1514</v>
      </c>
      <c r="N881" t="s">
        <v>1509</v>
      </c>
      <c r="O881">
        <v>2021</v>
      </c>
    </row>
    <row r="882" spans="1:15" hidden="1">
      <c r="A882" t="s">
        <v>497</v>
      </c>
      <c r="B882" t="s">
        <v>1383</v>
      </c>
      <c r="C882" t="s">
        <v>221</v>
      </c>
      <c r="D882" t="s">
        <v>1367</v>
      </c>
      <c r="F882" t="s">
        <v>1354</v>
      </c>
      <c r="G882" t="s">
        <v>1353</v>
      </c>
      <c r="H882" t="s">
        <v>1353</v>
      </c>
      <c r="I882" t="s">
        <v>573</v>
      </c>
      <c r="J882" t="str">
        <f t="shared" si="20"/>
        <v>Scope 3UK electricity T&amp;D for EVsVansClass III (1.74 to 3.5 tonnes)Plug-in Hybrid Electric Vehiclemiles</v>
      </c>
      <c r="K882" t="s">
        <v>920</v>
      </c>
      <c r="L882" s="125"/>
      <c r="M882" t="s">
        <v>1514</v>
      </c>
      <c r="N882" t="s">
        <v>1509</v>
      </c>
      <c r="O882">
        <v>2021</v>
      </c>
    </row>
    <row r="883" spans="1:15" hidden="1">
      <c r="A883" t="s">
        <v>497</v>
      </c>
      <c r="B883" t="s">
        <v>1383</v>
      </c>
      <c r="C883" t="s">
        <v>221</v>
      </c>
      <c r="D883" t="s">
        <v>1367</v>
      </c>
      <c r="F883" t="s">
        <v>1354</v>
      </c>
      <c r="G883" t="s">
        <v>205</v>
      </c>
      <c r="H883" t="s">
        <v>205</v>
      </c>
      <c r="I883" t="s">
        <v>573</v>
      </c>
      <c r="J883" t="str">
        <f t="shared" si="20"/>
        <v>Scope 3UK electricity T&amp;D for EVsVansClass III (1.74 to 3.5 tonnes)Plug-in Hybrid Electric Vehicletonne.km</v>
      </c>
      <c r="K883" t="s">
        <v>934</v>
      </c>
      <c r="L883" s="125"/>
      <c r="M883" t="s">
        <v>1514</v>
      </c>
      <c r="N883" t="s">
        <v>1509</v>
      </c>
      <c r="O883">
        <v>2021</v>
      </c>
    </row>
    <row r="884" spans="1:15" hidden="1">
      <c r="A884" t="s">
        <v>497</v>
      </c>
      <c r="B884" t="s">
        <v>1383</v>
      </c>
      <c r="C884" t="s">
        <v>221</v>
      </c>
      <c r="D884" t="s">
        <v>1367</v>
      </c>
      <c r="F884" t="s">
        <v>1355</v>
      </c>
      <c r="G884" t="s">
        <v>473</v>
      </c>
      <c r="H884" t="s">
        <v>473</v>
      </c>
      <c r="I884" t="s">
        <v>573</v>
      </c>
      <c r="J884" t="str">
        <f t="shared" si="20"/>
        <v>Scope 3UK electricity T&amp;D for EVsVansClass III (1.74 to 3.5 tonnes)Battery Electric Vehiclekm</v>
      </c>
      <c r="K884" t="s">
        <v>919</v>
      </c>
      <c r="L884" s="125">
        <v>6.2300000000000003E-3</v>
      </c>
      <c r="M884" t="s">
        <v>1514</v>
      </c>
      <c r="N884" t="s">
        <v>1509</v>
      </c>
      <c r="O884">
        <v>2021</v>
      </c>
    </row>
    <row r="885" spans="1:15" hidden="1">
      <c r="A885" t="s">
        <v>497</v>
      </c>
      <c r="B885" t="s">
        <v>1383</v>
      </c>
      <c r="C885" t="s">
        <v>221</v>
      </c>
      <c r="D885" t="s">
        <v>1367</v>
      </c>
      <c r="F885" t="s">
        <v>1355</v>
      </c>
      <c r="G885" t="s">
        <v>1353</v>
      </c>
      <c r="H885" t="s">
        <v>1353</v>
      </c>
      <c r="I885" t="s">
        <v>573</v>
      </c>
      <c r="J885" t="str">
        <f t="shared" si="20"/>
        <v>Scope 3UK electricity T&amp;D for EVsVansClass III (1.74 to 3.5 tonnes)Battery Electric Vehiclemiles</v>
      </c>
      <c r="K885" t="s">
        <v>920</v>
      </c>
      <c r="L885" s="125">
        <v>1.0019999999999999E-2</v>
      </c>
      <c r="M885" t="s">
        <v>1514</v>
      </c>
      <c r="N885" t="s">
        <v>1509</v>
      </c>
      <c r="O885">
        <v>2021</v>
      </c>
    </row>
    <row r="886" spans="1:15" hidden="1">
      <c r="A886" t="s">
        <v>497</v>
      </c>
      <c r="B886" t="s">
        <v>1383</v>
      </c>
      <c r="C886" t="s">
        <v>221</v>
      </c>
      <c r="D886" t="s">
        <v>1367</v>
      </c>
      <c r="F886" t="s">
        <v>1355</v>
      </c>
      <c r="G886" t="s">
        <v>205</v>
      </c>
      <c r="H886" t="s">
        <v>205</v>
      </c>
      <c r="I886" t="s">
        <v>573</v>
      </c>
      <c r="J886" t="str">
        <f t="shared" si="20"/>
        <v>Scope 3UK electricity T&amp;D for EVsVansClass III (1.74 to 3.5 tonnes)Battery Electric Vehicletonne.km</v>
      </c>
      <c r="K886" t="s">
        <v>934</v>
      </c>
      <c r="L886" s="125">
        <v>1.865E-2</v>
      </c>
      <c r="M886" t="s">
        <v>1514</v>
      </c>
      <c r="N886" t="s">
        <v>1509</v>
      </c>
      <c r="O886">
        <v>2021</v>
      </c>
    </row>
    <row r="887" spans="1:15" hidden="1">
      <c r="A887" t="s">
        <v>497</v>
      </c>
      <c r="B887" t="s">
        <v>1383</v>
      </c>
      <c r="C887" t="s">
        <v>221</v>
      </c>
      <c r="D887" t="s">
        <v>1368</v>
      </c>
      <c r="F887" t="s">
        <v>1354</v>
      </c>
      <c r="G887" t="s">
        <v>473</v>
      </c>
      <c r="H887" t="s">
        <v>473</v>
      </c>
      <c r="I887" t="s">
        <v>573</v>
      </c>
      <c r="J887" t="str">
        <f t="shared" si="20"/>
        <v>Scope 3UK electricity T&amp;D for EVsVansAverage (up to 3.5 tonnes)Plug-in Hybrid Electric Vehiclekm</v>
      </c>
      <c r="K887" t="s">
        <v>921</v>
      </c>
      <c r="L887" s="125"/>
      <c r="M887" t="s">
        <v>1514</v>
      </c>
      <c r="N887" t="s">
        <v>1509</v>
      </c>
      <c r="O887">
        <v>2021</v>
      </c>
    </row>
    <row r="888" spans="1:15" hidden="1">
      <c r="A888" t="s">
        <v>497</v>
      </c>
      <c r="B888" t="s">
        <v>1383</v>
      </c>
      <c r="C888" t="s">
        <v>221</v>
      </c>
      <c r="D888" t="s">
        <v>1368</v>
      </c>
      <c r="F888" t="s">
        <v>1354</v>
      </c>
      <c r="G888" t="s">
        <v>1353</v>
      </c>
      <c r="H888" t="s">
        <v>1353</v>
      </c>
      <c r="I888" t="s">
        <v>573</v>
      </c>
      <c r="J888" t="str">
        <f t="shared" si="20"/>
        <v>Scope 3UK electricity T&amp;D for EVsVansAverage (up to 3.5 tonnes)Plug-in Hybrid Electric Vehiclemiles</v>
      </c>
      <c r="K888" t="s">
        <v>922</v>
      </c>
      <c r="L888" s="125"/>
      <c r="M888" t="s">
        <v>1514</v>
      </c>
      <c r="N888" t="s">
        <v>1509</v>
      </c>
      <c r="O888">
        <v>2021</v>
      </c>
    </row>
    <row r="889" spans="1:15" hidden="1">
      <c r="A889" t="s">
        <v>497</v>
      </c>
      <c r="B889" t="s">
        <v>1383</v>
      </c>
      <c r="C889" t="s">
        <v>221</v>
      </c>
      <c r="D889" t="s">
        <v>1368</v>
      </c>
      <c r="F889" t="s">
        <v>1354</v>
      </c>
      <c r="G889" t="s">
        <v>205</v>
      </c>
      <c r="H889" t="s">
        <v>205</v>
      </c>
      <c r="I889" t="s">
        <v>573</v>
      </c>
      <c r="J889" t="str">
        <f t="shared" si="20"/>
        <v>Scope 3UK electricity T&amp;D for EVsVansAverage (up to 3.5 tonnes)Plug-in Hybrid Electric Vehicletonne.km</v>
      </c>
      <c r="K889" t="s">
        <v>935</v>
      </c>
      <c r="L889" s="125"/>
      <c r="M889" t="s">
        <v>1514</v>
      </c>
      <c r="N889" t="s">
        <v>1509</v>
      </c>
      <c r="O889">
        <v>2021</v>
      </c>
    </row>
    <row r="890" spans="1:15" hidden="1">
      <c r="A890" t="s">
        <v>497</v>
      </c>
      <c r="B890" t="s">
        <v>1383</v>
      </c>
      <c r="C890" t="s">
        <v>221</v>
      </c>
      <c r="D890" t="s">
        <v>1368</v>
      </c>
      <c r="F890" t="s">
        <v>1355</v>
      </c>
      <c r="G890" t="s">
        <v>473</v>
      </c>
      <c r="H890" t="s">
        <v>473</v>
      </c>
      <c r="I890" t="s">
        <v>573</v>
      </c>
      <c r="J890" t="str">
        <f t="shared" si="20"/>
        <v>Scope 3UK electricity T&amp;D for EVsVansAverage (up to 3.5 tonnes)Battery Electric Vehiclekm</v>
      </c>
      <c r="K890" t="s">
        <v>921</v>
      </c>
      <c r="L890" s="125">
        <v>4.45E-3</v>
      </c>
      <c r="M890" t="s">
        <v>1514</v>
      </c>
      <c r="N890" t="s">
        <v>1509</v>
      </c>
      <c r="O890">
        <v>2021</v>
      </c>
    </row>
    <row r="891" spans="1:15" hidden="1">
      <c r="A891" t="s">
        <v>497</v>
      </c>
      <c r="B891" t="s">
        <v>1383</v>
      </c>
      <c r="C891" t="s">
        <v>221</v>
      </c>
      <c r="D891" t="s">
        <v>1368</v>
      </c>
      <c r="F891" t="s">
        <v>1355</v>
      </c>
      <c r="G891" t="s">
        <v>1353</v>
      </c>
      <c r="H891" t="s">
        <v>1353</v>
      </c>
      <c r="I891" t="s">
        <v>573</v>
      </c>
      <c r="J891" t="str">
        <f t="shared" si="20"/>
        <v>Scope 3UK electricity T&amp;D for EVsVansAverage (up to 3.5 tonnes)Battery Electric Vehiclemiles</v>
      </c>
      <c r="K891" t="s">
        <v>922</v>
      </c>
      <c r="L891" s="125">
        <v>7.1599999999999997E-3</v>
      </c>
      <c r="M891" t="s">
        <v>1514</v>
      </c>
      <c r="N891" t="s">
        <v>1509</v>
      </c>
      <c r="O891">
        <v>2021</v>
      </c>
    </row>
    <row r="892" spans="1:15" hidden="1">
      <c r="A892" t="s">
        <v>497</v>
      </c>
      <c r="B892" t="s">
        <v>1383</v>
      </c>
      <c r="C892" t="s">
        <v>221</v>
      </c>
      <c r="D892" t="s">
        <v>1368</v>
      </c>
      <c r="F892" t="s">
        <v>1355</v>
      </c>
      <c r="G892" t="s">
        <v>205</v>
      </c>
      <c r="H892" t="s">
        <v>205</v>
      </c>
      <c r="I892" t="s">
        <v>573</v>
      </c>
      <c r="J892" t="str">
        <f t="shared" si="20"/>
        <v>Scope 3UK electricity T&amp;D for EVsVansAverage (up to 3.5 tonnes)Battery Electric Vehicletonne.km</v>
      </c>
      <c r="K892" t="s">
        <v>935</v>
      </c>
      <c r="L892" s="125">
        <v>1.9960000000000002E-2</v>
      </c>
      <c r="M892" t="s">
        <v>1514</v>
      </c>
      <c r="N892" t="s">
        <v>1509</v>
      </c>
      <c r="O892">
        <v>2021</v>
      </c>
    </row>
    <row r="893" spans="1:15" hidden="1">
      <c r="A893" t="s">
        <v>497</v>
      </c>
      <c r="B893" t="s">
        <v>1384</v>
      </c>
      <c r="C893" t="s">
        <v>1385</v>
      </c>
      <c r="D893" t="s">
        <v>1313</v>
      </c>
      <c r="F893" t="s">
        <v>1314</v>
      </c>
      <c r="G893" t="s">
        <v>136</v>
      </c>
      <c r="H893" t="s">
        <v>1315</v>
      </c>
      <c r="I893" t="s">
        <v>573</v>
      </c>
      <c r="J893" t="str">
        <f t="shared" si="20"/>
        <v>Scope 3WTT- fuelsWTT- gaseous fuelsButaneEnergy - Gross CVkWh</v>
      </c>
      <c r="K893" t="s">
        <v>637</v>
      </c>
      <c r="L893" s="125">
        <v>2.5090000000000001E-2</v>
      </c>
      <c r="M893" t="s">
        <v>1514</v>
      </c>
      <c r="N893" t="s">
        <v>1509</v>
      </c>
      <c r="O893">
        <v>2021</v>
      </c>
    </row>
    <row r="894" spans="1:15" hidden="1">
      <c r="A894" t="s">
        <v>497</v>
      </c>
      <c r="B894" t="s">
        <v>1384</v>
      </c>
      <c r="C894" t="s">
        <v>1385</v>
      </c>
      <c r="D894" t="s">
        <v>1313</v>
      </c>
      <c r="F894" t="s">
        <v>1316</v>
      </c>
      <c r="G894" t="s">
        <v>136</v>
      </c>
      <c r="H894" t="s">
        <v>1317</v>
      </c>
      <c r="I894" t="s">
        <v>573</v>
      </c>
      <c r="J894" t="str">
        <f t="shared" si="20"/>
        <v>Scope 3WTT- fuelsWTT- gaseous fuelsButaneEnergy - Net CVkWh</v>
      </c>
      <c r="K894" t="s">
        <v>638</v>
      </c>
      <c r="L894" s="125">
        <v>2.7189999999999999E-2</v>
      </c>
      <c r="M894" t="s">
        <v>1514</v>
      </c>
      <c r="N894" t="s">
        <v>1509</v>
      </c>
      <c r="O894">
        <v>2021</v>
      </c>
    </row>
    <row r="895" spans="1:15" hidden="1">
      <c r="A895" t="s">
        <v>497</v>
      </c>
      <c r="B895" t="s">
        <v>1384</v>
      </c>
      <c r="C895" t="s">
        <v>1385</v>
      </c>
      <c r="D895" t="s">
        <v>1313</v>
      </c>
      <c r="G895" t="s">
        <v>452</v>
      </c>
      <c r="H895" t="s">
        <v>452</v>
      </c>
      <c r="I895" t="s">
        <v>573</v>
      </c>
      <c r="J895" t="str">
        <f t="shared" si="20"/>
        <v>Scope 3WTT- fuelsWTT- gaseous fuelsButanelitres</v>
      </c>
      <c r="K895" t="s">
        <v>639</v>
      </c>
      <c r="L895" s="125">
        <v>0.19686000000000001</v>
      </c>
      <c r="M895" t="s">
        <v>1514</v>
      </c>
      <c r="N895" t="s">
        <v>1509</v>
      </c>
      <c r="O895">
        <v>2021</v>
      </c>
    </row>
    <row r="896" spans="1:15" hidden="1">
      <c r="A896" t="s">
        <v>497</v>
      </c>
      <c r="B896" t="s">
        <v>1384</v>
      </c>
      <c r="C896" t="s">
        <v>1385</v>
      </c>
      <c r="D896" t="s">
        <v>1313</v>
      </c>
      <c r="F896" t="s">
        <v>1318</v>
      </c>
      <c r="G896" t="s">
        <v>11</v>
      </c>
      <c r="H896" t="s">
        <v>11</v>
      </c>
      <c r="I896" t="s">
        <v>573</v>
      </c>
      <c r="J896" t="str">
        <f t="shared" si="20"/>
        <v>Scope 3WTT- fuelsWTT- gaseous fuelsButaneTonnestonnes</v>
      </c>
      <c r="K896" t="s">
        <v>640</v>
      </c>
      <c r="L896" s="125">
        <v>342.14737000000002</v>
      </c>
      <c r="M896" t="s">
        <v>1514</v>
      </c>
      <c r="N896" t="s">
        <v>1509</v>
      </c>
      <c r="O896">
        <v>2021</v>
      </c>
    </row>
    <row r="897" spans="1:15" hidden="1">
      <c r="A897" t="s">
        <v>497</v>
      </c>
      <c r="B897" t="s">
        <v>1384</v>
      </c>
      <c r="C897" t="s">
        <v>1385</v>
      </c>
      <c r="D897" t="s">
        <v>10</v>
      </c>
      <c r="F897" t="s">
        <v>1314</v>
      </c>
      <c r="G897" t="s">
        <v>136</v>
      </c>
      <c r="H897" t="s">
        <v>1315</v>
      </c>
      <c r="I897" t="s">
        <v>573</v>
      </c>
      <c r="J897" t="str">
        <f t="shared" si="20"/>
        <v>Scope 3WTT- fuelsWTT- gaseous fuelsCNGEnergy - Gross CVkWh</v>
      </c>
      <c r="K897" t="s">
        <v>641</v>
      </c>
      <c r="L897" s="125">
        <v>3.9120000000000002E-2</v>
      </c>
      <c r="M897" t="s">
        <v>1514</v>
      </c>
      <c r="N897" t="s">
        <v>1509</v>
      </c>
      <c r="O897">
        <v>2021</v>
      </c>
    </row>
    <row r="898" spans="1:15" hidden="1">
      <c r="A898" t="s">
        <v>497</v>
      </c>
      <c r="B898" t="s">
        <v>1384</v>
      </c>
      <c r="C898" t="s">
        <v>1385</v>
      </c>
      <c r="D898" t="s">
        <v>10</v>
      </c>
      <c r="F898" t="s">
        <v>1316</v>
      </c>
      <c r="G898" t="s">
        <v>136</v>
      </c>
      <c r="H898" t="s">
        <v>1317</v>
      </c>
      <c r="I898" t="s">
        <v>573</v>
      </c>
      <c r="J898" t="str">
        <f t="shared" si="20"/>
        <v>Scope 3WTT- fuelsWTT- gaseous fuelsCNGEnergy - Net CVkWh</v>
      </c>
      <c r="K898" t="s">
        <v>642</v>
      </c>
      <c r="L898" s="125">
        <v>4.335E-2</v>
      </c>
      <c r="M898" t="s">
        <v>1514</v>
      </c>
      <c r="N898" t="s">
        <v>1509</v>
      </c>
      <c r="O898">
        <v>2021</v>
      </c>
    </row>
    <row r="899" spans="1:15" hidden="1">
      <c r="A899" t="s">
        <v>497</v>
      </c>
      <c r="B899" t="s">
        <v>1384</v>
      </c>
      <c r="C899" t="s">
        <v>1385</v>
      </c>
      <c r="D899" t="s">
        <v>10</v>
      </c>
      <c r="G899" t="s">
        <v>452</v>
      </c>
      <c r="H899" t="s">
        <v>452</v>
      </c>
      <c r="I899" t="s">
        <v>573</v>
      </c>
      <c r="J899" t="str">
        <f t="shared" ref="J899:J962" si="21">CONCATENATE(A899,B899,C899,D899,E899,F899,G899)</f>
        <v>Scope 3WTT- fuelsWTT- gaseous fuelsCNGlitres</v>
      </c>
      <c r="K899" t="s">
        <v>643</v>
      </c>
      <c r="L899" s="125">
        <v>9.4869999999999996E-2</v>
      </c>
      <c r="M899" t="s">
        <v>1514</v>
      </c>
      <c r="N899" t="s">
        <v>1509</v>
      </c>
      <c r="O899">
        <v>2021</v>
      </c>
    </row>
    <row r="900" spans="1:15" hidden="1">
      <c r="A900" t="s">
        <v>497</v>
      </c>
      <c r="B900" t="s">
        <v>1384</v>
      </c>
      <c r="C900" t="s">
        <v>1385</v>
      </c>
      <c r="D900" t="s">
        <v>10</v>
      </c>
      <c r="F900" t="s">
        <v>1318</v>
      </c>
      <c r="G900" t="s">
        <v>11</v>
      </c>
      <c r="H900" t="s">
        <v>11</v>
      </c>
      <c r="I900" t="s">
        <v>573</v>
      </c>
      <c r="J900" t="str">
        <f t="shared" si="21"/>
        <v>Scope 3WTT- fuelsWTT- gaseous fuelsCNGTonnestonnes</v>
      </c>
      <c r="K900" t="s">
        <v>644</v>
      </c>
      <c r="L900" s="125">
        <v>542.11184000000003</v>
      </c>
      <c r="M900" t="s">
        <v>1514</v>
      </c>
      <c r="N900" t="s">
        <v>1509</v>
      </c>
      <c r="O900">
        <v>2021</v>
      </c>
    </row>
    <row r="901" spans="1:15" hidden="1">
      <c r="A901" t="s">
        <v>497</v>
      </c>
      <c r="B901" t="s">
        <v>1384</v>
      </c>
      <c r="C901" t="s">
        <v>1385</v>
      </c>
      <c r="D901" t="s">
        <v>1303</v>
      </c>
      <c r="F901" t="s">
        <v>1314</v>
      </c>
      <c r="G901" t="s">
        <v>136</v>
      </c>
      <c r="H901" t="s">
        <v>1315</v>
      </c>
      <c r="I901" t="s">
        <v>573</v>
      </c>
      <c r="J901" t="str">
        <f t="shared" si="21"/>
        <v>Scope 3WTT- fuelsWTT- gaseous fuelsLNGEnergy - Gross CVkWh</v>
      </c>
      <c r="K901" t="s">
        <v>645</v>
      </c>
      <c r="L901" s="125">
        <v>6.3670000000000004E-2</v>
      </c>
      <c r="M901" t="s">
        <v>1514</v>
      </c>
      <c r="N901" t="s">
        <v>1509</v>
      </c>
      <c r="O901">
        <v>2021</v>
      </c>
    </row>
    <row r="902" spans="1:15" hidden="1">
      <c r="A902" t="s">
        <v>497</v>
      </c>
      <c r="B902" t="s">
        <v>1384</v>
      </c>
      <c r="C902" t="s">
        <v>1385</v>
      </c>
      <c r="D902" t="s">
        <v>1303</v>
      </c>
      <c r="F902" t="s">
        <v>1316</v>
      </c>
      <c r="G902" t="s">
        <v>136</v>
      </c>
      <c r="H902" t="s">
        <v>1317</v>
      </c>
      <c r="I902" t="s">
        <v>573</v>
      </c>
      <c r="J902" t="str">
        <f t="shared" si="21"/>
        <v>Scope 3WTT- fuelsWTT- gaseous fuelsLNGEnergy - Net CVkWh</v>
      </c>
      <c r="K902" t="s">
        <v>646</v>
      </c>
      <c r="L902" s="125">
        <v>7.0550000000000002E-2</v>
      </c>
      <c r="M902" t="s">
        <v>1514</v>
      </c>
      <c r="N902" t="s">
        <v>1509</v>
      </c>
      <c r="O902">
        <v>2021</v>
      </c>
    </row>
    <row r="903" spans="1:15" hidden="1">
      <c r="A903" t="s">
        <v>497</v>
      </c>
      <c r="B903" t="s">
        <v>1384</v>
      </c>
      <c r="C903" t="s">
        <v>1385</v>
      </c>
      <c r="D903" t="s">
        <v>1303</v>
      </c>
      <c r="G903" t="s">
        <v>452</v>
      </c>
      <c r="H903" t="s">
        <v>452</v>
      </c>
      <c r="I903" t="s">
        <v>573</v>
      </c>
      <c r="J903" t="str">
        <f t="shared" si="21"/>
        <v>Scope 3WTT- fuelsWTT- gaseous fuelsLNGlitres</v>
      </c>
      <c r="K903" t="s">
        <v>647</v>
      </c>
      <c r="L903" s="125">
        <v>0.39924999999999999</v>
      </c>
      <c r="M903" t="s">
        <v>1514</v>
      </c>
      <c r="N903" t="s">
        <v>1509</v>
      </c>
      <c r="O903">
        <v>2021</v>
      </c>
    </row>
    <row r="904" spans="1:15" hidden="1">
      <c r="A904" t="s">
        <v>497</v>
      </c>
      <c r="B904" t="s">
        <v>1384</v>
      </c>
      <c r="C904" t="s">
        <v>1385</v>
      </c>
      <c r="D904" t="s">
        <v>1303</v>
      </c>
      <c r="F904" t="s">
        <v>1318</v>
      </c>
      <c r="G904" t="s">
        <v>11</v>
      </c>
      <c r="H904" t="s">
        <v>11</v>
      </c>
      <c r="I904" t="s">
        <v>573</v>
      </c>
      <c r="J904" t="str">
        <f t="shared" si="21"/>
        <v>Scope 3WTT- fuelsWTT- gaseous fuelsLNGTonnestonnes</v>
      </c>
      <c r="K904" t="s">
        <v>648</v>
      </c>
      <c r="L904" s="125">
        <v>882.34788000000003</v>
      </c>
      <c r="M904" t="s">
        <v>1514</v>
      </c>
      <c r="N904" t="s">
        <v>1509</v>
      </c>
      <c r="O904">
        <v>2021</v>
      </c>
    </row>
    <row r="905" spans="1:15" hidden="1">
      <c r="A905" t="s">
        <v>497</v>
      </c>
      <c r="B905" t="s">
        <v>1384</v>
      </c>
      <c r="C905" t="s">
        <v>1385</v>
      </c>
      <c r="D905" t="s">
        <v>12</v>
      </c>
      <c r="F905" t="s">
        <v>1314</v>
      </c>
      <c r="G905" t="s">
        <v>136</v>
      </c>
      <c r="H905" t="s">
        <v>1315</v>
      </c>
      <c r="I905" t="s">
        <v>573</v>
      </c>
      <c r="J905" t="str">
        <f t="shared" si="21"/>
        <v>Scope 3WTT- fuelsWTT- gaseous fuelsLPGEnergy - Gross CVkWh</v>
      </c>
      <c r="K905" t="s">
        <v>649</v>
      </c>
      <c r="L905" s="125">
        <v>2.5319999999999999E-2</v>
      </c>
      <c r="M905" t="s">
        <v>1514</v>
      </c>
      <c r="N905" t="s">
        <v>1509</v>
      </c>
      <c r="O905">
        <v>2021</v>
      </c>
    </row>
    <row r="906" spans="1:15" hidden="1">
      <c r="A906" t="s">
        <v>497</v>
      </c>
      <c r="B906" t="s">
        <v>1384</v>
      </c>
      <c r="C906" t="s">
        <v>1385</v>
      </c>
      <c r="D906" t="s">
        <v>12</v>
      </c>
      <c r="F906" t="s">
        <v>1316</v>
      </c>
      <c r="G906" t="s">
        <v>136</v>
      </c>
      <c r="H906" t="s">
        <v>1317</v>
      </c>
      <c r="I906" t="s">
        <v>573</v>
      </c>
      <c r="J906" t="str">
        <f t="shared" si="21"/>
        <v>Scope 3WTT- fuelsWTT- gaseous fuelsLPGEnergy - Net CVkWh</v>
      </c>
      <c r="K906" t="s">
        <v>650</v>
      </c>
      <c r="L906" s="125">
        <v>2.7189999999999999E-2</v>
      </c>
      <c r="M906" t="s">
        <v>1514</v>
      </c>
      <c r="N906" t="s">
        <v>1509</v>
      </c>
      <c r="O906">
        <v>2021</v>
      </c>
    </row>
    <row r="907" spans="1:15" hidden="1">
      <c r="A907" t="s">
        <v>497</v>
      </c>
      <c r="B907" t="s">
        <v>1384</v>
      </c>
      <c r="C907" t="s">
        <v>1385</v>
      </c>
      <c r="D907" t="s">
        <v>12</v>
      </c>
      <c r="G907" t="s">
        <v>452</v>
      </c>
      <c r="H907" t="s">
        <v>452</v>
      </c>
      <c r="I907" t="s">
        <v>573</v>
      </c>
      <c r="J907" t="str">
        <f t="shared" si="21"/>
        <v>Scope 3WTT- fuelsWTT- gaseous fuelsLPGlitres</v>
      </c>
      <c r="K907" t="s">
        <v>651</v>
      </c>
      <c r="L907" s="125">
        <v>0.18382999999999999</v>
      </c>
      <c r="M907" t="s">
        <v>1514</v>
      </c>
      <c r="N907" t="s">
        <v>1509</v>
      </c>
      <c r="O907">
        <v>2021</v>
      </c>
    </row>
    <row r="908" spans="1:15" hidden="1">
      <c r="A908" t="s">
        <v>497</v>
      </c>
      <c r="B908" t="s">
        <v>1384</v>
      </c>
      <c r="C908" t="s">
        <v>1385</v>
      </c>
      <c r="D908" t="s">
        <v>12</v>
      </c>
      <c r="F908" t="s">
        <v>1318</v>
      </c>
      <c r="G908" t="s">
        <v>11</v>
      </c>
      <c r="H908" t="s">
        <v>11</v>
      </c>
      <c r="I908" t="s">
        <v>573</v>
      </c>
      <c r="J908" t="str">
        <f t="shared" si="21"/>
        <v>Scope 3WTT- fuelsWTT- gaseous fuelsLPGTonnestonnes</v>
      </c>
      <c r="K908" t="s">
        <v>652</v>
      </c>
      <c r="L908" s="125">
        <v>347.0093</v>
      </c>
      <c r="M908" t="s">
        <v>1514</v>
      </c>
      <c r="N908" t="s">
        <v>1509</v>
      </c>
      <c r="O908">
        <v>2021</v>
      </c>
    </row>
    <row r="909" spans="1:15" hidden="1">
      <c r="A909" t="s">
        <v>497</v>
      </c>
      <c r="B909" t="s">
        <v>1384</v>
      </c>
      <c r="C909" t="s">
        <v>1385</v>
      </c>
      <c r="D909" t="s">
        <v>1386</v>
      </c>
      <c r="F909" t="s">
        <v>1314</v>
      </c>
      <c r="G909" t="s">
        <v>136</v>
      </c>
      <c r="H909" t="s">
        <v>1315</v>
      </c>
      <c r="I909" t="s">
        <v>573</v>
      </c>
      <c r="J909" t="str">
        <f t="shared" si="21"/>
        <v>Scope 3WTT- fuelsWTT- gaseous fuelsNatural GasEnergy - Gross CVkWh</v>
      </c>
      <c r="K909" t="s">
        <v>950</v>
      </c>
      <c r="L909" s="125">
        <v>3.1350000000000003E-2</v>
      </c>
      <c r="M909" t="s">
        <v>1514</v>
      </c>
      <c r="N909" t="s">
        <v>1509</v>
      </c>
      <c r="O909">
        <v>2021</v>
      </c>
    </row>
    <row r="910" spans="1:15" hidden="1">
      <c r="A910" t="s">
        <v>497</v>
      </c>
      <c r="B910" t="s">
        <v>1384</v>
      </c>
      <c r="C910" t="s">
        <v>1385</v>
      </c>
      <c r="D910" t="s">
        <v>1386</v>
      </c>
      <c r="F910" t="s">
        <v>1316</v>
      </c>
      <c r="G910" t="s">
        <v>136</v>
      </c>
      <c r="H910" t="s">
        <v>1317</v>
      </c>
      <c r="I910" t="s">
        <v>573</v>
      </c>
      <c r="J910" t="str">
        <f t="shared" si="21"/>
        <v>Scope 3WTT- fuelsWTT- gaseous fuelsNatural GasEnergy - Net CVkWh</v>
      </c>
      <c r="K910" t="s">
        <v>951</v>
      </c>
      <c r="L910" s="125">
        <v>3.474E-2</v>
      </c>
      <c r="M910" t="s">
        <v>1514</v>
      </c>
      <c r="N910" t="s">
        <v>1509</v>
      </c>
      <c r="O910">
        <v>2021</v>
      </c>
    </row>
    <row r="911" spans="1:15" hidden="1">
      <c r="A911" t="s">
        <v>497</v>
      </c>
      <c r="B911" t="s">
        <v>1384</v>
      </c>
      <c r="C911" t="s">
        <v>1385</v>
      </c>
      <c r="D911" t="s">
        <v>1386</v>
      </c>
      <c r="G911" t="s">
        <v>210</v>
      </c>
      <c r="H911" t="s">
        <v>210</v>
      </c>
      <c r="I911" t="s">
        <v>573</v>
      </c>
      <c r="J911" t="str">
        <f t="shared" si="21"/>
        <v>Scope 3WTT- fuelsWTT- gaseous fuelsNatural Gascubic metres</v>
      </c>
      <c r="K911" t="s">
        <v>952</v>
      </c>
      <c r="L911" s="125">
        <v>0.34593000000000002</v>
      </c>
      <c r="M911" t="s">
        <v>1514</v>
      </c>
      <c r="N911" t="s">
        <v>1509</v>
      </c>
      <c r="O911">
        <v>2021</v>
      </c>
    </row>
    <row r="912" spans="1:15" hidden="1">
      <c r="A912" t="s">
        <v>497</v>
      </c>
      <c r="B912" t="s">
        <v>1384</v>
      </c>
      <c r="C912" t="s">
        <v>1385</v>
      </c>
      <c r="D912" t="s">
        <v>1386</v>
      </c>
      <c r="F912" t="s">
        <v>1318</v>
      </c>
      <c r="G912" t="s">
        <v>11</v>
      </c>
      <c r="H912" t="s">
        <v>11</v>
      </c>
      <c r="I912" t="s">
        <v>573</v>
      </c>
      <c r="J912" t="str">
        <f t="shared" si="21"/>
        <v>Scope 3WTT- fuelsWTT- gaseous fuelsNatural GasTonnestonnes</v>
      </c>
      <c r="K912" t="s">
        <v>953</v>
      </c>
      <c r="L912" s="125">
        <v>434.42892000000001</v>
      </c>
      <c r="M912" t="s">
        <v>1514</v>
      </c>
      <c r="N912" t="s">
        <v>1509</v>
      </c>
      <c r="O912">
        <v>2021</v>
      </c>
    </row>
    <row r="913" spans="1:15" hidden="1">
      <c r="A913" t="s">
        <v>497</v>
      </c>
      <c r="B913" t="s">
        <v>1384</v>
      </c>
      <c r="C913" t="s">
        <v>1385</v>
      </c>
      <c r="D913" t="s">
        <v>1387</v>
      </c>
      <c r="F913" t="s">
        <v>1314</v>
      </c>
      <c r="G913" t="s">
        <v>136</v>
      </c>
      <c r="H913" t="s">
        <v>1315</v>
      </c>
      <c r="I913" t="s">
        <v>573</v>
      </c>
      <c r="J913" t="str">
        <f t="shared" si="21"/>
        <v>Scope 3WTT- fuelsWTT- gaseous fuelsOther Petroleum GasEnergy - Gross CVkWh</v>
      </c>
      <c r="K913" t="s">
        <v>954</v>
      </c>
      <c r="L913" s="125">
        <v>2.164E-2</v>
      </c>
      <c r="M913" t="s">
        <v>1514</v>
      </c>
      <c r="N913" t="s">
        <v>1509</v>
      </c>
      <c r="O913">
        <v>2021</v>
      </c>
    </row>
    <row r="914" spans="1:15" hidden="1">
      <c r="A914" t="s">
        <v>497</v>
      </c>
      <c r="B914" t="s">
        <v>1384</v>
      </c>
      <c r="C914" t="s">
        <v>1385</v>
      </c>
      <c r="D914" t="s">
        <v>1387</v>
      </c>
      <c r="F914" t="s">
        <v>1316</v>
      </c>
      <c r="G914" t="s">
        <v>136</v>
      </c>
      <c r="H914" t="s">
        <v>1317</v>
      </c>
      <c r="I914" t="s">
        <v>573</v>
      </c>
      <c r="J914" t="str">
        <f t="shared" si="21"/>
        <v>Scope 3WTT- fuelsWTT- gaseous fuelsOther Petroleum GasEnergy - Net CVkWh</v>
      </c>
      <c r="K914" t="s">
        <v>955</v>
      </c>
      <c r="L914" s="125">
        <v>2.3519999999999999E-2</v>
      </c>
      <c r="M914" t="s">
        <v>1514</v>
      </c>
      <c r="N914" t="s">
        <v>1509</v>
      </c>
      <c r="O914">
        <v>2021</v>
      </c>
    </row>
    <row r="915" spans="1:15" hidden="1">
      <c r="A915" t="s">
        <v>497</v>
      </c>
      <c r="B915" t="s">
        <v>1384</v>
      </c>
      <c r="C915" t="s">
        <v>1385</v>
      </c>
      <c r="D915" t="s">
        <v>1387</v>
      </c>
      <c r="G915" t="s">
        <v>452</v>
      </c>
      <c r="H915" t="s">
        <v>452</v>
      </c>
      <c r="I915" t="s">
        <v>573</v>
      </c>
      <c r="J915" t="str">
        <f t="shared" si="21"/>
        <v>Scope 3WTT- fuelsWTT- gaseous fuelsOther Petroleum Gaslitres</v>
      </c>
      <c r="K915" t="s">
        <v>956</v>
      </c>
      <c r="L915" s="125">
        <v>0.11154</v>
      </c>
      <c r="M915" t="s">
        <v>1514</v>
      </c>
      <c r="N915" t="s">
        <v>1509</v>
      </c>
      <c r="O915">
        <v>2021</v>
      </c>
    </row>
    <row r="916" spans="1:15" hidden="1">
      <c r="A916" t="s">
        <v>497</v>
      </c>
      <c r="B916" t="s">
        <v>1384</v>
      </c>
      <c r="C916" t="s">
        <v>1385</v>
      </c>
      <c r="D916" t="s">
        <v>1387</v>
      </c>
      <c r="F916" t="s">
        <v>1318</v>
      </c>
      <c r="G916" t="s">
        <v>11</v>
      </c>
      <c r="H916" t="s">
        <v>11</v>
      </c>
      <c r="I916" t="s">
        <v>573</v>
      </c>
      <c r="J916" t="str">
        <f t="shared" si="21"/>
        <v>Scope 3WTT- fuelsWTT- gaseous fuelsOther Petroleum GasTonnestonnes</v>
      </c>
      <c r="K916" t="s">
        <v>957</v>
      </c>
      <c r="L916" s="125">
        <v>304.50970000000001</v>
      </c>
      <c r="M916" t="s">
        <v>1514</v>
      </c>
      <c r="N916" t="s">
        <v>1509</v>
      </c>
      <c r="O916">
        <v>2021</v>
      </c>
    </row>
    <row r="917" spans="1:15" hidden="1">
      <c r="A917" t="s">
        <v>497</v>
      </c>
      <c r="B917" t="s">
        <v>1384</v>
      </c>
      <c r="C917" t="s">
        <v>1385</v>
      </c>
      <c r="D917" t="s">
        <v>1319</v>
      </c>
      <c r="F917" t="s">
        <v>1314</v>
      </c>
      <c r="G917" t="s">
        <v>136</v>
      </c>
      <c r="H917" t="s">
        <v>1315</v>
      </c>
      <c r="I917" t="s">
        <v>573</v>
      </c>
      <c r="J917" t="str">
        <f t="shared" si="21"/>
        <v>Scope 3WTT- fuelsWTT- gaseous fuelsPropaneEnergy - Gross CVkWh</v>
      </c>
      <c r="K917" t="s">
        <v>661</v>
      </c>
      <c r="L917" s="125">
        <v>2.503E-2</v>
      </c>
      <c r="M917" t="s">
        <v>1514</v>
      </c>
      <c r="N917" t="s">
        <v>1509</v>
      </c>
      <c r="O917">
        <v>2021</v>
      </c>
    </row>
    <row r="918" spans="1:15" hidden="1">
      <c r="A918" t="s">
        <v>497</v>
      </c>
      <c r="B918" t="s">
        <v>1384</v>
      </c>
      <c r="C918" t="s">
        <v>1385</v>
      </c>
      <c r="D918" t="s">
        <v>1319</v>
      </c>
      <c r="F918" t="s">
        <v>1316</v>
      </c>
      <c r="G918" t="s">
        <v>136</v>
      </c>
      <c r="H918" t="s">
        <v>1317</v>
      </c>
      <c r="I918" t="s">
        <v>573</v>
      </c>
      <c r="J918" t="str">
        <f t="shared" si="21"/>
        <v>Scope 3WTT- fuelsWTT- gaseous fuelsPropaneEnergy - Net CVkWh</v>
      </c>
      <c r="K918" t="s">
        <v>662</v>
      </c>
      <c r="L918" s="125">
        <v>2.7189999999999999E-2</v>
      </c>
      <c r="M918" t="s">
        <v>1514</v>
      </c>
      <c r="N918" t="s">
        <v>1509</v>
      </c>
      <c r="O918">
        <v>2021</v>
      </c>
    </row>
    <row r="919" spans="1:15" hidden="1">
      <c r="A919" t="s">
        <v>497</v>
      </c>
      <c r="B919" t="s">
        <v>1384</v>
      </c>
      <c r="C919" t="s">
        <v>1385</v>
      </c>
      <c r="D919" t="s">
        <v>1319</v>
      </c>
      <c r="G919" t="s">
        <v>452</v>
      </c>
      <c r="H919" t="s">
        <v>452</v>
      </c>
      <c r="I919" t="s">
        <v>573</v>
      </c>
      <c r="J919" t="str">
        <f t="shared" si="21"/>
        <v>Scope 3WTT- fuelsWTT- gaseous fuelsPropanelitres</v>
      </c>
      <c r="K919" t="s">
        <v>663</v>
      </c>
      <c r="L919" s="125">
        <v>0.18046000000000001</v>
      </c>
      <c r="M919" t="s">
        <v>1514</v>
      </c>
      <c r="N919" t="s">
        <v>1509</v>
      </c>
      <c r="O919">
        <v>2021</v>
      </c>
    </row>
    <row r="920" spans="1:15" hidden="1">
      <c r="A920" t="s">
        <v>497</v>
      </c>
      <c r="B920" t="s">
        <v>1384</v>
      </c>
      <c r="C920" t="s">
        <v>1385</v>
      </c>
      <c r="D920" t="s">
        <v>1319</v>
      </c>
      <c r="F920" t="s">
        <v>1318</v>
      </c>
      <c r="G920" t="s">
        <v>11</v>
      </c>
      <c r="H920" t="s">
        <v>11</v>
      </c>
      <c r="I920" t="s">
        <v>573</v>
      </c>
      <c r="J920" t="str">
        <f t="shared" si="21"/>
        <v>Scope 3WTT- fuelsWTT- gaseous fuelsPropaneTonnestonnes</v>
      </c>
      <c r="K920" t="s">
        <v>664</v>
      </c>
      <c r="L920" s="125">
        <v>350.45558</v>
      </c>
      <c r="M920" t="s">
        <v>1514</v>
      </c>
      <c r="N920" t="s">
        <v>1509</v>
      </c>
      <c r="O920">
        <v>2021</v>
      </c>
    </row>
    <row r="921" spans="1:15" hidden="1">
      <c r="A921" t="s">
        <v>497</v>
      </c>
      <c r="B921" t="s">
        <v>1384</v>
      </c>
      <c r="C921" t="s">
        <v>1388</v>
      </c>
      <c r="D921" t="s">
        <v>1389</v>
      </c>
      <c r="F921" t="s">
        <v>1314</v>
      </c>
      <c r="G921" t="s">
        <v>136</v>
      </c>
      <c r="H921" t="s">
        <v>1315</v>
      </c>
      <c r="I921" t="s">
        <v>573</v>
      </c>
      <c r="J921" t="str">
        <f t="shared" si="21"/>
        <v>Scope 3WTT- fuelsWTT- liquid fuelsAviation SpiritEnergy - Gross CVkWh</v>
      </c>
      <c r="K921" t="s">
        <v>958</v>
      </c>
      <c r="L921" s="125">
        <v>6.2239999999999997E-2</v>
      </c>
      <c r="M921" t="s">
        <v>1514</v>
      </c>
      <c r="N921" t="s">
        <v>1509</v>
      </c>
      <c r="O921">
        <v>2021</v>
      </c>
    </row>
    <row r="922" spans="1:15" hidden="1">
      <c r="A922" t="s">
        <v>497</v>
      </c>
      <c r="B922" t="s">
        <v>1384</v>
      </c>
      <c r="C922" t="s">
        <v>1388</v>
      </c>
      <c r="D922" t="s">
        <v>1389</v>
      </c>
      <c r="F922" t="s">
        <v>1316</v>
      </c>
      <c r="G922" t="s">
        <v>136</v>
      </c>
      <c r="H922" t="s">
        <v>1317</v>
      </c>
      <c r="I922" t="s">
        <v>573</v>
      </c>
      <c r="J922" t="str">
        <f t="shared" si="21"/>
        <v>Scope 3WTT- fuelsWTT- liquid fuelsAviation SpiritEnergy - Net CVkWh</v>
      </c>
      <c r="K922" t="s">
        <v>959</v>
      </c>
      <c r="L922" s="125">
        <v>6.5519999999999995E-2</v>
      </c>
      <c r="M922" t="s">
        <v>1514</v>
      </c>
      <c r="N922" t="s">
        <v>1509</v>
      </c>
      <c r="O922">
        <v>2021</v>
      </c>
    </row>
    <row r="923" spans="1:15" hidden="1">
      <c r="A923" t="s">
        <v>497</v>
      </c>
      <c r="B923" t="s">
        <v>1384</v>
      </c>
      <c r="C923" t="s">
        <v>1388</v>
      </c>
      <c r="D923" t="s">
        <v>1389</v>
      </c>
      <c r="G923" t="s">
        <v>452</v>
      </c>
      <c r="H923" t="s">
        <v>452</v>
      </c>
      <c r="I923" t="s">
        <v>573</v>
      </c>
      <c r="J923" t="str">
        <f t="shared" si="21"/>
        <v>Scope 3WTT- fuelsWTT- liquid fuelsAviation Spiritlitres</v>
      </c>
      <c r="K923" t="s">
        <v>960</v>
      </c>
      <c r="L923" s="125">
        <v>0.59511999999999998</v>
      </c>
      <c r="M923" t="s">
        <v>1514</v>
      </c>
      <c r="N923" t="s">
        <v>1509</v>
      </c>
      <c r="O923">
        <v>2021</v>
      </c>
    </row>
    <row r="924" spans="1:15" hidden="1">
      <c r="A924" t="s">
        <v>497</v>
      </c>
      <c r="B924" t="s">
        <v>1384</v>
      </c>
      <c r="C924" t="s">
        <v>1388</v>
      </c>
      <c r="D924" t="s">
        <v>1389</v>
      </c>
      <c r="F924" t="s">
        <v>1318</v>
      </c>
      <c r="G924" t="s">
        <v>11</v>
      </c>
      <c r="H924" t="s">
        <v>11</v>
      </c>
      <c r="I924" t="s">
        <v>573</v>
      </c>
      <c r="J924" t="str">
        <f t="shared" si="21"/>
        <v>Scope 3WTT- fuelsWTT- liquid fuelsAviation SpiritTonnestonnes</v>
      </c>
      <c r="K924" t="s">
        <v>961</v>
      </c>
      <c r="L924" s="125">
        <v>815.31014000000005</v>
      </c>
      <c r="M924" t="s">
        <v>1514</v>
      </c>
      <c r="N924" t="s">
        <v>1509</v>
      </c>
      <c r="O924">
        <v>2021</v>
      </c>
    </row>
    <row r="925" spans="1:15" hidden="1">
      <c r="A925" t="s">
        <v>497</v>
      </c>
      <c r="B925" t="s">
        <v>1384</v>
      </c>
      <c r="C925" t="s">
        <v>1388</v>
      </c>
      <c r="D925" t="s">
        <v>1390</v>
      </c>
      <c r="F925" t="s">
        <v>1314</v>
      </c>
      <c r="G925" t="s">
        <v>136</v>
      </c>
      <c r="H925" t="s">
        <v>1315</v>
      </c>
      <c r="I925" t="s">
        <v>573</v>
      </c>
      <c r="J925" t="str">
        <f t="shared" si="21"/>
        <v>Scope 3WTT- fuelsWTT- liquid fuelsAviation Turbine FuelEnergy - Gross CVkWh</v>
      </c>
      <c r="K925" t="s">
        <v>962</v>
      </c>
      <c r="L925" s="125">
        <v>5.1299999999999998E-2</v>
      </c>
      <c r="M925" t="s">
        <v>1514</v>
      </c>
      <c r="N925" t="s">
        <v>1509</v>
      </c>
      <c r="O925">
        <v>2021</v>
      </c>
    </row>
    <row r="926" spans="1:15" hidden="1">
      <c r="A926" t="s">
        <v>497</v>
      </c>
      <c r="B926" t="s">
        <v>1384</v>
      </c>
      <c r="C926" t="s">
        <v>1388</v>
      </c>
      <c r="D926" t="s">
        <v>1390</v>
      </c>
      <c r="F926" t="s">
        <v>1316</v>
      </c>
      <c r="G926" t="s">
        <v>136</v>
      </c>
      <c r="H926" t="s">
        <v>1317</v>
      </c>
      <c r="I926" t="s">
        <v>573</v>
      </c>
      <c r="J926" t="str">
        <f t="shared" si="21"/>
        <v>Scope 3WTT- fuelsWTT- liquid fuelsAviation Turbine FuelEnergy - Net CVkWh</v>
      </c>
      <c r="K926" t="s">
        <v>963</v>
      </c>
      <c r="L926" s="125">
        <v>5.3999999999999999E-2</v>
      </c>
      <c r="M926" t="s">
        <v>1514</v>
      </c>
      <c r="N926" t="s">
        <v>1509</v>
      </c>
      <c r="O926">
        <v>2021</v>
      </c>
    </row>
    <row r="927" spans="1:15" hidden="1">
      <c r="A927" t="s">
        <v>497</v>
      </c>
      <c r="B927" t="s">
        <v>1384</v>
      </c>
      <c r="C927" t="s">
        <v>1388</v>
      </c>
      <c r="D927" t="s">
        <v>1390</v>
      </c>
      <c r="G927" t="s">
        <v>452</v>
      </c>
      <c r="H927" t="s">
        <v>452</v>
      </c>
      <c r="I927" t="s">
        <v>573</v>
      </c>
      <c r="J927" t="str">
        <f t="shared" si="21"/>
        <v>Scope 3WTT- fuelsWTT- liquid fuelsAviation Turbine Fuellitres</v>
      </c>
      <c r="K927" t="s">
        <v>964</v>
      </c>
      <c r="L927" s="125">
        <v>0.52685999999999999</v>
      </c>
      <c r="M927" t="s">
        <v>1514</v>
      </c>
      <c r="N927" t="s">
        <v>1509</v>
      </c>
      <c r="O927">
        <v>2021</v>
      </c>
    </row>
    <row r="928" spans="1:15" hidden="1">
      <c r="A928" t="s">
        <v>497</v>
      </c>
      <c r="B928" t="s">
        <v>1384</v>
      </c>
      <c r="C928" t="s">
        <v>1388</v>
      </c>
      <c r="D928" t="s">
        <v>1390</v>
      </c>
      <c r="F928" t="s">
        <v>1318</v>
      </c>
      <c r="G928" t="s">
        <v>11</v>
      </c>
      <c r="H928" t="s">
        <v>11</v>
      </c>
      <c r="I928" t="s">
        <v>573</v>
      </c>
      <c r="J928" t="str">
        <f t="shared" si="21"/>
        <v>Scope 3WTT- fuelsWTT- liquid fuelsAviation Turbine FuelTonnestonnes</v>
      </c>
      <c r="K928" t="s">
        <v>965</v>
      </c>
      <c r="L928" s="125">
        <v>658.57015999999999</v>
      </c>
      <c r="M928" t="s">
        <v>1514</v>
      </c>
      <c r="N928" t="s">
        <v>1509</v>
      </c>
      <c r="O928">
        <v>2021</v>
      </c>
    </row>
    <row r="929" spans="1:15" hidden="1">
      <c r="A929" t="s">
        <v>497</v>
      </c>
      <c r="B929" t="s">
        <v>1384</v>
      </c>
      <c r="C929" t="s">
        <v>1388</v>
      </c>
      <c r="D929" t="s">
        <v>1391</v>
      </c>
      <c r="F929" t="s">
        <v>1314</v>
      </c>
      <c r="G929" t="s">
        <v>136</v>
      </c>
      <c r="H929" t="s">
        <v>1315</v>
      </c>
      <c r="I929" t="s">
        <v>573</v>
      </c>
      <c r="J929" t="str">
        <f t="shared" si="21"/>
        <v>Scope 3WTT- fuelsWTT- liquid fuelsBurning OilEnergy - Gross CVkWh</v>
      </c>
      <c r="K929" t="s">
        <v>966</v>
      </c>
      <c r="L929" s="125">
        <v>5.1299999999999998E-2</v>
      </c>
      <c r="M929" t="s">
        <v>1514</v>
      </c>
      <c r="N929" t="s">
        <v>1509</v>
      </c>
      <c r="O929">
        <v>2021</v>
      </c>
    </row>
    <row r="930" spans="1:15" hidden="1">
      <c r="A930" t="s">
        <v>497</v>
      </c>
      <c r="B930" t="s">
        <v>1384</v>
      </c>
      <c r="C930" t="s">
        <v>1388</v>
      </c>
      <c r="D930" t="s">
        <v>1391</v>
      </c>
      <c r="F930" t="s">
        <v>1316</v>
      </c>
      <c r="G930" t="s">
        <v>136</v>
      </c>
      <c r="H930" t="s">
        <v>1317</v>
      </c>
      <c r="I930" t="s">
        <v>573</v>
      </c>
      <c r="J930" t="str">
        <f t="shared" si="21"/>
        <v>Scope 3WTT- fuelsWTT- liquid fuelsBurning OilEnergy - Net CVkWh</v>
      </c>
      <c r="K930" t="s">
        <v>967</v>
      </c>
      <c r="L930" s="125">
        <v>5.3999999999999999E-2</v>
      </c>
      <c r="M930" t="s">
        <v>1514</v>
      </c>
      <c r="N930" t="s">
        <v>1509</v>
      </c>
      <c r="O930">
        <v>2021</v>
      </c>
    </row>
    <row r="931" spans="1:15" hidden="1">
      <c r="A931" t="s">
        <v>497</v>
      </c>
      <c r="B931" t="s">
        <v>1384</v>
      </c>
      <c r="C931" t="s">
        <v>1388</v>
      </c>
      <c r="D931" t="s">
        <v>1391</v>
      </c>
      <c r="G931" t="s">
        <v>452</v>
      </c>
      <c r="H931" t="s">
        <v>452</v>
      </c>
      <c r="I931" t="s">
        <v>573</v>
      </c>
      <c r="J931" t="str">
        <f t="shared" si="21"/>
        <v>Scope 3WTT- fuelsWTT- liquid fuelsBurning Oillitres</v>
      </c>
      <c r="K931" t="s">
        <v>968</v>
      </c>
      <c r="L931" s="125">
        <v>0.52807000000000004</v>
      </c>
      <c r="M931" t="s">
        <v>1514</v>
      </c>
      <c r="N931" t="s">
        <v>1509</v>
      </c>
      <c r="O931">
        <v>2021</v>
      </c>
    </row>
    <row r="932" spans="1:15" hidden="1">
      <c r="A932" t="s">
        <v>497</v>
      </c>
      <c r="B932" t="s">
        <v>1384</v>
      </c>
      <c r="C932" t="s">
        <v>1388</v>
      </c>
      <c r="D932" t="s">
        <v>1391</v>
      </c>
      <c r="F932" t="s">
        <v>1318</v>
      </c>
      <c r="G932" t="s">
        <v>11</v>
      </c>
      <c r="H932" t="s">
        <v>11</v>
      </c>
      <c r="I932" t="s">
        <v>573</v>
      </c>
      <c r="J932" t="str">
        <f t="shared" si="21"/>
        <v>Scope 3WTT- fuelsWTT- liquid fuelsBurning OilTonnestonnes</v>
      </c>
      <c r="K932" t="s">
        <v>969</v>
      </c>
      <c r="L932" s="125">
        <v>657.97242000000006</v>
      </c>
      <c r="M932" t="s">
        <v>1514</v>
      </c>
      <c r="N932" t="s">
        <v>1509</v>
      </c>
      <c r="O932">
        <v>2021</v>
      </c>
    </row>
    <row r="933" spans="1:15" hidden="1">
      <c r="A933" t="s">
        <v>497</v>
      </c>
      <c r="B933" t="s">
        <v>1384</v>
      </c>
      <c r="C933" t="s">
        <v>1388</v>
      </c>
      <c r="D933" t="s">
        <v>20</v>
      </c>
      <c r="F933" t="s">
        <v>1314</v>
      </c>
      <c r="G933" t="s">
        <v>136</v>
      </c>
      <c r="H933" t="s">
        <v>1315</v>
      </c>
      <c r="I933" t="s">
        <v>573</v>
      </c>
      <c r="J933" t="str">
        <f t="shared" si="21"/>
        <v>Scope 3WTT- fuelsWTT- liquid fuelsDiesel (average biofuel blend)Energy - Gross CVkWh</v>
      </c>
      <c r="K933" t="s">
        <v>677</v>
      </c>
      <c r="L933" s="125">
        <v>5.7500000000000002E-2</v>
      </c>
      <c r="M933" t="s">
        <v>1514</v>
      </c>
      <c r="N933" t="s">
        <v>1509</v>
      </c>
      <c r="O933">
        <v>2021</v>
      </c>
    </row>
    <row r="934" spans="1:15" hidden="1">
      <c r="A934" t="s">
        <v>497</v>
      </c>
      <c r="B934" t="s">
        <v>1384</v>
      </c>
      <c r="C934" t="s">
        <v>1388</v>
      </c>
      <c r="D934" t="s">
        <v>20</v>
      </c>
      <c r="F934" t="s">
        <v>1316</v>
      </c>
      <c r="G934" t="s">
        <v>136</v>
      </c>
      <c r="H934" t="s">
        <v>1317</v>
      </c>
      <c r="I934" t="s">
        <v>573</v>
      </c>
      <c r="J934" t="str">
        <f t="shared" si="21"/>
        <v>Scope 3WTT- fuelsWTT- liquid fuelsDiesel (average biofuel blend)Energy - Net CVkWh</v>
      </c>
      <c r="K934" t="s">
        <v>678</v>
      </c>
      <c r="L934" s="125">
        <v>6.1089999999999998E-2</v>
      </c>
      <c r="M934" t="s">
        <v>1514</v>
      </c>
      <c r="N934" t="s">
        <v>1509</v>
      </c>
      <c r="O934">
        <v>2021</v>
      </c>
    </row>
    <row r="935" spans="1:15" hidden="1">
      <c r="A935" t="s">
        <v>497</v>
      </c>
      <c r="B935" t="s">
        <v>1384</v>
      </c>
      <c r="C935" t="s">
        <v>1388</v>
      </c>
      <c r="D935" t="s">
        <v>20</v>
      </c>
      <c r="G935" t="s">
        <v>452</v>
      </c>
      <c r="H935" t="s">
        <v>452</v>
      </c>
      <c r="I935" t="s">
        <v>573</v>
      </c>
      <c r="J935" t="str">
        <f t="shared" si="21"/>
        <v>Scope 3WTT- fuelsWTT- liquid fuelsDiesel (average biofuel blend)litres</v>
      </c>
      <c r="K935" t="s">
        <v>679</v>
      </c>
      <c r="L935" s="125">
        <v>0.60985999999999996</v>
      </c>
      <c r="M935" t="s">
        <v>1514</v>
      </c>
      <c r="N935" t="s">
        <v>1509</v>
      </c>
      <c r="O935">
        <v>2021</v>
      </c>
    </row>
    <row r="936" spans="1:15" hidden="1">
      <c r="A936" t="s">
        <v>497</v>
      </c>
      <c r="B936" t="s">
        <v>1384</v>
      </c>
      <c r="C936" t="s">
        <v>1388</v>
      </c>
      <c r="D936" t="s">
        <v>20</v>
      </c>
      <c r="F936" t="s">
        <v>1318</v>
      </c>
      <c r="G936" t="s">
        <v>11</v>
      </c>
      <c r="H936" t="s">
        <v>11</v>
      </c>
      <c r="I936" t="s">
        <v>573</v>
      </c>
      <c r="J936" t="str">
        <f t="shared" si="21"/>
        <v>Scope 3WTT- fuelsWTT- liquid fuelsDiesel (average biofuel blend)Tonnestonnes</v>
      </c>
      <c r="K936" t="s">
        <v>680</v>
      </c>
      <c r="L936" s="125">
        <v>720.72856999999999</v>
      </c>
      <c r="M936" t="s">
        <v>1514</v>
      </c>
      <c r="N936" t="s">
        <v>1509</v>
      </c>
      <c r="O936">
        <v>2021</v>
      </c>
    </row>
    <row r="937" spans="1:15" hidden="1">
      <c r="A937" t="s">
        <v>497</v>
      </c>
      <c r="B937" t="s">
        <v>1384</v>
      </c>
      <c r="C937" t="s">
        <v>1388</v>
      </c>
      <c r="D937" t="s">
        <v>21</v>
      </c>
      <c r="F937" t="s">
        <v>1314</v>
      </c>
      <c r="G937" t="s">
        <v>136</v>
      </c>
      <c r="H937" t="s">
        <v>1315</v>
      </c>
      <c r="I937" t="s">
        <v>573</v>
      </c>
      <c r="J937" t="str">
        <f t="shared" si="21"/>
        <v>Scope 3WTT- fuelsWTT- liquid fuelsDiesel (100% mineral diesel)Energy - Gross CVkWh</v>
      </c>
      <c r="K937" t="s">
        <v>681</v>
      </c>
      <c r="L937" s="125">
        <v>5.8880000000000002E-2</v>
      </c>
      <c r="M937" t="s">
        <v>1514</v>
      </c>
      <c r="N937" t="s">
        <v>1509</v>
      </c>
      <c r="O937">
        <v>2021</v>
      </c>
    </row>
    <row r="938" spans="1:15" hidden="1">
      <c r="A938" t="s">
        <v>497</v>
      </c>
      <c r="B938" t="s">
        <v>1384</v>
      </c>
      <c r="C938" t="s">
        <v>1388</v>
      </c>
      <c r="D938" t="s">
        <v>21</v>
      </c>
      <c r="F938" t="s">
        <v>1316</v>
      </c>
      <c r="G938" t="s">
        <v>136</v>
      </c>
      <c r="H938" t="s">
        <v>1317</v>
      </c>
      <c r="I938" t="s">
        <v>573</v>
      </c>
      <c r="J938" t="str">
        <f t="shared" si="21"/>
        <v>Scope 3WTT- fuelsWTT- liquid fuelsDiesel (100% mineral diesel)Energy - Net CVkWh</v>
      </c>
      <c r="K938" t="s">
        <v>682</v>
      </c>
      <c r="L938" s="125">
        <v>6.2640000000000001E-2</v>
      </c>
      <c r="M938" t="s">
        <v>1514</v>
      </c>
      <c r="N938" t="s">
        <v>1509</v>
      </c>
      <c r="O938">
        <v>2021</v>
      </c>
    </row>
    <row r="939" spans="1:15" hidden="1">
      <c r="A939" t="s">
        <v>497</v>
      </c>
      <c r="B939" t="s">
        <v>1384</v>
      </c>
      <c r="C939" t="s">
        <v>1388</v>
      </c>
      <c r="D939" t="s">
        <v>21</v>
      </c>
      <c r="G939" t="s">
        <v>452</v>
      </c>
      <c r="H939" t="s">
        <v>452</v>
      </c>
      <c r="I939" t="s">
        <v>573</v>
      </c>
      <c r="J939" t="str">
        <f t="shared" si="21"/>
        <v>Scope 3WTT- fuelsWTT- liquid fuelsDiesel (100% mineral diesel)litres</v>
      </c>
      <c r="K939" t="s">
        <v>683</v>
      </c>
      <c r="L939" s="125">
        <v>0.62873999999999997</v>
      </c>
      <c r="M939" t="s">
        <v>1514</v>
      </c>
      <c r="N939" t="s">
        <v>1509</v>
      </c>
      <c r="O939">
        <v>2021</v>
      </c>
    </row>
    <row r="940" spans="1:15" hidden="1">
      <c r="A940" t="s">
        <v>497</v>
      </c>
      <c r="B940" t="s">
        <v>1384</v>
      </c>
      <c r="C940" t="s">
        <v>1388</v>
      </c>
      <c r="D940" t="s">
        <v>21</v>
      </c>
      <c r="F940" t="s">
        <v>1318</v>
      </c>
      <c r="G940" t="s">
        <v>11</v>
      </c>
      <c r="H940" t="s">
        <v>11</v>
      </c>
      <c r="I940" t="s">
        <v>573</v>
      </c>
      <c r="J940" t="str">
        <f t="shared" si="21"/>
        <v>Scope 3WTT- fuelsWTT- liquid fuelsDiesel (100% mineral diesel)Tonnestonnes</v>
      </c>
      <c r="K940" t="s">
        <v>684</v>
      </c>
      <c r="L940" s="125">
        <v>745.68124999999998</v>
      </c>
      <c r="M940" t="s">
        <v>1514</v>
      </c>
      <c r="N940" t="s">
        <v>1509</v>
      </c>
      <c r="O940">
        <v>2021</v>
      </c>
    </row>
    <row r="941" spans="1:15" hidden="1">
      <c r="A941" t="s">
        <v>497</v>
      </c>
      <c r="B941" t="s">
        <v>1384</v>
      </c>
      <c r="C941" t="s">
        <v>1388</v>
      </c>
      <c r="D941" t="s">
        <v>1392</v>
      </c>
      <c r="F941" t="s">
        <v>1314</v>
      </c>
      <c r="G941" t="s">
        <v>136</v>
      </c>
      <c r="H941" t="s">
        <v>1315</v>
      </c>
      <c r="I941" t="s">
        <v>573</v>
      </c>
      <c r="J941" t="str">
        <f t="shared" si="21"/>
        <v>Scope 3WTT- fuelsWTT- liquid fuelsFuel OilEnergy - Gross CVkWh</v>
      </c>
      <c r="K941" t="s">
        <v>970</v>
      </c>
      <c r="L941" s="125">
        <v>5.8880000000000002E-2</v>
      </c>
      <c r="M941" t="s">
        <v>1514</v>
      </c>
      <c r="N941" t="s">
        <v>1509</v>
      </c>
      <c r="O941">
        <v>2021</v>
      </c>
    </row>
    <row r="942" spans="1:15" hidden="1">
      <c r="A942" t="s">
        <v>497</v>
      </c>
      <c r="B942" t="s">
        <v>1384</v>
      </c>
      <c r="C942" t="s">
        <v>1388</v>
      </c>
      <c r="D942" t="s">
        <v>1392</v>
      </c>
      <c r="F942" t="s">
        <v>1316</v>
      </c>
      <c r="G942" t="s">
        <v>136</v>
      </c>
      <c r="H942" t="s">
        <v>1317</v>
      </c>
      <c r="I942" t="s">
        <v>573</v>
      </c>
      <c r="J942" t="str">
        <f t="shared" si="21"/>
        <v>Scope 3WTT- fuelsWTT- liquid fuelsFuel OilEnergy - Net CVkWh</v>
      </c>
      <c r="K942" t="s">
        <v>971</v>
      </c>
      <c r="L942" s="125">
        <v>6.2640000000000001E-2</v>
      </c>
      <c r="M942" t="s">
        <v>1514</v>
      </c>
      <c r="N942" t="s">
        <v>1509</v>
      </c>
      <c r="O942">
        <v>2021</v>
      </c>
    </row>
    <row r="943" spans="1:15" hidden="1">
      <c r="A943" t="s">
        <v>497</v>
      </c>
      <c r="B943" t="s">
        <v>1384</v>
      </c>
      <c r="C943" t="s">
        <v>1388</v>
      </c>
      <c r="D943" t="s">
        <v>1392</v>
      </c>
      <c r="G943" t="s">
        <v>452</v>
      </c>
      <c r="H943" t="s">
        <v>452</v>
      </c>
      <c r="I943" t="s">
        <v>573</v>
      </c>
      <c r="J943" t="str">
        <f t="shared" si="21"/>
        <v>Scope 3WTT- fuelsWTT- liquid fuelsFuel Oillitres</v>
      </c>
      <c r="K943" t="s">
        <v>972</v>
      </c>
      <c r="L943" s="125">
        <v>0.69723000000000002</v>
      </c>
      <c r="M943" t="s">
        <v>1514</v>
      </c>
      <c r="N943" t="s">
        <v>1509</v>
      </c>
      <c r="O943">
        <v>2021</v>
      </c>
    </row>
    <row r="944" spans="1:15" hidden="1">
      <c r="A944" t="s">
        <v>497</v>
      </c>
      <c r="B944" t="s">
        <v>1384</v>
      </c>
      <c r="C944" t="s">
        <v>1388</v>
      </c>
      <c r="D944" t="s">
        <v>1392</v>
      </c>
      <c r="F944" t="s">
        <v>1318</v>
      </c>
      <c r="G944" t="s">
        <v>11</v>
      </c>
      <c r="H944" t="s">
        <v>11</v>
      </c>
      <c r="I944" t="s">
        <v>573</v>
      </c>
      <c r="J944" t="str">
        <f t="shared" si="21"/>
        <v>Scope 3WTT- fuelsWTT- liquid fuelsFuel OilTonnestonnes</v>
      </c>
      <c r="K944" t="s">
        <v>973</v>
      </c>
      <c r="L944" s="125">
        <v>709.08076000000005</v>
      </c>
      <c r="M944" t="s">
        <v>1514</v>
      </c>
      <c r="N944" t="s">
        <v>1509</v>
      </c>
      <c r="O944">
        <v>2021</v>
      </c>
    </row>
    <row r="945" spans="1:15" hidden="1">
      <c r="A945" t="s">
        <v>497</v>
      </c>
      <c r="B945" t="s">
        <v>1384</v>
      </c>
      <c r="C945" t="s">
        <v>1388</v>
      </c>
      <c r="D945" t="s">
        <v>1393</v>
      </c>
      <c r="F945" t="s">
        <v>1314</v>
      </c>
      <c r="G945" t="s">
        <v>136</v>
      </c>
      <c r="H945" t="s">
        <v>1315</v>
      </c>
      <c r="I945" t="s">
        <v>573</v>
      </c>
      <c r="J945" t="str">
        <f t="shared" si="21"/>
        <v>Scope 3WTT- fuelsWTT- liquid fuelsGas OilEnergy - Gross CVkWh</v>
      </c>
      <c r="K945" t="s">
        <v>974</v>
      </c>
      <c r="L945" s="125">
        <v>5.8880000000000002E-2</v>
      </c>
      <c r="M945" t="s">
        <v>1514</v>
      </c>
      <c r="N945" t="s">
        <v>1509</v>
      </c>
      <c r="O945">
        <v>2021</v>
      </c>
    </row>
    <row r="946" spans="1:15" hidden="1">
      <c r="A946" t="s">
        <v>497</v>
      </c>
      <c r="B946" t="s">
        <v>1384</v>
      </c>
      <c r="C946" t="s">
        <v>1388</v>
      </c>
      <c r="D946" t="s">
        <v>1393</v>
      </c>
      <c r="F946" t="s">
        <v>1316</v>
      </c>
      <c r="G946" t="s">
        <v>136</v>
      </c>
      <c r="H946" t="s">
        <v>1317</v>
      </c>
      <c r="I946" t="s">
        <v>573</v>
      </c>
      <c r="J946" t="str">
        <f t="shared" si="21"/>
        <v>Scope 3WTT- fuelsWTT- liquid fuelsGas OilEnergy - Net CVkWh</v>
      </c>
      <c r="K946" t="s">
        <v>975</v>
      </c>
      <c r="L946" s="125">
        <v>6.2640000000000001E-2</v>
      </c>
      <c r="M946" t="s">
        <v>1514</v>
      </c>
      <c r="N946" t="s">
        <v>1509</v>
      </c>
      <c r="O946">
        <v>2021</v>
      </c>
    </row>
    <row r="947" spans="1:15" hidden="1">
      <c r="A947" t="s">
        <v>497</v>
      </c>
      <c r="B947" t="s">
        <v>1384</v>
      </c>
      <c r="C947" t="s">
        <v>1388</v>
      </c>
      <c r="D947" t="s">
        <v>1393</v>
      </c>
      <c r="G947" t="s">
        <v>452</v>
      </c>
      <c r="H947" t="s">
        <v>452</v>
      </c>
      <c r="I947" t="s">
        <v>573</v>
      </c>
      <c r="J947" t="str">
        <f t="shared" si="21"/>
        <v>Scope 3WTT- fuelsWTT- liquid fuelsGas Oillitres</v>
      </c>
      <c r="K947" t="s">
        <v>976</v>
      </c>
      <c r="L947" s="125">
        <v>0.63253000000000004</v>
      </c>
      <c r="M947" t="s">
        <v>1514</v>
      </c>
      <c r="N947" t="s">
        <v>1509</v>
      </c>
      <c r="O947">
        <v>2021</v>
      </c>
    </row>
    <row r="948" spans="1:15" hidden="1">
      <c r="A948" t="s">
        <v>497</v>
      </c>
      <c r="B948" t="s">
        <v>1384</v>
      </c>
      <c r="C948" t="s">
        <v>1388</v>
      </c>
      <c r="D948" t="s">
        <v>1393</v>
      </c>
      <c r="F948" t="s">
        <v>1318</v>
      </c>
      <c r="G948" t="s">
        <v>11</v>
      </c>
      <c r="H948" t="s">
        <v>11</v>
      </c>
      <c r="I948" t="s">
        <v>573</v>
      </c>
      <c r="J948" t="str">
        <f t="shared" si="21"/>
        <v>Scope 3WTT- fuelsWTT- liquid fuelsGas OilTonnestonnes</v>
      </c>
      <c r="K948" t="s">
        <v>977</v>
      </c>
      <c r="L948" s="125">
        <v>740.69721000000004</v>
      </c>
      <c r="M948" t="s">
        <v>1514</v>
      </c>
      <c r="N948" t="s">
        <v>1509</v>
      </c>
      <c r="O948">
        <v>2021</v>
      </c>
    </row>
    <row r="949" spans="1:15" hidden="1">
      <c r="A949" t="s">
        <v>497</v>
      </c>
      <c r="B949" t="s">
        <v>1384</v>
      </c>
      <c r="C949" t="s">
        <v>1388</v>
      </c>
      <c r="D949" t="s">
        <v>24</v>
      </c>
      <c r="F949" t="s">
        <v>1314</v>
      </c>
      <c r="G949" t="s">
        <v>136</v>
      </c>
      <c r="H949" t="s">
        <v>1315</v>
      </c>
      <c r="I949" t="s">
        <v>573</v>
      </c>
      <c r="J949" t="str">
        <f t="shared" si="21"/>
        <v>Scope 3WTT- fuelsWTT- liquid fuelsLubricantsEnergy - Gross CVkWh</v>
      </c>
      <c r="K949" t="s">
        <v>693</v>
      </c>
      <c r="L949" s="125">
        <v>6.8430000000000005E-2</v>
      </c>
      <c r="M949" t="s">
        <v>1514</v>
      </c>
      <c r="N949" t="s">
        <v>1509</v>
      </c>
      <c r="O949">
        <v>2021</v>
      </c>
    </row>
    <row r="950" spans="1:15" hidden="1">
      <c r="A950" t="s">
        <v>497</v>
      </c>
      <c r="B950" t="s">
        <v>1384</v>
      </c>
      <c r="C950" t="s">
        <v>1388</v>
      </c>
      <c r="D950" t="s">
        <v>24</v>
      </c>
      <c r="F950" t="s">
        <v>1316</v>
      </c>
      <c r="G950" t="s">
        <v>136</v>
      </c>
      <c r="H950" t="s">
        <v>1317</v>
      </c>
      <c r="I950" t="s">
        <v>573</v>
      </c>
      <c r="J950" t="str">
        <f t="shared" si="21"/>
        <v>Scope 3WTT- fuelsWTT- liquid fuelsLubricantsEnergy - Net CVkWh</v>
      </c>
      <c r="K950" t="s">
        <v>694</v>
      </c>
      <c r="L950" s="125">
        <v>7.2800000000000004E-2</v>
      </c>
      <c r="M950" t="s">
        <v>1514</v>
      </c>
      <c r="N950" t="s">
        <v>1509</v>
      </c>
      <c r="O950">
        <v>2021</v>
      </c>
    </row>
    <row r="951" spans="1:15" hidden="1">
      <c r="A951" t="s">
        <v>497</v>
      </c>
      <c r="B951" t="s">
        <v>1384</v>
      </c>
      <c r="C951" t="s">
        <v>1388</v>
      </c>
      <c r="D951" t="s">
        <v>24</v>
      </c>
      <c r="G951" t="s">
        <v>452</v>
      </c>
      <c r="H951" t="s">
        <v>452</v>
      </c>
      <c r="I951" t="s">
        <v>573</v>
      </c>
      <c r="J951" t="str">
        <f t="shared" si="21"/>
        <v>Scope 3WTT- fuelsWTT- liquid fuelsLubricantslitres</v>
      </c>
      <c r="K951" t="s">
        <v>695</v>
      </c>
      <c r="L951" s="125"/>
      <c r="M951" t="s">
        <v>1514</v>
      </c>
      <c r="N951" t="s">
        <v>1509</v>
      </c>
      <c r="O951">
        <v>2021</v>
      </c>
    </row>
    <row r="952" spans="1:15" hidden="1">
      <c r="A952" t="s">
        <v>497</v>
      </c>
      <c r="B952" t="s">
        <v>1384</v>
      </c>
      <c r="C952" t="s">
        <v>1388</v>
      </c>
      <c r="D952" t="s">
        <v>24</v>
      </c>
      <c r="F952" t="s">
        <v>1318</v>
      </c>
      <c r="G952" t="s">
        <v>11</v>
      </c>
      <c r="H952" t="s">
        <v>11</v>
      </c>
      <c r="I952" t="s">
        <v>573</v>
      </c>
      <c r="J952" t="str">
        <f t="shared" si="21"/>
        <v>Scope 3WTT- fuelsWTT- liquid fuelsLubricantsTonnestonnes</v>
      </c>
      <c r="K952" t="s">
        <v>696</v>
      </c>
      <c r="L952" s="125">
        <v>824.04840000000002</v>
      </c>
      <c r="M952" t="s">
        <v>1514</v>
      </c>
      <c r="N952" t="s">
        <v>1509</v>
      </c>
      <c r="O952">
        <v>2021</v>
      </c>
    </row>
    <row r="953" spans="1:15" hidden="1">
      <c r="A953" t="s">
        <v>497</v>
      </c>
      <c r="B953" t="s">
        <v>1384</v>
      </c>
      <c r="C953" t="s">
        <v>1388</v>
      </c>
      <c r="D953" t="s">
        <v>25</v>
      </c>
      <c r="F953" t="s">
        <v>1314</v>
      </c>
      <c r="G953" t="s">
        <v>136</v>
      </c>
      <c r="H953" t="s">
        <v>1315</v>
      </c>
      <c r="I953" t="s">
        <v>573</v>
      </c>
      <c r="J953" t="str">
        <f t="shared" si="21"/>
        <v>Scope 3WTT- fuelsWTT- liquid fuelsNaphthaEnergy - Gross CVkWh</v>
      </c>
      <c r="K953" t="s">
        <v>697</v>
      </c>
      <c r="L953" s="125">
        <v>4.8219999999999999E-2</v>
      </c>
      <c r="M953" t="s">
        <v>1514</v>
      </c>
      <c r="N953" t="s">
        <v>1509</v>
      </c>
      <c r="O953">
        <v>2021</v>
      </c>
    </row>
    <row r="954" spans="1:15" hidden="1">
      <c r="A954" t="s">
        <v>497</v>
      </c>
      <c r="B954" t="s">
        <v>1384</v>
      </c>
      <c r="C954" t="s">
        <v>1388</v>
      </c>
      <c r="D954" t="s">
        <v>25</v>
      </c>
      <c r="F954" t="s">
        <v>1316</v>
      </c>
      <c r="G954" t="s">
        <v>136</v>
      </c>
      <c r="H954" t="s">
        <v>1317</v>
      </c>
      <c r="I954" t="s">
        <v>573</v>
      </c>
      <c r="J954" t="str">
        <f t="shared" si="21"/>
        <v>Scope 3WTT- fuelsWTT- liquid fuelsNaphthaEnergy - Net CVkWh</v>
      </c>
      <c r="K954" t="s">
        <v>698</v>
      </c>
      <c r="L954" s="125">
        <v>5.076E-2</v>
      </c>
      <c r="M954" t="s">
        <v>1514</v>
      </c>
      <c r="N954" t="s">
        <v>1509</v>
      </c>
      <c r="O954">
        <v>2021</v>
      </c>
    </row>
    <row r="955" spans="1:15" hidden="1">
      <c r="A955" t="s">
        <v>497</v>
      </c>
      <c r="B955" t="s">
        <v>1384</v>
      </c>
      <c r="C955" t="s">
        <v>1388</v>
      </c>
      <c r="D955" t="s">
        <v>25</v>
      </c>
      <c r="G955" t="s">
        <v>452</v>
      </c>
      <c r="H955" t="s">
        <v>452</v>
      </c>
      <c r="I955" t="s">
        <v>573</v>
      </c>
      <c r="J955" t="str">
        <f t="shared" si="21"/>
        <v>Scope 3WTT- fuelsWTT- liquid fuelsNaphthalitres</v>
      </c>
      <c r="K955" t="s">
        <v>699</v>
      </c>
      <c r="L955" s="125"/>
      <c r="M955" t="s">
        <v>1514</v>
      </c>
      <c r="N955" t="s">
        <v>1509</v>
      </c>
      <c r="O955">
        <v>2021</v>
      </c>
    </row>
    <row r="956" spans="1:15" hidden="1">
      <c r="A956" t="s">
        <v>497</v>
      </c>
      <c r="B956" t="s">
        <v>1384</v>
      </c>
      <c r="C956" t="s">
        <v>1388</v>
      </c>
      <c r="D956" t="s">
        <v>25</v>
      </c>
      <c r="F956" t="s">
        <v>1318</v>
      </c>
      <c r="G956" t="s">
        <v>11</v>
      </c>
      <c r="H956" t="s">
        <v>11</v>
      </c>
      <c r="I956" t="s">
        <v>573</v>
      </c>
      <c r="J956" t="str">
        <f t="shared" si="21"/>
        <v>Scope 3WTT- fuelsWTT- liquid fuelsNaphthaTonnestonnes</v>
      </c>
      <c r="K956" t="s">
        <v>700</v>
      </c>
      <c r="L956" s="125">
        <v>640.80917999999997</v>
      </c>
      <c r="M956" t="s">
        <v>1514</v>
      </c>
      <c r="N956" t="s">
        <v>1509</v>
      </c>
      <c r="O956">
        <v>2021</v>
      </c>
    </row>
    <row r="957" spans="1:15" hidden="1">
      <c r="A957" t="s">
        <v>497</v>
      </c>
      <c r="B957" t="s">
        <v>1384</v>
      </c>
      <c r="C957" t="s">
        <v>1388</v>
      </c>
      <c r="D957" t="s">
        <v>26</v>
      </c>
      <c r="F957" t="s">
        <v>1314</v>
      </c>
      <c r="G957" t="s">
        <v>136</v>
      </c>
      <c r="H957" t="s">
        <v>1315</v>
      </c>
      <c r="I957" t="s">
        <v>573</v>
      </c>
      <c r="J957" t="str">
        <f t="shared" si="21"/>
        <v>Scope 3WTT- fuelsWTT- liquid fuelsPetrol (average biofuel blend)Energy - Gross CVkWh</v>
      </c>
      <c r="K957" t="s">
        <v>701</v>
      </c>
      <c r="L957" s="125">
        <v>6.4250000000000002E-2</v>
      </c>
      <c r="M957" t="s">
        <v>1514</v>
      </c>
      <c r="N957" t="s">
        <v>1509</v>
      </c>
      <c r="O957">
        <v>2021</v>
      </c>
    </row>
    <row r="958" spans="1:15" hidden="1">
      <c r="A958" t="s">
        <v>497</v>
      </c>
      <c r="B958" t="s">
        <v>1384</v>
      </c>
      <c r="C958" t="s">
        <v>1388</v>
      </c>
      <c r="D958" t="s">
        <v>26</v>
      </c>
      <c r="F958" t="s">
        <v>1316</v>
      </c>
      <c r="G958" t="s">
        <v>136</v>
      </c>
      <c r="H958" t="s">
        <v>1317</v>
      </c>
      <c r="I958" t="s">
        <v>573</v>
      </c>
      <c r="J958" t="str">
        <f t="shared" si="21"/>
        <v>Scope 3WTT- fuelsWTT- liquid fuelsPetrol (average biofuel blend)Energy - Net CVkWh</v>
      </c>
      <c r="K958" t="s">
        <v>702</v>
      </c>
      <c r="L958" s="125">
        <v>6.7739999999999995E-2</v>
      </c>
      <c r="M958" t="s">
        <v>1514</v>
      </c>
      <c r="N958" t="s">
        <v>1509</v>
      </c>
      <c r="O958">
        <v>2021</v>
      </c>
    </row>
    <row r="959" spans="1:15" hidden="1">
      <c r="A959" t="s">
        <v>497</v>
      </c>
      <c r="B959" t="s">
        <v>1384</v>
      </c>
      <c r="C959" t="s">
        <v>1388</v>
      </c>
      <c r="D959" t="s">
        <v>26</v>
      </c>
      <c r="G959" t="s">
        <v>452</v>
      </c>
      <c r="H959" t="s">
        <v>452</v>
      </c>
      <c r="I959" t="s">
        <v>573</v>
      </c>
      <c r="J959" t="str">
        <f t="shared" si="21"/>
        <v>Scope 3WTT- fuelsWTT- liquid fuelsPetrol (average biofuel blend)litres</v>
      </c>
      <c r="K959" t="s">
        <v>703</v>
      </c>
      <c r="L959" s="125">
        <v>0.61328000000000005</v>
      </c>
      <c r="M959" t="s">
        <v>1514</v>
      </c>
      <c r="N959" t="s">
        <v>1509</v>
      </c>
      <c r="O959">
        <v>2021</v>
      </c>
    </row>
    <row r="960" spans="1:15" hidden="1">
      <c r="A960" t="s">
        <v>497</v>
      </c>
      <c r="B960" t="s">
        <v>1384</v>
      </c>
      <c r="C960" t="s">
        <v>1388</v>
      </c>
      <c r="D960" t="s">
        <v>26</v>
      </c>
      <c r="F960" t="s">
        <v>1318</v>
      </c>
      <c r="G960" t="s">
        <v>11</v>
      </c>
      <c r="H960" t="s">
        <v>11</v>
      </c>
      <c r="I960" t="s">
        <v>573</v>
      </c>
      <c r="J960" t="str">
        <f t="shared" si="21"/>
        <v>Scope 3WTT- fuelsWTT- liquid fuelsPetrol (average biofuel blend)Tonnestonnes</v>
      </c>
      <c r="K960" t="s">
        <v>704</v>
      </c>
      <c r="L960" s="125">
        <v>824.12159999999994</v>
      </c>
      <c r="M960" t="s">
        <v>1514</v>
      </c>
      <c r="N960" t="s">
        <v>1509</v>
      </c>
      <c r="O960">
        <v>2021</v>
      </c>
    </row>
    <row r="961" spans="1:15" hidden="1">
      <c r="A961" t="s">
        <v>497</v>
      </c>
      <c r="B961" t="s">
        <v>1384</v>
      </c>
      <c r="C961" t="s">
        <v>1388</v>
      </c>
      <c r="D961" t="s">
        <v>27</v>
      </c>
      <c r="F961" t="s">
        <v>1314</v>
      </c>
      <c r="G961" t="s">
        <v>136</v>
      </c>
      <c r="H961" t="s">
        <v>1315</v>
      </c>
      <c r="I961" t="s">
        <v>573</v>
      </c>
      <c r="J961" t="str">
        <f t="shared" si="21"/>
        <v>Scope 3WTT- fuelsWTT- liquid fuelsPetrol (100% mineral petrol)Energy - Gross CVkWh</v>
      </c>
      <c r="K961" t="s">
        <v>705</v>
      </c>
      <c r="L961" s="125">
        <v>6.2239999999999997E-2</v>
      </c>
      <c r="M961" t="s">
        <v>1514</v>
      </c>
      <c r="N961" t="s">
        <v>1509</v>
      </c>
      <c r="O961">
        <v>2021</v>
      </c>
    </row>
    <row r="962" spans="1:15" hidden="1">
      <c r="A962" t="s">
        <v>497</v>
      </c>
      <c r="B962" t="s">
        <v>1384</v>
      </c>
      <c r="C962" t="s">
        <v>1388</v>
      </c>
      <c r="D962" t="s">
        <v>27</v>
      </c>
      <c r="F962" t="s">
        <v>1316</v>
      </c>
      <c r="G962" t="s">
        <v>136</v>
      </c>
      <c r="H962" t="s">
        <v>1317</v>
      </c>
      <c r="I962" t="s">
        <v>573</v>
      </c>
      <c r="J962" t="str">
        <f t="shared" si="21"/>
        <v>Scope 3WTT- fuelsWTT- liquid fuelsPetrol (100% mineral petrol)Energy - Net CVkWh</v>
      </c>
      <c r="K962" t="s">
        <v>706</v>
      </c>
      <c r="L962" s="125">
        <v>6.5519999999999995E-2</v>
      </c>
      <c r="M962" t="s">
        <v>1514</v>
      </c>
      <c r="N962" t="s">
        <v>1509</v>
      </c>
      <c r="O962">
        <v>2021</v>
      </c>
    </row>
    <row r="963" spans="1:15" hidden="1">
      <c r="A963" t="s">
        <v>497</v>
      </c>
      <c r="B963" t="s">
        <v>1384</v>
      </c>
      <c r="C963" t="s">
        <v>1388</v>
      </c>
      <c r="D963" t="s">
        <v>27</v>
      </c>
      <c r="G963" t="s">
        <v>452</v>
      </c>
      <c r="H963" t="s">
        <v>452</v>
      </c>
      <c r="I963" t="s">
        <v>573</v>
      </c>
      <c r="J963" t="str">
        <f t="shared" ref="J963:J1026" si="22">CONCATENATE(A963,B963,C963,D963,E963,F963,G963)</f>
        <v>Scope 3WTT- fuelsWTT- liquid fuelsPetrol (100% mineral petrol)litres</v>
      </c>
      <c r="K963" t="s">
        <v>707</v>
      </c>
      <c r="L963" s="125">
        <v>0.60282999999999998</v>
      </c>
      <c r="M963" t="s">
        <v>1514</v>
      </c>
      <c r="N963" t="s">
        <v>1509</v>
      </c>
      <c r="O963">
        <v>2021</v>
      </c>
    </row>
    <row r="964" spans="1:15" hidden="1">
      <c r="A964" t="s">
        <v>497</v>
      </c>
      <c r="B964" t="s">
        <v>1384</v>
      </c>
      <c r="C964" t="s">
        <v>1388</v>
      </c>
      <c r="D964" t="s">
        <v>27</v>
      </c>
      <c r="F964" t="s">
        <v>1318</v>
      </c>
      <c r="G964" t="s">
        <v>11</v>
      </c>
      <c r="H964" t="s">
        <v>11</v>
      </c>
      <c r="I964" t="s">
        <v>573</v>
      </c>
      <c r="J964" t="str">
        <f t="shared" si="22"/>
        <v>Scope 3WTT- fuelsWTT- liquid fuelsPetrol (100% mineral petrol)Tonnestonnes</v>
      </c>
      <c r="K964" t="s">
        <v>708</v>
      </c>
      <c r="L964" s="125">
        <v>812.61051999999995</v>
      </c>
      <c r="M964" t="s">
        <v>1514</v>
      </c>
      <c r="N964" t="s">
        <v>1509</v>
      </c>
      <c r="O964">
        <v>2021</v>
      </c>
    </row>
    <row r="965" spans="1:15" hidden="1">
      <c r="A965" t="s">
        <v>497</v>
      </c>
      <c r="B965" t="s">
        <v>1384</v>
      </c>
      <c r="C965" t="s">
        <v>1388</v>
      </c>
      <c r="D965" t="s">
        <v>28</v>
      </c>
      <c r="F965" t="s">
        <v>1314</v>
      </c>
      <c r="G965" t="s">
        <v>136</v>
      </c>
      <c r="H965" t="s">
        <v>1315</v>
      </c>
      <c r="I965" t="s">
        <v>573</v>
      </c>
      <c r="J965" t="str">
        <f t="shared" si="22"/>
        <v>Scope 3WTT- fuelsWTT- liquid fuelsProcessed fuel oils - residual oilEnergy - Gross CVkWh</v>
      </c>
      <c r="K965" t="s">
        <v>709</v>
      </c>
      <c r="L965" s="125">
        <v>6.9409999999999999E-2</v>
      </c>
      <c r="M965" t="s">
        <v>1514</v>
      </c>
      <c r="N965" t="s">
        <v>1509</v>
      </c>
      <c r="O965">
        <v>2021</v>
      </c>
    </row>
    <row r="966" spans="1:15" hidden="1">
      <c r="A966" t="s">
        <v>497</v>
      </c>
      <c r="B966" t="s">
        <v>1384</v>
      </c>
      <c r="C966" t="s">
        <v>1388</v>
      </c>
      <c r="D966" t="s">
        <v>28</v>
      </c>
      <c r="F966" t="s">
        <v>1316</v>
      </c>
      <c r="G966" t="s">
        <v>136</v>
      </c>
      <c r="H966" t="s">
        <v>1317</v>
      </c>
      <c r="I966" t="s">
        <v>573</v>
      </c>
      <c r="J966" t="str">
        <f t="shared" si="22"/>
        <v>Scope 3WTT- fuelsWTT- liquid fuelsProcessed fuel oils - residual oilEnergy - Net CVkWh</v>
      </c>
      <c r="K966" t="s">
        <v>710</v>
      </c>
      <c r="L966" s="125">
        <v>7.3840000000000003E-2</v>
      </c>
      <c r="M966" t="s">
        <v>1514</v>
      </c>
      <c r="N966" t="s">
        <v>1509</v>
      </c>
      <c r="O966">
        <v>2021</v>
      </c>
    </row>
    <row r="967" spans="1:15" hidden="1">
      <c r="A967" t="s">
        <v>497</v>
      </c>
      <c r="B967" t="s">
        <v>1384</v>
      </c>
      <c r="C967" t="s">
        <v>1388</v>
      </c>
      <c r="D967" t="s">
        <v>28</v>
      </c>
      <c r="G967" t="s">
        <v>452</v>
      </c>
      <c r="H967" t="s">
        <v>452</v>
      </c>
      <c r="I967" t="s">
        <v>573</v>
      </c>
      <c r="J967" t="str">
        <f t="shared" si="22"/>
        <v>Scope 3WTT- fuelsWTT- liquid fuelsProcessed fuel oils - residual oillitres</v>
      </c>
      <c r="K967" t="s">
        <v>711</v>
      </c>
      <c r="L967" s="125">
        <v>0.82184999999999997</v>
      </c>
      <c r="M967" t="s">
        <v>1514</v>
      </c>
      <c r="N967" t="s">
        <v>1509</v>
      </c>
      <c r="O967">
        <v>2021</v>
      </c>
    </row>
    <row r="968" spans="1:15" hidden="1">
      <c r="A968" t="s">
        <v>497</v>
      </c>
      <c r="B968" t="s">
        <v>1384</v>
      </c>
      <c r="C968" t="s">
        <v>1388</v>
      </c>
      <c r="D968" t="s">
        <v>28</v>
      </c>
      <c r="F968" t="s">
        <v>1318</v>
      </c>
      <c r="G968" t="s">
        <v>11</v>
      </c>
      <c r="H968" t="s">
        <v>11</v>
      </c>
      <c r="I968" t="s">
        <v>573</v>
      </c>
      <c r="J968" t="str">
        <f t="shared" si="22"/>
        <v>Scope 3WTT- fuelsWTT- liquid fuelsProcessed fuel oils - residual oilTonnestonnes</v>
      </c>
      <c r="K968" t="s">
        <v>712</v>
      </c>
      <c r="L968" s="125">
        <v>835.81881999999996</v>
      </c>
      <c r="M968" t="s">
        <v>1514</v>
      </c>
      <c r="N968" t="s">
        <v>1509</v>
      </c>
      <c r="O968">
        <v>2021</v>
      </c>
    </row>
    <row r="969" spans="1:15" hidden="1">
      <c r="A969" t="s">
        <v>497</v>
      </c>
      <c r="B969" t="s">
        <v>1384</v>
      </c>
      <c r="C969" t="s">
        <v>1388</v>
      </c>
      <c r="D969" t="s">
        <v>29</v>
      </c>
      <c r="F969" t="s">
        <v>1314</v>
      </c>
      <c r="G969" t="s">
        <v>136</v>
      </c>
      <c r="H969" t="s">
        <v>1315</v>
      </c>
      <c r="I969" t="s">
        <v>573</v>
      </c>
      <c r="J969" t="str">
        <f t="shared" si="22"/>
        <v>Scope 3WTT- fuelsWTT- liquid fuelsProcessed fuel oils - distillate oilEnergy - Gross CVkWh</v>
      </c>
      <c r="K969" t="s">
        <v>713</v>
      </c>
      <c r="L969" s="125">
        <v>6.59E-2</v>
      </c>
      <c r="M969" t="s">
        <v>1514</v>
      </c>
      <c r="N969" t="s">
        <v>1509</v>
      </c>
      <c r="O969">
        <v>2021</v>
      </c>
    </row>
    <row r="970" spans="1:15" hidden="1">
      <c r="A970" t="s">
        <v>497</v>
      </c>
      <c r="B970" t="s">
        <v>1384</v>
      </c>
      <c r="C970" t="s">
        <v>1388</v>
      </c>
      <c r="D970" t="s">
        <v>29</v>
      </c>
      <c r="F970" t="s">
        <v>1316</v>
      </c>
      <c r="G970" t="s">
        <v>136</v>
      </c>
      <c r="H970" t="s">
        <v>1317</v>
      </c>
      <c r="I970" t="s">
        <v>573</v>
      </c>
      <c r="J970" t="str">
        <f t="shared" si="22"/>
        <v>Scope 3WTT- fuelsWTT- liquid fuelsProcessed fuel oils - distillate oilEnergy - Net CVkWh</v>
      </c>
      <c r="K970" t="s">
        <v>714</v>
      </c>
      <c r="L970" s="125">
        <v>7.0099999999999996E-2</v>
      </c>
      <c r="M970" t="s">
        <v>1514</v>
      </c>
      <c r="N970" t="s">
        <v>1509</v>
      </c>
      <c r="O970">
        <v>2021</v>
      </c>
    </row>
    <row r="971" spans="1:15" hidden="1">
      <c r="A971" t="s">
        <v>497</v>
      </c>
      <c r="B971" t="s">
        <v>1384</v>
      </c>
      <c r="C971" t="s">
        <v>1388</v>
      </c>
      <c r="D971" t="s">
        <v>29</v>
      </c>
      <c r="G971" t="s">
        <v>452</v>
      </c>
      <c r="H971" t="s">
        <v>452</v>
      </c>
      <c r="I971" t="s">
        <v>573</v>
      </c>
      <c r="J971" t="str">
        <f t="shared" si="22"/>
        <v>Scope 3WTT- fuelsWTT- liquid fuelsProcessed fuel oils - distillate oillitres</v>
      </c>
      <c r="K971" t="s">
        <v>715</v>
      </c>
      <c r="L971" s="125">
        <v>0.70791000000000004</v>
      </c>
      <c r="M971" t="s">
        <v>1514</v>
      </c>
      <c r="N971" t="s">
        <v>1509</v>
      </c>
      <c r="O971">
        <v>2021</v>
      </c>
    </row>
    <row r="972" spans="1:15" hidden="1">
      <c r="A972" t="s">
        <v>497</v>
      </c>
      <c r="B972" t="s">
        <v>1384</v>
      </c>
      <c r="C972" t="s">
        <v>1388</v>
      </c>
      <c r="D972" t="s">
        <v>29</v>
      </c>
      <c r="F972" t="s">
        <v>1318</v>
      </c>
      <c r="G972" t="s">
        <v>11</v>
      </c>
      <c r="H972" t="s">
        <v>11</v>
      </c>
      <c r="I972" t="s">
        <v>573</v>
      </c>
      <c r="J972" t="str">
        <f t="shared" si="22"/>
        <v>Scope 3WTT- fuelsWTT- liquid fuelsProcessed fuel oils - distillate oilTonnestonnes</v>
      </c>
      <c r="K972" t="s">
        <v>716</v>
      </c>
      <c r="L972" s="125">
        <v>828.96367999999995</v>
      </c>
      <c r="M972" t="s">
        <v>1514</v>
      </c>
      <c r="N972" t="s">
        <v>1509</v>
      </c>
      <c r="O972">
        <v>2021</v>
      </c>
    </row>
    <row r="973" spans="1:15" hidden="1">
      <c r="A973" t="s">
        <v>497</v>
      </c>
      <c r="B973" t="s">
        <v>1384</v>
      </c>
      <c r="C973" t="s">
        <v>1388</v>
      </c>
      <c r="D973" t="s">
        <v>1394</v>
      </c>
      <c r="F973" t="s">
        <v>1314</v>
      </c>
      <c r="G973" t="s">
        <v>136</v>
      </c>
      <c r="H973" t="s">
        <v>1315</v>
      </c>
      <c r="I973" t="s">
        <v>573</v>
      </c>
      <c r="J973" t="str">
        <f t="shared" si="22"/>
        <v>Scope 3WTT- fuelsWTT- liquid fuelsRefinery MiscellaneousEnergy - Gross CVkWh</v>
      </c>
      <c r="K973" t="s">
        <v>978</v>
      </c>
      <c r="L973" s="125">
        <v>2.9049999999999999E-2</v>
      </c>
      <c r="M973" t="s">
        <v>1514</v>
      </c>
      <c r="N973" t="s">
        <v>1509</v>
      </c>
      <c r="O973">
        <v>2021</v>
      </c>
    </row>
    <row r="974" spans="1:15" hidden="1">
      <c r="A974" t="s">
        <v>497</v>
      </c>
      <c r="B974" t="s">
        <v>1384</v>
      </c>
      <c r="C974" t="s">
        <v>1388</v>
      </c>
      <c r="D974" t="s">
        <v>1394</v>
      </c>
      <c r="F974" t="s">
        <v>1316</v>
      </c>
      <c r="G974" t="s">
        <v>136</v>
      </c>
      <c r="H974" t="s">
        <v>1317</v>
      </c>
      <c r="I974" t="s">
        <v>573</v>
      </c>
      <c r="J974" t="str">
        <f t="shared" si="22"/>
        <v>Scope 3WTT- fuelsWTT- liquid fuelsRefinery MiscellaneousEnergy - Net CVkWh</v>
      </c>
      <c r="K974" t="s">
        <v>979</v>
      </c>
      <c r="L974" s="125">
        <v>3.058E-2</v>
      </c>
      <c r="M974" t="s">
        <v>1514</v>
      </c>
      <c r="N974" t="s">
        <v>1509</v>
      </c>
      <c r="O974">
        <v>2021</v>
      </c>
    </row>
    <row r="975" spans="1:15" hidden="1">
      <c r="A975" t="s">
        <v>497</v>
      </c>
      <c r="B975" t="s">
        <v>1384</v>
      </c>
      <c r="C975" t="s">
        <v>1388</v>
      </c>
      <c r="D975" t="s">
        <v>1394</v>
      </c>
      <c r="G975" t="s">
        <v>452</v>
      </c>
      <c r="H975" t="s">
        <v>452</v>
      </c>
      <c r="I975" t="s">
        <v>573</v>
      </c>
      <c r="J975" t="str">
        <f t="shared" si="22"/>
        <v>Scope 3WTT- fuelsWTT- liquid fuelsRefinery Miscellaneouslitres</v>
      </c>
      <c r="K975" t="s">
        <v>980</v>
      </c>
      <c r="L975" s="125"/>
      <c r="M975" t="s">
        <v>1514</v>
      </c>
      <c r="N975" t="s">
        <v>1509</v>
      </c>
      <c r="O975">
        <v>2021</v>
      </c>
    </row>
    <row r="976" spans="1:15" hidden="1">
      <c r="A976" t="s">
        <v>497</v>
      </c>
      <c r="B976" t="s">
        <v>1384</v>
      </c>
      <c r="C976" t="s">
        <v>1388</v>
      </c>
      <c r="D976" t="s">
        <v>1394</v>
      </c>
      <c r="F976" t="s">
        <v>1318</v>
      </c>
      <c r="G976" t="s">
        <v>11</v>
      </c>
      <c r="H976" t="s">
        <v>11</v>
      </c>
      <c r="I976" t="s">
        <v>573</v>
      </c>
      <c r="J976" t="str">
        <f t="shared" si="22"/>
        <v>Scope 3WTT- fuelsWTT- liquid fuelsRefinery MiscellaneousTonnestonnes</v>
      </c>
      <c r="K976" t="s">
        <v>981</v>
      </c>
      <c r="L976" s="125">
        <v>346.79113999999998</v>
      </c>
      <c r="M976" t="s">
        <v>1514</v>
      </c>
      <c r="N976" t="s">
        <v>1509</v>
      </c>
      <c r="O976">
        <v>2021</v>
      </c>
    </row>
    <row r="977" spans="1:15" hidden="1">
      <c r="A977" t="s">
        <v>497</v>
      </c>
      <c r="B977" t="s">
        <v>1384</v>
      </c>
      <c r="C977" t="s">
        <v>1388</v>
      </c>
      <c r="D977" t="s">
        <v>31</v>
      </c>
      <c r="F977" t="s">
        <v>1314</v>
      </c>
      <c r="G977" t="s">
        <v>136</v>
      </c>
      <c r="H977" t="s">
        <v>1315</v>
      </c>
      <c r="I977" t="s">
        <v>573</v>
      </c>
      <c r="J977" t="str">
        <f t="shared" si="22"/>
        <v>Scope 3WTT- fuelsWTT- liquid fuelsWaste oilsEnergy - Gross CVkWh</v>
      </c>
      <c r="K977" t="s">
        <v>722</v>
      </c>
      <c r="L977" s="125">
        <v>6.5629999999999994E-2</v>
      </c>
      <c r="M977" t="s">
        <v>1514</v>
      </c>
      <c r="N977" t="s">
        <v>1509</v>
      </c>
      <c r="O977">
        <v>2021</v>
      </c>
    </row>
    <row r="978" spans="1:15" hidden="1">
      <c r="A978" t="s">
        <v>497</v>
      </c>
      <c r="B978" t="s">
        <v>1384</v>
      </c>
      <c r="C978" t="s">
        <v>1388</v>
      </c>
      <c r="D978" t="s">
        <v>31</v>
      </c>
      <c r="F978" t="s">
        <v>1316</v>
      </c>
      <c r="G978" t="s">
        <v>136</v>
      </c>
      <c r="H978" t="s">
        <v>1317</v>
      </c>
      <c r="I978" t="s">
        <v>573</v>
      </c>
      <c r="J978" t="str">
        <f t="shared" si="22"/>
        <v>Scope 3WTT- fuelsWTT- liquid fuelsWaste oilsEnergy - Net CVkWh</v>
      </c>
      <c r="K978" t="s">
        <v>723</v>
      </c>
      <c r="L978" s="125">
        <v>7.0290000000000005E-2</v>
      </c>
      <c r="M978" t="s">
        <v>1514</v>
      </c>
      <c r="N978" t="s">
        <v>1509</v>
      </c>
      <c r="O978">
        <v>2021</v>
      </c>
    </row>
    <row r="979" spans="1:15" hidden="1">
      <c r="A979" t="s">
        <v>497</v>
      </c>
      <c r="B979" t="s">
        <v>1384</v>
      </c>
      <c r="C979" t="s">
        <v>1388</v>
      </c>
      <c r="D979" t="s">
        <v>31</v>
      </c>
      <c r="G979" t="s">
        <v>452</v>
      </c>
      <c r="H979" t="s">
        <v>452</v>
      </c>
      <c r="I979" t="s">
        <v>573</v>
      </c>
      <c r="J979" t="str">
        <f t="shared" si="22"/>
        <v>Scope 3WTT- fuelsWTT- liquid fuelsWaste oilslitres</v>
      </c>
      <c r="K979" t="s">
        <v>724</v>
      </c>
      <c r="L979" s="125"/>
      <c r="M979" t="s">
        <v>1514</v>
      </c>
      <c r="N979" t="s">
        <v>1509</v>
      </c>
      <c r="O979">
        <v>2021</v>
      </c>
    </row>
    <row r="980" spans="1:15" hidden="1">
      <c r="A980" t="s">
        <v>497</v>
      </c>
      <c r="B980" t="s">
        <v>1384</v>
      </c>
      <c r="C980" t="s">
        <v>1388</v>
      </c>
      <c r="D980" t="s">
        <v>31</v>
      </c>
      <c r="F980" t="s">
        <v>1318</v>
      </c>
      <c r="G980" t="s">
        <v>11</v>
      </c>
      <c r="H980" t="s">
        <v>11</v>
      </c>
      <c r="I980" t="s">
        <v>573</v>
      </c>
      <c r="J980" t="str">
        <f t="shared" si="22"/>
        <v>Scope 3WTT- fuelsWTT- liquid fuelsWaste oilsTonnestonnes</v>
      </c>
      <c r="K980" t="s">
        <v>725</v>
      </c>
      <c r="L980" s="125">
        <v>824.04840000000002</v>
      </c>
      <c r="M980" t="s">
        <v>1514</v>
      </c>
      <c r="N980" t="s">
        <v>1509</v>
      </c>
      <c r="O980">
        <v>2021</v>
      </c>
    </row>
    <row r="981" spans="1:15" hidden="1">
      <c r="A981" t="s">
        <v>497</v>
      </c>
      <c r="B981" t="s">
        <v>1384</v>
      </c>
      <c r="C981" t="s">
        <v>1388</v>
      </c>
      <c r="D981" t="s">
        <v>32</v>
      </c>
      <c r="F981" t="s">
        <v>1314</v>
      </c>
      <c r="G981" t="s">
        <v>136</v>
      </c>
      <c r="H981" t="s">
        <v>1315</v>
      </c>
      <c r="I981" t="s">
        <v>573</v>
      </c>
      <c r="J981" t="str">
        <f t="shared" si="22"/>
        <v>Scope 3WTT- fuelsWTT- liquid fuelsMarine gas oilEnergy - Gross CVkWh</v>
      </c>
      <c r="K981" t="s">
        <v>726</v>
      </c>
      <c r="L981" s="125">
        <v>5.8880000000000002E-2</v>
      </c>
      <c r="M981" t="s">
        <v>1514</v>
      </c>
      <c r="N981" t="s">
        <v>1509</v>
      </c>
      <c r="O981">
        <v>2021</v>
      </c>
    </row>
    <row r="982" spans="1:15" hidden="1">
      <c r="A982" t="s">
        <v>497</v>
      </c>
      <c r="B982" t="s">
        <v>1384</v>
      </c>
      <c r="C982" t="s">
        <v>1388</v>
      </c>
      <c r="D982" t="s">
        <v>32</v>
      </c>
      <c r="F982" t="s">
        <v>1316</v>
      </c>
      <c r="G982" t="s">
        <v>136</v>
      </c>
      <c r="H982" t="s">
        <v>1317</v>
      </c>
      <c r="I982" t="s">
        <v>573</v>
      </c>
      <c r="J982" t="str">
        <f t="shared" si="22"/>
        <v>Scope 3WTT- fuelsWTT- liquid fuelsMarine gas oilEnergy - Net CVkWh</v>
      </c>
      <c r="K982" t="s">
        <v>727</v>
      </c>
      <c r="L982" s="125">
        <v>6.2640000000000001E-2</v>
      </c>
      <c r="M982" t="s">
        <v>1514</v>
      </c>
      <c r="N982" t="s">
        <v>1509</v>
      </c>
      <c r="O982">
        <v>2021</v>
      </c>
    </row>
    <row r="983" spans="1:15" hidden="1">
      <c r="A983" t="s">
        <v>497</v>
      </c>
      <c r="B983" t="s">
        <v>1384</v>
      </c>
      <c r="C983" t="s">
        <v>1388</v>
      </c>
      <c r="D983" t="s">
        <v>32</v>
      </c>
      <c r="G983" t="s">
        <v>452</v>
      </c>
      <c r="H983" t="s">
        <v>452</v>
      </c>
      <c r="I983" t="s">
        <v>573</v>
      </c>
      <c r="J983" t="str">
        <f t="shared" si="22"/>
        <v>Scope 3WTT- fuelsWTT- liquid fuelsMarine gas oillitres</v>
      </c>
      <c r="K983" t="s">
        <v>728</v>
      </c>
      <c r="L983" s="125">
        <v>0.63253000000000004</v>
      </c>
      <c r="M983" t="s">
        <v>1514</v>
      </c>
      <c r="N983" t="s">
        <v>1509</v>
      </c>
      <c r="O983">
        <v>2021</v>
      </c>
    </row>
    <row r="984" spans="1:15" hidden="1">
      <c r="A984" t="s">
        <v>497</v>
      </c>
      <c r="B984" t="s">
        <v>1384</v>
      </c>
      <c r="C984" t="s">
        <v>1388</v>
      </c>
      <c r="D984" t="s">
        <v>32</v>
      </c>
      <c r="F984" t="s">
        <v>1318</v>
      </c>
      <c r="G984" t="s">
        <v>11</v>
      </c>
      <c r="H984" t="s">
        <v>11</v>
      </c>
      <c r="I984" t="s">
        <v>573</v>
      </c>
      <c r="J984" t="str">
        <f t="shared" si="22"/>
        <v>Scope 3WTT- fuelsWTT- liquid fuelsMarine gas oilTonnestonnes</v>
      </c>
      <c r="K984" t="s">
        <v>729</v>
      </c>
      <c r="L984" s="125">
        <v>740.69721000000004</v>
      </c>
      <c r="M984" t="s">
        <v>1514</v>
      </c>
      <c r="N984" t="s">
        <v>1509</v>
      </c>
      <c r="O984">
        <v>2021</v>
      </c>
    </row>
    <row r="985" spans="1:15" hidden="1">
      <c r="A985" t="s">
        <v>497</v>
      </c>
      <c r="B985" t="s">
        <v>1384</v>
      </c>
      <c r="C985" t="s">
        <v>1388</v>
      </c>
      <c r="D985" t="s">
        <v>33</v>
      </c>
      <c r="F985" t="s">
        <v>1314</v>
      </c>
      <c r="G985" t="s">
        <v>136</v>
      </c>
      <c r="H985" t="s">
        <v>1315</v>
      </c>
      <c r="I985" t="s">
        <v>573</v>
      </c>
      <c r="J985" t="str">
        <f t="shared" si="22"/>
        <v>Scope 3WTT- fuelsWTT- liquid fuelsMarine fuel oilEnergy - Gross CVkWh</v>
      </c>
      <c r="K985" t="s">
        <v>730</v>
      </c>
      <c r="L985" s="125">
        <v>5.8880000000000002E-2</v>
      </c>
      <c r="M985" t="s">
        <v>1514</v>
      </c>
      <c r="N985" t="s">
        <v>1509</v>
      </c>
      <c r="O985">
        <v>2021</v>
      </c>
    </row>
    <row r="986" spans="1:15" hidden="1">
      <c r="A986" t="s">
        <v>497</v>
      </c>
      <c r="B986" t="s">
        <v>1384</v>
      </c>
      <c r="C986" t="s">
        <v>1388</v>
      </c>
      <c r="D986" t="s">
        <v>33</v>
      </c>
      <c r="F986" t="s">
        <v>1316</v>
      </c>
      <c r="G986" t="s">
        <v>136</v>
      </c>
      <c r="H986" t="s">
        <v>1317</v>
      </c>
      <c r="I986" t="s">
        <v>573</v>
      </c>
      <c r="J986" t="str">
        <f t="shared" si="22"/>
        <v>Scope 3WTT- fuelsWTT- liquid fuelsMarine fuel oilEnergy - Net CVkWh</v>
      </c>
      <c r="K986" t="s">
        <v>731</v>
      </c>
      <c r="L986" s="125">
        <v>6.2640000000000001E-2</v>
      </c>
      <c r="M986" t="s">
        <v>1514</v>
      </c>
      <c r="N986" t="s">
        <v>1509</v>
      </c>
      <c r="O986">
        <v>2021</v>
      </c>
    </row>
    <row r="987" spans="1:15" hidden="1">
      <c r="A987" t="s">
        <v>497</v>
      </c>
      <c r="B987" t="s">
        <v>1384</v>
      </c>
      <c r="C987" t="s">
        <v>1388</v>
      </c>
      <c r="D987" t="s">
        <v>33</v>
      </c>
      <c r="G987" t="s">
        <v>452</v>
      </c>
      <c r="H987" t="s">
        <v>452</v>
      </c>
      <c r="I987" t="s">
        <v>573</v>
      </c>
      <c r="J987" t="str">
        <f t="shared" si="22"/>
        <v>Scope 3WTT- fuelsWTT- liquid fuelsMarine fuel oillitres</v>
      </c>
      <c r="K987" t="s">
        <v>732</v>
      </c>
      <c r="L987" s="125">
        <v>0.69723000000000002</v>
      </c>
      <c r="M987" t="s">
        <v>1514</v>
      </c>
      <c r="N987" t="s">
        <v>1509</v>
      </c>
      <c r="O987">
        <v>2021</v>
      </c>
    </row>
    <row r="988" spans="1:15" hidden="1">
      <c r="A988" t="s">
        <v>497</v>
      </c>
      <c r="B988" t="s">
        <v>1384</v>
      </c>
      <c r="C988" t="s">
        <v>1388</v>
      </c>
      <c r="D988" t="s">
        <v>33</v>
      </c>
      <c r="F988" t="s">
        <v>1318</v>
      </c>
      <c r="G988" t="s">
        <v>11</v>
      </c>
      <c r="H988" t="s">
        <v>11</v>
      </c>
      <c r="I988" t="s">
        <v>573</v>
      </c>
      <c r="J988" t="str">
        <f t="shared" si="22"/>
        <v>Scope 3WTT- fuelsWTT- liquid fuelsMarine fuel oilTonnestonnes</v>
      </c>
      <c r="K988" t="s">
        <v>733</v>
      </c>
      <c r="L988" s="125">
        <v>709.08076000000005</v>
      </c>
      <c r="M988" t="s">
        <v>1514</v>
      </c>
      <c r="N988" t="s">
        <v>1509</v>
      </c>
      <c r="O988">
        <v>2021</v>
      </c>
    </row>
    <row r="989" spans="1:15" hidden="1">
      <c r="A989" t="s">
        <v>497</v>
      </c>
      <c r="B989" t="s">
        <v>1384</v>
      </c>
      <c r="C989" t="s">
        <v>1395</v>
      </c>
      <c r="D989" t="s">
        <v>35</v>
      </c>
      <c r="F989" t="s">
        <v>1314</v>
      </c>
      <c r="G989" t="s">
        <v>136</v>
      </c>
      <c r="H989" t="s">
        <v>1315</v>
      </c>
      <c r="I989" t="s">
        <v>573</v>
      </c>
      <c r="J989" t="str">
        <f t="shared" si="22"/>
        <v>Scope 3WTT- fuelsWTT- solid fuelsCoal (industrial)Energy - Gross CVkWh</v>
      </c>
      <c r="K989" t="s">
        <v>734</v>
      </c>
      <c r="L989" s="125">
        <v>5.2920000000000002E-2</v>
      </c>
      <c r="M989" t="s">
        <v>1514</v>
      </c>
      <c r="N989" t="s">
        <v>1509</v>
      </c>
      <c r="O989">
        <v>2021</v>
      </c>
    </row>
    <row r="990" spans="1:15" hidden="1">
      <c r="A990" t="s">
        <v>497</v>
      </c>
      <c r="B990" t="s">
        <v>1384</v>
      </c>
      <c r="C990" t="s">
        <v>1395</v>
      </c>
      <c r="D990" t="s">
        <v>35</v>
      </c>
      <c r="F990" t="s">
        <v>1316</v>
      </c>
      <c r="G990" t="s">
        <v>136</v>
      </c>
      <c r="H990" t="s">
        <v>1317</v>
      </c>
      <c r="I990" t="s">
        <v>573</v>
      </c>
      <c r="J990" t="str">
        <f t="shared" si="22"/>
        <v>Scope 3WTT- fuelsWTT- solid fuelsCoal (industrial)Energy - Net CVkWh</v>
      </c>
      <c r="K990" t="s">
        <v>735</v>
      </c>
      <c r="L990" s="125">
        <v>5.5710000000000003E-2</v>
      </c>
      <c r="M990" t="s">
        <v>1514</v>
      </c>
      <c r="N990" t="s">
        <v>1509</v>
      </c>
      <c r="O990">
        <v>2021</v>
      </c>
    </row>
    <row r="991" spans="1:15" hidden="1">
      <c r="A991" t="s">
        <v>497</v>
      </c>
      <c r="B991" t="s">
        <v>1384</v>
      </c>
      <c r="C991" t="s">
        <v>1395</v>
      </c>
      <c r="D991" t="s">
        <v>35</v>
      </c>
      <c r="F991" t="s">
        <v>1318</v>
      </c>
      <c r="G991" t="s">
        <v>11</v>
      </c>
      <c r="H991" t="s">
        <v>11</v>
      </c>
      <c r="I991" t="s">
        <v>573</v>
      </c>
      <c r="J991" t="str">
        <f t="shared" si="22"/>
        <v>Scope 3WTT- fuelsWTT- solid fuelsCoal (industrial)Tonnestonnes</v>
      </c>
      <c r="K991" t="s">
        <v>736</v>
      </c>
      <c r="L991" s="125">
        <v>393.14028999999999</v>
      </c>
      <c r="M991" t="s">
        <v>1514</v>
      </c>
      <c r="N991" t="s">
        <v>1509</v>
      </c>
      <c r="O991">
        <v>2021</v>
      </c>
    </row>
    <row r="992" spans="1:15" hidden="1">
      <c r="A992" t="s">
        <v>497</v>
      </c>
      <c r="B992" t="s">
        <v>1384</v>
      </c>
      <c r="C992" t="s">
        <v>1395</v>
      </c>
      <c r="D992" t="s">
        <v>36</v>
      </c>
      <c r="F992" t="s">
        <v>1314</v>
      </c>
      <c r="G992" t="s">
        <v>136</v>
      </c>
      <c r="H992" t="s">
        <v>1315</v>
      </c>
      <c r="I992" t="s">
        <v>573</v>
      </c>
      <c r="J992" t="str">
        <f t="shared" si="22"/>
        <v>Scope 3WTT- fuelsWTT- solid fuelsCoal (electricity generation)Energy - Gross CVkWh</v>
      </c>
      <c r="K992" t="s">
        <v>737</v>
      </c>
      <c r="L992" s="125">
        <v>5.2920000000000002E-2</v>
      </c>
      <c r="M992" t="s">
        <v>1514</v>
      </c>
      <c r="N992" t="s">
        <v>1509</v>
      </c>
      <c r="O992">
        <v>2021</v>
      </c>
    </row>
    <row r="993" spans="1:15" hidden="1">
      <c r="A993" t="s">
        <v>497</v>
      </c>
      <c r="B993" t="s">
        <v>1384</v>
      </c>
      <c r="C993" t="s">
        <v>1395</v>
      </c>
      <c r="D993" t="s">
        <v>36</v>
      </c>
      <c r="F993" t="s">
        <v>1316</v>
      </c>
      <c r="G993" t="s">
        <v>136</v>
      </c>
      <c r="H993" t="s">
        <v>1317</v>
      </c>
      <c r="I993" t="s">
        <v>573</v>
      </c>
      <c r="J993" t="str">
        <f t="shared" si="22"/>
        <v>Scope 3WTT- fuelsWTT- solid fuelsCoal (electricity generation)Energy - Net CVkWh</v>
      </c>
      <c r="K993" t="s">
        <v>738</v>
      </c>
      <c r="L993" s="125">
        <v>5.5710000000000003E-2</v>
      </c>
      <c r="M993" t="s">
        <v>1514</v>
      </c>
      <c r="N993" t="s">
        <v>1509</v>
      </c>
      <c r="O993">
        <v>2021</v>
      </c>
    </row>
    <row r="994" spans="1:15" hidden="1">
      <c r="A994" t="s">
        <v>497</v>
      </c>
      <c r="B994" t="s">
        <v>1384</v>
      </c>
      <c r="C994" t="s">
        <v>1395</v>
      </c>
      <c r="D994" t="s">
        <v>36</v>
      </c>
      <c r="F994" t="s">
        <v>1318</v>
      </c>
      <c r="G994" t="s">
        <v>11</v>
      </c>
      <c r="H994" t="s">
        <v>11</v>
      </c>
      <c r="I994" t="s">
        <v>573</v>
      </c>
      <c r="J994" t="str">
        <f t="shared" si="22"/>
        <v>Scope 3WTT- fuelsWTT- solid fuelsCoal (electricity generation)Tonnestonnes</v>
      </c>
      <c r="K994" t="s">
        <v>739</v>
      </c>
      <c r="L994" s="125">
        <v>372.27789000000001</v>
      </c>
      <c r="M994" t="s">
        <v>1514</v>
      </c>
      <c r="N994" t="s">
        <v>1509</v>
      </c>
      <c r="O994">
        <v>2021</v>
      </c>
    </row>
    <row r="995" spans="1:15" hidden="1">
      <c r="A995" t="s">
        <v>497</v>
      </c>
      <c r="B995" t="s">
        <v>1384</v>
      </c>
      <c r="C995" t="s">
        <v>1395</v>
      </c>
      <c r="D995" t="s">
        <v>37</v>
      </c>
      <c r="F995" t="s">
        <v>1314</v>
      </c>
      <c r="G995" t="s">
        <v>136</v>
      </c>
      <c r="H995" t="s">
        <v>1315</v>
      </c>
      <c r="I995" t="s">
        <v>573</v>
      </c>
      <c r="J995" t="str">
        <f t="shared" si="22"/>
        <v>Scope 3WTT- fuelsWTT- solid fuelsCoal (domestic)Energy - Gross CVkWh</v>
      </c>
      <c r="K995" t="s">
        <v>740</v>
      </c>
      <c r="L995" s="125">
        <v>5.2920000000000002E-2</v>
      </c>
      <c r="M995" t="s">
        <v>1514</v>
      </c>
      <c r="N995" t="s">
        <v>1509</v>
      </c>
      <c r="O995">
        <v>2021</v>
      </c>
    </row>
    <row r="996" spans="1:15" hidden="1">
      <c r="A996" t="s">
        <v>497</v>
      </c>
      <c r="B996" t="s">
        <v>1384</v>
      </c>
      <c r="C996" t="s">
        <v>1395</v>
      </c>
      <c r="D996" t="s">
        <v>37</v>
      </c>
      <c r="F996" t="s">
        <v>1316</v>
      </c>
      <c r="G996" t="s">
        <v>136</v>
      </c>
      <c r="H996" t="s">
        <v>1317</v>
      </c>
      <c r="I996" t="s">
        <v>573</v>
      </c>
      <c r="J996" t="str">
        <f t="shared" si="22"/>
        <v>Scope 3WTT- fuelsWTT- solid fuelsCoal (domestic)Energy - Net CVkWh</v>
      </c>
      <c r="K996" t="s">
        <v>741</v>
      </c>
      <c r="L996" s="125">
        <v>5.5710000000000003E-2</v>
      </c>
      <c r="M996" t="s">
        <v>1514</v>
      </c>
      <c r="N996" t="s">
        <v>1509</v>
      </c>
      <c r="O996">
        <v>2021</v>
      </c>
    </row>
    <row r="997" spans="1:15" hidden="1">
      <c r="A997" t="s">
        <v>497</v>
      </c>
      <c r="B997" t="s">
        <v>1384</v>
      </c>
      <c r="C997" t="s">
        <v>1395</v>
      </c>
      <c r="D997" t="s">
        <v>37</v>
      </c>
      <c r="F997" t="s">
        <v>1318</v>
      </c>
      <c r="G997" t="s">
        <v>11</v>
      </c>
      <c r="H997" t="s">
        <v>11</v>
      </c>
      <c r="I997" t="s">
        <v>573</v>
      </c>
      <c r="J997" t="str">
        <f t="shared" si="22"/>
        <v>Scope 3WTT- fuelsWTT- solid fuelsCoal (domestic)Tonnestonnes</v>
      </c>
      <c r="K997" t="s">
        <v>742</v>
      </c>
      <c r="L997" s="125">
        <v>442.78949999999998</v>
      </c>
      <c r="M997" t="s">
        <v>1514</v>
      </c>
      <c r="N997" t="s">
        <v>1509</v>
      </c>
      <c r="O997">
        <v>2021</v>
      </c>
    </row>
    <row r="998" spans="1:15" hidden="1">
      <c r="A998" t="s">
        <v>497</v>
      </c>
      <c r="B998" t="s">
        <v>1384</v>
      </c>
      <c r="C998" t="s">
        <v>1395</v>
      </c>
      <c r="D998" t="s">
        <v>1396</v>
      </c>
      <c r="F998" t="s">
        <v>1314</v>
      </c>
      <c r="G998" t="s">
        <v>136</v>
      </c>
      <c r="H998" t="s">
        <v>1315</v>
      </c>
      <c r="I998" t="s">
        <v>573</v>
      </c>
      <c r="J998" t="str">
        <f t="shared" si="22"/>
        <v>Scope 3WTT- fuelsWTT- solid fuelsCoking CoalEnergy - Gross CVkWh</v>
      </c>
      <c r="K998" t="s">
        <v>982</v>
      </c>
      <c r="L998" s="125">
        <v>5.2920000000000002E-2</v>
      </c>
      <c r="M998" t="s">
        <v>1514</v>
      </c>
      <c r="N998" t="s">
        <v>1509</v>
      </c>
      <c r="O998">
        <v>2021</v>
      </c>
    </row>
    <row r="999" spans="1:15" hidden="1">
      <c r="A999" t="s">
        <v>497</v>
      </c>
      <c r="B999" t="s">
        <v>1384</v>
      </c>
      <c r="C999" t="s">
        <v>1395</v>
      </c>
      <c r="D999" t="s">
        <v>1396</v>
      </c>
      <c r="F999" t="s">
        <v>1316</v>
      </c>
      <c r="G999" t="s">
        <v>136</v>
      </c>
      <c r="H999" t="s">
        <v>1317</v>
      </c>
      <c r="I999" t="s">
        <v>573</v>
      </c>
      <c r="J999" t="str">
        <f t="shared" si="22"/>
        <v>Scope 3WTT- fuelsWTT- solid fuelsCoking CoalEnergy - Net CVkWh</v>
      </c>
      <c r="K999" t="s">
        <v>983</v>
      </c>
      <c r="L999" s="125">
        <v>5.5710000000000003E-2</v>
      </c>
      <c r="M999" t="s">
        <v>1514</v>
      </c>
      <c r="N999" t="s">
        <v>1509</v>
      </c>
      <c r="O999">
        <v>2021</v>
      </c>
    </row>
    <row r="1000" spans="1:15" hidden="1">
      <c r="A1000" t="s">
        <v>497</v>
      </c>
      <c r="B1000" t="s">
        <v>1384</v>
      </c>
      <c r="C1000" t="s">
        <v>1395</v>
      </c>
      <c r="D1000" t="s">
        <v>1396</v>
      </c>
      <c r="F1000" t="s">
        <v>1318</v>
      </c>
      <c r="G1000" t="s">
        <v>11</v>
      </c>
      <c r="H1000" t="s">
        <v>11</v>
      </c>
      <c r="I1000" t="s">
        <v>573</v>
      </c>
      <c r="J1000" t="str">
        <f t="shared" si="22"/>
        <v>Scope 3WTT- fuelsWTT- solid fuelsCoking CoalTonnestonnes</v>
      </c>
      <c r="K1000" t="s">
        <v>984</v>
      </c>
      <c r="L1000" s="125">
        <v>467.96717999999998</v>
      </c>
      <c r="M1000" t="s">
        <v>1514</v>
      </c>
      <c r="N1000" t="s">
        <v>1509</v>
      </c>
      <c r="O1000">
        <v>2021</v>
      </c>
    </row>
    <row r="1001" spans="1:15" hidden="1">
      <c r="A1001" t="s">
        <v>497</v>
      </c>
      <c r="B1001" t="s">
        <v>1384</v>
      </c>
      <c r="C1001" t="s">
        <v>1395</v>
      </c>
      <c r="D1001" t="s">
        <v>1397</v>
      </c>
      <c r="F1001" t="s">
        <v>1314</v>
      </c>
      <c r="G1001" t="s">
        <v>136</v>
      </c>
      <c r="H1001" t="s">
        <v>1315</v>
      </c>
      <c r="I1001" t="s">
        <v>573</v>
      </c>
      <c r="J1001" t="str">
        <f t="shared" si="22"/>
        <v>Scope 3WTT- fuelsWTT- solid fuelsPetroleum CokeEnergy - Gross CVkWh</v>
      </c>
      <c r="K1001" t="s">
        <v>985</v>
      </c>
      <c r="L1001" s="125">
        <v>4.0189999999999997E-2</v>
      </c>
      <c r="M1001" t="s">
        <v>1514</v>
      </c>
      <c r="N1001" t="s">
        <v>1509</v>
      </c>
      <c r="O1001">
        <v>2021</v>
      </c>
    </row>
    <row r="1002" spans="1:15" hidden="1">
      <c r="A1002" t="s">
        <v>497</v>
      </c>
      <c r="B1002" t="s">
        <v>1384</v>
      </c>
      <c r="C1002" t="s">
        <v>1395</v>
      </c>
      <c r="D1002" t="s">
        <v>1397</v>
      </c>
      <c r="F1002" t="s">
        <v>1316</v>
      </c>
      <c r="G1002" t="s">
        <v>136</v>
      </c>
      <c r="H1002" t="s">
        <v>1317</v>
      </c>
      <c r="I1002" t="s">
        <v>573</v>
      </c>
      <c r="J1002" t="str">
        <f t="shared" si="22"/>
        <v>Scope 3WTT- fuelsWTT- solid fuelsPetroleum CokeEnergy - Net CVkWh</v>
      </c>
      <c r="K1002" t="s">
        <v>986</v>
      </c>
      <c r="L1002" s="125">
        <v>4.231E-2</v>
      </c>
      <c r="M1002" t="s">
        <v>1514</v>
      </c>
      <c r="N1002" t="s">
        <v>1509</v>
      </c>
      <c r="O1002">
        <v>2021</v>
      </c>
    </row>
    <row r="1003" spans="1:15" hidden="1">
      <c r="A1003" t="s">
        <v>497</v>
      </c>
      <c r="B1003" t="s">
        <v>1384</v>
      </c>
      <c r="C1003" t="s">
        <v>1395</v>
      </c>
      <c r="D1003" t="s">
        <v>1397</v>
      </c>
      <c r="F1003" t="s">
        <v>1318</v>
      </c>
      <c r="G1003" t="s">
        <v>11</v>
      </c>
      <c r="H1003" t="s">
        <v>11</v>
      </c>
      <c r="I1003" t="s">
        <v>573</v>
      </c>
      <c r="J1003" t="str">
        <f t="shared" si="22"/>
        <v>Scope 3WTT- fuelsWTT- solid fuelsPetroleum CokeTonnestonnes</v>
      </c>
      <c r="K1003" t="s">
        <v>987</v>
      </c>
      <c r="L1003" s="125">
        <v>399.24907000000002</v>
      </c>
      <c r="M1003" t="s">
        <v>1514</v>
      </c>
      <c r="N1003" t="s">
        <v>1509</v>
      </c>
      <c r="O1003">
        <v>2021</v>
      </c>
    </row>
    <row r="1004" spans="1:15" hidden="1">
      <c r="A1004" t="s">
        <v>497</v>
      </c>
      <c r="B1004" t="s">
        <v>1384</v>
      </c>
      <c r="C1004" t="s">
        <v>1395</v>
      </c>
      <c r="D1004" t="s">
        <v>40</v>
      </c>
      <c r="F1004" t="s">
        <v>1314</v>
      </c>
      <c r="G1004" t="s">
        <v>136</v>
      </c>
      <c r="H1004" t="s">
        <v>1315</v>
      </c>
      <c r="I1004" t="s">
        <v>573</v>
      </c>
      <c r="J1004" t="str">
        <f t="shared" si="22"/>
        <v>Scope 3WTT- fuelsWTT- solid fuelsCoal (electricity generation - home produced coal only)Energy - Gross CVkWh</v>
      </c>
      <c r="K1004" t="s">
        <v>749</v>
      </c>
      <c r="L1004" s="125">
        <v>5.2920000000000002E-2</v>
      </c>
      <c r="M1004" t="s">
        <v>1514</v>
      </c>
      <c r="N1004" t="s">
        <v>1509</v>
      </c>
      <c r="O1004">
        <v>2021</v>
      </c>
    </row>
    <row r="1005" spans="1:15" hidden="1">
      <c r="A1005" t="s">
        <v>497</v>
      </c>
      <c r="B1005" t="s">
        <v>1384</v>
      </c>
      <c r="C1005" t="s">
        <v>1395</v>
      </c>
      <c r="D1005" t="s">
        <v>40</v>
      </c>
      <c r="F1005" t="s">
        <v>1316</v>
      </c>
      <c r="G1005" t="s">
        <v>136</v>
      </c>
      <c r="H1005" t="s">
        <v>1317</v>
      </c>
      <c r="I1005" t="s">
        <v>573</v>
      </c>
      <c r="J1005" t="str">
        <f t="shared" si="22"/>
        <v>Scope 3WTT- fuelsWTT- solid fuelsCoal (electricity generation - home produced coal only)Energy - Net CVkWh</v>
      </c>
      <c r="K1005" t="s">
        <v>750</v>
      </c>
      <c r="L1005" s="125">
        <v>5.5710000000000003E-2</v>
      </c>
      <c r="M1005" t="s">
        <v>1514</v>
      </c>
      <c r="N1005" t="s">
        <v>1509</v>
      </c>
      <c r="O1005">
        <v>2021</v>
      </c>
    </row>
    <row r="1006" spans="1:15" hidden="1">
      <c r="A1006" t="s">
        <v>497</v>
      </c>
      <c r="B1006" t="s">
        <v>1384</v>
      </c>
      <c r="C1006" t="s">
        <v>1395</v>
      </c>
      <c r="D1006" t="s">
        <v>40</v>
      </c>
      <c r="F1006" t="s">
        <v>1318</v>
      </c>
      <c r="G1006" t="s">
        <v>11</v>
      </c>
      <c r="H1006" t="s">
        <v>11</v>
      </c>
      <c r="I1006" t="s">
        <v>573</v>
      </c>
      <c r="J1006" t="str">
        <f t="shared" si="22"/>
        <v>Scope 3WTT- fuelsWTT- solid fuelsCoal (electricity generation - home produced coal only)Tonnestonnes</v>
      </c>
      <c r="K1006" t="s">
        <v>751</v>
      </c>
      <c r="L1006" s="125">
        <v>371.69625000000002</v>
      </c>
      <c r="M1006" t="s">
        <v>1514</v>
      </c>
      <c r="N1006" t="s">
        <v>1509</v>
      </c>
      <c r="O1006">
        <v>2021</v>
      </c>
    </row>
    <row r="1007" spans="1:15" hidden="1">
      <c r="A1007" t="s">
        <v>497</v>
      </c>
      <c r="B1007" t="s">
        <v>1398</v>
      </c>
      <c r="C1007" t="s">
        <v>1399</v>
      </c>
      <c r="D1007" t="s">
        <v>931</v>
      </c>
      <c r="G1007" t="s">
        <v>136</v>
      </c>
      <c r="H1007" t="s">
        <v>136</v>
      </c>
      <c r="I1007" t="s">
        <v>573</v>
      </c>
      <c r="J1007" t="str">
        <f t="shared" si="22"/>
        <v>Scope 3WTT- UK &amp; overseas elecWTT- UK electricity (generation)Electricity: UKkWh</v>
      </c>
      <c r="K1007" t="s">
        <v>931</v>
      </c>
      <c r="L1007" s="125">
        <v>5.5289999999999999E-2</v>
      </c>
      <c r="M1007" t="s">
        <v>1514</v>
      </c>
      <c r="N1007" t="s">
        <v>1509</v>
      </c>
      <c r="O1007">
        <v>2021</v>
      </c>
    </row>
    <row r="1008" spans="1:15" hidden="1">
      <c r="A1008" t="s">
        <v>497</v>
      </c>
      <c r="B1008" t="s">
        <v>1398</v>
      </c>
      <c r="C1008" t="s">
        <v>1400</v>
      </c>
      <c r="D1008" t="s">
        <v>931</v>
      </c>
      <c r="G1008" t="s">
        <v>136</v>
      </c>
      <c r="H1008" t="s">
        <v>136</v>
      </c>
      <c r="I1008" t="s">
        <v>573</v>
      </c>
      <c r="J1008" t="str">
        <f t="shared" si="22"/>
        <v>Scope 3WTT- UK &amp; overseas elecWTT- UK electricity (T&amp;D)Electricity: UKkWh</v>
      </c>
      <c r="K1008" t="s">
        <v>931</v>
      </c>
      <c r="L1008" s="125">
        <v>4.8900000000000002E-3</v>
      </c>
      <c r="M1008" t="s">
        <v>1514</v>
      </c>
      <c r="N1008" t="s">
        <v>1509</v>
      </c>
      <c r="O1008">
        <v>2021</v>
      </c>
    </row>
    <row r="1009" spans="1:15" hidden="1">
      <c r="A1009" t="s">
        <v>497</v>
      </c>
      <c r="B1009" t="s">
        <v>1398</v>
      </c>
      <c r="C1009" t="s">
        <v>1401</v>
      </c>
      <c r="D1009" t="s">
        <v>988</v>
      </c>
      <c r="G1009" t="s">
        <v>136</v>
      </c>
      <c r="H1009" t="s">
        <v>136</v>
      </c>
      <c r="I1009" t="s">
        <v>573</v>
      </c>
      <c r="J1009" t="str">
        <f t="shared" si="22"/>
        <v>Scope 3WTT- UK &amp; overseas elecWTT- overseas electricity (generation)Electricity: AustraliakWh</v>
      </c>
      <c r="K1009" t="s">
        <v>988</v>
      </c>
      <c r="L1009" s="125">
        <v>0.17557057435409401</v>
      </c>
      <c r="M1009" t="s">
        <v>1514</v>
      </c>
      <c r="N1009" t="s">
        <v>1509</v>
      </c>
      <c r="O1009">
        <v>2021</v>
      </c>
    </row>
    <row r="1010" spans="1:15" hidden="1">
      <c r="A1010" t="s">
        <v>497</v>
      </c>
      <c r="B1010" t="s">
        <v>1398</v>
      </c>
      <c r="C1010" t="s">
        <v>1401</v>
      </c>
      <c r="D1010" t="s">
        <v>989</v>
      </c>
      <c r="G1010" t="s">
        <v>136</v>
      </c>
      <c r="H1010" t="s">
        <v>136</v>
      </c>
      <c r="I1010" t="s">
        <v>573</v>
      </c>
      <c r="J1010" t="str">
        <f t="shared" si="22"/>
        <v>Scope 3WTT- UK &amp; overseas elecWTT- overseas electricity (generation)Electricity: AustriakWh</v>
      </c>
      <c r="K1010" t="s">
        <v>989</v>
      </c>
      <c r="L1010" s="125">
        <v>4.8688115249468554E-2</v>
      </c>
      <c r="M1010" t="s">
        <v>1514</v>
      </c>
      <c r="N1010" t="s">
        <v>1509</v>
      </c>
      <c r="O1010">
        <v>2021</v>
      </c>
    </row>
    <row r="1011" spans="1:15" hidden="1">
      <c r="A1011" t="s">
        <v>497</v>
      </c>
      <c r="B1011" t="s">
        <v>1398</v>
      </c>
      <c r="C1011" t="s">
        <v>1401</v>
      </c>
      <c r="D1011" t="s">
        <v>990</v>
      </c>
      <c r="G1011" t="s">
        <v>136</v>
      </c>
      <c r="H1011" t="s">
        <v>136</v>
      </c>
      <c r="I1011" t="s">
        <v>573</v>
      </c>
      <c r="J1011" t="str">
        <f t="shared" si="22"/>
        <v>Scope 3WTT- UK &amp; overseas elecWTT- overseas electricity (generation)Electricity: BelgiumkWh</v>
      </c>
      <c r="K1011" t="s">
        <v>990</v>
      </c>
      <c r="L1011" s="125">
        <v>3.6729787103975717E-2</v>
      </c>
      <c r="M1011" t="s">
        <v>1514</v>
      </c>
      <c r="N1011" t="s">
        <v>1509</v>
      </c>
      <c r="O1011">
        <v>2021</v>
      </c>
    </row>
    <row r="1012" spans="1:15" hidden="1">
      <c r="A1012" t="s">
        <v>497</v>
      </c>
      <c r="B1012" t="s">
        <v>1398</v>
      </c>
      <c r="C1012" t="s">
        <v>1401</v>
      </c>
      <c r="D1012" t="s">
        <v>991</v>
      </c>
      <c r="G1012" t="s">
        <v>136</v>
      </c>
      <c r="H1012" t="s">
        <v>136</v>
      </c>
      <c r="I1012" t="s">
        <v>573</v>
      </c>
      <c r="J1012" t="str">
        <f t="shared" si="22"/>
        <v>Scope 3WTT- UK &amp; overseas elecWTT- overseas electricity (generation)Electricity: BrazilkWh</v>
      </c>
      <c r="K1012" t="s">
        <v>991</v>
      </c>
      <c r="L1012" s="125">
        <v>1.3222926340034646E-2</v>
      </c>
      <c r="M1012" t="s">
        <v>1514</v>
      </c>
      <c r="N1012" t="s">
        <v>1509</v>
      </c>
      <c r="O1012">
        <v>2021</v>
      </c>
    </row>
    <row r="1013" spans="1:15" hidden="1">
      <c r="A1013" t="s">
        <v>497</v>
      </c>
      <c r="B1013" t="s">
        <v>1398</v>
      </c>
      <c r="C1013" t="s">
        <v>1401</v>
      </c>
      <c r="D1013" t="s">
        <v>992</v>
      </c>
      <c r="G1013" t="s">
        <v>136</v>
      </c>
      <c r="H1013" t="s">
        <v>136</v>
      </c>
      <c r="I1013" t="s">
        <v>573</v>
      </c>
      <c r="J1013" t="str">
        <f t="shared" si="22"/>
        <v>Scope 3WTT- UK &amp; overseas elecWTT- overseas electricity (generation)Electricity: BulgariakWh</v>
      </c>
      <c r="K1013" t="s">
        <v>992</v>
      </c>
      <c r="L1013" s="125">
        <v>0.13229040580463705</v>
      </c>
      <c r="M1013" t="s">
        <v>1514</v>
      </c>
      <c r="N1013" t="s">
        <v>1509</v>
      </c>
      <c r="O1013">
        <v>2021</v>
      </c>
    </row>
    <row r="1014" spans="1:15" hidden="1">
      <c r="A1014" t="s">
        <v>497</v>
      </c>
      <c r="B1014" t="s">
        <v>1398</v>
      </c>
      <c r="C1014" t="s">
        <v>1401</v>
      </c>
      <c r="D1014" t="s">
        <v>993</v>
      </c>
      <c r="G1014" t="s">
        <v>136</v>
      </c>
      <c r="H1014" t="s">
        <v>136</v>
      </c>
      <c r="I1014" t="s">
        <v>573</v>
      </c>
      <c r="J1014" t="str">
        <f t="shared" si="22"/>
        <v>Scope 3WTT- UK &amp; overseas elecWTT- overseas electricity (generation)Electricity: CanadakWh</v>
      </c>
      <c r="K1014" t="s">
        <v>993</v>
      </c>
      <c r="L1014" s="125">
        <v>3.2681401283119305E-2</v>
      </c>
      <c r="M1014" t="s">
        <v>1514</v>
      </c>
      <c r="N1014" t="s">
        <v>1509</v>
      </c>
      <c r="O1014">
        <v>2021</v>
      </c>
    </row>
    <row r="1015" spans="1:15" hidden="1">
      <c r="A1015" t="s">
        <v>497</v>
      </c>
      <c r="B1015" t="s">
        <v>1398</v>
      </c>
      <c r="C1015" t="s">
        <v>1401</v>
      </c>
      <c r="D1015" t="s">
        <v>994</v>
      </c>
      <c r="G1015" t="s">
        <v>136</v>
      </c>
      <c r="H1015" t="s">
        <v>136</v>
      </c>
      <c r="I1015" t="s">
        <v>573</v>
      </c>
      <c r="J1015" t="str">
        <f t="shared" si="22"/>
        <v>Scope 3WTT- UK &amp; overseas elecWTT- overseas electricity (generation)Electricity: Chinese TaipeikWh</v>
      </c>
      <c r="K1015" t="s">
        <v>994</v>
      </c>
      <c r="L1015" s="125">
        <v>0.12443441221757312</v>
      </c>
      <c r="M1015" t="s">
        <v>1514</v>
      </c>
      <c r="N1015" t="s">
        <v>1509</v>
      </c>
      <c r="O1015">
        <v>2021</v>
      </c>
    </row>
    <row r="1016" spans="1:15" hidden="1">
      <c r="A1016" t="s">
        <v>497</v>
      </c>
      <c r="B1016" t="s">
        <v>1398</v>
      </c>
      <c r="C1016" t="s">
        <v>1401</v>
      </c>
      <c r="D1016" t="s">
        <v>995</v>
      </c>
      <c r="G1016" t="s">
        <v>136</v>
      </c>
      <c r="H1016" t="s">
        <v>136</v>
      </c>
      <c r="I1016" t="s">
        <v>573</v>
      </c>
      <c r="J1016" t="str">
        <f t="shared" si="22"/>
        <v>Scope 3WTT- UK &amp; overseas elecWTT- overseas electricity (generation)Electricity: CroatiakWh</v>
      </c>
      <c r="K1016" t="s">
        <v>995</v>
      </c>
      <c r="L1016" s="125">
        <v>6.488368711790185E-2</v>
      </c>
      <c r="M1016" t="s">
        <v>1514</v>
      </c>
      <c r="N1016" t="s">
        <v>1509</v>
      </c>
      <c r="O1016">
        <v>2021</v>
      </c>
    </row>
    <row r="1017" spans="1:15" hidden="1">
      <c r="A1017" t="s">
        <v>497</v>
      </c>
      <c r="B1017" t="s">
        <v>1398</v>
      </c>
      <c r="C1017" t="s">
        <v>1401</v>
      </c>
      <c r="D1017" t="s">
        <v>996</v>
      </c>
      <c r="G1017" t="s">
        <v>136</v>
      </c>
      <c r="H1017" t="s">
        <v>136</v>
      </c>
      <c r="I1017" t="s">
        <v>573</v>
      </c>
      <c r="J1017" t="str">
        <f t="shared" si="22"/>
        <v>Scope 3WTT- UK &amp; overseas elecWTT- overseas electricity (generation)Electricity: CypruskWh</v>
      </c>
      <c r="K1017" t="s">
        <v>996</v>
      </c>
      <c r="L1017" s="125">
        <v>0.15909541054499227</v>
      </c>
      <c r="M1017" t="s">
        <v>1514</v>
      </c>
      <c r="N1017" t="s">
        <v>1509</v>
      </c>
      <c r="O1017">
        <v>2021</v>
      </c>
    </row>
    <row r="1018" spans="1:15" hidden="1">
      <c r="A1018" t="s">
        <v>497</v>
      </c>
      <c r="B1018" t="s">
        <v>1398</v>
      </c>
      <c r="C1018" t="s">
        <v>1401</v>
      </c>
      <c r="D1018" t="s">
        <v>997</v>
      </c>
      <c r="G1018" t="s">
        <v>136</v>
      </c>
      <c r="H1018" t="s">
        <v>136</v>
      </c>
      <c r="I1018" t="s">
        <v>573</v>
      </c>
      <c r="J1018" t="str">
        <f t="shared" si="22"/>
        <v>Scope 3WTT- UK &amp; overseas elecWTT- overseas electricity (generation)Electricity: Czech RepublickWh</v>
      </c>
      <c r="K1018" t="s">
        <v>997</v>
      </c>
      <c r="L1018" s="125">
        <v>0.1247670686040237</v>
      </c>
      <c r="M1018" t="s">
        <v>1514</v>
      </c>
      <c r="N1018" t="s">
        <v>1509</v>
      </c>
      <c r="O1018">
        <v>2021</v>
      </c>
    </row>
    <row r="1019" spans="1:15" hidden="1">
      <c r="A1019" t="s">
        <v>497</v>
      </c>
      <c r="B1019" t="s">
        <v>1398</v>
      </c>
      <c r="C1019" t="s">
        <v>1401</v>
      </c>
      <c r="D1019" t="s">
        <v>998</v>
      </c>
      <c r="G1019" t="s">
        <v>136</v>
      </c>
      <c r="H1019" t="s">
        <v>136</v>
      </c>
      <c r="I1019" t="s">
        <v>573</v>
      </c>
      <c r="J1019" t="str">
        <f t="shared" si="22"/>
        <v>Scope 3WTT- UK &amp; overseas elecWTT- overseas electricity (generation)Electricity: DenmarkkWh</v>
      </c>
      <c r="K1019" t="s">
        <v>998</v>
      </c>
      <c r="L1019" s="125">
        <v>5.3074227658925922E-2</v>
      </c>
      <c r="M1019" t="s">
        <v>1514</v>
      </c>
      <c r="N1019" t="s">
        <v>1509</v>
      </c>
      <c r="O1019">
        <v>2021</v>
      </c>
    </row>
    <row r="1020" spans="1:15" hidden="1">
      <c r="A1020" t="s">
        <v>497</v>
      </c>
      <c r="B1020" t="s">
        <v>1398</v>
      </c>
      <c r="C1020" t="s">
        <v>1401</v>
      </c>
      <c r="D1020" t="s">
        <v>999</v>
      </c>
      <c r="G1020" t="s">
        <v>136</v>
      </c>
      <c r="H1020" t="s">
        <v>136</v>
      </c>
      <c r="I1020" t="s">
        <v>573</v>
      </c>
      <c r="J1020" t="str">
        <f t="shared" si="22"/>
        <v>Scope 3WTT- UK &amp; overseas elecWTT- overseas electricity (generation)Electricity: EgyptkWh</v>
      </c>
      <c r="K1020" t="s">
        <v>999</v>
      </c>
      <c r="L1020" s="125">
        <v>0.10204406409442107</v>
      </c>
      <c r="M1020" t="s">
        <v>1514</v>
      </c>
      <c r="N1020" t="s">
        <v>1509</v>
      </c>
      <c r="O1020">
        <v>2021</v>
      </c>
    </row>
    <row r="1021" spans="1:15" hidden="1">
      <c r="A1021" t="s">
        <v>497</v>
      </c>
      <c r="B1021" t="s">
        <v>1398</v>
      </c>
      <c r="C1021" t="s">
        <v>1401</v>
      </c>
      <c r="D1021" t="s">
        <v>1000</v>
      </c>
      <c r="G1021" t="s">
        <v>136</v>
      </c>
      <c r="H1021" t="s">
        <v>136</v>
      </c>
      <c r="I1021" t="s">
        <v>573</v>
      </c>
      <c r="J1021" t="str">
        <f t="shared" si="22"/>
        <v>Scope 3WTT- UK &amp; overseas elecWTT- overseas electricity (generation)Electricity: EstoniakWh</v>
      </c>
      <c r="K1021" t="s">
        <v>1000</v>
      </c>
      <c r="L1021" s="125">
        <v>0.24319010481097136</v>
      </c>
      <c r="M1021" t="s">
        <v>1514</v>
      </c>
      <c r="N1021" t="s">
        <v>1509</v>
      </c>
      <c r="O1021">
        <v>2021</v>
      </c>
    </row>
    <row r="1022" spans="1:15" hidden="1">
      <c r="A1022" t="s">
        <v>497</v>
      </c>
      <c r="B1022" t="s">
        <v>1398</v>
      </c>
      <c r="C1022" t="s">
        <v>1401</v>
      </c>
      <c r="D1022" t="s">
        <v>1001</v>
      </c>
      <c r="G1022" t="s">
        <v>136</v>
      </c>
      <c r="H1022" t="s">
        <v>136</v>
      </c>
      <c r="I1022" t="s">
        <v>573</v>
      </c>
      <c r="J1022" t="str">
        <f t="shared" si="22"/>
        <v>Scope 3WTT- UK &amp; overseas elecWTT- overseas electricity (generation)Electricity: FinlandkWh</v>
      </c>
      <c r="K1022" t="s">
        <v>1001</v>
      </c>
      <c r="L1022" s="125">
        <v>3.7185331608377066E-2</v>
      </c>
      <c r="M1022" t="s">
        <v>1514</v>
      </c>
      <c r="N1022" t="s">
        <v>1509</v>
      </c>
      <c r="O1022">
        <v>2021</v>
      </c>
    </row>
    <row r="1023" spans="1:15" hidden="1">
      <c r="A1023" t="s">
        <v>497</v>
      </c>
      <c r="B1023" t="s">
        <v>1398</v>
      </c>
      <c r="C1023" t="s">
        <v>1401</v>
      </c>
      <c r="D1023" t="s">
        <v>1002</v>
      </c>
      <c r="G1023" t="s">
        <v>136</v>
      </c>
      <c r="H1023" t="s">
        <v>136</v>
      </c>
      <c r="I1023" t="s">
        <v>573</v>
      </c>
      <c r="J1023" t="str">
        <f t="shared" si="22"/>
        <v>Scope 3WTT- UK &amp; overseas elecWTT- overseas electricity (generation)Electricity: FrancekWh</v>
      </c>
      <c r="K1023" t="s">
        <v>1002</v>
      </c>
      <c r="L1023" s="125">
        <v>7.6479153913277323E-3</v>
      </c>
      <c r="M1023" t="s">
        <v>1514</v>
      </c>
      <c r="N1023" t="s">
        <v>1509</v>
      </c>
      <c r="O1023">
        <v>2021</v>
      </c>
    </row>
    <row r="1024" spans="1:15" hidden="1">
      <c r="A1024" t="s">
        <v>497</v>
      </c>
      <c r="B1024" t="s">
        <v>1398</v>
      </c>
      <c r="C1024" t="s">
        <v>1401</v>
      </c>
      <c r="D1024" t="s">
        <v>1003</v>
      </c>
      <c r="G1024" t="s">
        <v>136</v>
      </c>
      <c r="H1024" t="s">
        <v>136</v>
      </c>
      <c r="I1024" t="s">
        <v>573</v>
      </c>
      <c r="J1024" t="str">
        <f t="shared" si="22"/>
        <v>Scope 3WTT- UK &amp; overseas elecWTT- overseas electricity (generation)Electricity: GermanykWh</v>
      </c>
      <c r="K1024" t="s">
        <v>1003</v>
      </c>
      <c r="L1024" s="125">
        <v>0.10426539717934014</v>
      </c>
      <c r="M1024" t="s">
        <v>1514</v>
      </c>
      <c r="N1024" t="s">
        <v>1509</v>
      </c>
      <c r="O1024">
        <v>2021</v>
      </c>
    </row>
    <row r="1025" spans="1:15" hidden="1">
      <c r="A1025" t="s">
        <v>497</v>
      </c>
      <c r="B1025" t="s">
        <v>1398</v>
      </c>
      <c r="C1025" t="s">
        <v>1401</v>
      </c>
      <c r="D1025" t="s">
        <v>1004</v>
      </c>
      <c r="G1025" t="s">
        <v>136</v>
      </c>
      <c r="H1025" t="s">
        <v>136</v>
      </c>
      <c r="I1025" t="s">
        <v>573</v>
      </c>
      <c r="J1025" t="str">
        <f t="shared" si="22"/>
        <v>Scope 3WTT- UK &amp; overseas elecWTT- overseas electricity (generation)Electricity: GibraltarkWh</v>
      </c>
      <c r="K1025" t="s">
        <v>1004</v>
      </c>
      <c r="L1025" s="125">
        <v>0.16559418879113821</v>
      </c>
      <c r="M1025" t="s">
        <v>1514</v>
      </c>
      <c r="N1025" t="s">
        <v>1509</v>
      </c>
      <c r="O1025">
        <v>2021</v>
      </c>
    </row>
    <row r="1026" spans="1:15" hidden="1">
      <c r="A1026" t="s">
        <v>497</v>
      </c>
      <c r="B1026" t="s">
        <v>1398</v>
      </c>
      <c r="C1026" t="s">
        <v>1401</v>
      </c>
      <c r="D1026" t="s">
        <v>1005</v>
      </c>
      <c r="G1026" t="s">
        <v>136</v>
      </c>
      <c r="H1026" t="s">
        <v>136</v>
      </c>
      <c r="I1026" t="s">
        <v>573</v>
      </c>
      <c r="J1026" t="str">
        <f t="shared" si="22"/>
        <v>Scope 3WTT- UK &amp; overseas elecWTT- overseas electricity (generation)Electricity: GreecekWh</v>
      </c>
      <c r="K1026" t="s">
        <v>1005</v>
      </c>
      <c r="L1026" s="125">
        <v>0.16049380264690793</v>
      </c>
      <c r="M1026" t="s">
        <v>1514</v>
      </c>
      <c r="N1026" t="s">
        <v>1509</v>
      </c>
      <c r="O1026">
        <v>2021</v>
      </c>
    </row>
    <row r="1027" spans="1:15" hidden="1">
      <c r="A1027" t="s">
        <v>497</v>
      </c>
      <c r="B1027" t="s">
        <v>1398</v>
      </c>
      <c r="C1027" t="s">
        <v>1401</v>
      </c>
      <c r="D1027" t="s">
        <v>1006</v>
      </c>
      <c r="G1027" t="s">
        <v>136</v>
      </c>
      <c r="H1027" t="s">
        <v>136</v>
      </c>
      <c r="I1027" t="s">
        <v>573</v>
      </c>
      <c r="J1027" t="str">
        <f t="shared" ref="J1027:J1090" si="23">CONCATENATE(A1027,B1027,C1027,D1027,E1027,F1027,G1027)</f>
        <v>Scope 3WTT- UK &amp; overseas elecWTT- overseas electricity (generation)Electricity: Hong Kong, ChinakWh</v>
      </c>
      <c r="K1027" t="s">
        <v>1006</v>
      </c>
      <c r="L1027" s="125">
        <v>0.17197974262875321</v>
      </c>
      <c r="M1027" t="s">
        <v>1514</v>
      </c>
      <c r="N1027" t="s">
        <v>1509</v>
      </c>
      <c r="O1027">
        <v>2021</v>
      </c>
    </row>
    <row r="1028" spans="1:15" hidden="1">
      <c r="A1028" t="s">
        <v>497</v>
      </c>
      <c r="B1028" t="s">
        <v>1398</v>
      </c>
      <c r="C1028" t="s">
        <v>1401</v>
      </c>
      <c r="D1028" t="s">
        <v>1007</v>
      </c>
      <c r="G1028" t="s">
        <v>136</v>
      </c>
      <c r="H1028" t="s">
        <v>136</v>
      </c>
      <c r="I1028" t="s">
        <v>573</v>
      </c>
      <c r="J1028" t="str">
        <f t="shared" si="23"/>
        <v>Scope 3WTT- UK &amp; overseas elecWTT- overseas electricity (generation)Electricity: HungarykWh</v>
      </c>
      <c r="K1028" t="s">
        <v>1007</v>
      </c>
      <c r="L1028" s="125">
        <v>6.3207144025490936E-2</v>
      </c>
      <c r="M1028" t="s">
        <v>1514</v>
      </c>
      <c r="N1028" t="s">
        <v>1509</v>
      </c>
      <c r="O1028">
        <v>2021</v>
      </c>
    </row>
    <row r="1029" spans="1:15" hidden="1">
      <c r="A1029" t="s">
        <v>497</v>
      </c>
      <c r="B1029" t="s">
        <v>1398</v>
      </c>
      <c r="C1029" t="s">
        <v>1401</v>
      </c>
      <c r="D1029" t="s">
        <v>1008</v>
      </c>
      <c r="G1029" t="s">
        <v>136</v>
      </c>
      <c r="H1029" t="s">
        <v>136</v>
      </c>
      <c r="I1029" t="s">
        <v>573</v>
      </c>
      <c r="J1029" t="str">
        <f t="shared" si="23"/>
        <v>Scope 3WTT- UK &amp; overseas elecWTT- overseas electricity (generation)Electricity: IcelandkWh</v>
      </c>
      <c r="K1029" t="s">
        <v>1008</v>
      </c>
      <c r="L1029" s="125">
        <v>3.634644502975035E-5</v>
      </c>
      <c r="M1029" t="s">
        <v>1514</v>
      </c>
      <c r="N1029" t="s">
        <v>1509</v>
      </c>
      <c r="O1029">
        <v>2021</v>
      </c>
    </row>
    <row r="1030" spans="1:15" hidden="1">
      <c r="A1030" t="s">
        <v>497</v>
      </c>
      <c r="B1030" t="s">
        <v>1398</v>
      </c>
      <c r="C1030" t="s">
        <v>1401</v>
      </c>
      <c r="D1030" t="s">
        <v>1009</v>
      </c>
      <c r="G1030" t="s">
        <v>136</v>
      </c>
      <c r="H1030" t="s">
        <v>136</v>
      </c>
      <c r="I1030" t="s">
        <v>573</v>
      </c>
      <c r="J1030" t="str">
        <f t="shared" si="23"/>
        <v>Scope 3WTT- UK &amp; overseas elecWTT- overseas electricity (generation)Electricity: IndiakWh</v>
      </c>
      <c r="K1030" t="s">
        <v>1009</v>
      </c>
      <c r="L1030" s="125">
        <v>0.16748248934972632</v>
      </c>
      <c r="M1030" t="s">
        <v>1514</v>
      </c>
      <c r="N1030" t="s">
        <v>1509</v>
      </c>
      <c r="O1030">
        <v>2021</v>
      </c>
    </row>
    <row r="1031" spans="1:15" hidden="1">
      <c r="A1031" t="s">
        <v>497</v>
      </c>
      <c r="B1031" t="s">
        <v>1398</v>
      </c>
      <c r="C1031" t="s">
        <v>1401</v>
      </c>
      <c r="D1031" t="s">
        <v>1010</v>
      </c>
      <c r="G1031" t="s">
        <v>136</v>
      </c>
      <c r="H1031" t="s">
        <v>136</v>
      </c>
      <c r="I1031" t="s">
        <v>573</v>
      </c>
      <c r="J1031" t="str">
        <f t="shared" si="23"/>
        <v>Scope 3WTT- UK &amp; overseas elecWTT- overseas electricity (generation)Electricity: IndonesiakWh</v>
      </c>
      <c r="K1031" t="s">
        <v>1010</v>
      </c>
      <c r="L1031" s="125">
        <v>0.16906862719363108</v>
      </c>
      <c r="M1031" t="s">
        <v>1514</v>
      </c>
      <c r="N1031" t="s">
        <v>1509</v>
      </c>
      <c r="O1031">
        <v>2021</v>
      </c>
    </row>
    <row r="1032" spans="1:15" hidden="1">
      <c r="A1032" t="s">
        <v>497</v>
      </c>
      <c r="B1032" t="s">
        <v>1398</v>
      </c>
      <c r="C1032" t="s">
        <v>1401</v>
      </c>
      <c r="D1032" t="s">
        <v>1011</v>
      </c>
      <c r="G1032" t="s">
        <v>136</v>
      </c>
      <c r="H1032" t="s">
        <v>136</v>
      </c>
      <c r="I1032" t="s">
        <v>573</v>
      </c>
      <c r="J1032" t="str">
        <f t="shared" si="23"/>
        <v>Scope 3WTT- UK &amp; overseas elecWTT- overseas electricity (generation)Electricity: IrelandkWh</v>
      </c>
      <c r="K1032" t="s">
        <v>1011</v>
      </c>
      <c r="L1032" s="125">
        <v>7.2665919899779191E-2</v>
      </c>
      <c r="M1032" t="s">
        <v>1514</v>
      </c>
      <c r="N1032" t="s">
        <v>1509</v>
      </c>
      <c r="O1032">
        <v>2021</v>
      </c>
    </row>
    <row r="1033" spans="1:15" hidden="1">
      <c r="A1033" t="s">
        <v>497</v>
      </c>
      <c r="B1033" t="s">
        <v>1398</v>
      </c>
      <c r="C1033" t="s">
        <v>1401</v>
      </c>
      <c r="D1033" t="s">
        <v>1012</v>
      </c>
      <c r="G1033" t="s">
        <v>136</v>
      </c>
      <c r="H1033" t="s">
        <v>136</v>
      </c>
      <c r="I1033" t="s">
        <v>573</v>
      </c>
      <c r="J1033" t="str">
        <f t="shared" si="23"/>
        <v>Scope 3WTT- UK &amp; overseas elecWTT- overseas electricity (generation)Electricity: IsraelkWh</v>
      </c>
      <c r="K1033" t="s">
        <v>1012</v>
      </c>
      <c r="L1033" s="125">
        <v>0.16023439541836332</v>
      </c>
      <c r="M1033" t="s">
        <v>1514</v>
      </c>
      <c r="N1033" t="s">
        <v>1509</v>
      </c>
      <c r="O1033">
        <v>2021</v>
      </c>
    </row>
    <row r="1034" spans="1:15" hidden="1">
      <c r="A1034" t="s">
        <v>497</v>
      </c>
      <c r="B1034" t="s">
        <v>1398</v>
      </c>
      <c r="C1034" t="s">
        <v>1401</v>
      </c>
      <c r="D1034" t="s">
        <v>1013</v>
      </c>
      <c r="G1034" t="s">
        <v>136</v>
      </c>
      <c r="H1034" t="s">
        <v>136</v>
      </c>
      <c r="I1034" t="s">
        <v>573</v>
      </c>
      <c r="J1034" t="str">
        <f t="shared" si="23"/>
        <v>Scope 3WTT- UK &amp; overseas elecWTT- overseas electricity (generation)Electricity: ItalykWh</v>
      </c>
      <c r="K1034" t="s">
        <v>1013</v>
      </c>
      <c r="L1034" s="125">
        <v>8.74481442872935E-2</v>
      </c>
      <c r="M1034" t="s">
        <v>1514</v>
      </c>
      <c r="N1034" t="s">
        <v>1509</v>
      </c>
      <c r="O1034">
        <v>2021</v>
      </c>
    </row>
    <row r="1035" spans="1:15" hidden="1">
      <c r="A1035" t="s">
        <v>497</v>
      </c>
      <c r="B1035" t="s">
        <v>1398</v>
      </c>
      <c r="C1035" t="s">
        <v>1401</v>
      </c>
      <c r="D1035" t="s">
        <v>1014</v>
      </c>
      <c r="G1035" t="s">
        <v>136</v>
      </c>
      <c r="H1035" t="s">
        <v>136</v>
      </c>
      <c r="I1035" t="s">
        <v>573</v>
      </c>
      <c r="J1035" t="str">
        <f t="shared" si="23"/>
        <v>Scope 3WTT- UK &amp; overseas elecWTT- overseas electricity (generation)Electricity: JapankWh</v>
      </c>
      <c r="K1035" t="s">
        <v>1014</v>
      </c>
      <c r="L1035" s="125">
        <v>0.11129418240428431</v>
      </c>
      <c r="M1035" t="s">
        <v>1514</v>
      </c>
      <c r="N1035" t="s">
        <v>1509</v>
      </c>
      <c r="O1035">
        <v>2021</v>
      </c>
    </row>
    <row r="1036" spans="1:15" hidden="1">
      <c r="A1036" t="s">
        <v>497</v>
      </c>
      <c r="B1036" t="s">
        <v>1398</v>
      </c>
      <c r="C1036" t="s">
        <v>1401</v>
      </c>
      <c r="D1036" t="s">
        <v>1015</v>
      </c>
      <c r="G1036" t="s">
        <v>136</v>
      </c>
      <c r="H1036" t="s">
        <v>136</v>
      </c>
      <c r="I1036" t="s">
        <v>573</v>
      </c>
      <c r="J1036" t="str">
        <f t="shared" si="23"/>
        <v>Scope 3WTT- UK &amp; overseas elecWTT- overseas electricity (generation)Electricity: LatviakWh</v>
      </c>
      <c r="K1036" t="s">
        <v>1015</v>
      </c>
      <c r="L1036" s="125">
        <v>2.9782950220864815E-2</v>
      </c>
      <c r="M1036" t="s">
        <v>1514</v>
      </c>
      <c r="N1036" t="s">
        <v>1509</v>
      </c>
      <c r="O1036">
        <v>2021</v>
      </c>
    </row>
    <row r="1037" spans="1:15" hidden="1">
      <c r="A1037" t="s">
        <v>497</v>
      </c>
      <c r="B1037" t="s">
        <v>1398</v>
      </c>
      <c r="C1037" t="s">
        <v>1401</v>
      </c>
      <c r="D1037" t="s">
        <v>1016</v>
      </c>
      <c r="G1037" t="s">
        <v>136</v>
      </c>
      <c r="H1037" t="s">
        <v>136</v>
      </c>
      <c r="I1037" t="s">
        <v>573</v>
      </c>
      <c r="J1037" t="str">
        <f t="shared" si="23"/>
        <v>Scope 3WTT- UK &amp; overseas elecWTT- overseas electricity (generation)Electricity: LithuaniakWh</v>
      </c>
      <c r="K1037" t="s">
        <v>1016</v>
      </c>
      <c r="L1037" s="125">
        <v>6.0461628267921057E-2</v>
      </c>
      <c r="M1037" t="s">
        <v>1514</v>
      </c>
      <c r="N1037" t="s">
        <v>1509</v>
      </c>
      <c r="O1037">
        <v>2021</v>
      </c>
    </row>
    <row r="1038" spans="1:15" hidden="1">
      <c r="A1038" t="s">
        <v>497</v>
      </c>
      <c r="B1038" t="s">
        <v>1398</v>
      </c>
      <c r="C1038" t="s">
        <v>1401</v>
      </c>
      <c r="D1038" t="s">
        <v>1017</v>
      </c>
      <c r="G1038" t="s">
        <v>136</v>
      </c>
      <c r="H1038" t="s">
        <v>136</v>
      </c>
      <c r="I1038" t="s">
        <v>573</v>
      </c>
      <c r="J1038" t="str">
        <f t="shared" si="23"/>
        <v>Scope 3WTT- UK &amp; overseas elecWTT- overseas electricity (generation)Electricity: LuxembourgkWh</v>
      </c>
      <c r="K1038" t="s">
        <v>1017</v>
      </c>
      <c r="L1038" s="125">
        <v>8.4801519091961763E-2</v>
      </c>
      <c r="M1038" t="s">
        <v>1514</v>
      </c>
      <c r="N1038" t="s">
        <v>1509</v>
      </c>
      <c r="O1038">
        <v>2021</v>
      </c>
    </row>
    <row r="1039" spans="1:15" hidden="1">
      <c r="A1039" t="s">
        <v>497</v>
      </c>
      <c r="B1039" t="s">
        <v>1398</v>
      </c>
      <c r="C1039" t="s">
        <v>1401</v>
      </c>
      <c r="D1039" t="s">
        <v>1018</v>
      </c>
      <c r="G1039" t="s">
        <v>136</v>
      </c>
      <c r="H1039" t="s">
        <v>136</v>
      </c>
      <c r="I1039" t="s">
        <v>573</v>
      </c>
      <c r="J1039" t="str">
        <f t="shared" si="23"/>
        <v>Scope 3WTT- UK &amp; overseas elecWTT- overseas electricity (generation)Electricity: MalaysiakWh</v>
      </c>
      <c r="K1039" t="s">
        <v>1018</v>
      </c>
      <c r="L1039" s="125">
        <v>0.15406518610492476</v>
      </c>
      <c r="M1039" t="s">
        <v>1514</v>
      </c>
      <c r="N1039" t="s">
        <v>1509</v>
      </c>
      <c r="O1039">
        <v>2021</v>
      </c>
    </row>
    <row r="1040" spans="1:15" hidden="1">
      <c r="A1040" t="s">
        <v>497</v>
      </c>
      <c r="B1040" t="s">
        <v>1398</v>
      </c>
      <c r="C1040" t="s">
        <v>1401</v>
      </c>
      <c r="D1040" t="s">
        <v>1019</v>
      </c>
      <c r="G1040" t="s">
        <v>136</v>
      </c>
      <c r="H1040" t="s">
        <v>136</v>
      </c>
      <c r="I1040" t="s">
        <v>573</v>
      </c>
      <c r="J1040" t="str">
        <f t="shared" si="23"/>
        <v>Scope 3WTT- UK &amp; overseas elecWTT- overseas electricity (generation)Electricity: MaltakWh</v>
      </c>
      <c r="K1040" t="s">
        <v>1019</v>
      </c>
      <c r="L1040" s="125">
        <v>0.1765919771394896</v>
      </c>
      <c r="M1040" t="s">
        <v>1514</v>
      </c>
      <c r="N1040" t="s">
        <v>1509</v>
      </c>
      <c r="O1040">
        <v>2021</v>
      </c>
    </row>
    <row r="1041" spans="1:15" hidden="1">
      <c r="A1041" t="s">
        <v>497</v>
      </c>
      <c r="B1041" t="s">
        <v>1398</v>
      </c>
      <c r="C1041" t="s">
        <v>1401</v>
      </c>
      <c r="D1041" t="s">
        <v>1020</v>
      </c>
      <c r="G1041" t="s">
        <v>136</v>
      </c>
      <c r="H1041" t="s">
        <v>136</v>
      </c>
      <c r="I1041" t="s">
        <v>573</v>
      </c>
      <c r="J1041" t="str">
        <f t="shared" si="23"/>
        <v>Scope 3WTT- UK &amp; overseas elecWTT- overseas electricity (generation)Electricity: MexicokWh</v>
      </c>
      <c r="K1041" t="s">
        <v>1020</v>
      </c>
      <c r="L1041" s="125">
        <v>9.8891968233945651E-2</v>
      </c>
      <c r="M1041" t="s">
        <v>1514</v>
      </c>
      <c r="N1041" t="s">
        <v>1509</v>
      </c>
      <c r="O1041">
        <v>2021</v>
      </c>
    </row>
    <row r="1042" spans="1:15" hidden="1">
      <c r="A1042" t="s">
        <v>497</v>
      </c>
      <c r="B1042" t="s">
        <v>1398</v>
      </c>
      <c r="C1042" t="s">
        <v>1401</v>
      </c>
      <c r="D1042" t="s">
        <v>1021</v>
      </c>
      <c r="G1042" t="s">
        <v>136</v>
      </c>
      <c r="H1042" t="s">
        <v>136</v>
      </c>
      <c r="I1042" t="s">
        <v>573</v>
      </c>
      <c r="J1042" t="str">
        <f t="shared" si="23"/>
        <v>Scope 3WTT- UK &amp; overseas elecWTT- overseas electricity (generation)Electricity: NetherlandskWh</v>
      </c>
      <c r="K1042" t="s">
        <v>1021</v>
      </c>
      <c r="L1042" s="125">
        <v>7.8704613670947957E-2</v>
      </c>
      <c r="M1042" t="s">
        <v>1514</v>
      </c>
      <c r="N1042" t="s">
        <v>1509</v>
      </c>
      <c r="O1042">
        <v>2021</v>
      </c>
    </row>
    <row r="1043" spans="1:15" hidden="1">
      <c r="A1043" t="s">
        <v>497</v>
      </c>
      <c r="B1043" t="s">
        <v>1398</v>
      </c>
      <c r="C1043" t="s">
        <v>1401</v>
      </c>
      <c r="D1043" t="s">
        <v>1022</v>
      </c>
      <c r="G1043" t="s">
        <v>136</v>
      </c>
      <c r="H1043" t="s">
        <v>136</v>
      </c>
      <c r="I1043" t="s">
        <v>573</v>
      </c>
      <c r="J1043" t="str">
        <f t="shared" si="23"/>
        <v>Scope 3WTT- UK &amp; overseas elecWTT- overseas electricity (generation)Electricity: New ZealandkWh</v>
      </c>
      <c r="K1043" t="s">
        <v>1022</v>
      </c>
      <c r="L1043" s="125">
        <v>2.6119543928614018E-2</v>
      </c>
      <c r="M1043" t="s">
        <v>1514</v>
      </c>
      <c r="N1043" t="s">
        <v>1509</v>
      </c>
      <c r="O1043">
        <v>2021</v>
      </c>
    </row>
    <row r="1044" spans="1:15" hidden="1">
      <c r="A1044" t="s">
        <v>497</v>
      </c>
      <c r="B1044" t="s">
        <v>1398</v>
      </c>
      <c r="C1044" t="s">
        <v>1401</v>
      </c>
      <c r="D1044" t="s">
        <v>1023</v>
      </c>
      <c r="G1044" t="s">
        <v>136</v>
      </c>
      <c r="H1044" t="s">
        <v>136</v>
      </c>
      <c r="I1044" t="s">
        <v>573</v>
      </c>
      <c r="J1044" t="str">
        <f t="shared" si="23"/>
        <v>Scope 3WTT- UK &amp; overseas elecWTT- overseas electricity (generation)Electricity: NorwaykWh</v>
      </c>
      <c r="K1044" t="s">
        <v>1023</v>
      </c>
      <c r="L1044" s="125">
        <v>2.7461251555449427E-3</v>
      </c>
      <c r="M1044" t="s">
        <v>1514</v>
      </c>
      <c r="N1044" t="s">
        <v>1509</v>
      </c>
      <c r="O1044">
        <v>2021</v>
      </c>
    </row>
    <row r="1045" spans="1:15" hidden="1">
      <c r="A1045" t="s">
        <v>497</v>
      </c>
      <c r="B1045" t="s">
        <v>1398</v>
      </c>
      <c r="C1045" t="s">
        <v>1401</v>
      </c>
      <c r="D1045" t="s">
        <v>1024</v>
      </c>
      <c r="G1045" t="s">
        <v>136</v>
      </c>
      <c r="H1045" t="s">
        <v>136</v>
      </c>
      <c r="I1045" t="s">
        <v>573</v>
      </c>
      <c r="J1045" t="str">
        <f t="shared" si="23"/>
        <v>Scope 3WTT- UK &amp; overseas elecWTT- overseas electricity (generation)Electricity: PakistankWh</v>
      </c>
      <c r="K1045" t="s">
        <v>1024</v>
      </c>
      <c r="L1045" s="125">
        <v>8.0815037857831826E-2</v>
      </c>
      <c r="M1045" t="s">
        <v>1514</v>
      </c>
      <c r="N1045" t="s">
        <v>1509</v>
      </c>
      <c r="O1045">
        <v>2021</v>
      </c>
    </row>
    <row r="1046" spans="1:15" hidden="1">
      <c r="A1046" t="s">
        <v>497</v>
      </c>
      <c r="B1046" t="s">
        <v>1398</v>
      </c>
      <c r="C1046" t="s">
        <v>1401</v>
      </c>
      <c r="D1046" t="s">
        <v>1025</v>
      </c>
      <c r="G1046" t="s">
        <v>136</v>
      </c>
      <c r="H1046" t="s">
        <v>136</v>
      </c>
      <c r="I1046" t="s">
        <v>573</v>
      </c>
      <c r="J1046" t="str">
        <f t="shared" si="23"/>
        <v>Scope 3WTT- UK &amp; overseas elecWTT- overseas electricity (generation)Electricity: People's Rep. of ChinakWh</v>
      </c>
      <c r="K1046" t="s">
        <v>1025</v>
      </c>
      <c r="L1046" s="125">
        <v>0.16386963570815244</v>
      </c>
      <c r="M1046" t="s">
        <v>1514</v>
      </c>
      <c r="N1046" t="s">
        <v>1509</v>
      </c>
      <c r="O1046">
        <v>2021</v>
      </c>
    </row>
    <row r="1047" spans="1:15" hidden="1">
      <c r="A1047" t="s">
        <v>497</v>
      </c>
      <c r="B1047" t="s">
        <v>1398</v>
      </c>
      <c r="C1047" t="s">
        <v>1401</v>
      </c>
      <c r="D1047" t="s">
        <v>1026</v>
      </c>
      <c r="G1047" t="s">
        <v>136</v>
      </c>
      <c r="H1047" t="s">
        <v>136</v>
      </c>
      <c r="I1047" t="s">
        <v>573</v>
      </c>
      <c r="J1047" t="str">
        <f t="shared" si="23"/>
        <v>Scope 3WTT- UK &amp; overseas elecWTT- overseas electricity (generation)Electricity: PhilippineskWh</v>
      </c>
      <c r="K1047" t="s">
        <v>1026</v>
      </c>
      <c r="L1047" s="125">
        <v>0.11017452262154502</v>
      </c>
      <c r="M1047" t="s">
        <v>1514</v>
      </c>
      <c r="N1047" t="s">
        <v>1509</v>
      </c>
      <c r="O1047">
        <v>2021</v>
      </c>
    </row>
    <row r="1048" spans="1:15" hidden="1">
      <c r="A1048" t="s">
        <v>497</v>
      </c>
      <c r="B1048" t="s">
        <v>1398</v>
      </c>
      <c r="C1048" t="s">
        <v>1401</v>
      </c>
      <c r="D1048" t="s">
        <v>1027</v>
      </c>
      <c r="G1048" t="s">
        <v>136</v>
      </c>
      <c r="H1048" t="s">
        <v>136</v>
      </c>
      <c r="I1048" t="s">
        <v>573</v>
      </c>
      <c r="J1048" t="str">
        <f t="shared" si="23"/>
        <v>Scope 3WTT- UK &amp; overseas elecWTT- overseas electricity (generation)Electricity: PolandkWh</v>
      </c>
      <c r="K1048" t="s">
        <v>1027</v>
      </c>
      <c r="L1048" s="125">
        <v>0.17082215370608245</v>
      </c>
      <c r="M1048" t="s">
        <v>1514</v>
      </c>
      <c r="N1048" t="s">
        <v>1509</v>
      </c>
      <c r="O1048">
        <v>2021</v>
      </c>
    </row>
    <row r="1049" spans="1:15" hidden="1">
      <c r="A1049" t="s">
        <v>497</v>
      </c>
      <c r="B1049" t="s">
        <v>1398</v>
      </c>
      <c r="C1049" t="s">
        <v>1401</v>
      </c>
      <c r="D1049" t="s">
        <v>1028</v>
      </c>
      <c r="G1049" t="s">
        <v>136</v>
      </c>
      <c r="H1049" t="s">
        <v>136</v>
      </c>
      <c r="I1049" t="s">
        <v>573</v>
      </c>
      <c r="J1049" t="str">
        <f t="shared" si="23"/>
        <v>Scope 3WTT- UK &amp; overseas elecWTT- overseas electricity (generation)Electricity: PortugalkWh</v>
      </c>
      <c r="K1049" t="s">
        <v>1028</v>
      </c>
      <c r="L1049" s="125">
        <v>5.1978498709088168E-2</v>
      </c>
      <c r="M1049" t="s">
        <v>1514</v>
      </c>
      <c r="N1049" t="s">
        <v>1509</v>
      </c>
      <c r="O1049">
        <v>2021</v>
      </c>
    </row>
    <row r="1050" spans="1:15" hidden="1">
      <c r="A1050" t="s">
        <v>497</v>
      </c>
      <c r="B1050" t="s">
        <v>1398</v>
      </c>
      <c r="C1050" t="s">
        <v>1401</v>
      </c>
      <c r="D1050" t="s">
        <v>1029</v>
      </c>
      <c r="G1050" t="s">
        <v>136</v>
      </c>
      <c r="H1050" t="s">
        <v>136</v>
      </c>
      <c r="I1050" t="s">
        <v>573</v>
      </c>
      <c r="J1050" t="str">
        <f t="shared" si="23"/>
        <v>Scope 3WTT- UK &amp; overseas elecWTT- overseas electricity (generation)Electricity: RomaniakWh</v>
      </c>
      <c r="K1050" t="s">
        <v>1029</v>
      </c>
      <c r="L1050" s="125">
        <v>0.10633451786982429</v>
      </c>
      <c r="M1050" t="s">
        <v>1514</v>
      </c>
      <c r="N1050" t="s">
        <v>1509</v>
      </c>
      <c r="O1050">
        <v>2021</v>
      </c>
    </row>
    <row r="1051" spans="1:15" hidden="1">
      <c r="A1051" t="s">
        <v>497</v>
      </c>
      <c r="B1051" t="s">
        <v>1398</v>
      </c>
      <c r="C1051" t="s">
        <v>1401</v>
      </c>
      <c r="D1051" t="s">
        <v>1030</v>
      </c>
      <c r="G1051" t="s">
        <v>136</v>
      </c>
      <c r="H1051" t="s">
        <v>136</v>
      </c>
      <c r="I1051" t="s">
        <v>573</v>
      </c>
      <c r="J1051" t="str">
        <f t="shared" si="23"/>
        <v>Scope 3WTT- UK &amp; overseas elecWTT- overseas electricity (generation)Electricity: Russian FederationkWh</v>
      </c>
      <c r="K1051" t="s">
        <v>1030</v>
      </c>
      <c r="L1051" s="125">
        <v>9.7858265011412968E-2</v>
      </c>
      <c r="M1051" t="s">
        <v>1514</v>
      </c>
      <c r="N1051" t="s">
        <v>1509</v>
      </c>
      <c r="O1051">
        <v>2021</v>
      </c>
    </row>
    <row r="1052" spans="1:15" hidden="1">
      <c r="A1052" t="s">
        <v>497</v>
      </c>
      <c r="B1052" t="s">
        <v>1398</v>
      </c>
      <c r="C1052" t="s">
        <v>1401</v>
      </c>
      <c r="D1052" t="s">
        <v>1031</v>
      </c>
      <c r="G1052" t="s">
        <v>136</v>
      </c>
      <c r="H1052" t="s">
        <v>136</v>
      </c>
      <c r="I1052" t="s">
        <v>573</v>
      </c>
      <c r="J1052" t="str">
        <f t="shared" si="23"/>
        <v>Scope 3WTT- UK &amp; overseas elecWTT- overseas electricity (generation)Electricity: Saudi ArabiakWh</v>
      </c>
      <c r="K1052" t="s">
        <v>1031</v>
      </c>
      <c r="L1052" s="125">
        <v>0.17159543029238331</v>
      </c>
      <c r="M1052" t="s">
        <v>1514</v>
      </c>
      <c r="N1052" t="s">
        <v>1509</v>
      </c>
      <c r="O1052">
        <v>2021</v>
      </c>
    </row>
    <row r="1053" spans="1:15" hidden="1">
      <c r="A1053" t="s">
        <v>497</v>
      </c>
      <c r="B1053" t="s">
        <v>1398</v>
      </c>
      <c r="C1053" t="s">
        <v>1401</v>
      </c>
      <c r="D1053" t="s">
        <v>1032</v>
      </c>
      <c r="G1053" t="s">
        <v>136</v>
      </c>
      <c r="H1053" t="s">
        <v>136</v>
      </c>
      <c r="I1053" t="s">
        <v>573</v>
      </c>
      <c r="J1053" t="str">
        <f t="shared" si="23"/>
        <v>Scope 3WTT- UK &amp; overseas elecWTT- overseas electricity (generation)Electricity: SingaporekWh</v>
      </c>
      <c r="K1053" t="s">
        <v>1032</v>
      </c>
      <c r="L1053" s="125">
        <v>0.10932045223322208</v>
      </c>
      <c r="M1053" t="s">
        <v>1514</v>
      </c>
      <c r="N1053" t="s">
        <v>1509</v>
      </c>
      <c r="O1053">
        <v>2021</v>
      </c>
    </row>
    <row r="1054" spans="1:15" hidden="1">
      <c r="A1054" t="s">
        <v>497</v>
      </c>
      <c r="B1054" t="s">
        <v>1398</v>
      </c>
      <c r="C1054" t="s">
        <v>1401</v>
      </c>
      <c r="D1054" t="s">
        <v>1033</v>
      </c>
      <c r="G1054" t="s">
        <v>136</v>
      </c>
      <c r="H1054" t="s">
        <v>136</v>
      </c>
      <c r="I1054" t="s">
        <v>573</v>
      </c>
      <c r="J1054" t="str">
        <f t="shared" si="23"/>
        <v>Scope 3WTT- UK &amp; overseas elecWTT- overseas electricity (generation)Electricity: Slovak RepublickWh</v>
      </c>
      <c r="K1054" t="s">
        <v>1033</v>
      </c>
      <c r="L1054" s="125">
        <v>4.343155970644124E-2</v>
      </c>
      <c r="M1054" t="s">
        <v>1514</v>
      </c>
      <c r="N1054" t="s">
        <v>1509</v>
      </c>
      <c r="O1054">
        <v>2021</v>
      </c>
    </row>
    <row r="1055" spans="1:15" hidden="1">
      <c r="A1055" t="s">
        <v>497</v>
      </c>
      <c r="B1055" t="s">
        <v>1398</v>
      </c>
      <c r="C1055" t="s">
        <v>1401</v>
      </c>
      <c r="D1055" t="s">
        <v>1034</v>
      </c>
      <c r="G1055" t="s">
        <v>136</v>
      </c>
      <c r="H1055" t="s">
        <v>136</v>
      </c>
      <c r="I1055" t="s">
        <v>573</v>
      </c>
      <c r="J1055" t="str">
        <f t="shared" si="23"/>
        <v>Scope 3WTT- UK &amp; overseas elecWTT- overseas electricity (generation)Electricity: SloveniakWh</v>
      </c>
      <c r="K1055" t="s">
        <v>1034</v>
      </c>
      <c r="L1055" s="125">
        <v>7.2991559011045301E-2</v>
      </c>
      <c r="M1055" t="s">
        <v>1514</v>
      </c>
      <c r="N1055" t="s">
        <v>1509</v>
      </c>
      <c r="O1055">
        <v>2021</v>
      </c>
    </row>
    <row r="1056" spans="1:15" hidden="1">
      <c r="A1056" t="s">
        <v>497</v>
      </c>
      <c r="B1056" t="s">
        <v>1398</v>
      </c>
      <c r="C1056" t="s">
        <v>1401</v>
      </c>
      <c r="D1056" t="s">
        <v>1035</v>
      </c>
      <c r="G1056" t="s">
        <v>136</v>
      </c>
      <c r="H1056" t="s">
        <v>136</v>
      </c>
      <c r="I1056" t="s">
        <v>573</v>
      </c>
      <c r="J1056" t="str">
        <f t="shared" si="23"/>
        <v>Scope 3WTT- UK &amp; overseas elecWTT- overseas electricity (generation)Electricity: South AfricakWh</v>
      </c>
      <c r="K1056" t="s">
        <v>1035</v>
      </c>
      <c r="L1056" s="125">
        <v>0.17813451163500615</v>
      </c>
      <c r="M1056" t="s">
        <v>1514</v>
      </c>
      <c r="N1056" t="s">
        <v>1509</v>
      </c>
      <c r="O1056">
        <v>2021</v>
      </c>
    </row>
    <row r="1057" spans="1:15" hidden="1">
      <c r="A1057" t="s">
        <v>497</v>
      </c>
      <c r="B1057" t="s">
        <v>1398</v>
      </c>
      <c r="C1057" t="s">
        <v>1401</v>
      </c>
      <c r="D1057" t="s">
        <v>1036</v>
      </c>
      <c r="G1057" t="s">
        <v>136</v>
      </c>
      <c r="H1057" t="s">
        <v>136</v>
      </c>
      <c r="I1057" t="s">
        <v>573</v>
      </c>
      <c r="J1057" t="str">
        <f t="shared" si="23"/>
        <v>Scope 3WTT- UK &amp; overseas elecWTT- overseas electricity (generation)Electricity: South KoreakWh</v>
      </c>
      <c r="K1057" t="s">
        <v>1036</v>
      </c>
      <c r="L1057" s="125">
        <v>0.12357234232521178</v>
      </c>
      <c r="M1057" t="s">
        <v>1514</v>
      </c>
      <c r="N1057" t="s">
        <v>1509</v>
      </c>
      <c r="O1057">
        <v>2021</v>
      </c>
    </row>
    <row r="1058" spans="1:15" hidden="1">
      <c r="A1058" t="s">
        <v>497</v>
      </c>
      <c r="B1058" t="s">
        <v>1398</v>
      </c>
      <c r="C1058" t="s">
        <v>1401</v>
      </c>
      <c r="D1058" t="s">
        <v>1037</v>
      </c>
      <c r="G1058" t="s">
        <v>136</v>
      </c>
      <c r="H1058" t="s">
        <v>136</v>
      </c>
      <c r="I1058" t="s">
        <v>573</v>
      </c>
      <c r="J1058" t="str">
        <f t="shared" si="23"/>
        <v>Scope 3WTT- UK &amp; overseas elecWTT- overseas electricity (generation)Electricity: SpainkWh</v>
      </c>
      <c r="K1058" t="s">
        <v>1037</v>
      </c>
      <c r="L1058" s="125">
        <v>6.0699847632759124E-2</v>
      </c>
      <c r="M1058" t="s">
        <v>1514</v>
      </c>
      <c r="N1058" t="s">
        <v>1509</v>
      </c>
      <c r="O1058">
        <v>2021</v>
      </c>
    </row>
    <row r="1059" spans="1:15" hidden="1">
      <c r="A1059" t="s">
        <v>497</v>
      </c>
      <c r="B1059" t="s">
        <v>1398</v>
      </c>
      <c r="C1059" t="s">
        <v>1401</v>
      </c>
      <c r="D1059" t="s">
        <v>1038</v>
      </c>
      <c r="G1059" t="s">
        <v>136</v>
      </c>
      <c r="H1059" t="s">
        <v>136</v>
      </c>
      <c r="I1059" t="s">
        <v>573</v>
      </c>
      <c r="J1059" t="str">
        <f t="shared" si="23"/>
        <v>Scope 3WTT- UK &amp; overseas elecWTT- overseas electricity (generation)Electricity: SwedenkWh</v>
      </c>
      <c r="K1059" t="s">
        <v>1038</v>
      </c>
      <c r="L1059" s="125">
        <v>2.463293688116013E-3</v>
      </c>
      <c r="M1059" t="s">
        <v>1514</v>
      </c>
      <c r="N1059" t="s">
        <v>1509</v>
      </c>
      <c r="O1059">
        <v>2021</v>
      </c>
    </row>
    <row r="1060" spans="1:15" hidden="1">
      <c r="A1060" t="s">
        <v>497</v>
      </c>
      <c r="B1060" t="s">
        <v>1398</v>
      </c>
      <c r="C1060" t="s">
        <v>1401</v>
      </c>
      <c r="D1060" t="s">
        <v>1039</v>
      </c>
      <c r="G1060" t="s">
        <v>136</v>
      </c>
      <c r="H1060" t="s">
        <v>136</v>
      </c>
      <c r="I1060" t="s">
        <v>573</v>
      </c>
      <c r="J1060" t="str">
        <f t="shared" si="23"/>
        <v>Scope 3WTT- UK &amp; overseas elecWTT- overseas electricity (generation)Electricity: SwitzerlandkWh</v>
      </c>
      <c r="K1060" t="s">
        <v>1039</v>
      </c>
      <c r="L1060" s="125">
        <v>6.7179586964356726E-3</v>
      </c>
      <c r="M1060" t="s">
        <v>1514</v>
      </c>
      <c r="N1060" t="s">
        <v>1509</v>
      </c>
      <c r="O1060">
        <v>2021</v>
      </c>
    </row>
    <row r="1061" spans="1:15" hidden="1">
      <c r="A1061" t="s">
        <v>497</v>
      </c>
      <c r="B1061" t="s">
        <v>1398</v>
      </c>
      <c r="C1061" t="s">
        <v>1401</v>
      </c>
      <c r="D1061" t="s">
        <v>1040</v>
      </c>
      <c r="G1061" t="s">
        <v>136</v>
      </c>
      <c r="H1061" t="s">
        <v>136</v>
      </c>
      <c r="I1061" t="s">
        <v>573</v>
      </c>
      <c r="J1061" t="str">
        <f t="shared" si="23"/>
        <v>Scope 3WTT- UK &amp; overseas elecWTT- overseas electricity (generation)Electricity: ThailandkWh</v>
      </c>
      <c r="K1061" t="s">
        <v>1040</v>
      </c>
      <c r="L1061" s="125">
        <v>0.11373628109535547</v>
      </c>
      <c r="M1061" t="s">
        <v>1514</v>
      </c>
      <c r="N1061" t="s">
        <v>1509</v>
      </c>
      <c r="O1061">
        <v>2021</v>
      </c>
    </row>
    <row r="1062" spans="1:15" hidden="1">
      <c r="A1062" t="s">
        <v>497</v>
      </c>
      <c r="B1062" t="s">
        <v>1398</v>
      </c>
      <c r="C1062" t="s">
        <v>1401</v>
      </c>
      <c r="D1062" t="s">
        <v>1041</v>
      </c>
      <c r="G1062" t="s">
        <v>136</v>
      </c>
      <c r="H1062" t="s">
        <v>136</v>
      </c>
      <c r="I1062" t="s">
        <v>573</v>
      </c>
      <c r="J1062" t="str">
        <f t="shared" si="23"/>
        <v>Scope 3WTT- UK &amp; overseas elecWTT- overseas electricity (generation)Electricity: TurkeykWh</v>
      </c>
      <c r="K1062" t="s">
        <v>1041</v>
      </c>
      <c r="L1062" s="125">
        <v>0.10265551091992281</v>
      </c>
      <c r="M1062" t="s">
        <v>1514</v>
      </c>
      <c r="N1062" t="s">
        <v>1509</v>
      </c>
      <c r="O1062">
        <v>2021</v>
      </c>
    </row>
    <row r="1063" spans="1:15" hidden="1">
      <c r="A1063" t="s">
        <v>497</v>
      </c>
      <c r="B1063" t="s">
        <v>1398</v>
      </c>
      <c r="C1063" t="s">
        <v>1401</v>
      </c>
      <c r="D1063" t="s">
        <v>1042</v>
      </c>
      <c r="G1063" t="s">
        <v>136</v>
      </c>
      <c r="H1063" t="s">
        <v>136</v>
      </c>
      <c r="I1063" t="s">
        <v>573</v>
      </c>
      <c r="J1063" t="str">
        <f t="shared" si="23"/>
        <v>Scope 3WTT- UK &amp; overseas elecWTT- overseas electricity (generation)Electricity: UkrainekWh</v>
      </c>
      <c r="K1063" t="s">
        <v>1042</v>
      </c>
      <c r="L1063" s="125">
        <v>0.10076938044653509</v>
      </c>
      <c r="M1063" t="s">
        <v>1514</v>
      </c>
      <c r="N1063" t="s">
        <v>1509</v>
      </c>
      <c r="O1063">
        <v>2021</v>
      </c>
    </row>
    <row r="1064" spans="1:15" hidden="1">
      <c r="A1064" t="s">
        <v>497</v>
      </c>
      <c r="B1064" t="s">
        <v>1398</v>
      </c>
      <c r="C1064" t="s">
        <v>1401</v>
      </c>
      <c r="D1064" t="s">
        <v>1043</v>
      </c>
      <c r="G1064" t="s">
        <v>136</v>
      </c>
      <c r="H1064" t="s">
        <v>136</v>
      </c>
      <c r="I1064" t="s">
        <v>573</v>
      </c>
      <c r="J1064" t="str">
        <f t="shared" si="23"/>
        <v>Scope 3WTT- UK &amp; overseas elecWTT- overseas electricity (generation)Electricity: United StateskWh</v>
      </c>
      <c r="K1064" t="s">
        <v>1043</v>
      </c>
      <c r="L1064" s="125">
        <v>0.10657110155510525</v>
      </c>
      <c r="M1064" t="s">
        <v>1514</v>
      </c>
      <c r="N1064" t="s">
        <v>1509</v>
      </c>
      <c r="O1064">
        <v>2021</v>
      </c>
    </row>
    <row r="1065" spans="1:15" hidden="1">
      <c r="A1065" t="s">
        <v>497</v>
      </c>
      <c r="B1065" t="s">
        <v>1398</v>
      </c>
      <c r="C1065" t="s">
        <v>1401</v>
      </c>
      <c r="D1065" t="s">
        <v>1044</v>
      </c>
      <c r="G1065" t="s">
        <v>136</v>
      </c>
      <c r="H1065" t="s">
        <v>136</v>
      </c>
      <c r="I1065" t="s">
        <v>573</v>
      </c>
      <c r="J1065" t="str">
        <f t="shared" si="23"/>
        <v>Scope 3WTT- UK &amp; overseas elecWTT- overseas electricity (generation)Electricity: Africa (average)kWh</v>
      </c>
      <c r="K1065" t="s">
        <v>1044</v>
      </c>
      <c r="L1065" s="125">
        <v>0.11873283660230118</v>
      </c>
      <c r="M1065" t="s">
        <v>1514</v>
      </c>
      <c r="N1065" t="s">
        <v>1509</v>
      </c>
      <c r="O1065">
        <v>2021</v>
      </c>
    </row>
    <row r="1066" spans="1:15" hidden="1">
      <c r="A1066" t="s">
        <v>497</v>
      </c>
      <c r="B1066" t="s">
        <v>1398</v>
      </c>
      <c r="C1066" t="s">
        <v>1401</v>
      </c>
      <c r="D1066" t="s">
        <v>1045</v>
      </c>
      <c r="G1066" t="s">
        <v>136</v>
      </c>
      <c r="H1066" t="s">
        <v>136</v>
      </c>
      <c r="I1066" t="s">
        <v>573</v>
      </c>
      <c r="J1066" t="str">
        <f t="shared" si="23"/>
        <v>Scope 3WTT- UK &amp; overseas elecWTT- overseas electricity (generation)Electricity: EU (average)kWh</v>
      </c>
      <c r="K1066" t="s">
        <v>1045</v>
      </c>
      <c r="L1066" s="125">
        <v>7.5703166175122794E-2</v>
      </c>
      <c r="M1066" t="s">
        <v>1514</v>
      </c>
      <c r="N1066" t="s">
        <v>1509</v>
      </c>
      <c r="O1066">
        <v>2021</v>
      </c>
    </row>
    <row r="1067" spans="1:15" hidden="1">
      <c r="A1067" t="s">
        <v>497</v>
      </c>
      <c r="B1067" t="s">
        <v>1398</v>
      </c>
      <c r="C1067" t="s">
        <v>1401</v>
      </c>
      <c r="D1067" t="s">
        <v>1046</v>
      </c>
      <c r="G1067" t="s">
        <v>136</v>
      </c>
      <c r="H1067" t="s">
        <v>136</v>
      </c>
      <c r="I1067" t="s">
        <v>573</v>
      </c>
      <c r="J1067" t="str">
        <f t="shared" si="23"/>
        <v>Scope 3WTT- UK &amp; overseas elecWTT- overseas electricity (generation)Electricity: Latin America (average)kWh</v>
      </c>
      <c r="K1067" t="s">
        <v>1046</v>
      </c>
      <c r="L1067" s="125">
        <v>3.912609837279072E-2</v>
      </c>
      <c r="M1067" t="s">
        <v>1514</v>
      </c>
      <c r="N1067" t="s">
        <v>1509</v>
      </c>
      <c r="O1067">
        <v>2021</v>
      </c>
    </row>
    <row r="1068" spans="1:15" hidden="1">
      <c r="A1068" t="s">
        <v>497</v>
      </c>
      <c r="B1068" t="s">
        <v>1398</v>
      </c>
      <c r="C1068" t="s">
        <v>1401</v>
      </c>
      <c r="D1068" t="s">
        <v>1047</v>
      </c>
      <c r="G1068" t="s">
        <v>136</v>
      </c>
      <c r="H1068" t="s">
        <v>136</v>
      </c>
      <c r="I1068" t="s">
        <v>573</v>
      </c>
      <c r="J1068" t="str">
        <f t="shared" si="23"/>
        <v>Scope 3WTT- UK &amp; overseas elecWTT- overseas electricity (generation)Electricity: Middle East (average)kWh</v>
      </c>
      <c r="K1068" t="s">
        <v>1047</v>
      </c>
      <c r="L1068" s="125">
        <v>0.14819372381563489</v>
      </c>
      <c r="M1068" t="s">
        <v>1514</v>
      </c>
      <c r="N1068" t="s">
        <v>1509</v>
      </c>
      <c r="O1068">
        <v>2021</v>
      </c>
    </row>
    <row r="1069" spans="1:15" hidden="1">
      <c r="A1069" t="s">
        <v>497</v>
      </c>
      <c r="B1069" t="s">
        <v>1398</v>
      </c>
      <c r="C1069" t="s">
        <v>1401</v>
      </c>
      <c r="D1069" t="s">
        <v>1048</v>
      </c>
      <c r="G1069" t="s">
        <v>136</v>
      </c>
      <c r="H1069" t="s">
        <v>136</v>
      </c>
      <c r="I1069" t="s">
        <v>573</v>
      </c>
      <c r="J1069" t="str">
        <f t="shared" si="23"/>
        <v>Scope 3WTT- UK &amp; overseas elecWTT- overseas electricity (generation)Electricity: Non-OECD Europe and Eurasia (average)kWh</v>
      </c>
      <c r="K1069" t="s">
        <v>1048</v>
      </c>
      <c r="L1069" s="125">
        <v>0.1027847680554658</v>
      </c>
      <c r="M1069" t="s">
        <v>1514</v>
      </c>
      <c r="N1069" t="s">
        <v>1509</v>
      </c>
      <c r="O1069">
        <v>2021</v>
      </c>
    </row>
    <row r="1070" spans="1:15" hidden="1">
      <c r="A1070" t="s">
        <v>497</v>
      </c>
      <c r="B1070" t="s">
        <v>1398</v>
      </c>
      <c r="C1070" t="s">
        <v>1402</v>
      </c>
      <c r="D1070" t="s">
        <v>988</v>
      </c>
      <c r="G1070" t="s">
        <v>136</v>
      </c>
      <c r="H1070" t="s">
        <v>136</v>
      </c>
      <c r="I1070" t="s">
        <v>573</v>
      </c>
      <c r="J1070" t="str">
        <f t="shared" si="23"/>
        <v>Scope 3WTT- UK &amp; overseas elecWTT- overseas electricity (T&amp;D)Electricity: AustraliakWh</v>
      </c>
      <c r="K1070" t="s">
        <v>988</v>
      </c>
      <c r="L1070" s="125">
        <v>1.1040694645038294E-2</v>
      </c>
      <c r="M1070" t="s">
        <v>1514</v>
      </c>
      <c r="N1070" t="s">
        <v>1509</v>
      </c>
      <c r="O1070">
        <v>2021</v>
      </c>
    </row>
    <row r="1071" spans="1:15" hidden="1">
      <c r="A1071" t="s">
        <v>497</v>
      </c>
      <c r="B1071" t="s">
        <v>1398</v>
      </c>
      <c r="C1071" t="s">
        <v>1402</v>
      </c>
      <c r="D1071" t="s">
        <v>989</v>
      </c>
      <c r="G1071" t="s">
        <v>136</v>
      </c>
      <c r="H1071" t="s">
        <v>136</v>
      </c>
      <c r="I1071" t="s">
        <v>573</v>
      </c>
      <c r="J1071" t="str">
        <f t="shared" si="23"/>
        <v>Scope 3WTT- UK &amp; overseas elecWTT- overseas electricity (T&amp;D)Electricity: AustriakWh</v>
      </c>
      <c r="K1071" t="s">
        <v>989</v>
      </c>
      <c r="L1071" s="125">
        <v>2.6700819222575897E-3</v>
      </c>
      <c r="M1071" t="s">
        <v>1514</v>
      </c>
      <c r="N1071" t="s">
        <v>1509</v>
      </c>
      <c r="O1071">
        <v>2021</v>
      </c>
    </row>
    <row r="1072" spans="1:15" hidden="1">
      <c r="A1072" t="s">
        <v>497</v>
      </c>
      <c r="B1072" t="s">
        <v>1398</v>
      </c>
      <c r="C1072" t="s">
        <v>1402</v>
      </c>
      <c r="D1072" t="s">
        <v>990</v>
      </c>
      <c r="G1072" t="s">
        <v>136</v>
      </c>
      <c r="H1072" t="s">
        <v>136</v>
      </c>
      <c r="I1072" t="s">
        <v>573</v>
      </c>
      <c r="J1072" t="str">
        <f t="shared" si="23"/>
        <v>Scope 3WTT- UK &amp; overseas elecWTT- overseas electricity (T&amp;D)Electricity: BelgiumkWh</v>
      </c>
      <c r="K1072" t="s">
        <v>990</v>
      </c>
      <c r="L1072" s="125">
        <v>1.6857398010689966E-3</v>
      </c>
      <c r="M1072" t="s">
        <v>1514</v>
      </c>
      <c r="N1072" t="s">
        <v>1509</v>
      </c>
      <c r="O1072">
        <v>2021</v>
      </c>
    </row>
    <row r="1073" spans="1:15" hidden="1">
      <c r="A1073" t="s">
        <v>497</v>
      </c>
      <c r="B1073" t="s">
        <v>1398</v>
      </c>
      <c r="C1073" t="s">
        <v>1402</v>
      </c>
      <c r="D1073" t="s">
        <v>991</v>
      </c>
      <c r="G1073" t="s">
        <v>136</v>
      </c>
      <c r="H1073" t="s">
        <v>136</v>
      </c>
      <c r="I1073" t="s">
        <v>573</v>
      </c>
      <c r="J1073" t="str">
        <f t="shared" si="23"/>
        <v>Scope 3WTT- UK &amp; overseas elecWTT- overseas electricity (T&amp;D)Electricity: BrazilkWh</v>
      </c>
      <c r="K1073" t="s">
        <v>991</v>
      </c>
      <c r="L1073" s="125">
        <v>2.5511055137713129E-3</v>
      </c>
      <c r="M1073" t="s">
        <v>1514</v>
      </c>
      <c r="N1073" t="s">
        <v>1509</v>
      </c>
      <c r="O1073">
        <v>2021</v>
      </c>
    </row>
    <row r="1074" spans="1:15" hidden="1">
      <c r="A1074" t="s">
        <v>497</v>
      </c>
      <c r="B1074" t="s">
        <v>1398</v>
      </c>
      <c r="C1074" t="s">
        <v>1402</v>
      </c>
      <c r="D1074" t="s">
        <v>992</v>
      </c>
      <c r="G1074" t="s">
        <v>136</v>
      </c>
      <c r="H1074" t="s">
        <v>136</v>
      </c>
      <c r="I1074" t="s">
        <v>573</v>
      </c>
      <c r="J1074" t="str">
        <f t="shared" si="23"/>
        <v>Scope 3WTT- UK &amp; overseas elecWTT- overseas electricity (T&amp;D)Electricity: BulgariakWh</v>
      </c>
      <c r="K1074" t="s">
        <v>992</v>
      </c>
      <c r="L1074" s="125">
        <v>1.3727063385056778E-2</v>
      </c>
      <c r="M1074" t="s">
        <v>1514</v>
      </c>
      <c r="N1074" t="s">
        <v>1509</v>
      </c>
      <c r="O1074">
        <v>2021</v>
      </c>
    </row>
    <row r="1075" spans="1:15" hidden="1">
      <c r="A1075" t="s">
        <v>497</v>
      </c>
      <c r="B1075" t="s">
        <v>1398</v>
      </c>
      <c r="C1075" t="s">
        <v>1402</v>
      </c>
      <c r="D1075" t="s">
        <v>993</v>
      </c>
      <c r="G1075" t="s">
        <v>136</v>
      </c>
      <c r="H1075" t="s">
        <v>136</v>
      </c>
      <c r="I1075" t="s">
        <v>573</v>
      </c>
      <c r="J1075" t="str">
        <f t="shared" si="23"/>
        <v>Scope 3WTT- UK &amp; overseas elecWTT- overseas electricity (T&amp;D)Electricity: CanadakWh</v>
      </c>
      <c r="K1075" t="s">
        <v>993</v>
      </c>
      <c r="L1075" s="125">
        <v>2.1253474857517562E-3</v>
      </c>
      <c r="M1075" t="s">
        <v>1514</v>
      </c>
      <c r="N1075" t="s">
        <v>1509</v>
      </c>
      <c r="O1075">
        <v>2021</v>
      </c>
    </row>
    <row r="1076" spans="1:15" hidden="1">
      <c r="A1076" t="s">
        <v>497</v>
      </c>
      <c r="B1076" t="s">
        <v>1398</v>
      </c>
      <c r="C1076" t="s">
        <v>1402</v>
      </c>
      <c r="D1076" t="s">
        <v>994</v>
      </c>
      <c r="G1076" t="s">
        <v>136</v>
      </c>
      <c r="H1076" t="s">
        <v>136</v>
      </c>
      <c r="I1076" t="s">
        <v>573</v>
      </c>
      <c r="J1076" t="str">
        <f t="shared" si="23"/>
        <v>Scope 3WTT- UK &amp; overseas elecWTT- overseas electricity (T&amp;D)Electricity: Chinese TaipeikWh</v>
      </c>
      <c r="K1076" t="s">
        <v>994</v>
      </c>
      <c r="L1076" s="125">
        <v>4.6274066795981023E-3</v>
      </c>
      <c r="M1076" t="s">
        <v>1514</v>
      </c>
      <c r="N1076" t="s">
        <v>1509</v>
      </c>
      <c r="O1076">
        <v>2021</v>
      </c>
    </row>
    <row r="1077" spans="1:15" hidden="1">
      <c r="A1077" t="s">
        <v>497</v>
      </c>
      <c r="B1077" t="s">
        <v>1398</v>
      </c>
      <c r="C1077" t="s">
        <v>1402</v>
      </c>
      <c r="D1077" t="s">
        <v>995</v>
      </c>
      <c r="G1077" t="s">
        <v>136</v>
      </c>
      <c r="H1077" t="s">
        <v>136</v>
      </c>
      <c r="I1077" t="s">
        <v>573</v>
      </c>
      <c r="J1077" t="str">
        <f t="shared" si="23"/>
        <v>Scope 3WTT- UK &amp; overseas elecWTT- overseas electricity (T&amp;D)Electricity: CroatiakWh</v>
      </c>
      <c r="K1077" t="s">
        <v>995</v>
      </c>
      <c r="L1077" s="125">
        <v>7.3166244788122944E-3</v>
      </c>
      <c r="M1077" t="s">
        <v>1514</v>
      </c>
      <c r="N1077" t="s">
        <v>1509</v>
      </c>
      <c r="O1077">
        <v>2021</v>
      </c>
    </row>
    <row r="1078" spans="1:15" hidden="1">
      <c r="A1078" t="s">
        <v>497</v>
      </c>
      <c r="B1078" t="s">
        <v>1398</v>
      </c>
      <c r="C1078" t="s">
        <v>1402</v>
      </c>
      <c r="D1078" t="s">
        <v>996</v>
      </c>
      <c r="G1078" t="s">
        <v>136</v>
      </c>
      <c r="H1078" t="s">
        <v>136</v>
      </c>
      <c r="I1078" t="s">
        <v>573</v>
      </c>
      <c r="J1078" t="str">
        <f t="shared" si="23"/>
        <v>Scope 3WTT- UK &amp; overseas elecWTT- overseas electricity (T&amp;D)Electricity: CypruskWh</v>
      </c>
      <c r="K1078" t="s">
        <v>996</v>
      </c>
      <c r="L1078" s="125">
        <v>5.3952013461094931E-3</v>
      </c>
      <c r="M1078" t="s">
        <v>1514</v>
      </c>
      <c r="N1078" t="s">
        <v>1509</v>
      </c>
      <c r="O1078">
        <v>2021</v>
      </c>
    </row>
    <row r="1079" spans="1:15" hidden="1">
      <c r="A1079" t="s">
        <v>497</v>
      </c>
      <c r="B1079" t="s">
        <v>1398</v>
      </c>
      <c r="C1079" t="s">
        <v>1402</v>
      </c>
      <c r="D1079" t="s">
        <v>997</v>
      </c>
      <c r="G1079" t="s">
        <v>136</v>
      </c>
      <c r="H1079" t="s">
        <v>136</v>
      </c>
      <c r="I1079" t="s">
        <v>573</v>
      </c>
      <c r="J1079" t="str">
        <f t="shared" si="23"/>
        <v>Scope 3WTT- UK &amp; overseas elecWTT- overseas electricity (T&amp;D)Electricity: Czech RepublickWh</v>
      </c>
      <c r="K1079" t="s">
        <v>997</v>
      </c>
      <c r="L1079" s="125">
        <v>9.1836922949289496E-3</v>
      </c>
      <c r="M1079" t="s">
        <v>1514</v>
      </c>
      <c r="N1079" t="s">
        <v>1509</v>
      </c>
      <c r="O1079">
        <v>2021</v>
      </c>
    </row>
    <row r="1080" spans="1:15" hidden="1">
      <c r="A1080" t="s">
        <v>497</v>
      </c>
      <c r="B1080" t="s">
        <v>1398</v>
      </c>
      <c r="C1080" t="s">
        <v>1402</v>
      </c>
      <c r="D1080" t="s">
        <v>998</v>
      </c>
      <c r="G1080" t="s">
        <v>136</v>
      </c>
      <c r="H1080" t="s">
        <v>136</v>
      </c>
      <c r="I1080" t="s">
        <v>573</v>
      </c>
      <c r="J1080" t="str">
        <f t="shared" si="23"/>
        <v>Scope 3WTT- UK &amp; overseas elecWTT- overseas electricity (T&amp;D)Electricity: DenmarkkWh</v>
      </c>
      <c r="K1080" t="s">
        <v>998</v>
      </c>
      <c r="L1080" s="125">
        <v>3.7615135722540651E-3</v>
      </c>
      <c r="M1080" t="s">
        <v>1514</v>
      </c>
      <c r="N1080" t="s">
        <v>1509</v>
      </c>
      <c r="O1080">
        <v>2021</v>
      </c>
    </row>
    <row r="1081" spans="1:15" hidden="1">
      <c r="A1081" t="s">
        <v>497</v>
      </c>
      <c r="B1081" t="s">
        <v>1398</v>
      </c>
      <c r="C1081" t="s">
        <v>1402</v>
      </c>
      <c r="D1081" t="s">
        <v>999</v>
      </c>
      <c r="G1081" t="s">
        <v>136</v>
      </c>
      <c r="H1081" t="s">
        <v>136</v>
      </c>
      <c r="I1081" t="s">
        <v>573</v>
      </c>
      <c r="J1081" t="str">
        <f t="shared" si="23"/>
        <v>Scope 3WTT- UK &amp; overseas elecWTT- overseas electricity (T&amp;D)Electricity: EgyptkWh</v>
      </c>
      <c r="K1081" t="s">
        <v>999</v>
      </c>
      <c r="L1081" s="125">
        <v>2.1113182307337493E-2</v>
      </c>
      <c r="M1081" t="s">
        <v>1514</v>
      </c>
      <c r="N1081" t="s">
        <v>1509</v>
      </c>
      <c r="O1081">
        <v>2021</v>
      </c>
    </row>
    <row r="1082" spans="1:15" hidden="1">
      <c r="A1082" t="s">
        <v>497</v>
      </c>
      <c r="B1082" t="s">
        <v>1398</v>
      </c>
      <c r="C1082" t="s">
        <v>1402</v>
      </c>
      <c r="D1082" t="s">
        <v>1000</v>
      </c>
      <c r="G1082" t="s">
        <v>136</v>
      </c>
      <c r="H1082" t="s">
        <v>136</v>
      </c>
      <c r="I1082" t="s">
        <v>573</v>
      </c>
      <c r="J1082" t="str">
        <f t="shared" si="23"/>
        <v>Scope 3WTT- UK &amp; overseas elecWTT- overseas electricity (T&amp;D)Electricity: EstoniakWh</v>
      </c>
      <c r="K1082" t="s">
        <v>1000</v>
      </c>
      <c r="L1082" s="125">
        <v>2.4153446716671346E-2</v>
      </c>
      <c r="M1082" t="s">
        <v>1514</v>
      </c>
      <c r="N1082" t="s">
        <v>1509</v>
      </c>
      <c r="O1082">
        <v>2021</v>
      </c>
    </row>
    <row r="1083" spans="1:15" hidden="1">
      <c r="A1083" t="s">
        <v>497</v>
      </c>
      <c r="B1083" t="s">
        <v>1398</v>
      </c>
      <c r="C1083" t="s">
        <v>1402</v>
      </c>
      <c r="D1083" t="s">
        <v>1001</v>
      </c>
      <c r="G1083" t="s">
        <v>136</v>
      </c>
      <c r="H1083" t="s">
        <v>136</v>
      </c>
      <c r="I1083" t="s">
        <v>573</v>
      </c>
      <c r="J1083" t="str">
        <f t="shared" si="23"/>
        <v>Scope 3WTT- UK &amp; overseas elecWTT- overseas electricity (T&amp;D)Electricity: FinlandkWh</v>
      </c>
      <c r="K1083" t="s">
        <v>1001</v>
      </c>
      <c r="L1083" s="125">
        <v>1.3585816379629767E-3</v>
      </c>
      <c r="M1083" t="s">
        <v>1514</v>
      </c>
      <c r="N1083" t="s">
        <v>1509</v>
      </c>
      <c r="O1083">
        <v>2021</v>
      </c>
    </row>
    <row r="1084" spans="1:15" hidden="1">
      <c r="A1084" t="s">
        <v>497</v>
      </c>
      <c r="B1084" t="s">
        <v>1398</v>
      </c>
      <c r="C1084" t="s">
        <v>1402</v>
      </c>
      <c r="D1084" t="s">
        <v>1002</v>
      </c>
      <c r="G1084" t="s">
        <v>136</v>
      </c>
      <c r="H1084" t="s">
        <v>136</v>
      </c>
      <c r="I1084" t="s">
        <v>573</v>
      </c>
      <c r="J1084" t="str">
        <f t="shared" si="23"/>
        <v>Scope 3WTT- UK &amp; overseas elecWTT- overseas electricity (T&amp;D)Electricity: FrancekWh</v>
      </c>
      <c r="K1084" t="s">
        <v>1002</v>
      </c>
      <c r="L1084" s="125">
        <v>6.7056284828094352E-4</v>
      </c>
      <c r="M1084" t="s">
        <v>1514</v>
      </c>
      <c r="N1084" t="s">
        <v>1509</v>
      </c>
      <c r="O1084">
        <v>2021</v>
      </c>
    </row>
    <row r="1085" spans="1:15" hidden="1">
      <c r="A1085" t="s">
        <v>497</v>
      </c>
      <c r="B1085" t="s">
        <v>1398</v>
      </c>
      <c r="C1085" t="s">
        <v>1402</v>
      </c>
      <c r="D1085" t="s">
        <v>1003</v>
      </c>
      <c r="G1085" t="s">
        <v>136</v>
      </c>
      <c r="H1085" t="s">
        <v>136</v>
      </c>
      <c r="I1085" t="s">
        <v>573</v>
      </c>
      <c r="J1085" t="str">
        <f t="shared" si="23"/>
        <v>Scope 3WTT- UK &amp; overseas elecWTT- overseas electricity (T&amp;D)Electricity: GermanykWh</v>
      </c>
      <c r="K1085" t="s">
        <v>1003</v>
      </c>
      <c r="L1085" s="125">
        <v>5.4194492877362556E-3</v>
      </c>
      <c r="M1085" t="s">
        <v>1514</v>
      </c>
      <c r="N1085" t="s">
        <v>1509</v>
      </c>
      <c r="O1085">
        <v>2021</v>
      </c>
    </row>
    <row r="1086" spans="1:15" hidden="1">
      <c r="A1086" t="s">
        <v>497</v>
      </c>
      <c r="B1086" t="s">
        <v>1398</v>
      </c>
      <c r="C1086" t="s">
        <v>1402</v>
      </c>
      <c r="D1086" t="s">
        <v>1004</v>
      </c>
      <c r="G1086" t="s">
        <v>136</v>
      </c>
      <c r="H1086" t="s">
        <v>136</v>
      </c>
      <c r="I1086" t="s">
        <v>573</v>
      </c>
      <c r="J1086" t="str">
        <f t="shared" si="23"/>
        <v>Scope 3WTT- UK &amp; overseas elecWTT- overseas electricity (T&amp;D)Electricity: GibraltarkWh</v>
      </c>
      <c r="K1086" t="s">
        <v>1004</v>
      </c>
      <c r="L1086" s="125">
        <v>5.283708985495298E-3</v>
      </c>
      <c r="M1086" t="s">
        <v>1514</v>
      </c>
      <c r="N1086" t="s">
        <v>1509</v>
      </c>
      <c r="O1086">
        <v>2021</v>
      </c>
    </row>
    <row r="1087" spans="1:15" hidden="1">
      <c r="A1087" t="s">
        <v>497</v>
      </c>
      <c r="B1087" t="s">
        <v>1398</v>
      </c>
      <c r="C1087" t="s">
        <v>1402</v>
      </c>
      <c r="D1087" t="s">
        <v>1005</v>
      </c>
      <c r="G1087" t="s">
        <v>136</v>
      </c>
      <c r="H1087" t="s">
        <v>136</v>
      </c>
      <c r="I1087" t="s">
        <v>573</v>
      </c>
      <c r="J1087" t="str">
        <f t="shared" si="23"/>
        <v>Scope 3WTT- UK &amp; overseas elecWTT- overseas electricity (T&amp;D)Electricity: GreecekWh</v>
      </c>
      <c r="K1087" t="s">
        <v>1005</v>
      </c>
      <c r="L1087" s="125">
        <v>1.7006388302183855E-2</v>
      </c>
      <c r="M1087" t="s">
        <v>1514</v>
      </c>
      <c r="N1087" t="s">
        <v>1509</v>
      </c>
      <c r="O1087">
        <v>2021</v>
      </c>
    </row>
    <row r="1088" spans="1:15" hidden="1">
      <c r="A1088" t="s">
        <v>497</v>
      </c>
      <c r="B1088" t="s">
        <v>1398</v>
      </c>
      <c r="C1088" t="s">
        <v>1402</v>
      </c>
      <c r="D1088" t="s">
        <v>1006</v>
      </c>
      <c r="G1088" t="s">
        <v>136</v>
      </c>
      <c r="H1088" t="s">
        <v>136</v>
      </c>
      <c r="I1088" t="s">
        <v>573</v>
      </c>
      <c r="J1088" t="str">
        <f t="shared" si="23"/>
        <v>Scope 3WTT- UK &amp; overseas elecWTT- overseas electricity (T&amp;D)Electricity: Hong Kong, ChinakWh</v>
      </c>
      <c r="K1088" t="s">
        <v>1006</v>
      </c>
      <c r="L1088" s="125">
        <v>6.4716783226711752E-3</v>
      </c>
      <c r="M1088" t="s">
        <v>1514</v>
      </c>
      <c r="N1088" t="s">
        <v>1509</v>
      </c>
      <c r="O1088">
        <v>2021</v>
      </c>
    </row>
    <row r="1089" spans="1:15" hidden="1">
      <c r="A1089" t="s">
        <v>497</v>
      </c>
      <c r="B1089" t="s">
        <v>1398</v>
      </c>
      <c r="C1089" t="s">
        <v>1402</v>
      </c>
      <c r="D1089" t="s">
        <v>1007</v>
      </c>
      <c r="G1089" t="s">
        <v>136</v>
      </c>
      <c r="H1089" t="s">
        <v>136</v>
      </c>
      <c r="I1089" t="s">
        <v>573</v>
      </c>
      <c r="J1089" t="str">
        <f t="shared" si="23"/>
        <v>Scope 3WTT- UK &amp; overseas elecWTT- overseas electricity (T&amp;D)Electricity: HungarykWh</v>
      </c>
      <c r="K1089" t="s">
        <v>1007</v>
      </c>
      <c r="L1089" s="125">
        <v>5.3818888702728985E-3</v>
      </c>
      <c r="M1089" t="s">
        <v>1514</v>
      </c>
      <c r="N1089" t="s">
        <v>1509</v>
      </c>
      <c r="O1089">
        <v>2021</v>
      </c>
    </row>
    <row r="1090" spans="1:15" hidden="1">
      <c r="A1090" t="s">
        <v>497</v>
      </c>
      <c r="B1090" t="s">
        <v>1398</v>
      </c>
      <c r="C1090" t="s">
        <v>1402</v>
      </c>
      <c r="D1090" t="s">
        <v>1008</v>
      </c>
      <c r="G1090" t="s">
        <v>136</v>
      </c>
      <c r="H1090" t="s">
        <v>136</v>
      </c>
      <c r="I1090" t="s">
        <v>573</v>
      </c>
      <c r="J1090" t="str">
        <f t="shared" si="23"/>
        <v>Scope 3WTT- UK &amp; overseas elecWTT- overseas electricity (T&amp;D)Electricity: IcelandkWh</v>
      </c>
      <c r="K1090" t="s">
        <v>1008</v>
      </c>
      <c r="L1090" s="125">
        <v>1.0895157321873442E-6</v>
      </c>
      <c r="M1090" t="s">
        <v>1514</v>
      </c>
      <c r="N1090" t="s">
        <v>1509</v>
      </c>
      <c r="O1090">
        <v>2021</v>
      </c>
    </row>
    <row r="1091" spans="1:15" hidden="1">
      <c r="A1091" t="s">
        <v>497</v>
      </c>
      <c r="B1091" t="s">
        <v>1398</v>
      </c>
      <c r="C1091" t="s">
        <v>1402</v>
      </c>
      <c r="D1091" t="s">
        <v>1009</v>
      </c>
      <c r="G1091" t="s">
        <v>136</v>
      </c>
      <c r="H1091" t="s">
        <v>136</v>
      </c>
      <c r="I1091" t="s">
        <v>573</v>
      </c>
      <c r="J1091" t="str">
        <f t="shared" ref="J1091:J1154" si="24">CONCATENATE(A1091,B1091,C1091,D1091,E1091,F1091,G1091)</f>
        <v>Scope 3WTT- UK &amp; overseas elecWTT- overseas electricity (T&amp;D)Electricity: IndiakWh</v>
      </c>
      <c r="K1091" t="s">
        <v>1009</v>
      </c>
      <c r="L1091" s="125">
        <v>3.7633705953277016E-2</v>
      </c>
      <c r="M1091" t="s">
        <v>1514</v>
      </c>
      <c r="N1091" t="s">
        <v>1509</v>
      </c>
      <c r="O1091">
        <v>2021</v>
      </c>
    </row>
    <row r="1092" spans="1:15" hidden="1">
      <c r="A1092" t="s">
        <v>497</v>
      </c>
      <c r="B1092" t="s">
        <v>1398</v>
      </c>
      <c r="C1092" t="s">
        <v>1402</v>
      </c>
      <c r="D1092" t="s">
        <v>1010</v>
      </c>
      <c r="G1092" t="s">
        <v>136</v>
      </c>
      <c r="H1092" t="s">
        <v>136</v>
      </c>
      <c r="I1092" t="s">
        <v>573</v>
      </c>
      <c r="J1092" t="str">
        <f t="shared" si="24"/>
        <v>Scope 3WTT- UK &amp; overseas elecWTT- overseas electricity (T&amp;D)Electricity: IndonesiakWh</v>
      </c>
      <c r="K1092" t="s">
        <v>1010</v>
      </c>
      <c r="L1092" s="125">
        <v>1.4489688766457984E-2</v>
      </c>
      <c r="M1092" t="s">
        <v>1514</v>
      </c>
      <c r="N1092" t="s">
        <v>1509</v>
      </c>
      <c r="O1092">
        <v>2021</v>
      </c>
    </row>
    <row r="1093" spans="1:15" hidden="1">
      <c r="A1093" t="s">
        <v>497</v>
      </c>
      <c r="B1093" t="s">
        <v>1398</v>
      </c>
      <c r="C1093" t="s">
        <v>1402</v>
      </c>
      <c r="D1093" t="s">
        <v>1011</v>
      </c>
      <c r="G1093" t="s">
        <v>136</v>
      </c>
      <c r="H1093" t="s">
        <v>136</v>
      </c>
      <c r="I1093" t="s">
        <v>573</v>
      </c>
      <c r="J1093" t="str">
        <f t="shared" si="24"/>
        <v>Scope 3WTT- UK &amp; overseas elecWTT- overseas electricity (T&amp;D)Electricity: IrelandkWh</v>
      </c>
      <c r="K1093" t="s">
        <v>1011</v>
      </c>
      <c r="L1093" s="125">
        <v>5.9848684782527074E-3</v>
      </c>
      <c r="M1093" t="s">
        <v>1514</v>
      </c>
      <c r="N1093" t="s">
        <v>1509</v>
      </c>
      <c r="O1093">
        <v>2021</v>
      </c>
    </row>
    <row r="1094" spans="1:15" hidden="1">
      <c r="A1094" t="s">
        <v>497</v>
      </c>
      <c r="B1094" t="s">
        <v>1398</v>
      </c>
      <c r="C1094" t="s">
        <v>1402</v>
      </c>
      <c r="D1094" t="s">
        <v>1012</v>
      </c>
      <c r="G1094" t="s">
        <v>136</v>
      </c>
      <c r="H1094" t="s">
        <v>136</v>
      </c>
      <c r="I1094" t="s">
        <v>573</v>
      </c>
      <c r="J1094" t="str">
        <f t="shared" si="24"/>
        <v>Scope 3WTT- UK &amp; overseas elecWTT- overseas electricity (T&amp;D)Electricity: IsraelkWh</v>
      </c>
      <c r="K1094" t="s">
        <v>1012</v>
      </c>
      <c r="L1094" s="125">
        <v>7.0078430316500235E-3</v>
      </c>
      <c r="M1094" t="s">
        <v>1514</v>
      </c>
      <c r="N1094" t="s">
        <v>1509</v>
      </c>
      <c r="O1094">
        <v>2021</v>
      </c>
    </row>
    <row r="1095" spans="1:15" hidden="1">
      <c r="A1095" t="s">
        <v>497</v>
      </c>
      <c r="B1095" t="s">
        <v>1398</v>
      </c>
      <c r="C1095" t="s">
        <v>1402</v>
      </c>
      <c r="D1095" t="s">
        <v>1013</v>
      </c>
      <c r="G1095" t="s">
        <v>136</v>
      </c>
      <c r="H1095" t="s">
        <v>136</v>
      </c>
      <c r="I1095" t="s">
        <v>573</v>
      </c>
      <c r="J1095" t="str">
        <f t="shared" si="24"/>
        <v>Scope 3WTT- UK &amp; overseas elecWTT- overseas electricity (T&amp;D)Electricity: ItalykWh</v>
      </c>
      <c r="K1095" t="s">
        <v>1013</v>
      </c>
      <c r="L1095" s="125">
        <v>5.3672220178333282E-3</v>
      </c>
      <c r="M1095" t="s">
        <v>1514</v>
      </c>
      <c r="N1095" t="s">
        <v>1509</v>
      </c>
      <c r="O1095">
        <v>2021</v>
      </c>
    </row>
    <row r="1096" spans="1:15" hidden="1">
      <c r="A1096" t="s">
        <v>497</v>
      </c>
      <c r="B1096" t="s">
        <v>1398</v>
      </c>
      <c r="C1096" t="s">
        <v>1402</v>
      </c>
      <c r="D1096" t="s">
        <v>1014</v>
      </c>
      <c r="G1096" t="s">
        <v>136</v>
      </c>
      <c r="H1096" t="s">
        <v>136</v>
      </c>
      <c r="I1096" t="s">
        <v>573</v>
      </c>
      <c r="J1096" t="str">
        <f t="shared" si="24"/>
        <v>Scope 3WTT- UK &amp; overseas elecWTT- overseas electricity (T&amp;D)Electricity: JapankWh</v>
      </c>
      <c r="K1096" t="s">
        <v>1014</v>
      </c>
      <c r="L1096" s="125">
        <v>5.2966093117897345E-3</v>
      </c>
      <c r="M1096" t="s">
        <v>1514</v>
      </c>
      <c r="N1096" t="s">
        <v>1509</v>
      </c>
      <c r="O1096">
        <v>2021</v>
      </c>
    </row>
    <row r="1097" spans="1:15" hidden="1">
      <c r="A1097" t="s">
        <v>497</v>
      </c>
      <c r="B1097" t="s">
        <v>1398</v>
      </c>
      <c r="C1097" t="s">
        <v>1402</v>
      </c>
      <c r="D1097" t="s">
        <v>1015</v>
      </c>
      <c r="G1097" t="s">
        <v>136</v>
      </c>
      <c r="H1097" t="s">
        <v>136</v>
      </c>
      <c r="I1097" t="s">
        <v>573</v>
      </c>
      <c r="J1097" t="str">
        <f t="shared" si="24"/>
        <v>Scope 3WTT- UK &amp; overseas elecWTT- overseas electricity (T&amp;D)Electricity: LatviakWh</v>
      </c>
      <c r="K1097" t="s">
        <v>1015</v>
      </c>
      <c r="L1097" s="125">
        <v>2.0038622714026598E-3</v>
      </c>
      <c r="M1097" t="s">
        <v>1514</v>
      </c>
      <c r="N1097" t="s">
        <v>1509</v>
      </c>
      <c r="O1097">
        <v>2021</v>
      </c>
    </row>
    <row r="1098" spans="1:15" hidden="1">
      <c r="A1098" t="s">
        <v>497</v>
      </c>
      <c r="B1098" t="s">
        <v>1398</v>
      </c>
      <c r="C1098" t="s">
        <v>1402</v>
      </c>
      <c r="D1098" t="s">
        <v>1016</v>
      </c>
      <c r="G1098" t="s">
        <v>136</v>
      </c>
      <c r="H1098" t="s">
        <v>136</v>
      </c>
      <c r="I1098" t="s">
        <v>573</v>
      </c>
      <c r="J1098" t="str">
        <f t="shared" si="24"/>
        <v>Scope 3WTT- UK &amp; overseas elecWTT- overseas electricity (T&amp;D)Electricity: LithuaniakWh</v>
      </c>
      <c r="K1098" t="s">
        <v>1016</v>
      </c>
      <c r="L1098" s="125">
        <v>5.433711625937445E-3</v>
      </c>
      <c r="M1098" t="s">
        <v>1514</v>
      </c>
      <c r="N1098" t="s">
        <v>1509</v>
      </c>
      <c r="O1098">
        <v>2021</v>
      </c>
    </row>
    <row r="1099" spans="1:15" hidden="1">
      <c r="A1099" t="s">
        <v>497</v>
      </c>
      <c r="B1099" t="s">
        <v>1398</v>
      </c>
      <c r="C1099" t="s">
        <v>1402</v>
      </c>
      <c r="D1099" t="s">
        <v>1017</v>
      </c>
      <c r="G1099" t="s">
        <v>136</v>
      </c>
      <c r="H1099" t="s">
        <v>136</v>
      </c>
      <c r="I1099" t="s">
        <v>573</v>
      </c>
      <c r="J1099" t="str">
        <f t="shared" si="24"/>
        <v>Scope 3WTT- UK &amp; overseas elecWTT- overseas electricity (T&amp;D)Electricity: LuxembourgkWh</v>
      </c>
      <c r="K1099" t="s">
        <v>1017</v>
      </c>
      <c r="L1099" s="125">
        <v>2.0501209374285049E-3</v>
      </c>
      <c r="M1099" t="s">
        <v>1514</v>
      </c>
      <c r="N1099" t="s">
        <v>1509</v>
      </c>
      <c r="O1099">
        <v>2021</v>
      </c>
    </row>
    <row r="1100" spans="1:15" hidden="1">
      <c r="A1100" t="s">
        <v>497</v>
      </c>
      <c r="B1100" t="s">
        <v>1398</v>
      </c>
      <c r="C1100" t="s">
        <v>1402</v>
      </c>
      <c r="D1100" t="s">
        <v>1018</v>
      </c>
      <c r="G1100" t="s">
        <v>136</v>
      </c>
      <c r="H1100" t="s">
        <v>136</v>
      </c>
      <c r="I1100" t="s">
        <v>573</v>
      </c>
      <c r="J1100" t="str">
        <f t="shared" si="24"/>
        <v>Scope 3WTT- UK &amp; overseas elecWTT- overseas electricity (T&amp;D)Electricity: MalaysiakWh</v>
      </c>
      <c r="K1100" t="s">
        <v>1018</v>
      </c>
      <c r="L1100" s="125">
        <v>1.1841770764820122E-2</v>
      </c>
      <c r="M1100" t="s">
        <v>1514</v>
      </c>
      <c r="N1100" t="s">
        <v>1509</v>
      </c>
      <c r="O1100">
        <v>2021</v>
      </c>
    </row>
    <row r="1101" spans="1:15" hidden="1">
      <c r="A1101" t="s">
        <v>497</v>
      </c>
      <c r="B1101" t="s">
        <v>1398</v>
      </c>
      <c r="C1101" t="s">
        <v>1402</v>
      </c>
      <c r="D1101" t="s">
        <v>1019</v>
      </c>
      <c r="G1101" t="s">
        <v>136</v>
      </c>
      <c r="H1101" t="s">
        <v>136</v>
      </c>
      <c r="I1101" t="s">
        <v>573</v>
      </c>
      <c r="J1101" t="str">
        <f t="shared" si="24"/>
        <v>Scope 3WTT- UK &amp; overseas elecWTT- overseas electricity (T&amp;D)Electricity: MaltakWh</v>
      </c>
      <c r="K1101" t="s">
        <v>1019</v>
      </c>
      <c r="L1101" s="125">
        <v>1.055178453529452E-2</v>
      </c>
      <c r="M1101" t="s">
        <v>1514</v>
      </c>
      <c r="N1101" t="s">
        <v>1509</v>
      </c>
      <c r="O1101">
        <v>2021</v>
      </c>
    </row>
    <row r="1102" spans="1:15" hidden="1">
      <c r="A1102" t="s">
        <v>497</v>
      </c>
      <c r="B1102" t="s">
        <v>1398</v>
      </c>
      <c r="C1102" t="s">
        <v>1402</v>
      </c>
      <c r="D1102" t="s">
        <v>1020</v>
      </c>
      <c r="G1102" t="s">
        <v>136</v>
      </c>
      <c r="H1102" t="s">
        <v>136</v>
      </c>
      <c r="I1102" t="s">
        <v>573</v>
      </c>
      <c r="J1102" t="str">
        <f t="shared" si="24"/>
        <v>Scope 3WTT- UK &amp; overseas elecWTT- overseas electricity (T&amp;D)Electricity: MexicokWh</v>
      </c>
      <c r="K1102" t="s">
        <v>1020</v>
      </c>
      <c r="L1102" s="125">
        <v>1.6379112072000285E-2</v>
      </c>
      <c r="M1102" t="s">
        <v>1514</v>
      </c>
      <c r="N1102" t="s">
        <v>1509</v>
      </c>
      <c r="O1102">
        <v>2021</v>
      </c>
    </row>
    <row r="1103" spans="1:15" hidden="1">
      <c r="A1103" t="s">
        <v>497</v>
      </c>
      <c r="B1103" t="s">
        <v>1398</v>
      </c>
      <c r="C1103" t="s">
        <v>1402</v>
      </c>
      <c r="D1103" t="s">
        <v>1021</v>
      </c>
      <c r="G1103" t="s">
        <v>136</v>
      </c>
      <c r="H1103" t="s">
        <v>136</v>
      </c>
      <c r="I1103" t="s">
        <v>573</v>
      </c>
      <c r="J1103" t="str">
        <f t="shared" si="24"/>
        <v>Scope 3WTT- UK &amp; overseas elecWTT- overseas electricity (T&amp;D)Electricity: NetherlandskWh</v>
      </c>
      <c r="K1103" t="s">
        <v>1021</v>
      </c>
      <c r="L1103" s="125">
        <v>3.8881645277354022E-3</v>
      </c>
      <c r="M1103" t="s">
        <v>1514</v>
      </c>
      <c r="N1103" t="s">
        <v>1509</v>
      </c>
      <c r="O1103">
        <v>2021</v>
      </c>
    </row>
    <row r="1104" spans="1:15" hidden="1">
      <c r="A1104" t="s">
        <v>497</v>
      </c>
      <c r="B1104" t="s">
        <v>1398</v>
      </c>
      <c r="C1104" t="s">
        <v>1402</v>
      </c>
      <c r="D1104" t="s">
        <v>1022</v>
      </c>
      <c r="G1104" t="s">
        <v>136</v>
      </c>
      <c r="H1104" t="s">
        <v>136</v>
      </c>
      <c r="I1104" t="s">
        <v>573</v>
      </c>
      <c r="J1104" t="str">
        <f t="shared" si="24"/>
        <v>Scope 3WTT- UK &amp; overseas elecWTT- overseas electricity (T&amp;D)Electricity: New ZealandkWh</v>
      </c>
      <c r="K1104" t="s">
        <v>1022</v>
      </c>
      <c r="L1104" s="125">
        <v>1.9908868481964127E-3</v>
      </c>
      <c r="M1104" t="s">
        <v>1514</v>
      </c>
      <c r="N1104" t="s">
        <v>1509</v>
      </c>
      <c r="O1104">
        <v>2021</v>
      </c>
    </row>
    <row r="1105" spans="1:15" hidden="1">
      <c r="A1105" t="s">
        <v>497</v>
      </c>
      <c r="B1105" t="s">
        <v>1398</v>
      </c>
      <c r="C1105" t="s">
        <v>1402</v>
      </c>
      <c r="D1105" t="s">
        <v>1023</v>
      </c>
      <c r="G1105" t="s">
        <v>136</v>
      </c>
      <c r="H1105" t="s">
        <v>136</v>
      </c>
      <c r="I1105" t="s">
        <v>573</v>
      </c>
      <c r="J1105" t="str">
        <f t="shared" si="24"/>
        <v>Scope 3WTT- UK &amp; overseas elecWTT- overseas electricity (T&amp;D)Electricity: NorwaykWh</v>
      </c>
      <c r="K1105" t="s">
        <v>1023</v>
      </c>
      <c r="L1105" s="125">
        <v>2.1335974570467229E-4</v>
      </c>
      <c r="M1105" t="s">
        <v>1514</v>
      </c>
      <c r="N1105" t="s">
        <v>1509</v>
      </c>
      <c r="O1105">
        <v>2021</v>
      </c>
    </row>
    <row r="1106" spans="1:15" hidden="1">
      <c r="A1106" t="s">
        <v>497</v>
      </c>
      <c r="B1106" t="s">
        <v>1398</v>
      </c>
      <c r="C1106" t="s">
        <v>1402</v>
      </c>
      <c r="D1106" t="s">
        <v>1024</v>
      </c>
      <c r="G1106" t="s">
        <v>136</v>
      </c>
      <c r="H1106" t="s">
        <v>136</v>
      </c>
      <c r="I1106" t="s">
        <v>573</v>
      </c>
      <c r="J1106" t="str">
        <f t="shared" si="24"/>
        <v>Scope 3WTT- UK &amp; overseas elecWTT- overseas electricity (T&amp;D)Electricity: PakistankWh</v>
      </c>
      <c r="K1106" t="s">
        <v>1024</v>
      </c>
      <c r="L1106" s="125">
        <v>1.5946634811905395E-2</v>
      </c>
      <c r="M1106" t="s">
        <v>1514</v>
      </c>
      <c r="N1106" t="s">
        <v>1509</v>
      </c>
      <c r="O1106">
        <v>2021</v>
      </c>
    </row>
    <row r="1107" spans="1:15" hidden="1">
      <c r="A1107" t="s">
        <v>497</v>
      </c>
      <c r="B1107" t="s">
        <v>1398</v>
      </c>
      <c r="C1107" t="s">
        <v>1402</v>
      </c>
      <c r="D1107" t="s">
        <v>1025</v>
      </c>
      <c r="G1107" t="s">
        <v>136</v>
      </c>
      <c r="H1107" t="s">
        <v>136</v>
      </c>
      <c r="I1107" t="s">
        <v>573</v>
      </c>
      <c r="J1107" t="str">
        <f t="shared" si="24"/>
        <v>Scope 3WTT- UK &amp; overseas elecWTT- overseas electricity (T&amp;D)Electricity: People's Rep. of ChinakWh</v>
      </c>
      <c r="K1107" t="s">
        <v>1025</v>
      </c>
      <c r="L1107" s="125">
        <v>9.1219101715576123E-3</v>
      </c>
      <c r="M1107" t="s">
        <v>1514</v>
      </c>
      <c r="N1107" t="s">
        <v>1509</v>
      </c>
      <c r="O1107">
        <v>2021</v>
      </c>
    </row>
    <row r="1108" spans="1:15" hidden="1">
      <c r="A1108" t="s">
        <v>497</v>
      </c>
      <c r="B1108" t="s">
        <v>1398</v>
      </c>
      <c r="C1108" t="s">
        <v>1402</v>
      </c>
      <c r="D1108" t="s">
        <v>1026</v>
      </c>
      <c r="G1108" t="s">
        <v>136</v>
      </c>
      <c r="H1108" t="s">
        <v>136</v>
      </c>
      <c r="I1108" t="s">
        <v>573</v>
      </c>
      <c r="J1108" t="str">
        <f t="shared" si="24"/>
        <v>Scope 3WTT- UK &amp; overseas elecWTT- overseas electricity (T&amp;D)Electricity: PhilippineskWh</v>
      </c>
      <c r="K1108" t="s">
        <v>1026</v>
      </c>
      <c r="L1108" s="125">
        <v>1.2010778179171634E-2</v>
      </c>
      <c r="M1108" t="s">
        <v>1514</v>
      </c>
      <c r="N1108" t="s">
        <v>1509</v>
      </c>
      <c r="O1108">
        <v>2021</v>
      </c>
    </row>
    <row r="1109" spans="1:15" hidden="1">
      <c r="A1109" t="s">
        <v>497</v>
      </c>
      <c r="B1109" t="s">
        <v>1398</v>
      </c>
      <c r="C1109" t="s">
        <v>1402</v>
      </c>
      <c r="D1109" t="s">
        <v>1027</v>
      </c>
      <c r="G1109" t="s">
        <v>136</v>
      </c>
      <c r="H1109" t="s">
        <v>136</v>
      </c>
      <c r="I1109" t="s">
        <v>573</v>
      </c>
      <c r="J1109" t="str">
        <f t="shared" si="24"/>
        <v>Scope 3WTT- UK &amp; overseas elecWTT- overseas electricity (T&amp;D)Electricity: PolandkWh</v>
      </c>
      <c r="K1109" t="s">
        <v>1027</v>
      </c>
      <c r="L1109" s="125">
        <v>1.0815575263447903E-2</v>
      </c>
      <c r="M1109" t="s">
        <v>1514</v>
      </c>
      <c r="N1109" t="s">
        <v>1509</v>
      </c>
      <c r="O1109">
        <v>2021</v>
      </c>
    </row>
    <row r="1110" spans="1:15" hidden="1">
      <c r="A1110" t="s">
        <v>497</v>
      </c>
      <c r="B1110" t="s">
        <v>1398</v>
      </c>
      <c r="C1110" t="s">
        <v>1402</v>
      </c>
      <c r="D1110" t="s">
        <v>1028</v>
      </c>
      <c r="G1110" t="s">
        <v>136</v>
      </c>
      <c r="H1110" t="s">
        <v>136</v>
      </c>
      <c r="I1110" t="s">
        <v>573</v>
      </c>
      <c r="J1110" t="str">
        <f t="shared" si="24"/>
        <v>Scope 3WTT- UK &amp; overseas elecWTT- overseas electricity (T&amp;D)Electricity: PortugalkWh</v>
      </c>
      <c r="K1110" t="s">
        <v>1028</v>
      </c>
      <c r="L1110" s="125">
        <v>5.4840937935038414E-3</v>
      </c>
      <c r="M1110" t="s">
        <v>1514</v>
      </c>
      <c r="N1110" t="s">
        <v>1509</v>
      </c>
      <c r="O1110">
        <v>2021</v>
      </c>
    </row>
    <row r="1111" spans="1:15" hidden="1">
      <c r="A1111" t="s">
        <v>497</v>
      </c>
      <c r="B1111" t="s">
        <v>1398</v>
      </c>
      <c r="C1111" t="s">
        <v>1402</v>
      </c>
      <c r="D1111" t="s">
        <v>1029</v>
      </c>
      <c r="G1111" t="s">
        <v>136</v>
      </c>
      <c r="H1111" t="s">
        <v>136</v>
      </c>
      <c r="I1111" t="s">
        <v>573</v>
      </c>
      <c r="J1111" t="str">
        <f t="shared" si="24"/>
        <v>Scope 3WTT- UK &amp; overseas elecWTT- overseas electricity (T&amp;D)Electricity: RomaniakWh</v>
      </c>
      <c r="K1111" t="s">
        <v>1029</v>
      </c>
      <c r="L1111" s="125">
        <v>1.6467071341470012E-2</v>
      </c>
      <c r="M1111" t="s">
        <v>1514</v>
      </c>
      <c r="N1111" t="s">
        <v>1509</v>
      </c>
      <c r="O1111">
        <v>2021</v>
      </c>
    </row>
    <row r="1112" spans="1:15" hidden="1">
      <c r="A1112" t="s">
        <v>497</v>
      </c>
      <c r="B1112" t="s">
        <v>1398</v>
      </c>
      <c r="C1112" t="s">
        <v>1402</v>
      </c>
      <c r="D1112" t="s">
        <v>1030</v>
      </c>
      <c r="G1112" t="s">
        <v>136</v>
      </c>
      <c r="H1112" t="s">
        <v>136</v>
      </c>
      <c r="I1112" t="s">
        <v>573</v>
      </c>
      <c r="J1112" t="str">
        <f t="shared" si="24"/>
        <v>Scope 3WTT- UK &amp; overseas elecWTT- overseas electricity (T&amp;D)Electricity: Russian FederationkWh</v>
      </c>
      <c r="K1112" t="s">
        <v>1030</v>
      </c>
      <c r="L1112" s="125">
        <v>1.3285018295948242E-2</v>
      </c>
      <c r="M1112" t="s">
        <v>1514</v>
      </c>
      <c r="N1112" t="s">
        <v>1509</v>
      </c>
      <c r="O1112">
        <v>2021</v>
      </c>
    </row>
    <row r="1113" spans="1:15" hidden="1">
      <c r="A1113" t="s">
        <v>497</v>
      </c>
      <c r="B1113" t="s">
        <v>1398</v>
      </c>
      <c r="C1113" t="s">
        <v>1402</v>
      </c>
      <c r="D1113" t="s">
        <v>1031</v>
      </c>
      <c r="G1113" t="s">
        <v>136</v>
      </c>
      <c r="H1113" t="s">
        <v>136</v>
      </c>
      <c r="I1113" t="s">
        <v>573</v>
      </c>
      <c r="J1113" t="str">
        <f t="shared" si="24"/>
        <v>Scope 3WTT- UK &amp; overseas elecWTT- overseas electricity (T&amp;D)Electricity: Saudi ArabiakWh</v>
      </c>
      <c r="K1113" t="s">
        <v>1031</v>
      </c>
      <c r="L1113" s="125">
        <v>1.8433823780193481E-2</v>
      </c>
      <c r="M1113" t="s">
        <v>1514</v>
      </c>
      <c r="N1113" t="s">
        <v>1509</v>
      </c>
      <c r="O1113">
        <v>2021</v>
      </c>
    </row>
    <row r="1114" spans="1:15" hidden="1">
      <c r="A1114" t="s">
        <v>497</v>
      </c>
      <c r="B1114" t="s">
        <v>1398</v>
      </c>
      <c r="C1114" t="s">
        <v>1402</v>
      </c>
      <c r="D1114" t="s">
        <v>1032</v>
      </c>
      <c r="G1114" t="s">
        <v>136</v>
      </c>
      <c r="H1114" t="s">
        <v>136</v>
      </c>
      <c r="I1114" t="s">
        <v>573</v>
      </c>
      <c r="J1114" t="str">
        <f t="shared" si="24"/>
        <v>Scope 3WTT- UK &amp; overseas elecWTT- overseas electricity (T&amp;D)Electricity: SingaporekWh</v>
      </c>
      <c r="K1114" t="s">
        <v>1032</v>
      </c>
      <c r="L1114" s="125">
        <v>1.233906843058262E-3</v>
      </c>
      <c r="M1114" t="s">
        <v>1514</v>
      </c>
      <c r="N1114" t="s">
        <v>1509</v>
      </c>
      <c r="O1114">
        <v>2021</v>
      </c>
    </row>
    <row r="1115" spans="1:15" hidden="1">
      <c r="A1115" t="s">
        <v>497</v>
      </c>
      <c r="B1115" t="s">
        <v>1398</v>
      </c>
      <c r="C1115" t="s">
        <v>1402</v>
      </c>
      <c r="D1115" t="s">
        <v>1033</v>
      </c>
      <c r="G1115" t="s">
        <v>136</v>
      </c>
      <c r="H1115" t="s">
        <v>136</v>
      </c>
      <c r="I1115" t="s">
        <v>573</v>
      </c>
      <c r="J1115" t="str">
        <f t="shared" si="24"/>
        <v>Scope 3WTT- UK &amp; overseas elecWTT- overseas electricity (T&amp;D)Electricity: Slovak RepublickWh</v>
      </c>
      <c r="K1115" t="s">
        <v>1033</v>
      </c>
      <c r="L1115" s="125">
        <v>2.0681697880585467E-3</v>
      </c>
      <c r="M1115" t="s">
        <v>1514</v>
      </c>
      <c r="N1115" t="s">
        <v>1509</v>
      </c>
      <c r="O1115">
        <v>2021</v>
      </c>
    </row>
    <row r="1116" spans="1:15" hidden="1">
      <c r="A1116" t="s">
        <v>497</v>
      </c>
      <c r="B1116" t="s">
        <v>1398</v>
      </c>
      <c r="C1116" t="s">
        <v>1402</v>
      </c>
      <c r="D1116" t="s">
        <v>1034</v>
      </c>
      <c r="G1116" t="s">
        <v>136</v>
      </c>
      <c r="H1116" t="s">
        <v>136</v>
      </c>
      <c r="I1116" t="s">
        <v>573</v>
      </c>
      <c r="J1116" t="str">
        <f t="shared" si="24"/>
        <v>Scope 3WTT- UK &amp; overseas elecWTT- overseas electricity (T&amp;D)Electricity: SloveniakWh</v>
      </c>
      <c r="K1116" t="s">
        <v>1034</v>
      </c>
      <c r="L1116" s="125">
        <v>4.6809829776824378E-3</v>
      </c>
      <c r="M1116" t="s">
        <v>1514</v>
      </c>
      <c r="N1116" t="s">
        <v>1509</v>
      </c>
      <c r="O1116">
        <v>2021</v>
      </c>
    </row>
    <row r="1117" spans="1:15" hidden="1">
      <c r="A1117" t="s">
        <v>497</v>
      </c>
      <c r="B1117" t="s">
        <v>1398</v>
      </c>
      <c r="C1117" t="s">
        <v>1402</v>
      </c>
      <c r="D1117" t="s">
        <v>1035</v>
      </c>
      <c r="G1117" t="s">
        <v>136</v>
      </c>
      <c r="H1117" t="s">
        <v>136</v>
      </c>
      <c r="I1117" t="s">
        <v>573</v>
      </c>
      <c r="J1117" t="str">
        <f t="shared" si="24"/>
        <v>Scope 3WTT- UK &amp; overseas elecWTT- overseas electricity (T&amp;D)Electricity: South AfricakWh</v>
      </c>
      <c r="K1117" t="s">
        <v>1035</v>
      </c>
      <c r="L1117" s="125">
        <v>1.9716692100651568E-2</v>
      </c>
      <c r="M1117" t="s">
        <v>1514</v>
      </c>
      <c r="N1117" t="s">
        <v>1509</v>
      </c>
      <c r="O1117">
        <v>2021</v>
      </c>
    </row>
    <row r="1118" spans="1:15" hidden="1">
      <c r="A1118" t="s">
        <v>497</v>
      </c>
      <c r="B1118" t="s">
        <v>1398</v>
      </c>
      <c r="C1118" t="s">
        <v>1402</v>
      </c>
      <c r="D1118" t="s">
        <v>1036</v>
      </c>
      <c r="G1118" t="s">
        <v>136</v>
      </c>
      <c r="H1118" t="s">
        <v>136</v>
      </c>
      <c r="I1118" t="s">
        <v>573</v>
      </c>
      <c r="J1118" t="str">
        <f t="shared" si="24"/>
        <v>Scope 3WTT- UK &amp; overseas elecWTT- overseas electricity (T&amp;D)Electricity: South KoreakWh</v>
      </c>
      <c r="K1118" t="s">
        <v>1036</v>
      </c>
      <c r="L1118" s="125">
        <v>4.2285255600080542E-3</v>
      </c>
      <c r="M1118" t="s">
        <v>1514</v>
      </c>
      <c r="N1118" t="s">
        <v>1509</v>
      </c>
      <c r="O1118">
        <v>2021</v>
      </c>
    </row>
    <row r="1119" spans="1:15" hidden="1">
      <c r="A1119" t="s">
        <v>497</v>
      </c>
      <c r="B1119" t="s">
        <v>1398</v>
      </c>
      <c r="C1119" t="s">
        <v>1402</v>
      </c>
      <c r="D1119" t="s">
        <v>1037</v>
      </c>
      <c r="G1119" t="s">
        <v>136</v>
      </c>
      <c r="H1119" t="s">
        <v>136</v>
      </c>
      <c r="I1119" t="s">
        <v>573</v>
      </c>
      <c r="J1119" t="str">
        <f t="shared" si="24"/>
        <v>Scope 3WTT- UK &amp; overseas elecWTT- overseas electricity (T&amp;D)Electricity: SpainkWh</v>
      </c>
      <c r="K1119" t="s">
        <v>1037</v>
      </c>
      <c r="L1119" s="125">
        <v>6.469746160657831E-3</v>
      </c>
      <c r="M1119" t="s">
        <v>1514</v>
      </c>
      <c r="N1119" t="s">
        <v>1509</v>
      </c>
      <c r="O1119">
        <v>2021</v>
      </c>
    </row>
    <row r="1120" spans="1:15" hidden="1">
      <c r="A1120" t="s">
        <v>497</v>
      </c>
      <c r="B1120" t="s">
        <v>1398</v>
      </c>
      <c r="C1120" t="s">
        <v>1402</v>
      </c>
      <c r="D1120" t="s">
        <v>1038</v>
      </c>
      <c r="G1120" t="s">
        <v>136</v>
      </c>
      <c r="H1120" t="s">
        <v>136</v>
      </c>
      <c r="I1120" t="s">
        <v>573</v>
      </c>
      <c r="J1120" t="str">
        <f t="shared" si="24"/>
        <v>Scope 3WTT- UK &amp; overseas elecWTT- overseas electricity (T&amp;D)Electricity: SwedenkWh</v>
      </c>
      <c r="K1120" t="s">
        <v>1038</v>
      </c>
      <c r="L1120" s="125">
        <v>2.0347536967032107E-4</v>
      </c>
      <c r="M1120" t="s">
        <v>1514</v>
      </c>
      <c r="N1120" t="s">
        <v>1509</v>
      </c>
      <c r="O1120">
        <v>2021</v>
      </c>
    </row>
    <row r="1121" spans="1:15" hidden="1">
      <c r="A1121" t="s">
        <v>497</v>
      </c>
      <c r="B1121" t="s">
        <v>1398</v>
      </c>
      <c r="C1121" t="s">
        <v>1402</v>
      </c>
      <c r="D1121" t="s">
        <v>1039</v>
      </c>
      <c r="G1121" t="s">
        <v>136</v>
      </c>
      <c r="H1121" t="s">
        <v>136</v>
      </c>
      <c r="I1121" t="s">
        <v>573</v>
      </c>
      <c r="J1121" t="str">
        <f t="shared" si="24"/>
        <v>Scope 3WTT- UK &amp; overseas elecWTT- overseas electricity (T&amp;D)Electricity: SwitzerlandkWh</v>
      </c>
      <c r="K1121" t="s">
        <v>1039</v>
      </c>
      <c r="L1121" s="125">
        <v>4.926771272216764E-4</v>
      </c>
      <c r="M1121" t="s">
        <v>1514</v>
      </c>
      <c r="N1121" t="s">
        <v>1509</v>
      </c>
      <c r="O1121">
        <v>2021</v>
      </c>
    </row>
    <row r="1122" spans="1:15" hidden="1">
      <c r="A1122" t="s">
        <v>497</v>
      </c>
      <c r="B1122" t="s">
        <v>1398</v>
      </c>
      <c r="C1122" t="s">
        <v>1402</v>
      </c>
      <c r="D1122" t="s">
        <v>1040</v>
      </c>
      <c r="G1122" t="s">
        <v>136</v>
      </c>
      <c r="H1122" t="s">
        <v>136</v>
      </c>
      <c r="I1122" t="s">
        <v>573</v>
      </c>
      <c r="J1122" t="str">
        <f t="shared" si="24"/>
        <v>Scope 3WTT- UK &amp; overseas elecWTT- overseas electricity (T&amp;D)Electricity: ThailandkWh</v>
      </c>
      <c r="K1122" t="s">
        <v>1040</v>
      </c>
      <c r="L1122" s="125">
        <v>7.8046722046103698E-3</v>
      </c>
      <c r="M1122" t="s">
        <v>1514</v>
      </c>
      <c r="N1122" t="s">
        <v>1509</v>
      </c>
      <c r="O1122">
        <v>2021</v>
      </c>
    </row>
    <row r="1123" spans="1:15" hidden="1">
      <c r="A1123" t="s">
        <v>497</v>
      </c>
      <c r="B1123" t="s">
        <v>1398</v>
      </c>
      <c r="C1123" t="s">
        <v>1402</v>
      </c>
      <c r="D1123" t="s">
        <v>1041</v>
      </c>
      <c r="G1123" t="s">
        <v>136</v>
      </c>
      <c r="H1123" t="s">
        <v>136</v>
      </c>
      <c r="I1123" t="s">
        <v>573</v>
      </c>
      <c r="J1123" t="str">
        <f t="shared" si="24"/>
        <v>Scope 3WTT- UK &amp; overseas elecWTT- overseas electricity (T&amp;D)Electricity: TurkeykWh</v>
      </c>
      <c r="K1123" t="s">
        <v>1041</v>
      </c>
      <c r="L1123" s="125">
        <v>1.2738593897678365E-2</v>
      </c>
      <c r="M1123" t="s">
        <v>1514</v>
      </c>
      <c r="N1123" t="s">
        <v>1509</v>
      </c>
      <c r="O1123">
        <v>2021</v>
      </c>
    </row>
    <row r="1124" spans="1:15" hidden="1">
      <c r="A1124" t="s">
        <v>497</v>
      </c>
      <c r="B1124" t="s">
        <v>1398</v>
      </c>
      <c r="C1124" t="s">
        <v>1402</v>
      </c>
      <c r="D1124" t="s">
        <v>1042</v>
      </c>
      <c r="G1124" t="s">
        <v>136</v>
      </c>
      <c r="H1124" t="s">
        <v>136</v>
      </c>
      <c r="I1124" t="s">
        <v>573</v>
      </c>
      <c r="J1124" t="str">
        <f t="shared" si="24"/>
        <v>Scope 3WTT- UK &amp; overseas elecWTT- overseas electricity (T&amp;D)Electricity: UkrainekWh</v>
      </c>
      <c r="K1124" t="s">
        <v>1042</v>
      </c>
      <c r="L1124" s="125">
        <v>1.4433672648148614E-2</v>
      </c>
      <c r="M1124" t="s">
        <v>1514</v>
      </c>
      <c r="N1124" t="s">
        <v>1509</v>
      </c>
      <c r="O1124">
        <v>2021</v>
      </c>
    </row>
    <row r="1125" spans="1:15" hidden="1">
      <c r="A1125" t="s">
        <v>497</v>
      </c>
      <c r="B1125" t="s">
        <v>1398</v>
      </c>
      <c r="C1125" t="s">
        <v>1402</v>
      </c>
      <c r="D1125" t="s">
        <v>1043</v>
      </c>
      <c r="G1125" t="s">
        <v>136</v>
      </c>
      <c r="H1125" t="s">
        <v>136</v>
      </c>
      <c r="I1125" t="s">
        <v>573</v>
      </c>
      <c r="J1125" t="str">
        <f t="shared" si="24"/>
        <v>Scope 3WTT- UK &amp; overseas elecWTT- overseas electricity (T&amp;D)Electricity: United StateskWh</v>
      </c>
      <c r="K1125" t="s">
        <v>1043</v>
      </c>
      <c r="L1125" s="125">
        <v>5.7681912812502711E-3</v>
      </c>
      <c r="M1125" t="s">
        <v>1514</v>
      </c>
      <c r="N1125" t="s">
        <v>1509</v>
      </c>
      <c r="O1125">
        <v>2021</v>
      </c>
    </row>
    <row r="1126" spans="1:15" hidden="1">
      <c r="A1126" t="s">
        <v>497</v>
      </c>
      <c r="B1126" t="s">
        <v>1398</v>
      </c>
      <c r="C1126" t="s">
        <v>1402</v>
      </c>
      <c r="D1126" t="s">
        <v>1044</v>
      </c>
      <c r="G1126" t="s">
        <v>136</v>
      </c>
      <c r="H1126" t="s">
        <v>136</v>
      </c>
      <c r="I1126" t="s">
        <v>573</v>
      </c>
      <c r="J1126" t="str">
        <f t="shared" si="24"/>
        <v>Scope 3WTT- UK &amp; overseas elecWTT- overseas electricity (T&amp;D)Electricity: Africa (average)kWh</v>
      </c>
      <c r="K1126" t="s">
        <v>1044</v>
      </c>
      <c r="L1126" s="125">
        <v>2.1287253632501033E-2</v>
      </c>
      <c r="M1126" t="s">
        <v>1514</v>
      </c>
      <c r="N1126" t="s">
        <v>1509</v>
      </c>
      <c r="O1126">
        <v>2021</v>
      </c>
    </row>
    <row r="1127" spans="1:15" hidden="1">
      <c r="A1127" t="s">
        <v>497</v>
      </c>
      <c r="B1127" t="s">
        <v>1398</v>
      </c>
      <c r="C1127" t="s">
        <v>1402</v>
      </c>
      <c r="D1127" t="s">
        <v>1045</v>
      </c>
      <c r="G1127" t="s">
        <v>136</v>
      </c>
      <c r="H1127" t="s">
        <v>136</v>
      </c>
      <c r="I1127" t="s">
        <v>573</v>
      </c>
      <c r="J1127" t="str">
        <f t="shared" si="24"/>
        <v>Scope 3WTT- UK &amp; overseas elecWTT- overseas electricity (T&amp;D)Electricity: EU (average)kWh</v>
      </c>
      <c r="K1127" t="s">
        <v>1045</v>
      </c>
      <c r="L1127" s="125">
        <v>5.6372892567829389E-3</v>
      </c>
      <c r="M1127" t="s">
        <v>1514</v>
      </c>
      <c r="N1127" t="s">
        <v>1509</v>
      </c>
      <c r="O1127">
        <v>2021</v>
      </c>
    </row>
    <row r="1128" spans="1:15" hidden="1">
      <c r="A1128" t="s">
        <v>497</v>
      </c>
      <c r="B1128" t="s">
        <v>1398</v>
      </c>
      <c r="C1128" t="s">
        <v>1402</v>
      </c>
      <c r="D1128" t="s">
        <v>1046</v>
      </c>
      <c r="G1128" t="s">
        <v>136</v>
      </c>
      <c r="H1128" t="s">
        <v>136</v>
      </c>
      <c r="I1128" t="s">
        <v>573</v>
      </c>
      <c r="J1128" t="str">
        <f t="shared" si="24"/>
        <v>Scope 3WTT- UK &amp; overseas elecWTT- overseas electricity (T&amp;D)Electricity: Latin America (average)kWh</v>
      </c>
      <c r="K1128" t="s">
        <v>1046</v>
      </c>
      <c r="L1128" s="125">
        <v>7.8674894729578015E-3</v>
      </c>
      <c r="M1128" t="s">
        <v>1514</v>
      </c>
      <c r="N1128" t="s">
        <v>1509</v>
      </c>
      <c r="O1128">
        <v>2021</v>
      </c>
    </row>
    <row r="1129" spans="1:15" hidden="1">
      <c r="A1129" t="s">
        <v>497</v>
      </c>
      <c r="B1129" t="s">
        <v>1398</v>
      </c>
      <c r="C1129" t="s">
        <v>1402</v>
      </c>
      <c r="D1129" t="s">
        <v>1047</v>
      </c>
      <c r="G1129" t="s">
        <v>136</v>
      </c>
      <c r="H1129" t="s">
        <v>136</v>
      </c>
      <c r="I1129" t="s">
        <v>573</v>
      </c>
      <c r="J1129" t="str">
        <f t="shared" si="24"/>
        <v>Scope 3WTT- UK &amp; overseas elecWTT- overseas electricity (T&amp;D)Electricity: Middle East (average)kWh</v>
      </c>
      <c r="K1129" t="s">
        <v>1047</v>
      </c>
      <c r="L1129" s="125">
        <v>2.4185058501599323E-2</v>
      </c>
      <c r="M1129" t="s">
        <v>1514</v>
      </c>
      <c r="N1129" t="s">
        <v>1509</v>
      </c>
      <c r="O1129">
        <v>2021</v>
      </c>
    </row>
    <row r="1130" spans="1:15" hidden="1">
      <c r="A1130" t="s">
        <v>497</v>
      </c>
      <c r="B1130" t="s">
        <v>1398</v>
      </c>
      <c r="C1130" t="s">
        <v>1402</v>
      </c>
      <c r="D1130" t="s">
        <v>1048</v>
      </c>
      <c r="G1130" t="s">
        <v>136</v>
      </c>
      <c r="H1130" t="s">
        <v>136</v>
      </c>
      <c r="I1130" t="s">
        <v>573</v>
      </c>
      <c r="J1130" t="str">
        <f t="shared" si="24"/>
        <v>Scope 3WTT- UK &amp; overseas elecWTT- overseas electricity (T&amp;D)Electricity: Non-OECD Europe and Eurasia (average)kWh</v>
      </c>
      <c r="K1130" t="s">
        <v>1048</v>
      </c>
      <c r="L1130" s="125">
        <v>1.3587993084264055E-2</v>
      </c>
      <c r="M1130" t="s">
        <v>1514</v>
      </c>
      <c r="N1130" t="s">
        <v>1509</v>
      </c>
      <c r="O1130">
        <v>2021</v>
      </c>
    </row>
    <row r="1131" spans="1:15" hidden="1">
      <c r="A1131" t="s">
        <v>497</v>
      </c>
      <c r="B1131" t="s">
        <v>1403</v>
      </c>
      <c r="C1131" t="s">
        <v>1403</v>
      </c>
      <c r="D1131" t="s">
        <v>936</v>
      </c>
      <c r="G1131" t="s">
        <v>136</v>
      </c>
      <c r="H1131" t="s">
        <v>136</v>
      </c>
      <c r="I1131" t="s">
        <v>573</v>
      </c>
      <c r="J1131" t="str">
        <f t="shared" si="24"/>
        <v>Scope 3WTT- heat and steamWTT- heat and steamOnsite heat and steamkWh</v>
      </c>
      <c r="K1131" t="s">
        <v>936</v>
      </c>
      <c r="L1131" s="125">
        <v>3.1530000000000002E-2</v>
      </c>
      <c r="M1131" t="s">
        <v>1514</v>
      </c>
      <c r="N1131" t="s">
        <v>1509</v>
      </c>
      <c r="O1131">
        <v>2021</v>
      </c>
    </row>
    <row r="1132" spans="1:15" hidden="1">
      <c r="A1132" t="s">
        <v>497</v>
      </c>
      <c r="B1132" t="s">
        <v>1403</v>
      </c>
      <c r="C1132" t="s">
        <v>1403</v>
      </c>
      <c r="D1132" t="s">
        <v>607</v>
      </c>
      <c r="G1132" t="s">
        <v>136</v>
      </c>
      <c r="H1132" t="s">
        <v>136</v>
      </c>
      <c r="I1132" t="s">
        <v>573</v>
      </c>
      <c r="J1132" t="str">
        <f t="shared" si="24"/>
        <v>Scope 3WTT- heat and steamWTT- heat and steamDistrict heat and steamkWh</v>
      </c>
      <c r="K1132" t="s">
        <v>607</v>
      </c>
      <c r="L1132" s="125">
        <v>3.1530000000000002E-2</v>
      </c>
      <c r="M1132" t="s">
        <v>1514</v>
      </c>
      <c r="N1132" t="s">
        <v>1509</v>
      </c>
      <c r="O1132">
        <v>2021</v>
      </c>
    </row>
    <row r="1133" spans="1:15" hidden="1">
      <c r="A1133" t="s">
        <v>497</v>
      </c>
      <c r="B1133" t="s">
        <v>1403</v>
      </c>
      <c r="C1133" t="s">
        <v>1404</v>
      </c>
      <c r="D1133" t="s">
        <v>949</v>
      </c>
      <c r="G1133" t="s">
        <v>136</v>
      </c>
      <c r="H1133" t="s">
        <v>136</v>
      </c>
      <c r="I1133" t="s">
        <v>573</v>
      </c>
      <c r="J1133" t="str">
        <f t="shared" si="24"/>
        <v>Scope 3WTT- heat and steamWTT- district heat &amp; steam distribution5% losskWh</v>
      </c>
      <c r="K1133" t="s">
        <v>949</v>
      </c>
      <c r="L1133" s="125">
        <v>1.6594736842105301E-3</v>
      </c>
      <c r="M1133" t="s">
        <v>1514</v>
      </c>
      <c r="N1133" t="s">
        <v>1509</v>
      </c>
      <c r="O1133">
        <v>2021</v>
      </c>
    </row>
    <row r="1134" spans="1:15" hidden="1">
      <c r="A1134" t="s">
        <v>497</v>
      </c>
      <c r="B1134" t="s">
        <v>1405</v>
      </c>
      <c r="C1134" t="s">
        <v>1406</v>
      </c>
      <c r="D1134" t="s">
        <v>1240</v>
      </c>
      <c r="E1134" t="s">
        <v>468</v>
      </c>
      <c r="F1134" t="s">
        <v>1407</v>
      </c>
      <c r="G1134" t="s">
        <v>472</v>
      </c>
      <c r="H1134" t="s">
        <v>472</v>
      </c>
      <c r="I1134" t="s">
        <v>573</v>
      </c>
      <c r="J1134" t="str">
        <f t="shared" si="24"/>
        <v>Scope 3WTT- business travel- airWTT- flightsDomestic, to/from UKAverage passengerWith RFpassenger.km</v>
      </c>
      <c r="K1134" t="s">
        <v>1049</v>
      </c>
      <c r="L1134" s="125">
        <v>2.691E-2</v>
      </c>
      <c r="M1134" t="s">
        <v>1514</v>
      </c>
      <c r="N1134" t="s">
        <v>1509</v>
      </c>
      <c r="O1134">
        <v>2021</v>
      </c>
    </row>
    <row r="1135" spans="1:15" hidden="1">
      <c r="A1135" t="s">
        <v>497</v>
      </c>
      <c r="B1135" t="s">
        <v>1405</v>
      </c>
      <c r="C1135" t="s">
        <v>1406</v>
      </c>
      <c r="D1135" t="s">
        <v>1240</v>
      </c>
      <c r="E1135" t="s">
        <v>468</v>
      </c>
      <c r="F1135" t="s">
        <v>1408</v>
      </c>
      <c r="G1135" t="s">
        <v>472</v>
      </c>
      <c r="H1135" t="s">
        <v>472</v>
      </c>
      <c r="I1135" t="s">
        <v>573</v>
      </c>
      <c r="J1135" t="str">
        <f t="shared" si="24"/>
        <v>Scope 3WTT- business travel- airWTT- flightsDomestic, to/from UKAverage passengerWithout RFpassenger.km</v>
      </c>
      <c r="K1135" t="s">
        <v>1049</v>
      </c>
      <c r="L1135" s="125">
        <v>2.691E-2</v>
      </c>
      <c r="M1135" t="s">
        <v>1514</v>
      </c>
      <c r="N1135" t="s">
        <v>1509</v>
      </c>
      <c r="O1135">
        <v>2021</v>
      </c>
    </row>
    <row r="1136" spans="1:15" hidden="1">
      <c r="A1136" t="s">
        <v>497</v>
      </c>
      <c r="B1136" t="s">
        <v>1405</v>
      </c>
      <c r="C1136" t="s">
        <v>1406</v>
      </c>
      <c r="D1136" t="s">
        <v>1241</v>
      </c>
      <c r="E1136" t="s">
        <v>468</v>
      </c>
      <c r="F1136" t="s">
        <v>1407</v>
      </c>
      <c r="G1136" t="s">
        <v>472</v>
      </c>
      <c r="H1136" t="s">
        <v>472</v>
      </c>
      <c r="I1136" t="s">
        <v>573</v>
      </c>
      <c r="J1136" t="str">
        <f t="shared" si="24"/>
        <v>Scope 3WTT- business travel- airWTT- flightsShort-haul, to/from UKAverage passengerWith RFpassenger.km</v>
      </c>
      <c r="K1136" t="s">
        <v>1050</v>
      </c>
      <c r="L1136" s="125">
        <v>1.6809999999999999E-2</v>
      </c>
      <c r="M1136" t="s">
        <v>1514</v>
      </c>
      <c r="N1136" t="s">
        <v>1509</v>
      </c>
      <c r="O1136">
        <v>2021</v>
      </c>
    </row>
    <row r="1137" spans="1:15" hidden="1">
      <c r="A1137" t="s">
        <v>497</v>
      </c>
      <c r="B1137" t="s">
        <v>1405</v>
      </c>
      <c r="C1137" t="s">
        <v>1406</v>
      </c>
      <c r="D1137" t="s">
        <v>1241</v>
      </c>
      <c r="E1137" t="s">
        <v>1409</v>
      </c>
      <c r="F1137" t="s">
        <v>1407</v>
      </c>
      <c r="G1137" t="s">
        <v>472</v>
      </c>
      <c r="H1137" t="s">
        <v>472</v>
      </c>
      <c r="I1137" t="s">
        <v>573</v>
      </c>
      <c r="J1137" t="str">
        <f t="shared" si="24"/>
        <v>Scope 3WTT- business travel- airWTT- flightsShort-haul, to/from UKEconomy classWith RFpassenger.km</v>
      </c>
      <c r="K1137" t="s">
        <v>1051</v>
      </c>
      <c r="L1137" s="125">
        <v>1.6539999999999999E-2</v>
      </c>
      <c r="M1137" t="s">
        <v>1514</v>
      </c>
      <c r="N1137" t="s">
        <v>1509</v>
      </c>
      <c r="O1137">
        <v>2021</v>
      </c>
    </row>
    <row r="1138" spans="1:15" hidden="1">
      <c r="A1138" t="s">
        <v>497</v>
      </c>
      <c r="B1138" t="s">
        <v>1405</v>
      </c>
      <c r="C1138" t="s">
        <v>1406</v>
      </c>
      <c r="D1138" t="s">
        <v>1241</v>
      </c>
      <c r="E1138" t="s">
        <v>1410</v>
      </c>
      <c r="F1138" t="s">
        <v>1407</v>
      </c>
      <c r="G1138" t="s">
        <v>472</v>
      </c>
      <c r="H1138" t="s">
        <v>472</v>
      </c>
      <c r="I1138" t="s">
        <v>573</v>
      </c>
      <c r="J1138" t="str">
        <f t="shared" si="24"/>
        <v>Scope 3WTT- business travel- airWTT- flightsShort-haul, to/from UKBusiness classWith RFpassenger.km</v>
      </c>
      <c r="K1138" t="s">
        <v>1052</v>
      </c>
      <c r="L1138" s="125">
        <v>2.4799999999999999E-2</v>
      </c>
      <c r="M1138" t="s">
        <v>1514</v>
      </c>
      <c r="N1138" t="s">
        <v>1509</v>
      </c>
      <c r="O1138">
        <v>2021</v>
      </c>
    </row>
    <row r="1139" spans="1:15" hidden="1">
      <c r="A1139" t="s">
        <v>497</v>
      </c>
      <c r="B1139" t="s">
        <v>1405</v>
      </c>
      <c r="C1139" t="s">
        <v>1406</v>
      </c>
      <c r="D1139" t="s">
        <v>1241</v>
      </c>
      <c r="E1139" t="s">
        <v>1410</v>
      </c>
      <c r="F1139" t="s">
        <v>1408</v>
      </c>
      <c r="G1139" t="s">
        <v>472</v>
      </c>
      <c r="H1139" t="s">
        <v>472</v>
      </c>
      <c r="I1139" t="s">
        <v>573</v>
      </c>
      <c r="J1139" t="str">
        <f t="shared" si="24"/>
        <v>Scope 3WTT- business travel- airWTT- flightsShort-haul, to/from UKBusiness classWithout RFpassenger.km</v>
      </c>
      <c r="K1139" t="s">
        <v>1052</v>
      </c>
      <c r="L1139" s="125">
        <v>2.4799999999999999E-2</v>
      </c>
      <c r="M1139" t="s">
        <v>1514</v>
      </c>
      <c r="N1139" t="s">
        <v>1509</v>
      </c>
      <c r="O1139">
        <v>2021</v>
      </c>
    </row>
    <row r="1140" spans="1:15" hidden="1">
      <c r="A1140" t="s">
        <v>497</v>
      </c>
      <c r="B1140" t="s">
        <v>1405</v>
      </c>
      <c r="C1140" t="s">
        <v>1406</v>
      </c>
      <c r="D1140" t="s">
        <v>1241</v>
      </c>
      <c r="E1140" t="s">
        <v>1409</v>
      </c>
      <c r="F1140" t="s">
        <v>1408</v>
      </c>
      <c r="G1140" t="s">
        <v>472</v>
      </c>
      <c r="H1140" t="s">
        <v>472</v>
      </c>
      <c r="I1140" t="s">
        <v>573</v>
      </c>
      <c r="J1140" t="str">
        <f t="shared" si="24"/>
        <v>Scope 3WTT- business travel- airWTT- flightsShort-haul, to/from UKEconomy classWithout RFpassenger.km</v>
      </c>
      <c r="K1140" t="s">
        <v>1051</v>
      </c>
      <c r="L1140" s="125">
        <v>1.6539999999999999E-2</v>
      </c>
      <c r="M1140" t="s">
        <v>1514</v>
      </c>
      <c r="N1140" t="s">
        <v>1509</v>
      </c>
      <c r="O1140">
        <v>2021</v>
      </c>
    </row>
    <row r="1141" spans="1:15" hidden="1">
      <c r="A1141" t="s">
        <v>497</v>
      </c>
      <c r="B1141" t="s">
        <v>1405</v>
      </c>
      <c r="C1141" t="s">
        <v>1406</v>
      </c>
      <c r="D1141" t="s">
        <v>1241</v>
      </c>
      <c r="E1141" t="s">
        <v>468</v>
      </c>
      <c r="F1141" t="s">
        <v>1408</v>
      </c>
      <c r="G1141" t="s">
        <v>472</v>
      </c>
      <c r="H1141" t="s">
        <v>472</v>
      </c>
      <c r="I1141" t="s">
        <v>573</v>
      </c>
      <c r="J1141" t="str">
        <f t="shared" si="24"/>
        <v>Scope 3WTT- business travel- airWTT- flightsShort-haul, to/from UKAverage passengerWithout RFpassenger.km</v>
      </c>
      <c r="K1141" t="s">
        <v>1050</v>
      </c>
      <c r="L1141" s="125">
        <v>1.6809999999999999E-2</v>
      </c>
      <c r="M1141" t="s">
        <v>1514</v>
      </c>
      <c r="N1141" t="s">
        <v>1509</v>
      </c>
      <c r="O1141">
        <v>2021</v>
      </c>
    </row>
    <row r="1142" spans="1:15" hidden="1">
      <c r="A1142" t="s">
        <v>497</v>
      </c>
      <c r="B1142" t="s">
        <v>1405</v>
      </c>
      <c r="C1142" t="s">
        <v>1406</v>
      </c>
      <c r="D1142" t="s">
        <v>1242</v>
      </c>
      <c r="E1142" t="s">
        <v>468</v>
      </c>
      <c r="F1142" t="s">
        <v>1407</v>
      </c>
      <c r="G1142" t="s">
        <v>472</v>
      </c>
      <c r="H1142" t="s">
        <v>472</v>
      </c>
      <c r="I1142" t="s">
        <v>573</v>
      </c>
      <c r="J1142" t="str">
        <f t="shared" si="24"/>
        <v>Scope 3WTT- business travel- airWTT- flightsLong-haul, to/from UKAverage passengerWith RFpassenger.km</v>
      </c>
      <c r="K1142" t="s">
        <v>1053</v>
      </c>
      <c r="L1142" s="125">
        <v>2.1139999999999999E-2</v>
      </c>
      <c r="M1142" t="s">
        <v>1514</v>
      </c>
      <c r="N1142" t="s">
        <v>1509</v>
      </c>
      <c r="O1142">
        <v>2021</v>
      </c>
    </row>
    <row r="1143" spans="1:15" hidden="1">
      <c r="A1143" t="s">
        <v>497</v>
      </c>
      <c r="B1143" t="s">
        <v>1405</v>
      </c>
      <c r="C1143" t="s">
        <v>1406</v>
      </c>
      <c r="D1143" t="s">
        <v>1242</v>
      </c>
      <c r="E1143" t="s">
        <v>1409</v>
      </c>
      <c r="F1143" t="s">
        <v>1407</v>
      </c>
      <c r="G1143" t="s">
        <v>472</v>
      </c>
      <c r="H1143" t="s">
        <v>472</v>
      </c>
      <c r="I1143" t="s">
        <v>573</v>
      </c>
      <c r="J1143" t="str">
        <f t="shared" si="24"/>
        <v>Scope 3WTT- business travel- airWTT- flightsLong-haul, to/from UKEconomy classWith RFpassenger.km</v>
      </c>
      <c r="K1143" t="s">
        <v>1054</v>
      </c>
      <c r="L1143" s="125">
        <v>1.619E-2</v>
      </c>
      <c r="M1143" t="s">
        <v>1514</v>
      </c>
      <c r="N1143" t="s">
        <v>1509</v>
      </c>
      <c r="O1143">
        <v>2021</v>
      </c>
    </row>
    <row r="1144" spans="1:15" hidden="1">
      <c r="A1144" t="s">
        <v>497</v>
      </c>
      <c r="B1144" t="s">
        <v>1405</v>
      </c>
      <c r="C1144" t="s">
        <v>1406</v>
      </c>
      <c r="D1144" t="s">
        <v>1242</v>
      </c>
      <c r="E1144" t="s">
        <v>1411</v>
      </c>
      <c r="F1144" t="s">
        <v>1407</v>
      </c>
      <c r="G1144" t="s">
        <v>472</v>
      </c>
      <c r="H1144" t="s">
        <v>472</v>
      </c>
      <c r="I1144" t="s">
        <v>573</v>
      </c>
      <c r="J1144" t="str">
        <f t="shared" si="24"/>
        <v>Scope 3WTT- business travel- airWTT- flightsLong-haul, to/from UKPremium economy classWith RFpassenger.km</v>
      </c>
      <c r="K1144" t="s">
        <v>1055</v>
      </c>
      <c r="L1144" s="125">
        <v>2.5909999999999999E-2</v>
      </c>
      <c r="M1144" t="s">
        <v>1514</v>
      </c>
      <c r="N1144" t="s">
        <v>1509</v>
      </c>
      <c r="O1144">
        <v>2021</v>
      </c>
    </row>
    <row r="1145" spans="1:15" hidden="1">
      <c r="A1145" t="s">
        <v>497</v>
      </c>
      <c r="B1145" t="s">
        <v>1405</v>
      </c>
      <c r="C1145" t="s">
        <v>1406</v>
      </c>
      <c r="D1145" t="s">
        <v>1242</v>
      </c>
      <c r="E1145" t="s">
        <v>1412</v>
      </c>
      <c r="F1145" t="s">
        <v>1407</v>
      </c>
      <c r="G1145" t="s">
        <v>472</v>
      </c>
      <c r="H1145" t="s">
        <v>472</v>
      </c>
      <c r="I1145" t="s">
        <v>573</v>
      </c>
      <c r="J1145" t="str">
        <f t="shared" si="24"/>
        <v>Scope 3WTT- business travel- airWTT- flightsLong-haul, to/from UKFirst classWith RFpassenger.km</v>
      </c>
      <c r="K1145" t="s">
        <v>1056</v>
      </c>
      <c r="L1145" s="125">
        <v>6.4769999999999994E-2</v>
      </c>
      <c r="M1145" t="s">
        <v>1514</v>
      </c>
      <c r="N1145" t="s">
        <v>1509</v>
      </c>
      <c r="O1145">
        <v>2021</v>
      </c>
    </row>
    <row r="1146" spans="1:15" hidden="1">
      <c r="A1146" t="s">
        <v>497</v>
      </c>
      <c r="B1146" t="s">
        <v>1405</v>
      </c>
      <c r="C1146" t="s">
        <v>1406</v>
      </c>
      <c r="D1146" t="s">
        <v>1242</v>
      </c>
      <c r="E1146" t="s">
        <v>1410</v>
      </c>
      <c r="F1146" t="s">
        <v>1407</v>
      </c>
      <c r="G1146" t="s">
        <v>472</v>
      </c>
      <c r="H1146" t="s">
        <v>472</v>
      </c>
      <c r="I1146" t="s">
        <v>573</v>
      </c>
      <c r="J1146" t="str">
        <f t="shared" si="24"/>
        <v>Scope 3WTT- business travel- airWTT- flightsLong-haul, to/from UKBusiness classWith RFpassenger.km</v>
      </c>
      <c r="K1146" t="s">
        <v>1057</v>
      </c>
      <c r="L1146" s="125">
        <v>4.6960000000000002E-2</v>
      </c>
      <c r="M1146" t="s">
        <v>1514</v>
      </c>
      <c r="N1146" t="s">
        <v>1509</v>
      </c>
      <c r="O1146">
        <v>2021</v>
      </c>
    </row>
    <row r="1147" spans="1:15" hidden="1">
      <c r="A1147" t="s">
        <v>497</v>
      </c>
      <c r="B1147" t="s">
        <v>1405</v>
      </c>
      <c r="C1147" t="s">
        <v>1406</v>
      </c>
      <c r="D1147" t="s">
        <v>1242</v>
      </c>
      <c r="E1147" t="s">
        <v>1410</v>
      </c>
      <c r="F1147" t="s">
        <v>1408</v>
      </c>
      <c r="G1147" t="s">
        <v>472</v>
      </c>
      <c r="H1147" t="s">
        <v>472</v>
      </c>
      <c r="I1147" t="s">
        <v>573</v>
      </c>
      <c r="J1147" t="str">
        <f t="shared" si="24"/>
        <v>Scope 3WTT- business travel- airWTT- flightsLong-haul, to/from UKBusiness classWithout RFpassenger.km</v>
      </c>
      <c r="K1147" t="s">
        <v>1057</v>
      </c>
      <c r="L1147" s="125">
        <v>4.6960000000000002E-2</v>
      </c>
      <c r="M1147" t="s">
        <v>1514</v>
      </c>
      <c r="N1147" t="s">
        <v>1509</v>
      </c>
      <c r="O1147">
        <v>2021</v>
      </c>
    </row>
    <row r="1148" spans="1:15" hidden="1">
      <c r="A1148" t="s">
        <v>497</v>
      </c>
      <c r="B1148" t="s">
        <v>1405</v>
      </c>
      <c r="C1148" t="s">
        <v>1406</v>
      </c>
      <c r="D1148" t="s">
        <v>1242</v>
      </c>
      <c r="E1148" t="s">
        <v>1412</v>
      </c>
      <c r="F1148" t="s">
        <v>1408</v>
      </c>
      <c r="G1148" t="s">
        <v>472</v>
      </c>
      <c r="H1148" t="s">
        <v>472</v>
      </c>
      <c r="I1148" t="s">
        <v>573</v>
      </c>
      <c r="J1148" t="str">
        <f t="shared" si="24"/>
        <v>Scope 3WTT- business travel- airWTT- flightsLong-haul, to/from UKFirst classWithout RFpassenger.km</v>
      </c>
      <c r="K1148" t="s">
        <v>1056</v>
      </c>
      <c r="L1148" s="125">
        <v>6.4769999999999994E-2</v>
      </c>
      <c r="M1148" t="s">
        <v>1514</v>
      </c>
      <c r="N1148" t="s">
        <v>1509</v>
      </c>
      <c r="O1148">
        <v>2021</v>
      </c>
    </row>
    <row r="1149" spans="1:15" hidden="1">
      <c r="A1149" t="s">
        <v>497</v>
      </c>
      <c r="B1149" t="s">
        <v>1405</v>
      </c>
      <c r="C1149" t="s">
        <v>1406</v>
      </c>
      <c r="D1149" t="s">
        <v>1242</v>
      </c>
      <c r="E1149" t="s">
        <v>1411</v>
      </c>
      <c r="F1149" t="s">
        <v>1408</v>
      </c>
      <c r="G1149" t="s">
        <v>472</v>
      </c>
      <c r="H1149" t="s">
        <v>472</v>
      </c>
      <c r="I1149" t="s">
        <v>573</v>
      </c>
      <c r="J1149" t="str">
        <f t="shared" si="24"/>
        <v>Scope 3WTT- business travel- airWTT- flightsLong-haul, to/from UKPremium economy classWithout RFpassenger.km</v>
      </c>
      <c r="K1149" t="s">
        <v>1055</v>
      </c>
      <c r="L1149" s="125">
        <v>2.5909999999999999E-2</v>
      </c>
      <c r="M1149" t="s">
        <v>1514</v>
      </c>
      <c r="N1149" t="s">
        <v>1509</v>
      </c>
      <c r="O1149">
        <v>2021</v>
      </c>
    </row>
    <row r="1150" spans="1:15" hidden="1">
      <c r="A1150" t="s">
        <v>497</v>
      </c>
      <c r="B1150" t="s">
        <v>1405</v>
      </c>
      <c r="C1150" t="s">
        <v>1406</v>
      </c>
      <c r="D1150" t="s">
        <v>1242</v>
      </c>
      <c r="E1150" t="s">
        <v>1409</v>
      </c>
      <c r="F1150" t="s">
        <v>1408</v>
      </c>
      <c r="G1150" t="s">
        <v>472</v>
      </c>
      <c r="H1150" t="s">
        <v>472</v>
      </c>
      <c r="I1150" t="s">
        <v>573</v>
      </c>
      <c r="J1150" t="str">
        <f t="shared" si="24"/>
        <v>Scope 3WTT- business travel- airWTT- flightsLong-haul, to/from UKEconomy classWithout RFpassenger.km</v>
      </c>
      <c r="K1150" t="s">
        <v>1054</v>
      </c>
      <c r="L1150" s="125">
        <v>1.619E-2</v>
      </c>
      <c r="M1150" t="s">
        <v>1514</v>
      </c>
      <c r="N1150" t="s">
        <v>1509</v>
      </c>
      <c r="O1150">
        <v>2021</v>
      </c>
    </row>
    <row r="1151" spans="1:15" hidden="1">
      <c r="A1151" t="s">
        <v>497</v>
      </c>
      <c r="B1151" t="s">
        <v>1405</v>
      </c>
      <c r="C1151" t="s">
        <v>1406</v>
      </c>
      <c r="D1151" t="s">
        <v>1242</v>
      </c>
      <c r="E1151" t="s">
        <v>468</v>
      </c>
      <c r="F1151" t="s">
        <v>1408</v>
      </c>
      <c r="G1151" t="s">
        <v>472</v>
      </c>
      <c r="H1151" t="s">
        <v>472</v>
      </c>
      <c r="I1151" t="s">
        <v>573</v>
      </c>
      <c r="J1151" t="str">
        <f t="shared" si="24"/>
        <v>Scope 3WTT- business travel- airWTT- flightsLong-haul, to/from UKAverage passengerWithout RFpassenger.km</v>
      </c>
      <c r="K1151" t="s">
        <v>1053</v>
      </c>
      <c r="L1151" s="125">
        <v>2.1139999999999999E-2</v>
      </c>
      <c r="M1151" t="s">
        <v>1514</v>
      </c>
      <c r="N1151" t="s">
        <v>1509</v>
      </c>
      <c r="O1151">
        <v>2021</v>
      </c>
    </row>
    <row r="1152" spans="1:15" hidden="1">
      <c r="A1152" t="s">
        <v>497</v>
      </c>
      <c r="B1152" t="s">
        <v>1405</v>
      </c>
      <c r="C1152" t="s">
        <v>1406</v>
      </c>
      <c r="D1152" t="s">
        <v>1243</v>
      </c>
      <c r="E1152" t="s">
        <v>468</v>
      </c>
      <c r="F1152" t="s">
        <v>1407</v>
      </c>
      <c r="G1152" t="s">
        <v>472</v>
      </c>
      <c r="H1152" t="s">
        <v>472</v>
      </c>
      <c r="I1152" t="s">
        <v>573</v>
      </c>
      <c r="J1152" t="str">
        <f t="shared" si="24"/>
        <v>Scope 3WTT- business travel- airWTT- flightsInternational, to/from non-UKAverage passengerWith RFpassenger.km</v>
      </c>
      <c r="K1152" t="s">
        <v>1058</v>
      </c>
      <c r="L1152" s="125">
        <v>2.0109999999999999E-2</v>
      </c>
      <c r="M1152" t="s">
        <v>1514</v>
      </c>
      <c r="N1152" t="s">
        <v>1509</v>
      </c>
      <c r="O1152">
        <v>2021</v>
      </c>
    </row>
    <row r="1153" spans="1:15" hidden="1">
      <c r="A1153" t="s">
        <v>497</v>
      </c>
      <c r="B1153" t="s">
        <v>1405</v>
      </c>
      <c r="C1153" t="s">
        <v>1406</v>
      </c>
      <c r="D1153" t="s">
        <v>1243</v>
      </c>
      <c r="E1153" t="s">
        <v>1409</v>
      </c>
      <c r="F1153" t="s">
        <v>1407</v>
      </c>
      <c r="G1153" t="s">
        <v>472</v>
      </c>
      <c r="H1153" t="s">
        <v>472</v>
      </c>
      <c r="I1153" t="s">
        <v>573</v>
      </c>
      <c r="J1153" t="str">
        <f t="shared" si="24"/>
        <v>Scope 3WTT- business travel- airWTT- flightsInternational, to/from non-UKEconomy classWith RFpassenger.km</v>
      </c>
      <c r="K1153" t="s">
        <v>1059</v>
      </c>
      <c r="L1153" s="125">
        <v>1.54E-2</v>
      </c>
      <c r="M1153" t="s">
        <v>1514</v>
      </c>
      <c r="N1153" t="s">
        <v>1509</v>
      </c>
      <c r="O1153">
        <v>2021</v>
      </c>
    </row>
    <row r="1154" spans="1:15" hidden="1">
      <c r="A1154" t="s">
        <v>497</v>
      </c>
      <c r="B1154" t="s">
        <v>1405</v>
      </c>
      <c r="C1154" t="s">
        <v>1406</v>
      </c>
      <c r="D1154" t="s">
        <v>1243</v>
      </c>
      <c r="E1154" t="s">
        <v>1412</v>
      </c>
      <c r="F1154" t="s">
        <v>1407</v>
      </c>
      <c r="G1154" t="s">
        <v>472</v>
      </c>
      <c r="H1154" t="s">
        <v>472</v>
      </c>
      <c r="I1154" t="s">
        <v>573</v>
      </c>
      <c r="J1154" t="str">
        <f t="shared" si="24"/>
        <v>Scope 3WTT- business travel- airWTT- flightsInternational, to/from non-UKFirst classWith RFpassenger.km</v>
      </c>
      <c r="K1154" t="s">
        <v>1060</v>
      </c>
      <c r="L1154" s="125">
        <v>6.1589999999999999E-2</v>
      </c>
      <c r="M1154" t="s">
        <v>1514</v>
      </c>
      <c r="N1154" t="s">
        <v>1509</v>
      </c>
      <c r="O1154">
        <v>2021</v>
      </c>
    </row>
    <row r="1155" spans="1:15" hidden="1">
      <c r="A1155" t="s">
        <v>497</v>
      </c>
      <c r="B1155" t="s">
        <v>1405</v>
      </c>
      <c r="C1155" t="s">
        <v>1406</v>
      </c>
      <c r="D1155" t="s">
        <v>1243</v>
      </c>
      <c r="E1155" t="s">
        <v>1411</v>
      </c>
      <c r="F1155" t="s">
        <v>1407</v>
      </c>
      <c r="G1155" t="s">
        <v>472</v>
      </c>
      <c r="H1155" t="s">
        <v>472</v>
      </c>
      <c r="I1155" t="s">
        <v>573</v>
      </c>
      <c r="J1155" t="str">
        <f t="shared" ref="J1155:J1218" si="25">CONCATENATE(A1155,B1155,C1155,D1155,E1155,F1155,G1155)</f>
        <v>Scope 3WTT- business travel- airWTT- flightsInternational, to/from non-UKPremium economy classWith RFpassenger.km</v>
      </c>
      <c r="K1155" t="s">
        <v>1061</v>
      </c>
      <c r="L1155" s="125">
        <v>2.4639999999999999E-2</v>
      </c>
      <c r="M1155" t="s">
        <v>1514</v>
      </c>
      <c r="N1155" t="s">
        <v>1509</v>
      </c>
      <c r="O1155">
        <v>2021</v>
      </c>
    </row>
    <row r="1156" spans="1:15" hidden="1">
      <c r="A1156" t="s">
        <v>497</v>
      </c>
      <c r="B1156" t="s">
        <v>1405</v>
      </c>
      <c r="C1156" t="s">
        <v>1406</v>
      </c>
      <c r="D1156" t="s">
        <v>1243</v>
      </c>
      <c r="E1156" t="s">
        <v>1410</v>
      </c>
      <c r="F1156" t="s">
        <v>1407</v>
      </c>
      <c r="G1156" t="s">
        <v>472</v>
      </c>
      <c r="H1156" t="s">
        <v>472</v>
      </c>
      <c r="I1156" t="s">
        <v>573</v>
      </c>
      <c r="J1156" t="str">
        <f t="shared" si="25"/>
        <v>Scope 3WTT- business travel- airWTT- flightsInternational, to/from non-UKBusiness classWith RFpassenger.km</v>
      </c>
      <c r="K1156" t="s">
        <v>1062</v>
      </c>
      <c r="L1156" s="125">
        <v>4.4659999999999998E-2</v>
      </c>
      <c r="M1156" t="s">
        <v>1514</v>
      </c>
      <c r="N1156" t="s">
        <v>1509</v>
      </c>
      <c r="O1156">
        <v>2021</v>
      </c>
    </row>
    <row r="1157" spans="1:15" hidden="1">
      <c r="A1157" t="s">
        <v>497</v>
      </c>
      <c r="B1157" t="s">
        <v>1405</v>
      </c>
      <c r="C1157" t="s">
        <v>1406</v>
      </c>
      <c r="D1157" t="s">
        <v>1243</v>
      </c>
      <c r="E1157" t="s">
        <v>1410</v>
      </c>
      <c r="F1157" t="s">
        <v>1408</v>
      </c>
      <c r="G1157" t="s">
        <v>472</v>
      </c>
      <c r="H1157" t="s">
        <v>472</v>
      </c>
      <c r="I1157" t="s">
        <v>573</v>
      </c>
      <c r="J1157" t="str">
        <f t="shared" si="25"/>
        <v>Scope 3WTT- business travel- airWTT- flightsInternational, to/from non-UKBusiness classWithout RFpassenger.km</v>
      </c>
      <c r="K1157" t="s">
        <v>1062</v>
      </c>
      <c r="L1157" s="125">
        <v>4.4659999999999998E-2</v>
      </c>
      <c r="M1157" t="s">
        <v>1514</v>
      </c>
      <c r="N1157" t="s">
        <v>1509</v>
      </c>
      <c r="O1157">
        <v>2021</v>
      </c>
    </row>
    <row r="1158" spans="1:15" hidden="1">
      <c r="A1158" t="s">
        <v>497</v>
      </c>
      <c r="B1158" t="s">
        <v>1405</v>
      </c>
      <c r="C1158" t="s">
        <v>1406</v>
      </c>
      <c r="D1158" t="s">
        <v>1243</v>
      </c>
      <c r="E1158" t="s">
        <v>1411</v>
      </c>
      <c r="F1158" t="s">
        <v>1408</v>
      </c>
      <c r="G1158" t="s">
        <v>472</v>
      </c>
      <c r="H1158" t="s">
        <v>472</v>
      </c>
      <c r="I1158" t="s">
        <v>573</v>
      </c>
      <c r="J1158" t="str">
        <f t="shared" si="25"/>
        <v>Scope 3WTT- business travel- airWTT- flightsInternational, to/from non-UKPremium economy classWithout RFpassenger.km</v>
      </c>
      <c r="K1158" t="s">
        <v>1061</v>
      </c>
      <c r="L1158" s="125">
        <v>2.4639999999999999E-2</v>
      </c>
      <c r="M1158" t="s">
        <v>1514</v>
      </c>
      <c r="N1158" t="s">
        <v>1509</v>
      </c>
      <c r="O1158">
        <v>2021</v>
      </c>
    </row>
    <row r="1159" spans="1:15" hidden="1">
      <c r="A1159" t="s">
        <v>497</v>
      </c>
      <c r="B1159" t="s">
        <v>1405</v>
      </c>
      <c r="C1159" t="s">
        <v>1406</v>
      </c>
      <c r="D1159" t="s">
        <v>1243</v>
      </c>
      <c r="E1159" t="s">
        <v>1412</v>
      </c>
      <c r="F1159" t="s">
        <v>1408</v>
      </c>
      <c r="G1159" t="s">
        <v>472</v>
      </c>
      <c r="H1159" t="s">
        <v>472</v>
      </c>
      <c r="I1159" t="s">
        <v>573</v>
      </c>
      <c r="J1159" t="str">
        <f t="shared" si="25"/>
        <v>Scope 3WTT- business travel- airWTT- flightsInternational, to/from non-UKFirst classWithout RFpassenger.km</v>
      </c>
      <c r="K1159" t="s">
        <v>1060</v>
      </c>
      <c r="L1159" s="125">
        <v>6.1589999999999999E-2</v>
      </c>
      <c r="M1159" t="s">
        <v>1514</v>
      </c>
      <c r="N1159" t="s">
        <v>1509</v>
      </c>
      <c r="O1159">
        <v>2021</v>
      </c>
    </row>
    <row r="1160" spans="1:15" hidden="1">
      <c r="A1160" t="s">
        <v>497</v>
      </c>
      <c r="B1160" t="s">
        <v>1405</v>
      </c>
      <c r="C1160" t="s">
        <v>1406</v>
      </c>
      <c r="D1160" t="s">
        <v>1243</v>
      </c>
      <c r="E1160" t="s">
        <v>1409</v>
      </c>
      <c r="F1160" t="s">
        <v>1408</v>
      </c>
      <c r="G1160" t="s">
        <v>472</v>
      </c>
      <c r="H1160" t="s">
        <v>472</v>
      </c>
      <c r="I1160" t="s">
        <v>573</v>
      </c>
      <c r="J1160" t="str">
        <f t="shared" si="25"/>
        <v>Scope 3WTT- business travel- airWTT- flightsInternational, to/from non-UKEconomy classWithout RFpassenger.km</v>
      </c>
      <c r="K1160" t="s">
        <v>1059</v>
      </c>
      <c r="L1160" s="125">
        <v>1.54E-2</v>
      </c>
      <c r="M1160" t="s">
        <v>1514</v>
      </c>
      <c r="N1160" t="s">
        <v>1509</v>
      </c>
      <c r="O1160">
        <v>2021</v>
      </c>
    </row>
    <row r="1161" spans="1:15" hidden="1">
      <c r="A1161" t="s">
        <v>497</v>
      </c>
      <c r="B1161" t="s">
        <v>1405</v>
      </c>
      <c r="C1161" t="s">
        <v>1406</v>
      </c>
      <c r="D1161" t="s">
        <v>1243</v>
      </c>
      <c r="E1161" t="s">
        <v>468</v>
      </c>
      <c r="F1161" t="s">
        <v>1408</v>
      </c>
      <c r="G1161" t="s">
        <v>472</v>
      </c>
      <c r="H1161" t="s">
        <v>472</v>
      </c>
      <c r="I1161" t="s">
        <v>573</v>
      </c>
      <c r="J1161" t="str">
        <f t="shared" si="25"/>
        <v>Scope 3WTT- business travel- airWTT- flightsInternational, to/from non-UKAverage passengerWithout RFpassenger.km</v>
      </c>
      <c r="K1161" t="s">
        <v>1058</v>
      </c>
      <c r="L1161" s="125">
        <v>2.0109999999999999E-2</v>
      </c>
      <c r="M1161" t="s">
        <v>1514</v>
      </c>
      <c r="N1161" t="s">
        <v>1509</v>
      </c>
      <c r="O1161">
        <v>2021</v>
      </c>
    </row>
    <row r="1162" spans="1:15" hidden="1">
      <c r="A1162" t="s">
        <v>497</v>
      </c>
      <c r="B1162" t="s">
        <v>1413</v>
      </c>
      <c r="C1162" t="s">
        <v>1414</v>
      </c>
      <c r="D1162" t="s">
        <v>198</v>
      </c>
      <c r="G1162" t="s">
        <v>472</v>
      </c>
      <c r="H1162" t="s">
        <v>472</v>
      </c>
      <c r="I1162" t="s">
        <v>573</v>
      </c>
      <c r="J1162" t="str">
        <f t="shared" si="25"/>
        <v>Scope 3WTT- business travel- seaWTT- ferryFoot passengerpassenger.km</v>
      </c>
      <c r="K1162" t="s">
        <v>1063</v>
      </c>
      <c r="L1162" s="125">
        <v>4.2079999999999999E-3</v>
      </c>
      <c r="M1162" t="s">
        <v>1514</v>
      </c>
      <c r="N1162" t="s">
        <v>1509</v>
      </c>
      <c r="O1162">
        <v>2021</v>
      </c>
    </row>
    <row r="1163" spans="1:15" hidden="1">
      <c r="A1163" t="s">
        <v>497</v>
      </c>
      <c r="B1163" t="s">
        <v>1413</v>
      </c>
      <c r="C1163" t="s">
        <v>1414</v>
      </c>
      <c r="D1163" t="s">
        <v>199</v>
      </c>
      <c r="G1163" t="s">
        <v>472</v>
      </c>
      <c r="H1163" t="s">
        <v>472</v>
      </c>
      <c r="I1163" t="s">
        <v>573</v>
      </c>
      <c r="J1163" t="str">
        <f t="shared" si="25"/>
        <v>Scope 3WTT- business travel- seaWTT- ferryCar passengerpassenger.km</v>
      </c>
      <c r="K1163" t="s">
        <v>1064</v>
      </c>
      <c r="L1163" s="125">
        <v>2.9086999999999998E-2</v>
      </c>
      <c r="M1163" t="s">
        <v>1514</v>
      </c>
      <c r="N1163" t="s">
        <v>1509</v>
      </c>
      <c r="O1163">
        <v>2021</v>
      </c>
    </row>
    <row r="1164" spans="1:15" hidden="1">
      <c r="A1164" t="s">
        <v>497</v>
      </c>
      <c r="B1164" t="s">
        <v>1413</v>
      </c>
      <c r="C1164" t="s">
        <v>1414</v>
      </c>
      <c r="D1164" t="s">
        <v>1188</v>
      </c>
      <c r="G1164" t="s">
        <v>472</v>
      </c>
      <c r="H1164" t="s">
        <v>472</v>
      </c>
      <c r="I1164" t="s">
        <v>573</v>
      </c>
      <c r="J1164" t="str">
        <f t="shared" si="25"/>
        <v>Scope 3WTT- business travel- seaWTT- ferryAverage (all passenger)passenger.km</v>
      </c>
      <c r="K1164" t="s">
        <v>1065</v>
      </c>
      <c r="L1164" s="125">
        <v>2.5347000000000001E-2</v>
      </c>
      <c r="M1164" t="s">
        <v>1514</v>
      </c>
      <c r="N1164" t="s">
        <v>1509</v>
      </c>
      <c r="O1164">
        <v>2021</v>
      </c>
    </row>
    <row r="1165" spans="1:15" hidden="1">
      <c r="A1165" t="s">
        <v>497</v>
      </c>
      <c r="B1165" t="s">
        <v>1415</v>
      </c>
      <c r="C1165" t="s">
        <v>1416</v>
      </c>
      <c r="D1165" t="s">
        <v>1352</v>
      </c>
      <c r="F1165" t="s">
        <v>142</v>
      </c>
      <c r="G1165" t="s">
        <v>473</v>
      </c>
      <c r="H1165" t="s">
        <v>473</v>
      </c>
      <c r="I1165" t="s">
        <v>573</v>
      </c>
      <c r="J1165" t="str">
        <f t="shared" si="25"/>
        <v>Scope 3WTT- pass vehs &amp; travel- landWTT- cars (by market segment)MiniDieselkm</v>
      </c>
      <c r="K1165" t="s">
        <v>881</v>
      </c>
      <c r="L1165" s="125">
        <v>2.5729999999999999E-2</v>
      </c>
      <c r="M1165" t="s">
        <v>1514</v>
      </c>
      <c r="N1165" t="s">
        <v>1509</v>
      </c>
      <c r="O1165">
        <v>2021</v>
      </c>
    </row>
    <row r="1166" spans="1:15" hidden="1">
      <c r="A1166" t="s">
        <v>497</v>
      </c>
      <c r="B1166" t="s">
        <v>1415</v>
      </c>
      <c r="C1166" t="s">
        <v>1416</v>
      </c>
      <c r="D1166" t="s">
        <v>1352</v>
      </c>
      <c r="F1166" t="s">
        <v>142</v>
      </c>
      <c r="G1166" t="s">
        <v>1353</v>
      </c>
      <c r="H1166" t="s">
        <v>1353</v>
      </c>
      <c r="I1166" t="s">
        <v>573</v>
      </c>
      <c r="J1166" t="str">
        <f t="shared" si="25"/>
        <v>Scope 3WTT- pass vehs &amp; travel- landWTT- cars (by market segment)MiniDieselmiles</v>
      </c>
      <c r="K1166" t="s">
        <v>882</v>
      </c>
      <c r="L1166" s="125">
        <v>4.1410000000000002E-2</v>
      </c>
      <c r="M1166" t="s">
        <v>1514</v>
      </c>
      <c r="N1166" t="s">
        <v>1509</v>
      </c>
      <c r="O1166">
        <v>2021</v>
      </c>
    </row>
    <row r="1167" spans="1:15" hidden="1">
      <c r="A1167" t="s">
        <v>497</v>
      </c>
      <c r="B1167" t="s">
        <v>1415</v>
      </c>
      <c r="C1167" t="s">
        <v>1416</v>
      </c>
      <c r="D1167" t="s">
        <v>1352</v>
      </c>
      <c r="F1167" t="s">
        <v>211</v>
      </c>
      <c r="G1167" t="s">
        <v>473</v>
      </c>
      <c r="H1167" t="s">
        <v>473</v>
      </c>
      <c r="I1167" t="s">
        <v>573</v>
      </c>
      <c r="J1167" t="str">
        <f t="shared" si="25"/>
        <v>Scope 3WTT- pass vehs &amp; travel- landWTT- cars (by market segment)MiniPetrolkm</v>
      </c>
      <c r="K1167" t="s">
        <v>881</v>
      </c>
      <c r="L1167" s="125">
        <v>3.8100000000000002E-2</v>
      </c>
      <c r="M1167" t="s">
        <v>1514</v>
      </c>
      <c r="N1167" t="s">
        <v>1509</v>
      </c>
      <c r="O1167">
        <v>2021</v>
      </c>
    </row>
    <row r="1168" spans="1:15" hidden="1">
      <c r="A1168" t="s">
        <v>497</v>
      </c>
      <c r="B1168" t="s">
        <v>1415</v>
      </c>
      <c r="C1168" t="s">
        <v>1416</v>
      </c>
      <c r="D1168" t="s">
        <v>1352</v>
      </c>
      <c r="F1168" t="s">
        <v>211</v>
      </c>
      <c r="G1168" t="s">
        <v>1353</v>
      </c>
      <c r="H1168" t="s">
        <v>1353</v>
      </c>
      <c r="I1168" t="s">
        <v>573</v>
      </c>
      <c r="J1168" t="str">
        <f t="shared" si="25"/>
        <v>Scope 3WTT- pass vehs &amp; travel- landWTT- cars (by market segment)MiniPetrolmiles</v>
      </c>
      <c r="K1168" t="s">
        <v>882</v>
      </c>
      <c r="L1168" s="125">
        <v>6.132E-2</v>
      </c>
      <c r="M1168" t="s">
        <v>1514</v>
      </c>
      <c r="N1168" t="s">
        <v>1509</v>
      </c>
      <c r="O1168">
        <v>2021</v>
      </c>
    </row>
    <row r="1169" spans="1:15" hidden="1">
      <c r="A1169" t="s">
        <v>497</v>
      </c>
      <c r="B1169" t="s">
        <v>1415</v>
      </c>
      <c r="C1169" t="s">
        <v>1416</v>
      </c>
      <c r="D1169" t="s">
        <v>1352</v>
      </c>
      <c r="F1169" t="s">
        <v>212</v>
      </c>
      <c r="G1169" t="s">
        <v>473</v>
      </c>
      <c r="H1169" t="s">
        <v>473</v>
      </c>
      <c r="I1169" t="s">
        <v>573</v>
      </c>
      <c r="J1169" t="str">
        <f t="shared" si="25"/>
        <v>Scope 3WTT- pass vehs &amp; travel- landWTT- cars (by market segment)MiniUnknownkm</v>
      </c>
      <c r="K1169" t="s">
        <v>881</v>
      </c>
      <c r="L1169" s="125">
        <v>3.798E-2</v>
      </c>
      <c r="M1169" t="s">
        <v>1514</v>
      </c>
      <c r="N1169" t="s">
        <v>1509</v>
      </c>
      <c r="O1169">
        <v>2021</v>
      </c>
    </row>
    <row r="1170" spans="1:15" hidden="1">
      <c r="A1170" t="s">
        <v>497</v>
      </c>
      <c r="B1170" t="s">
        <v>1415</v>
      </c>
      <c r="C1170" t="s">
        <v>1416</v>
      </c>
      <c r="D1170" t="s">
        <v>1352</v>
      </c>
      <c r="F1170" t="s">
        <v>212</v>
      </c>
      <c r="G1170" t="s">
        <v>1353</v>
      </c>
      <c r="H1170" t="s">
        <v>1353</v>
      </c>
      <c r="I1170" t="s">
        <v>573</v>
      </c>
      <c r="J1170" t="str">
        <f t="shared" si="25"/>
        <v>Scope 3WTT- pass vehs &amp; travel- landWTT- cars (by market segment)MiniUnknownmiles</v>
      </c>
      <c r="K1170" t="s">
        <v>882</v>
      </c>
      <c r="L1170" s="125">
        <v>6.1120000000000001E-2</v>
      </c>
      <c r="M1170" t="s">
        <v>1514</v>
      </c>
      <c r="N1170" t="s">
        <v>1509</v>
      </c>
      <c r="O1170">
        <v>2021</v>
      </c>
    </row>
    <row r="1171" spans="1:15" hidden="1">
      <c r="A1171" t="s">
        <v>497</v>
      </c>
      <c r="B1171" t="s">
        <v>1415</v>
      </c>
      <c r="C1171" t="s">
        <v>1416</v>
      </c>
      <c r="D1171" t="s">
        <v>1352</v>
      </c>
      <c r="F1171" t="s">
        <v>1354</v>
      </c>
      <c r="G1171" t="s">
        <v>473</v>
      </c>
      <c r="H1171" t="s">
        <v>473</v>
      </c>
      <c r="I1171" t="s">
        <v>573</v>
      </c>
      <c r="J1171" t="str">
        <f t="shared" si="25"/>
        <v>Scope 3WTT- pass vehs &amp; travel- landWTT- cars (by market segment)MiniPlug-in Hybrid Electric Vehiclekm</v>
      </c>
      <c r="K1171" t="s">
        <v>881</v>
      </c>
      <c r="L1171" s="125" t="s">
        <v>720</v>
      </c>
      <c r="M1171" t="s">
        <v>1514</v>
      </c>
      <c r="N1171" t="s">
        <v>1509</v>
      </c>
      <c r="O1171">
        <v>2021</v>
      </c>
    </row>
    <row r="1172" spans="1:15" hidden="1">
      <c r="A1172" t="s">
        <v>497</v>
      </c>
      <c r="B1172" t="s">
        <v>1415</v>
      </c>
      <c r="C1172" t="s">
        <v>1416</v>
      </c>
      <c r="D1172" t="s">
        <v>1352</v>
      </c>
      <c r="F1172" t="s">
        <v>1354</v>
      </c>
      <c r="G1172" t="s">
        <v>1353</v>
      </c>
      <c r="H1172" t="s">
        <v>1353</v>
      </c>
      <c r="I1172" t="s">
        <v>573</v>
      </c>
      <c r="J1172" t="str">
        <f t="shared" si="25"/>
        <v>Scope 3WTT- pass vehs &amp; travel- landWTT- cars (by market segment)MiniPlug-in Hybrid Electric Vehiclemiles</v>
      </c>
      <c r="K1172" t="s">
        <v>882</v>
      </c>
      <c r="L1172" s="125" t="s">
        <v>720</v>
      </c>
      <c r="M1172" t="s">
        <v>1514</v>
      </c>
      <c r="N1172" t="s">
        <v>1509</v>
      </c>
      <c r="O1172">
        <v>2021</v>
      </c>
    </row>
    <row r="1173" spans="1:15" hidden="1">
      <c r="A1173" t="s">
        <v>497</v>
      </c>
      <c r="B1173" t="s">
        <v>1415</v>
      </c>
      <c r="C1173" t="s">
        <v>1416</v>
      </c>
      <c r="D1173" t="s">
        <v>1352</v>
      </c>
      <c r="F1173" t="s">
        <v>1355</v>
      </c>
      <c r="G1173" t="s">
        <v>473</v>
      </c>
      <c r="H1173" t="s">
        <v>473</v>
      </c>
      <c r="I1173" t="s">
        <v>573</v>
      </c>
      <c r="J1173" t="str">
        <f t="shared" si="25"/>
        <v>Scope 3WTT- pass vehs &amp; travel- landWTT- cars (by market segment)MiniBattery Electric Vehiclekm</v>
      </c>
      <c r="K1173" t="s">
        <v>881</v>
      </c>
      <c r="L1173" s="125">
        <v>1.1440000000000001E-2</v>
      </c>
      <c r="M1173" t="s">
        <v>1514</v>
      </c>
      <c r="N1173" t="s">
        <v>1509</v>
      </c>
      <c r="O1173">
        <v>2021</v>
      </c>
    </row>
    <row r="1174" spans="1:15" hidden="1">
      <c r="A1174" t="s">
        <v>497</v>
      </c>
      <c r="B1174" t="s">
        <v>1415</v>
      </c>
      <c r="C1174" t="s">
        <v>1416</v>
      </c>
      <c r="D1174" t="s">
        <v>1352</v>
      </c>
      <c r="F1174" t="s">
        <v>1355</v>
      </c>
      <c r="G1174" t="s">
        <v>1353</v>
      </c>
      <c r="H1174" t="s">
        <v>1353</v>
      </c>
      <c r="I1174" t="s">
        <v>573</v>
      </c>
      <c r="J1174" t="str">
        <f t="shared" si="25"/>
        <v>Scope 3WTT- pass vehs &amp; travel- landWTT- cars (by market segment)MiniBattery Electric Vehiclemiles</v>
      </c>
      <c r="K1174" t="s">
        <v>882</v>
      </c>
      <c r="L1174" s="125">
        <v>1.8410000000000003E-2</v>
      </c>
      <c r="M1174" t="s">
        <v>1514</v>
      </c>
      <c r="N1174" t="s">
        <v>1509</v>
      </c>
      <c r="O1174">
        <v>2021</v>
      </c>
    </row>
    <row r="1175" spans="1:15" hidden="1">
      <c r="A1175" t="s">
        <v>497</v>
      </c>
      <c r="B1175" t="s">
        <v>1415</v>
      </c>
      <c r="C1175" t="s">
        <v>1416</v>
      </c>
      <c r="D1175" t="s">
        <v>1356</v>
      </c>
      <c r="F1175" t="s">
        <v>142</v>
      </c>
      <c r="G1175" t="s">
        <v>473</v>
      </c>
      <c r="H1175" t="s">
        <v>473</v>
      </c>
      <c r="I1175" t="s">
        <v>573</v>
      </c>
      <c r="J1175" t="str">
        <f t="shared" si="25"/>
        <v>Scope 3WTT- pass vehs &amp; travel- landWTT- cars (by market segment)SuperminiDieselkm</v>
      </c>
      <c r="K1175" t="s">
        <v>883</v>
      </c>
      <c r="L1175" s="125">
        <v>3.1759999999999997E-2</v>
      </c>
      <c r="M1175" t="s">
        <v>1514</v>
      </c>
      <c r="N1175" t="s">
        <v>1509</v>
      </c>
      <c r="O1175">
        <v>2021</v>
      </c>
    </row>
    <row r="1176" spans="1:15" hidden="1">
      <c r="A1176" t="s">
        <v>497</v>
      </c>
      <c r="B1176" t="s">
        <v>1415</v>
      </c>
      <c r="C1176" t="s">
        <v>1416</v>
      </c>
      <c r="D1176" t="s">
        <v>1356</v>
      </c>
      <c r="F1176" t="s">
        <v>142</v>
      </c>
      <c r="G1176" t="s">
        <v>1353</v>
      </c>
      <c r="H1176" t="s">
        <v>1353</v>
      </c>
      <c r="I1176" t="s">
        <v>573</v>
      </c>
      <c r="J1176" t="str">
        <f t="shared" si="25"/>
        <v>Scope 3WTT- pass vehs &amp; travel- landWTT- cars (by market segment)SuperminiDieselmiles</v>
      </c>
      <c r="K1176" t="s">
        <v>884</v>
      </c>
      <c r="L1176" s="125">
        <v>5.1119999999999999E-2</v>
      </c>
      <c r="M1176" t="s">
        <v>1514</v>
      </c>
      <c r="N1176" t="s">
        <v>1509</v>
      </c>
      <c r="O1176">
        <v>2021</v>
      </c>
    </row>
    <row r="1177" spans="1:15" hidden="1">
      <c r="A1177" t="s">
        <v>497</v>
      </c>
      <c r="B1177" t="s">
        <v>1415</v>
      </c>
      <c r="C1177" t="s">
        <v>1416</v>
      </c>
      <c r="D1177" t="s">
        <v>1356</v>
      </c>
      <c r="F1177" t="s">
        <v>211</v>
      </c>
      <c r="G1177" t="s">
        <v>473</v>
      </c>
      <c r="H1177" t="s">
        <v>473</v>
      </c>
      <c r="I1177" t="s">
        <v>573</v>
      </c>
      <c r="J1177" t="str">
        <f t="shared" si="25"/>
        <v>Scope 3WTT- pass vehs &amp; travel- landWTT- cars (by market segment)SuperminiPetrolkm</v>
      </c>
      <c r="K1177" t="s">
        <v>883</v>
      </c>
      <c r="L1177" s="125">
        <v>4.2380000000000001E-2</v>
      </c>
      <c r="M1177" t="s">
        <v>1514</v>
      </c>
      <c r="N1177" t="s">
        <v>1509</v>
      </c>
      <c r="O1177">
        <v>2021</v>
      </c>
    </row>
    <row r="1178" spans="1:15" hidden="1">
      <c r="A1178" t="s">
        <v>497</v>
      </c>
      <c r="B1178" t="s">
        <v>1415</v>
      </c>
      <c r="C1178" t="s">
        <v>1416</v>
      </c>
      <c r="D1178" t="s">
        <v>1356</v>
      </c>
      <c r="F1178" t="s">
        <v>211</v>
      </c>
      <c r="G1178" t="s">
        <v>1353</v>
      </c>
      <c r="H1178" t="s">
        <v>1353</v>
      </c>
      <c r="I1178" t="s">
        <v>573</v>
      </c>
      <c r="J1178" t="str">
        <f t="shared" si="25"/>
        <v>Scope 3WTT- pass vehs &amp; travel- landWTT- cars (by market segment)SuperminiPetrolmiles</v>
      </c>
      <c r="K1178" t="s">
        <v>884</v>
      </c>
      <c r="L1178" s="125">
        <v>6.8199999999999997E-2</v>
      </c>
      <c r="M1178" t="s">
        <v>1514</v>
      </c>
      <c r="N1178" t="s">
        <v>1509</v>
      </c>
      <c r="O1178">
        <v>2021</v>
      </c>
    </row>
    <row r="1179" spans="1:15" hidden="1">
      <c r="A1179" t="s">
        <v>497</v>
      </c>
      <c r="B1179" t="s">
        <v>1415</v>
      </c>
      <c r="C1179" t="s">
        <v>1416</v>
      </c>
      <c r="D1179" t="s">
        <v>1356</v>
      </c>
      <c r="F1179" t="s">
        <v>212</v>
      </c>
      <c r="G1179" t="s">
        <v>473</v>
      </c>
      <c r="H1179" t="s">
        <v>473</v>
      </c>
      <c r="I1179" t="s">
        <v>573</v>
      </c>
      <c r="J1179" t="str">
        <f t="shared" si="25"/>
        <v>Scope 3WTT- pass vehs &amp; travel- landWTT- cars (by market segment)SuperminiUnknownkm</v>
      </c>
      <c r="K1179" t="s">
        <v>883</v>
      </c>
      <c r="L1179" s="125">
        <v>4.079E-2</v>
      </c>
      <c r="M1179" t="s">
        <v>1514</v>
      </c>
      <c r="N1179" t="s">
        <v>1509</v>
      </c>
      <c r="O1179">
        <v>2021</v>
      </c>
    </row>
    <row r="1180" spans="1:15" hidden="1">
      <c r="A1180" t="s">
        <v>497</v>
      </c>
      <c r="B1180" t="s">
        <v>1415</v>
      </c>
      <c r="C1180" t="s">
        <v>1416</v>
      </c>
      <c r="D1180" t="s">
        <v>1356</v>
      </c>
      <c r="F1180" t="s">
        <v>212</v>
      </c>
      <c r="G1180" t="s">
        <v>1353</v>
      </c>
      <c r="H1180" t="s">
        <v>1353</v>
      </c>
      <c r="I1180" t="s">
        <v>573</v>
      </c>
      <c r="J1180" t="str">
        <f t="shared" si="25"/>
        <v>Scope 3WTT- pass vehs &amp; travel- landWTT- cars (by market segment)SuperminiUnknownmiles</v>
      </c>
      <c r="K1180" t="s">
        <v>884</v>
      </c>
      <c r="L1180" s="125">
        <v>6.5640000000000004E-2</v>
      </c>
      <c r="M1180" t="s">
        <v>1514</v>
      </c>
      <c r="N1180" t="s">
        <v>1509</v>
      </c>
      <c r="O1180">
        <v>2021</v>
      </c>
    </row>
    <row r="1181" spans="1:15" hidden="1">
      <c r="A1181" t="s">
        <v>497</v>
      </c>
      <c r="B1181" t="s">
        <v>1415</v>
      </c>
      <c r="C1181" t="s">
        <v>1416</v>
      </c>
      <c r="D1181" t="s">
        <v>1356</v>
      </c>
      <c r="F1181" t="s">
        <v>1354</v>
      </c>
      <c r="G1181" t="s">
        <v>473</v>
      </c>
      <c r="H1181" t="s">
        <v>473</v>
      </c>
      <c r="I1181" t="s">
        <v>573</v>
      </c>
      <c r="J1181" t="str">
        <f t="shared" si="25"/>
        <v>Scope 3WTT- pass vehs &amp; travel- landWTT- cars (by market segment)SuperminiPlug-in Hybrid Electric Vehiclekm</v>
      </c>
      <c r="K1181" t="s">
        <v>883</v>
      </c>
      <c r="L1181" s="125">
        <v>1.4929999999999999E-2</v>
      </c>
      <c r="M1181" t="s">
        <v>1514</v>
      </c>
      <c r="N1181" t="s">
        <v>1509</v>
      </c>
      <c r="O1181">
        <v>2021</v>
      </c>
    </row>
    <row r="1182" spans="1:15" hidden="1">
      <c r="A1182" t="s">
        <v>497</v>
      </c>
      <c r="B1182" t="s">
        <v>1415</v>
      </c>
      <c r="C1182" t="s">
        <v>1416</v>
      </c>
      <c r="D1182" t="s">
        <v>1356</v>
      </c>
      <c r="F1182" t="s">
        <v>1354</v>
      </c>
      <c r="G1182" t="s">
        <v>1353</v>
      </c>
      <c r="H1182" t="s">
        <v>1353</v>
      </c>
      <c r="I1182" t="s">
        <v>573</v>
      </c>
      <c r="J1182" t="str">
        <f t="shared" si="25"/>
        <v>Scope 3WTT- pass vehs &amp; travel- landWTT- cars (by market segment)SuperminiPlug-in Hybrid Electric Vehiclemiles</v>
      </c>
      <c r="K1182" t="s">
        <v>884</v>
      </c>
      <c r="L1182" s="125">
        <v>2.402E-2</v>
      </c>
      <c r="M1182" t="s">
        <v>1514</v>
      </c>
      <c r="N1182" t="s">
        <v>1509</v>
      </c>
      <c r="O1182">
        <v>2021</v>
      </c>
    </row>
    <row r="1183" spans="1:15" hidden="1">
      <c r="A1183" t="s">
        <v>497</v>
      </c>
      <c r="B1183" t="s">
        <v>1415</v>
      </c>
      <c r="C1183" t="s">
        <v>1416</v>
      </c>
      <c r="D1183" t="s">
        <v>1356</v>
      </c>
      <c r="F1183" t="s">
        <v>1355</v>
      </c>
      <c r="G1183" t="s">
        <v>473</v>
      </c>
      <c r="H1183" t="s">
        <v>473</v>
      </c>
      <c r="I1183" t="s">
        <v>573</v>
      </c>
      <c r="J1183" t="str">
        <f t="shared" si="25"/>
        <v>Scope 3WTT- pass vehs &amp; travel- landWTT- cars (by market segment)SuperminiBattery Electric Vehiclekm</v>
      </c>
      <c r="K1183" t="s">
        <v>883</v>
      </c>
      <c r="L1183" s="125">
        <v>1.2019999999999999E-2</v>
      </c>
      <c r="M1183" t="s">
        <v>1514</v>
      </c>
      <c r="N1183" t="s">
        <v>1509</v>
      </c>
      <c r="O1183">
        <v>2021</v>
      </c>
    </row>
    <row r="1184" spans="1:15" hidden="1">
      <c r="A1184" t="s">
        <v>497</v>
      </c>
      <c r="B1184" t="s">
        <v>1415</v>
      </c>
      <c r="C1184" t="s">
        <v>1416</v>
      </c>
      <c r="D1184" t="s">
        <v>1356</v>
      </c>
      <c r="F1184" t="s">
        <v>1355</v>
      </c>
      <c r="G1184" t="s">
        <v>1353</v>
      </c>
      <c r="H1184" t="s">
        <v>1353</v>
      </c>
      <c r="I1184" t="s">
        <v>573</v>
      </c>
      <c r="J1184" t="str">
        <f t="shared" si="25"/>
        <v>Scope 3WTT- pass vehs &amp; travel- landWTT- cars (by market segment)SuperminiBattery Electric Vehiclemiles</v>
      </c>
      <c r="K1184" t="s">
        <v>884</v>
      </c>
      <c r="L1184" s="125">
        <v>1.934E-2</v>
      </c>
      <c r="M1184" t="s">
        <v>1514</v>
      </c>
      <c r="N1184" t="s">
        <v>1509</v>
      </c>
      <c r="O1184">
        <v>2021</v>
      </c>
    </row>
    <row r="1185" spans="1:15" hidden="1">
      <c r="A1185" t="s">
        <v>497</v>
      </c>
      <c r="B1185" t="s">
        <v>1415</v>
      </c>
      <c r="C1185" t="s">
        <v>1416</v>
      </c>
      <c r="D1185" t="s">
        <v>1357</v>
      </c>
      <c r="F1185" t="s">
        <v>142</v>
      </c>
      <c r="G1185" t="s">
        <v>473</v>
      </c>
      <c r="H1185" t="s">
        <v>473</v>
      </c>
      <c r="I1185" t="s">
        <v>573</v>
      </c>
      <c r="J1185" t="str">
        <f t="shared" si="25"/>
        <v>Scope 3WTT- pass vehs &amp; travel- landWTT- cars (by market segment)Lower mediumDieselkm</v>
      </c>
      <c r="K1185" t="s">
        <v>885</v>
      </c>
      <c r="L1185" s="125">
        <v>3.4790000000000001E-2</v>
      </c>
      <c r="M1185" t="s">
        <v>1514</v>
      </c>
      <c r="N1185" t="s">
        <v>1509</v>
      </c>
      <c r="O1185">
        <v>2021</v>
      </c>
    </row>
    <row r="1186" spans="1:15" hidden="1">
      <c r="A1186" t="s">
        <v>497</v>
      </c>
      <c r="B1186" t="s">
        <v>1415</v>
      </c>
      <c r="C1186" t="s">
        <v>1416</v>
      </c>
      <c r="D1186" t="s">
        <v>1357</v>
      </c>
      <c r="F1186" t="s">
        <v>142</v>
      </c>
      <c r="G1186" t="s">
        <v>1353</v>
      </c>
      <c r="H1186" t="s">
        <v>1353</v>
      </c>
      <c r="I1186" t="s">
        <v>573</v>
      </c>
      <c r="J1186" t="str">
        <f t="shared" si="25"/>
        <v>Scope 3WTT- pass vehs &amp; travel- landWTT- cars (by market segment)Lower mediumDieselmiles</v>
      </c>
      <c r="K1186" t="s">
        <v>886</v>
      </c>
      <c r="L1186" s="125">
        <v>5.5989999999999998E-2</v>
      </c>
      <c r="M1186" t="s">
        <v>1514</v>
      </c>
      <c r="N1186" t="s">
        <v>1509</v>
      </c>
      <c r="O1186">
        <v>2021</v>
      </c>
    </row>
    <row r="1187" spans="1:15" hidden="1">
      <c r="A1187" t="s">
        <v>497</v>
      </c>
      <c r="B1187" t="s">
        <v>1415</v>
      </c>
      <c r="C1187" t="s">
        <v>1416</v>
      </c>
      <c r="D1187" t="s">
        <v>1357</v>
      </c>
      <c r="F1187" t="s">
        <v>211</v>
      </c>
      <c r="G1187" t="s">
        <v>473</v>
      </c>
      <c r="H1187" t="s">
        <v>473</v>
      </c>
      <c r="I1187" t="s">
        <v>573</v>
      </c>
      <c r="J1187" t="str">
        <f t="shared" si="25"/>
        <v>Scope 3WTT- pass vehs &amp; travel- landWTT- cars (by market segment)Lower mediumPetrolkm</v>
      </c>
      <c r="K1187" t="s">
        <v>885</v>
      </c>
      <c r="L1187" s="125">
        <v>4.904E-2</v>
      </c>
      <c r="M1187" t="s">
        <v>1514</v>
      </c>
      <c r="N1187" t="s">
        <v>1509</v>
      </c>
      <c r="O1187">
        <v>2021</v>
      </c>
    </row>
    <row r="1188" spans="1:15" hidden="1">
      <c r="A1188" t="s">
        <v>497</v>
      </c>
      <c r="B1188" t="s">
        <v>1415</v>
      </c>
      <c r="C1188" t="s">
        <v>1416</v>
      </c>
      <c r="D1188" t="s">
        <v>1357</v>
      </c>
      <c r="F1188" t="s">
        <v>211</v>
      </c>
      <c r="G1188" t="s">
        <v>1353</v>
      </c>
      <c r="H1188" t="s">
        <v>1353</v>
      </c>
      <c r="I1188" t="s">
        <v>573</v>
      </c>
      <c r="J1188" t="str">
        <f t="shared" si="25"/>
        <v>Scope 3WTT- pass vehs &amp; travel- landWTT- cars (by market segment)Lower mediumPetrolmiles</v>
      </c>
      <c r="K1188" t="s">
        <v>886</v>
      </c>
      <c r="L1188" s="125">
        <v>7.8920000000000004E-2</v>
      </c>
      <c r="M1188" t="s">
        <v>1514</v>
      </c>
      <c r="N1188" t="s">
        <v>1509</v>
      </c>
      <c r="O1188">
        <v>2021</v>
      </c>
    </row>
    <row r="1189" spans="1:15" hidden="1">
      <c r="A1189" t="s">
        <v>497</v>
      </c>
      <c r="B1189" t="s">
        <v>1415</v>
      </c>
      <c r="C1189" t="s">
        <v>1416</v>
      </c>
      <c r="D1189" t="s">
        <v>1357</v>
      </c>
      <c r="F1189" t="s">
        <v>212</v>
      </c>
      <c r="G1189" t="s">
        <v>473</v>
      </c>
      <c r="H1189" t="s">
        <v>473</v>
      </c>
      <c r="I1189" t="s">
        <v>573</v>
      </c>
      <c r="J1189" t="str">
        <f t="shared" si="25"/>
        <v>Scope 3WTT- pass vehs &amp; travel- landWTT- cars (by market segment)Lower mediumUnknownkm</v>
      </c>
      <c r="K1189" t="s">
        <v>885</v>
      </c>
      <c r="L1189" s="125">
        <v>4.1919999999999999E-2</v>
      </c>
      <c r="M1189" t="s">
        <v>1514</v>
      </c>
      <c r="N1189" t="s">
        <v>1509</v>
      </c>
      <c r="O1189">
        <v>2021</v>
      </c>
    </row>
    <row r="1190" spans="1:15" hidden="1">
      <c r="A1190" t="s">
        <v>497</v>
      </c>
      <c r="B1190" t="s">
        <v>1415</v>
      </c>
      <c r="C1190" t="s">
        <v>1416</v>
      </c>
      <c r="D1190" t="s">
        <v>1357</v>
      </c>
      <c r="F1190" t="s">
        <v>212</v>
      </c>
      <c r="G1190" t="s">
        <v>1353</v>
      </c>
      <c r="H1190" t="s">
        <v>1353</v>
      </c>
      <c r="I1190" t="s">
        <v>573</v>
      </c>
      <c r="J1190" t="str">
        <f t="shared" si="25"/>
        <v>Scope 3WTT- pass vehs &amp; travel- landWTT- cars (by market segment)Lower mediumUnknownmiles</v>
      </c>
      <c r="K1190" t="s">
        <v>886</v>
      </c>
      <c r="L1190" s="125">
        <v>6.7460000000000006E-2</v>
      </c>
      <c r="M1190" t="s">
        <v>1514</v>
      </c>
      <c r="N1190" t="s">
        <v>1509</v>
      </c>
      <c r="O1190">
        <v>2021</v>
      </c>
    </row>
    <row r="1191" spans="1:15" hidden="1">
      <c r="A1191" t="s">
        <v>497</v>
      </c>
      <c r="B1191" t="s">
        <v>1415</v>
      </c>
      <c r="C1191" t="s">
        <v>1416</v>
      </c>
      <c r="D1191" t="s">
        <v>1357</v>
      </c>
      <c r="F1191" t="s">
        <v>1354</v>
      </c>
      <c r="G1191" t="s">
        <v>473</v>
      </c>
      <c r="H1191" t="s">
        <v>473</v>
      </c>
      <c r="I1191" t="s">
        <v>573</v>
      </c>
      <c r="J1191" t="str">
        <f t="shared" si="25"/>
        <v>Scope 3WTT- pass vehs &amp; travel- landWTT- cars (by market segment)Lower mediumPlug-in Hybrid Electric Vehiclekm</v>
      </c>
      <c r="K1191" t="s">
        <v>885</v>
      </c>
      <c r="L1191" s="125">
        <v>2.4409999999999998E-2</v>
      </c>
      <c r="M1191" t="s">
        <v>1514</v>
      </c>
      <c r="N1191" t="s">
        <v>1509</v>
      </c>
      <c r="O1191">
        <v>2021</v>
      </c>
    </row>
    <row r="1192" spans="1:15" hidden="1">
      <c r="A1192" t="s">
        <v>497</v>
      </c>
      <c r="B1192" t="s">
        <v>1415</v>
      </c>
      <c r="C1192" t="s">
        <v>1416</v>
      </c>
      <c r="D1192" t="s">
        <v>1357</v>
      </c>
      <c r="F1192" t="s">
        <v>1354</v>
      </c>
      <c r="G1192" t="s">
        <v>1353</v>
      </c>
      <c r="H1192" t="s">
        <v>1353</v>
      </c>
      <c r="I1192" t="s">
        <v>573</v>
      </c>
      <c r="J1192" t="str">
        <f t="shared" si="25"/>
        <v>Scope 3WTT- pass vehs &amp; travel- landWTT- cars (by market segment)Lower mediumPlug-in Hybrid Electric Vehiclemiles</v>
      </c>
      <c r="K1192" t="s">
        <v>886</v>
      </c>
      <c r="L1192" s="125">
        <v>3.9280000000000002E-2</v>
      </c>
      <c r="M1192" t="s">
        <v>1514</v>
      </c>
      <c r="N1192" t="s">
        <v>1509</v>
      </c>
      <c r="O1192">
        <v>2021</v>
      </c>
    </row>
    <row r="1193" spans="1:15" hidden="1">
      <c r="A1193" t="s">
        <v>497</v>
      </c>
      <c r="B1193" t="s">
        <v>1415</v>
      </c>
      <c r="C1193" t="s">
        <v>1416</v>
      </c>
      <c r="D1193" t="s">
        <v>1357</v>
      </c>
      <c r="F1193" t="s">
        <v>1355</v>
      </c>
      <c r="G1193" t="s">
        <v>473</v>
      </c>
      <c r="H1193" t="s">
        <v>473</v>
      </c>
      <c r="I1193" t="s">
        <v>573</v>
      </c>
      <c r="J1193" t="str">
        <f t="shared" si="25"/>
        <v>Scope 3WTT- pass vehs &amp; travel- landWTT- cars (by market segment)Lower mediumBattery Electric Vehiclekm</v>
      </c>
      <c r="K1193" t="s">
        <v>885</v>
      </c>
      <c r="L1193" s="125">
        <v>1.3689999999999999E-2</v>
      </c>
      <c r="M1193" t="s">
        <v>1514</v>
      </c>
      <c r="N1193" t="s">
        <v>1509</v>
      </c>
      <c r="O1193">
        <v>2021</v>
      </c>
    </row>
    <row r="1194" spans="1:15" hidden="1">
      <c r="A1194" t="s">
        <v>497</v>
      </c>
      <c r="B1194" t="s">
        <v>1415</v>
      </c>
      <c r="C1194" t="s">
        <v>1416</v>
      </c>
      <c r="D1194" t="s">
        <v>1357</v>
      </c>
      <c r="F1194" t="s">
        <v>1355</v>
      </c>
      <c r="G1194" t="s">
        <v>1353</v>
      </c>
      <c r="H1194" t="s">
        <v>1353</v>
      </c>
      <c r="I1194" t="s">
        <v>573</v>
      </c>
      <c r="J1194" t="str">
        <f t="shared" si="25"/>
        <v>Scope 3WTT- pass vehs &amp; travel- landWTT- cars (by market segment)Lower mediumBattery Electric Vehiclemiles</v>
      </c>
      <c r="K1194" t="s">
        <v>886</v>
      </c>
      <c r="L1194" s="125">
        <v>2.2030000000000001E-2</v>
      </c>
      <c r="M1194" t="s">
        <v>1514</v>
      </c>
      <c r="N1194" t="s">
        <v>1509</v>
      </c>
      <c r="O1194">
        <v>2021</v>
      </c>
    </row>
    <row r="1195" spans="1:15" hidden="1">
      <c r="A1195" t="s">
        <v>497</v>
      </c>
      <c r="B1195" t="s">
        <v>1415</v>
      </c>
      <c r="C1195" t="s">
        <v>1416</v>
      </c>
      <c r="D1195" t="s">
        <v>1358</v>
      </c>
      <c r="F1195" t="s">
        <v>142</v>
      </c>
      <c r="G1195" t="s">
        <v>473</v>
      </c>
      <c r="H1195" t="s">
        <v>473</v>
      </c>
      <c r="I1195" t="s">
        <v>573</v>
      </c>
      <c r="J1195" t="str">
        <f t="shared" si="25"/>
        <v>Scope 3WTT- pass vehs &amp; travel- landWTT- cars (by market segment)Upper mediumDieselkm</v>
      </c>
      <c r="K1195" t="s">
        <v>887</v>
      </c>
      <c r="L1195" s="125">
        <v>3.8850000000000003E-2</v>
      </c>
      <c r="M1195" t="s">
        <v>1514</v>
      </c>
      <c r="N1195" t="s">
        <v>1509</v>
      </c>
      <c r="O1195">
        <v>2021</v>
      </c>
    </row>
    <row r="1196" spans="1:15" hidden="1">
      <c r="A1196" t="s">
        <v>497</v>
      </c>
      <c r="B1196" t="s">
        <v>1415</v>
      </c>
      <c r="C1196" t="s">
        <v>1416</v>
      </c>
      <c r="D1196" t="s">
        <v>1358</v>
      </c>
      <c r="F1196" t="s">
        <v>142</v>
      </c>
      <c r="G1196" t="s">
        <v>1353</v>
      </c>
      <c r="H1196" t="s">
        <v>1353</v>
      </c>
      <c r="I1196" t="s">
        <v>573</v>
      </c>
      <c r="J1196" t="str">
        <f t="shared" si="25"/>
        <v>Scope 3WTT- pass vehs &amp; travel- landWTT- cars (by market segment)Upper mediumDieselmiles</v>
      </c>
      <c r="K1196" t="s">
        <v>888</v>
      </c>
      <c r="L1196" s="125">
        <v>6.2520000000000006E-2</v>
      </c>
      <c r="M1196" t="s">
        <v>1514</v>
      </c>
      <c r="N1196" t="s">
        <v>1509</v>
      </c>
      <c r="O1196">
        <v>2021</v>
      </c>
    </row>
    <row r="1197" spans="1:15" hidden="1">
      <c r="A1197" t="s">
        <v>497</v>
      </c>
      <c r="B1197" t="s">
        <v>1415</v>
      </c>
      <c r="C1197" t="s">
        <v>1416</v>
      </c>
      <c r="D1197" t="s">
        <v>1358</v>
      </c>
      <c r="F1197" t="s">
        <v>211</v>
      </c>
      <c r="G1197" t="s">
        <v>473</v>
      </c>
      <c r="H1197" t="s">
        <v>473</v>
      </c>
      <c r="I1197" t="s">
        <v>573</v>
      </c>
      <c r="J1197" t="str">
        <f t="shared" si="25"/>
        <v>Scope 3WTT- pass vehs &amp; travel- landWTT- cars (by market segment)Upper mediumPetrolkm</v>
      </c>
      <c r="K1197" t="s">
        <v>887</v>
      </c>
      <c r="L1197" s="125">
        <v>5.7090000000000002E-2</v>
      </c>
      <c r="M1197" t="s">
        <v>1514</v>
      </c>
      <c r="N1197" t="s">
        <v>1509</v>
      </c>
      <c r="O1197">
        <v>2021</v>
      </c>
    </row>
    <row r="1198" spans="1:15" hidden="1">
      <c r="A1198" t="s">
        <v>497</v>
      </c>
      <c r="B1198" t="s">
        <v>1415</v>
      </c>
      <c r="C1198" t="s">
        <v>1416</v>
      </c>
      <c r="D1198" t="s">
        <v>1358</v>
      </c>
      <c r="F1198" t="s">
        <v>211</v>
      </c>
      <c r="G1198" t="s">
        <v>1353</v>
      </c>
      <c r="H1198" t="s">
        <v>1353</v>
      </c>
      <c r="I1198" t="s">
        <v>573</v>
      </c>
      <c r="J1198" t="str">
        <f t="shared" si="25"/>
        <v>Scope 3WTT- pass vehs &amp; travel- landWTT- cars (by market segment)Upper mediumPetrolmiles</v>
      </c>
      <c r="K1198" t="s">
        <v>888</v>
      </c>
      <c r="L1198" s="125">
        <v>9.1880000000000003E-2</v>
      </c>
      <c r="M1198" t="s">
        <v>1514</v>
      </c>
      <c r="N1198" t="s">
        <v>1509</v>
      </c>
      <c r="O1198">
        <v>2021</v>
      </c>
    </row>
    <row r="1199" spans="1:15" hidden="1">
      <c r="A1199" t="s">
        <v>497</v>
      </c>
      <c r="B1199" t="s">
        <v>1415</v>
      </c>
      <c r="C1199" t="s">
        <v>1416</v>
      </c>
      <c r="D1199" t="s">
        <v>1358</v>
      </c>
      <c r="F1199" t="s">
        <v>212</v>
      </c>
      <c r="G1199" t="s">
        <v>473</v>
      </c>
      <c r="H1199" t="s">
        <v>473</v>
      </c>
      <c r="I1199" t="s">
        <v>573</v>
      </c>
      <c r="J1199" t="str">
        <f t="shared" si="25"/>
        <v>Scope 3WTT- pass vehs &amp; travel- landWTT- cars (by market segment)Upper mediumUnknownkm</v>
      </c>
      <c r="K1199" t="s">
        <v>887</v>
      </c>
      <c r="L1199" s="125">
        <v>4.2759999999999999E-2</v>
      </c>
      <c r="M1199" t="s">
        <v>1514</v>
      </c>
      <c r="N1199" t="s">
        <v>1509</v>
      </c>
      <c r="O1199">
        <v>2021</v>
      </c>
    </row>
    <row r="1200" spans="1:15" hidden="1">
      <c r="A1200" t="s">
        <v>497</v>
      </c>
      <c r="B1200" t="s">
        <v>1415</v>
      </c>
      <c r="C1200" t="s">
        <v>1416</v>
      </c>
      <c r="D1200" t="s">
        <v>1358</v>
      </c>
      <c r="F1200" t="s">
        <v>212</v>
      </c>
      <c r="G1200" t="s">
        <v>1353</v>
      </c>
      <c r="H1200" t="s">
        <v>1353</v>
      </c>
      <c r="I1200" t="s">
        <v>573</v>
      </c>
      <c r="J1200" t="str">
        <f t="shared" si="25"/>
        <v>Scope 3WTT- pass vehs &amp; travel- landWTT- cars (by market segment)Upper mediumUnknownmiles</v>
      </c>
      <c r="K1200" t="s">
        <v>888</v>
      </c>
      <c r="L1200" s="125">
        <v>6.8820000000000006E-2</v>
      </c>
      <c r="M1200" t="s">
        <v>1514</v>
      </c>
      <c r="N1200" t="s">
        <v>1509</v>
      </c>
      <c r="O1200">
        <v>2021</v>
      </c>
    </row>
    <row r="1201" spans="1:15" hidden="1">
      <c r="A1201" t="s">
        <v>497</v>
      </c>
      <c r="B1201" t="s">
        <v>1415</v>
      </c>
      <c r="C1201" t="s">
        <v>1416</v>
      </c>
      <c r="D1201" t="s">
        <v>1358</v>
      </c>
      <c r="F1201" t="s">
        <v>1354</v>
      </c>
      <c r="G1201" t="s">
        <v>473</v>
      </c>
      <c r="H1201" t="s">
        <v>473</v>
      </c>
      <c r="I1201" t="s">
        <v>573</v>
      </c>
      <c r="J1201" t="str">
        <f t="shared" si="25"/>
        <v>Scope 3WTT- pass vehs &amp; travel- landWTT- cars (by market segment)Upper mediumPlug-in Hybrid Electric Vehiclekm</v>
      </c>
      <c r="K1201" t="s">
        <v>887</v>
      </c>
      <c r="L1201" s="125">
        <v>2.5440000000000001E-2</v>
      </c>
      <c r="M1201" t="s">
        <v>1514</v>
      </c>
      <c r="N1201" t="s">
        <v>1509</v>
      </c>
      <c r="O1201">
        <v>2021</v>
      </c>
    </row>
    <row r="1202" spans="1:15" hidden="1">
      <c r="A1202" t="s">
        <v>497</v>
      </c>
      <c r="B1202" t="s">
        <v>1415</v>
      </c>
      <c r="C1202" t="s">
        <v>1416</v>
      </c>
      <c r="D1202" t="s">
        <v>1358</v>
      </c>
      <c r="F1202" t="s">
        <v>1354</v>
      </c>
      <c r="G1202" t="s">
        <v>1353</v>
      </c>
      <c r="H1202" t="s">
        <v>1353</v>
      </c>
      <c r="I1202" t="s">
        <v>573</v>
      </c>
      <c r="J1202" t="str">
        <f t="shared" si="25"/>
        <v>Scope 3WTT- pass vehs &amp; travel- landWTT- cars (by market segment)Upper mediumPlug-in Hybrid Electric Vehiclemiles</v>
      </c>
      <c r="K1202" t="s">
        <v>888</v>
      </c>
      <c r="L1202" s="125">
        <v>4.0939999999999997E-2</v>
      </c>
      <c r="M1202" t="s">
        <v>1514</v>
      </c>
      <c r="N1202" t="s">
        <v>1509</v>
      </c>
      <c r="O1202">
        <v>2021</v>
      </c>
    </row>
    <row r="1203" spans="1:15" hidden="1">
      <c r="A1203" t="s">
        <v>497</v>
      </c>
      <c r="B1203" t="s">
        <v>1415</v>
      </c>
      <c r="C1203" t="s">
        <v>1416</v>
      </c>
      <c r="D1203" t="s">
        <v>1358</v>
      </c>
      <c r="F1203" t="s">
        <v>1355</v>
      </c>
      <c r="G1203" t="s">
        <v>473</v>
      </c>
      <c r="H1203" t="s">
        <v>473</v>
      </c>
      <c r="I1203" t="s">
        <v>573</v>
      </c>
      <c r="J1203" t="str">
        <f t="shared" si="25"/>
        <v>Scope 3WTT- pass vehs &amp; travel- landWTT- cars (by market segment)Upper mediumBattery Electric Vehiclekm</v>
      </c>
      <c r="K1203" t="s">
        <v>887</v>
      </c>
      <c r="L1203" s="125">
        <v>1.0109999999999999E-2</v>
      </c>
      <c r="M1203" t="s">
        <v>1514</v>
      </c>
      <c r="N1203" t="s">
        <v>1509</v>
      </c>
      <c r="O1203">
        <v>2021</v>
      </c>
    </row>
    <row r="1204" spans="1:15" hidden="1">
      <c r="A1204" t="s">
        <v>497</v>
      </c>
      <c r="B1204" t="s">
        <v>1415</v>
      </c>
      <c r="C1204" t="s">
        <v>1416</v>
      </c>
      <c r="D1204" t="s">
        <v>1358</v>
      </c>
      <c r="F1204" t="s">
        <v>1355</v>
      </c>
      <c r="G1204" t="s">
        <v>1353</v>
      </c>
      <c r="H1204" t="s">
        <v>1353</v>
      </c>
      <c r="I1204" t="s">
        <v>573</v>
      </c>
      <c r="J1204" t="str">
        <f t="shared" si="25"/>
        <v>Scope 3WTT- pass vehs &amp; travel- landWTT- cars (by market segment)Upper mediumBattery Electric Vehiclemiles</v>
      </c>
      <c r="K1204" t="s">
        <v>888</v>
      </c>
      <c r="L1204" s="125">
        <v>1.627E-2</v>
      </c>
      <c r="M1204" t="s">
        <v>1514</v>
      </c>
      <c r="N1204" t="s">
        <v>1509</v>
      </c>
      <c r="O1204">
        <v>2021</v>
      </c>
    </row>
    <row r="1205" spans="1:15" hidden="1">
      <c r="A1205" t="s">
        <v>497</v>
      </c>
      <c r="B1205" t="s">
        <v>1415</v>
      </c>
      <c r="C1205" t="s">
        <v>1416</v>
      </c>
      <c r="D1205" t="s">
        <v>1359</v>
      </c>
      <c r="F1205" t="s">
        <v>142</v>
      </c>
      <c r="G1205" t="s">
        <v>473</v>
      </c>
      <c r="H1205" t="s">
        <v>473</v>
      </c>
      <c r="I1205" t="s">
        <v>573</v>
      </c>
      <c r="J1205" t="str">
        <f t="shared" si="25"/>
        <v>Scope 3WTT- pass vehs &amp; travel- landWTT- cars (by market segment)ExecutiveDieselkm</v>
      </c>
      <c r="K1205" t="s">
        <v>889</v>
      </c>
      <c r="L1205" s="125">
        <v>4.2410000000000003E-2</v>
      </c>
      <c r="M1205" t="s">
        <v>1514</v>
      </c>
      <c r="N1205" t="s">
        <v>1509</v>
      </c>
      <c r="O1205">
        <v>2021</v>
      </c>
    </row>
    <row r="1206" spans="1:15" hidden="1">
      <c r="A1206" t="s">
        <v>497</v>
      </c>
      <c r="B1206" t="s">
        <v>1415</v>
      </c>
      <c r="C1206" t="s">
        <v>1416</v>
      </c>
      <c r="D1206" t="s">
        <v>1359</v>
      </c>
      <c r="F1206" t="s">
        <v>142</v>
      </c>
      <c r="G1206" t="s">
        <v>1353</v>
      </c>
      <c r="H1206" t="s">
        <v>1353</v>
      </c>
      <c r="I1206" t="s">
        <v>573</v>
      </c>
      <c r="J1206" t="str">
        <f t="shared" si="25"/>
        <v>Scope 3WTT- pass vehs &amp; travel- landWTT- cars (by market segment)ExecutiveDieselmiles</v>
      </c>
      <c r="K1206" t="s">
        <v>890</v>
      </c>
      <c r="L1206" s="125">
        <v>6.8250000000000005E-2</v>
      </c>
      <c r="M1206" t="s">
        <v>1514</v>
      </c>
      <c r="N1206" t="s">
        <v>1509</v>
      </c>
      <c r="O1206">
        <v>2021</v>
      </c>
    </row>
    <row r="1207" spans="1:15" hidden="1">
      <c r="A1207" t="s">
        <v>497</v>
      </c>
      <c r="B1207" t="s">
        <v>1415</v>
      </c>
      <c r="C1207" t="s">
        <v>1416</v>
      </c>
      <c r="D1207" t="s">
        <v>1359</v>
      </c>
      <c r="F1207" t="s">
        <v>211</v>
      </c>
      <c r="G1207" t="s">
        <v>473</v>
      </c>
      <c r="H1207" t="s">
        <v>473</v>
      </c>
      <c r="I1207" t="s">
        <v>573</v>
      </c>
      <c r="J1207" t="str">
        <f t="shared" si="25"/>
        <v>Scope 3WTT- pass vehs &amp; travel- landWTT- cars (by market segment)ExecutivePetrolkm</v>
      </c>
      <c r="K1207" t="s">
        <v>889</v>
      </c>
      <c r="L1207" s="125">
        <v>6.2670000000000003E-2</v>
      </c>
      <c r="M1207" t="s">
        <v>1514</v>
      </c>
      <c r="N1207" t="s">
        <v>1509</v>
      </c>
      <c r="O1207">
        <v>2021</v>
      </c>
    </row>
    <row r="1208" spans="1:15" hidden="1">
      <c r="A1208" t="s">
        <v>497</v>
      </c>
      <c r="B1208" t="s">
        <v>1415</v>
      </c>
      <c r="C1208" t="s">
        <v>1416</v>
      </c>
      <c r="D1208" t="s">
        <v>1359</v>
      </c>
      <c r="F1208" t="s">
        <v>211</v>
      </c>
      <c r="G1208" t="s">
        <v>1353</v>
      </c>
      <c r="H1208" t="s">
        <v>1353</v>
      </c>
      <c r="I1208" t="s">
        <v>573</v>
      </c>
      <c r="J1208" t="str">
        <f t="shared" si="25"/>
        <v>Scope 3WTT- pass vehs &amp; travel- landWTT- cars (by market segment)ExecutivePetrolmiles</v>
      </c>
      <c r="K1208" t="s">
        <v>890</v>
      </c>
      <c r="L1208" s="125">
        <v>0.10086000000000001</v>
      </c>
      <c r="M1208" t="s">
        <v>1514</v>
      </c>
      <c r="N1208" t="s">
        <v>1509</v>
      </c>
      <c r="O1208">
        <v>2021</v>
      </c>
    </row>
    <row r="1209" spans="1:15" hidden="1">
      <c r="A1209" t="s">
        <v>497</v>
      </c>
      <c r="B1209" t="s">
        <v>1415</v>
      </c>
      <c r="C1209" t="s">
        <v>1416</v>
      </c>
      <c r="D1209" t="s">
        <v>1359</v>
      </c>
      <c r="F1209" t="s">
        <v>212</v>
      </c>
      <c r="G1209" t="s">
        <v>473</v>
      </c>
      <c r="H1209" t="s">
        <v>473</v>
      </c>
      <c r="I1209" t="s">
        <v>573</v>
      </c>
      <c r="J1209" t="str">
        <f t="shared" si="25"/>
        <v>Scope 3WTT- pass vehs &amp; travel- landWTT- cars (by market segment)ExecutiveUnknownkm</v>
      </c>
      <c r="K1209" t="s">
        <v>889</v>
      </c>
      <c r="L1209" s="125">
        <v>4.7239999999999997E-2</v>
      </c>
      <c r="M1209" t="s">
        <v>1514</v>
      </c>
      <c r="N1209" t="s">
        <v>1509</v>
      </c>
      <c r="O1209">
        <v>2021</v>
      </c>
    </row>
    <row r="1210" spans="1:15" hidden="1">
      <c r="A1210" t="s">
        <v>497</v>
      </c>
      <c r="B1210" t="s">
        <v>1415</v>
      </c>
      <c r="C1210" t="s">
        <v>1416</v>
      </c>
      <c r="D1210" t="s">
        <v>1359</v>
      </c>
      <c r="F1210" t="s">
        <v>212</v>
      </c>
      <c r="G1210" t="s">
        <v>1353</v>
      </c>
      <c r="H1210" t="s">
        <v>1353</v>
      </c>
      <c r="I1210" t="s">
        <v>573</v>
      </c>
      <c r="J1210" t="str">
        <f t="shared" si="25"/>
        <v>Scope 3WTT- pass vehs &amp; travel- landWTT- cars (by market segment)ExecutiveUnknownmiles</v>
      </c>
      <c r="K1210" t="s">
        <v>890</v>
      </c>
      <c r="L1210" s="125">
        <v>7.6020000000000004E-2</v>
      </c>
      <c r="M1210" t="s">
        <v>1514</v>
      </c>
      <c r="N1210" t="s">
        <v>1509</v>
      </c>
      <c r="O1210">
        <v>2021</v>
      </c>
    </row>
    <row r="1211" spans="1:15" hidden="1">
      <c r="A1211" t="s">
        <v>497</v>
      </c>
      <c r="B1211" t="s">
        <v>1415</v>
      </c>
      <c r="C1211" t="s">
        <v>1416</v>
      </c>
      <c r="D1211" t="s">
        <v>1359</v>
      </c>
      <c r="F1211" t="s">
        <v>1354</v>
      </c>
      <c r="G1211" t="s">
        <v>473</v>
      </c>
      <c r="H1211" t="s">
        <v>473</v>
      </c>
      <c r="I1211" t="s">
        <v>573</v>
      </c>
      <c r="J1211" t="str">
        <f t="shared" si="25"/>
        <v>Scope 3WTT- pass vehs &amp; travel- landWTT- cars (by market segment)ExecutivePlug-in Hybrid Electric Vehiclekm</v>
      </c>
      <c r="K1211" t="s">
        <v>889</v>
      </c>
      <c r="L1211" s="125">
        <v>2.572E-2</v>
      </c>
      <c r="M1211" t="s">
        <v>1514</v>
      </c>
      <c r="N1211" t="s">
        <v>1509</v>
      </c>
      <c r="O1211">
        <v>2021</v>
      </c>
    </row>
    <row r="1212" spans="1:15" hidden="1">
      <c r="A1212" t="s">
        <v>497</v>
      </c>
      <c r="B1212" t="s">
        <v>1415</v>
      </c>
      <c r="C1212" t="s">
        <v>1416</v>
      </c>
      <c r="D1212" t="s">
        <v>1359</v>
      </c>
      <c r="F1212" t="s">
        <v>1354</v>
      </c>
      <c r="G1212" t="s">
        <v>1353</v>
      </c>
      <c r="H1212" t="s">
        <v>1353</v>
      </c>
      <c r="I1212" t="s">
        <v>573</v>
      </c>
      <c r="J1212" t="str">
        <f t="shared" si="25"/>
        <v>Scope 3WTT- pass vehs &amp; travel- landWTT- cars (by market segment)ExecutivePlug-in Hybrid Electric Vehiclemiles</v>
      </c>
      <c r="K1212" t="s">
        <v>890</v>
      </c>
      <c r="L1212" s="125">
        <v>4.1389999999999996E-2</v>
      </c>
      <c r="M1212" t="s">
        <v>1514</v>
      </c>
      <c r="N1212" t="s">
        <v>1509</v>
      </c>
      <c r="O1212">
        <v>2021</v>
      </c>
    </row>
    <row r="1213" spans="1:15" hidden="1">
      <c r="A1213" t="s">
        <v>497</v>
      </c>
      <c r="B1213" t="s">
        <v>1415</v>
      </c>
      <c r="C1213" t="s">
        <v>1416</v>
      </c>
      <c r="D1213" t="s">
        <v>1359</v>
      </c>
      <c r="F1213" t="s">
        <v>1355</v>
      </c>
      <c r="G1213" t="s">
        <v>473</v>
      </c>
      <c r="H1213" t="s">
        <v>473</v>
      </c>
      <c r="I1213" t="s">
        <v>573</v>
      </c>
      <c r="J1213" t="str">
        <f t="shared" si="25"/>
        <v>Scope 3WTT- pass vehs &amp; travel- landWTT- cars (by market segment)ExecutiveBattery Electric Vehiclekm</v>
      </c>
      <c r="K1213" t="s">
        <v>889</v>
      </c>
      <c r="L1213" s="125">
        <v>1.333E-2</v>
      </c>
      <c r="M1213" t="s">
        <v>1514</v>
      </c>
      <c r="N1213" t="s">
        <v>1509</v>
      </c>
      <c r="O1213">
        <v>2021</v>
      </c>
    </row>
    <row r="1214" spans="1:15" hidden="1">
      <c r="A1214" t="s">
        <v>497</v>
      </c>
      <c r="B1214" t="s">
        <v>1415</v>
      </c>
      <c r="C1214" t="s">
        <v>1416</v>
      </c>
      <c r="D1214" t="s">
        <v>1359</v>
      </c>
      <c r="F1214" t="s">
        <v>1355</v>
      </c>
      <c r="G1214" t="s">
        <v>1353</v>
      </c>
      <c r="H1214" t="s">
        <v>1353</v>
      </c>
      <c r="I1214" t="s">
        <v>573</v>
      </c>
      <c r="J1214" t="str">
        <f t="shared" si="25"/>
        <v>Scope 3WTT- pass vehs &amp; travel- landWTT- cars (by market segment)ExecutiveBattery Electric Vehiclemiles</v>
      </c>
      <c r="K1214" t="s">
        <v>890</v>
      </c>
      <c r="L1214" s="125">
        <v>2.1470000000000003E-2</v>
      </c>
      <c r="M1214" t="s">
        <v>1514</v>
      </c>
      <c r="N1214" t="s">
        <v>1509</v>
      </c>
      <c r="O1214">
        <v>2021</v>
      </c>
    </row>
    <row r="1215" spans="1:15" hidden="1">
      <c r="A1215" t="s">
        <v>497</v>
      </c>
      <c r="B1215" t="s">
        <v>1415</v>
      </c>
      <c r="C1215" t="s">
        <v>1416</v>
      </c>
      <c r="D1215" t="s">
        <v>1360</v>
      </c>
      <c r="F1215" t="s">
        <v>142</v>
      </c>
      <c r="G1215" t="s">
        <v>473</v>
      </c>
      <c r="H1215" t="s">
        <v>473</v>
      </c>
      <c r="I1215" t="s">
        <v>573</v>
      </c>
      <c r="J1215" t="str">
        <f t="shared" si="25"/>
        <v>Scope 3WTT- pass vehs &amp; travel- landWTT- cars (by market segment)LuxuryDieselkm</v>
      </c>
      <c r="K1215" t="s">
        <v>891</v>
      </c>
      <c r="L1215" s="125">
        <v>5.1709999999999999E-2</v>
      </c>
      <c r="M1215" t="s">
        <v>1514</v>
      </c>
      <c r="N1215" t="s">
        <v>1509</v>
      </c>
      <c r="O1215">
        <v>2021</v>
      </c>
    </row>
    <row r="1216" spans="1:15" hidden="1">
      <c r="A1216" t="s">
        <v>497</v>
      </c>
      <c r="B1216" t="s">
        <v>1415</v>
      </c>
      <c r="C1216" t="s">
        <v>1416</v>
      </c>
      <c r="D1216" t="s">
        <v>1360</v>
      </c>
      <c r="F1216" t="s">
        <v>142</v>
      </c>
      <c r="G1216" t="s">
        <v>1353</v>
      </c>
      <c r="H1216" t="s">
        <v>1353</v>
      </c>
      <c r="I1216" t="s">
        <v>573</v>
      </c>
      <c r="J1216" t="str">
        <f t="shared" si="25"/>
        <v>Scope 3WTT- pass vehs &amp; travel- landWTT- cars (by market segment)LuxuryDieselmiles</v>
      </c>
      <c r="K1216" t="s">
        <v>892</v>
      </c>
      <c r="L1216" s="125">
        <v>8.3220000000000002E-2</v>
      </c>
      <c r="M1216" t="s">
        <v>1514</v>
      </c>
      <c r="N1216" t="s">
        <v>1509</v>
      </c>
      <c r="O1216">
        <v>2021</v>
      </c>
    </row>
    <row r="1217" spans="1:15" hidden="1">
      <c r="A1217" t="s">
        <v>497</v>
      </c>
      <c r="B1217" t="s">
        <v>1415</v>
      </c>
      <c r="C1217" t="s">
        <v>1416</v>
      </c>
      <c r="D1217" t="s">
        <v>1360</v>
      </c>
      <c r="F1217" t="s">
        <v>211</v>
      </c>
      <c r="G1217" t="s">
        <v>473</v>
      </c>
      <c r="H1217" t="s">
        <v>473</v>
      </c>
      <c r="I1217" t="s">
        <v>573</v>
      </c>
      <c r="J1217" t="str">
        <f t="shared" si="25"/>
        <v>Scope 3WTT- pass vehs &amp; travel- landWTT- cars (by market segment)LuxuryPetrolkm</v>
      </c>
      <c r="K1217" t="s">
        <v>891</v>
      </c>
      <c r="L1217" s="125">
        <v>9.1490000000000002E-2</v>
      </c>
      <c r="M1217" t="s">
        <v>1514</v>
      </c>
      <c r="N1217" t="s">
        <v>1509</v>
      </c>
      <c r="O1217">
        <v>2021</v>
      </c>
    </row>
    <row r="1218" spans="1:15" hidden="1">
      <c r="A1218" t="s">
        <v>497</v>
      </c>
      <c r="B1218" t="s">
        <v>1415</v>
      </c>
      <c r="C1218" t="s">
        <v>1416</v>
      </c>
      <c r="D1218" t="s">
        <v>1360</v>
      </c>
      <c r="F1218" t="s">
        <v>211</v>
      </c>
      <c r="G1218" t="s">
        <v>1353</v>
      </c>
      <c r="H1218" t="s">
        <v>1353</v>
      </c>
      <c r="I1218" t="s">
        <v>573</v>
      </c>
      <c r="J1218" t="str">
        <f t="shared" si="25"/>
        <v>Scope 3WTT- pass vehs &amp; travel- landWTT- cars (by market segment)LuxuryPetrolmiles</v>
      </c>
      <c r="K1218" t="s">
        <v>892</v>
      </c>
      <c r="L1218" s="125">
        <v>0.14724000000000001</v>
      </c>
      <c r="M1218" t="s">
        <v>1514</v>
      </c>
      <c r="N1218" t="s">
        <v>1509</v>
      </c>
      <c r="O1218">
        <v>2021</v>
      </c>
    </row>
    <row r="1219" spans="1:15" hidden="1">
      <c r="A1219" t="s">
        <v>497</v>
      </c>
      <c r="B1219" t="s">
        <v>1415</v>
      </c>
      <c r="C1219" t="s">
        <v>1416</v>
      </c>
      <c r="D1219" t="s">
        <v>1360</v>
      </c>
      <c r="F1219" t="s">
        <v>212</v>
      </c>
      <c r="G1219" t="s">
        <v>473</v>
      </c>
      <c r="H1219" t="s">
        <v>473</v>
      </c>
      <c r="I1219" t="s">
        <v>573</v>
      </c>
      <c r="J1219" t="str">
        <f t="shared" ref="J1219:J1282" si="26">CONCATENATE(A1219,B1219,C1219,D1219,E1219,F1219,G1219)</f>
        <v>Scope 3WTT- pass vehs &amp; travel- landWTT- cars (by market segment)LuxuryUnknownkm</v>
      </c>
      <c r="K1219" t="s">
        <v>891</v>
      </c>
      <c r="L1219" s="125">
        <v>7.0550000000000002E-2</v>
      </c>
      <c r="M1219" t="s">
        <v>1514</v>
      </c>
      <c r="N1219" t="s">
        <v>1509</v>
      </c>
      <c r="O1219">
        <v>2021</v>
      </c>
    </row>
    <row r="1220" spans="1:15" hidden="1">
      <c r="A1220" t="s">
        <v>497</v>
      </c>
      <c r="B1220" t="s">
        <v>1415</v>
      </c>
      <c r="C1220" t="s">
        <v>1416</v>
      </c>
      <c r="D1220" t="s">
        <v>1360</v>
      </c>
      <c r="F1220" t="s">
        <v>212</v>
      </c>
      <c r="G1220" t="s">
        <v>1353</v>
      </c>
      <c r="H1220" t="s">
        <v>1353</v>
      </c>
      <c r="I1220" t="s">
        <v>573</v>
      </c>
      <c r="J1220" t="str">
        <f t="shared" si="26"/>
        <v>Scope 3WTT- pass vehs &amp; travel- landWTT- cars (by market segment)LuxuryUnknownmiles</v>
      </c>
      <c r="K1220" t="s">
        <v>892</v>
      </c>
      <c r="L1220" s="125">
        <v>0.11354</v>
      </c>
      <c r="M1220" t="s">
        <v>1514</v>
      </c>
      <c r="N1220" t="s">
        <v>1509</v>
      </c>
      <c r="O1220">
        <v>2021</v>
      </c>
    </row>
    <row r="1221" spans="1:15" hidden="1">
      <c r="A1221" t="s">
        <v>497</v>
      </c>
      <c r="B1221" t="s">
        <v>1415</v>
      </c>
      <c r="C1221" t="s">
        <v>1416</v>
      </c>
      <c r="D1221" t="s">
        <v>1360</v>
      </c>
      <c r="F1221" t="s">
        <v>1354</v>
      </c>
      <c r="G1221" t="s">
        <v>473</v>
      </c>
      <c r="H1221" t="s">
        <v>473</v>
      </c>
      <c r="I1221" t="s">
        <v>573</v>
      </c>
      <c r="J1221" t="str">
        <f t="shared" si="26"/>
        <v>Scope 3WTT- pass vehs &amp; travel- landWTT- cars (by market segment)LuxuryPlug-in Hybrid Electric Vehiclekm</v>
      </c>
      <c r="K1221" t="s">
        <v>891</v>
      </c>
      <c r="L1221" s="125">
        <v>3.2480000000000002E-2</v>
      </c>
      <c r="M1221" t="s">
        <v>1514</v>
      </c>
      <c r="N1221" t="s">
        <v>1509</v>
      </c>
      <c r="O1221">
        <v>2021</v>
      </c>
    </row>
    <row r="1222" spans="1:15" hidden="1">
      <c r="A1222" t="s">
        <v>497</v>
      </c>
      <c r="B1222" t="s">
        <v>1415</v>
      </c>
      <c r="C1222" t="s">
        <v>1416</v>
      </c>
      <c r="D1222" t="s">
        <v>1360</v>
      </c>
      <c r="F1222" t="s">
        <v>1354</v>
      </c>
      <c r="G1222" t="s">
        <v>1353</v>
      </c>
      <c r="H1222" t="s">
        <v>1353</v>
      </c>
      <c r="I1222" t="s">
        <v>573</v>
      </c>
      <c r="J1222" t="str">
        <f t="shared" si="26"/>
        <v>Scope 3WTT- pass vehs &amp; travel- landWTT- cars (by market segment)LuxuryPlug-in Hybrid Electric Vehiclemiles</v>
      </c>
      <c r="K1222" t="s">
        <v>892</v>
      </c>
      <c r="L1222" s="125">
        <v>5.228E-2</v>
      </c>
      <c r="M1222" t="s">
        <v>1514</v>
      </c>
      <c r="N1222" t="s">
        <v>1509</v>
      </c>
      <c r="O1222">
        <v>2021</v>
      </c>
    </row>
    <row r="1223" spans="1:15" hidden="1">
      <c r="A1223" t="s">
        <v>497</v>
      </c>
      <c r="B1223" t="s">
        <v>1415</v>
      </c>
      <c r="C1223" t="s">
        <v>1416</v>
      </c>
      <c r="D1223" t="s">
        <v>1360</v>
      </c>
      <c r="F1223" t="s">
        <v>1355</v>
      </c>
      <c r="G1223" t="s">
        <v>473</v>
      </c>
      <c r="H1223" t="s">
        <v>473</v>
      </c>
      <c r="I1223" t="s">
        <v>573</v>
      </c>
      <c r="J1223" t="str">
        <f t="shared" si="26"/>
        <v>Scope 3WTT- pass vehs &amp; travel- landWTT- cars (by market segment)LuxuryBattery Electric Vehiclekm</v>
      </c>
      <c r="K1223" t="s">
        <v>891</v>
      </c>
      <c r="L1223" s="125">
        <v>1.558E-2</v>
      </c>
      <c r="M1223" t="s">
        <v>1514</v>
      </c>
      <c r="N1223" t="s">
        <v>1509</v>
      </c>
      <c r="O1223">
        <v>2021</v>
      </c>
    </row>
    <row r="1224" spans="1:15" hidden="1">
      <c r="A1224" t="s">
        <v>497</v>
      </c>
      <c r="B1224" t="s">
        <v>1415</v>
      </c>
      <c r="C1224" t="s">
        <v>1416</v>
      </c>
      <c r="D1224" t="s">
        <v>1360</v>
      </c>
      <c r="F1224" t="s">
        <v>1355</v>
      </c>
      <c r="G1224" t="s">
        <v>1353</v>
      </c>
      <c r="H1224" t="s">
        <v>1353</v>
      </c>
      <c r="I1224" t="s">
        <v>573</v>
      </c>
      <c r="J1224" t="str">
        <f t="shared" si="26"/>
        <v>Scope 3WTT- pass vehs &amp; travel- landWTT- cars (by market segment)LuxuryBattery Electric Vehiclemiles</v>
      </c>
      <c r="K1224" t="s">
        <v>892</v>
      </c>
      <c r="L1224" s="125">
        <v>2.5080000000000002E-2</v>
      </c>
      <c r="M1224" t="s">
        <v>1514</v>
      </c>
      <c r="N1224" t="s">
        <v>1509</v>
      </c>
      <c r="O1224">
        <v>2021</v>
      </c>
    </row>
    <row r="1225" spans="1:15" hidden="1">
      <c r="A1225" t="s">
        <v>497</v>
      </c>
      <c r="B1225" t="s">
        <v>1415</v>
      </c>
      <c r="C1225" t="s">
        <v>1416</v>
      </c>
      <c r="D1225" t="s">
        <v>1361</v>
      </c>
      <c r="F1225" t="s">
        <v>142</v>
      </c>
      <c r="G1225" t="s">
        <v>473</v>
      </c>
      <c r="H1225" t="s">
        <v>473</v>
      </c>
      <c r="I1225" t="s">
        <v>573</v>
      </c>
      <c r="J1225" t="str">
        <f t="shared" si="26"/>
        <v>Scope 3WTT- pass vehs &amp; travel- landWTT- cars (by market segment)SportsDieselkm</v>
      </c>
      <c r="K1225" t="s">
        <v>893</v>
      </c>
      <c r="L1225" s="125">
        <v>4.0599999999999997E-2</v>
      </c>
      <c r="M1225" t="s">
        <v>1514</v>
      </c>
      <c r="N1225" t="s">
        <v>1509</v>
      </c>
      <c r="O1225">
        <v>2021</v>
      </c>
    </row>
    <row r="1226" spans="1:15" hidden="1">
      <c r="A1226" t="s">
        <v>497</v>
      </c>
      <c r="B1226" t="s">
        <v>1415</v>
      </c>
      <c r="C1226" t="s">
        <v>1416</v>
      </c>
      <c r="D1226" t="s">
        <v>1361</v>
      </c>
      <c r="F1226" t="s">
        <v>142</v>
      </c>
      <c r="G1226" t="s">
        <v>1353</v>
      </c>
      <c r="H1226" t="s">
        <v>1353</v>
      </c>
      <c r="I1226" t="s">
        <v>573</v>
      </c>
      <c r="J1226" t="str">
        <f t="shared" si="26"/>
        <v>Scope 3WTT- pass vehs &amp; travel- landWTT- cars (by market segment)SportsDieselmiles</v>
      </c>
      <c r="K1226" t="s">
        <v>894</v>
      </c>
      <c r="L1226" s="125">
        <v>6.5329999999999999E-2</v>
      </c>
      <c r="M1226" t="s">
        <v>1514</v>
      </c>
      <c r="N1226" t="s">
        <v>1509</v>
      </c>
      <c r="O1226">
        <v>2021</v>
      </c>
    </row>
    <row r="1227" spans="1:15" hidden="1">
      <c r="A1227" t="s">
        <v>497</v>
      </c>
      <c r="B1227" t="s">
        <v>1415</v>
      </c>
      <c r="C1227" t="s">
        <v>1416</v>
      </c>
      <c r="D1227" t="s">
        <v>1361</v>
      </c>
      <c r="F1227" t="s">
        <v>211</v>
      </c>
      <c r="G1227" t="s">
        <v>473</v>
      </c>
      <c r="H1227" t="s">
        <v>473</v>
      </c>
      <c r="I1227" t="s">
        <v>573</v>
      </c>
      <c r="J1227" t="str">
        <f t="shared" si="26"/>
        <v>Scope 3WTT- pass vehs &amp; travel- landWTT- cars (by market segment)SportsPetrolkm</v>
      </c>
      <c r="K1227" t="s">
        <v>893</v>
      </c>
      <c r="L1227" s="125">
        <v>6.8080000000000002E-2</v>
      </c>
      <c r="M1227" t="s">
        <v>1514</v>
      </c>
      <c r="N1227" t="s">
        <v>1509</v>
      </c>
      <c r="O1227">
        <v>2021</v>
      </c>
    </row>
    <row r="1228" spans="1:15" hidden="1">
      <c r="A1228" t="s">
        <v>497</v>
      </c>
      <c r="B1228" t="s">
        <v>1415</v>
      </c>
      <c r="C1228" t="s">
        <v>1416</v>
      </c>
      <c r="D1228" t="s">
        <v>1361</v>
      </c>
      <c r="F1228" t="s">
        <v>211</v>
      </c>
      <c r="G1228" t="s">
        <v>1353</v>
      </c>
      <c r="H1228" t="s">
        <v>1353</v>
      </c>
      <c r="I1228" t="s">
        <v>573</v>
      </c>
      <c r="J1228" t="str">
        <f t="shared" si="26"/>
        <v>Scope 3WTT- pass vehs &amp; travel- landWTT- cars (by market segment)SportsPetrolmiles</v>
      </c>
      <c r="K1228" t="s">
        <v>894</v>
      </c>
      <c r="L1228" s="125">
        <v>0.10957</v>
      </c>
      <c r="M1228" t="s">
        <v>1514</v>
      </c>
      <c r="N1228" t="s">
        <v>1509</v>
      </c>
      <c r="O1228">
        <v>2021</v>
      </c>
    </row>
    <row r="1229" spans="1:15" hidden="1">
      <c r="A1229" t="s">
        <v>497</v>
      </c>
      <c r="B1229" t="s">
        <v>1415</v>
      </c>
      <c r="C1229" t="s">
        <v>1416</v>
      </c>
      <c r="D1229" t="s">
        <v>1361</v>
      </c>
      <c r="F1229" t="s">
        <v>212</v>
      </c>
      <c r="G1229" t="s">
        <v>473</v>
      </c>
      <c r="H1229" t="s">
        <v>473</v>
      </c>
      <c r="I1229" t="s">
        <v>573</v>
      </c>
      <c r="J1229" t="str">
        <f t="shared" si="26"/>
        <v>Scope 3WTT- pass vehs &amp; travel- landWTT- cars (by market segment)SportsUnknownkm</v>
      </c>
      <c r="K1229" t="s">
        <v>893</v>
      </c>
      <c r="L1229" s="125">
        <v>6.3700000000000007E-2</v>
      </c>
      <c r="M1229" t="s">
        <v>1514</v>
      </c>
      <c r="N1229" t="s">
        <v>1509</v>
      </c>
      <c r="O1229">
        <v>2021</v>
      </c>
    </row>
    <row r="1230" spans="1:15" hidden="1">
      <c r="A1230" t="s">
        <v>497</v>
      </c>
      <c r="B1230" t="s">
        <v>1415</v>
      </c>
      <c r="C1230" t="s">
        <v>1416</v>
      </c>
      <c r="D1230" t="s">
        <v>1361</v>
      </c>
      <c r="F1230" t="s">
        <v>212</v>
      </c>
      <c r="G1230" t="s">
        <v>1353</v>
      </c>
      <c r="H1230" t="s">
        <v>1353</v>
      </c>
      <c r="I1230" t="s">
        <v>573</v>
      </c>
      <c r="J1230" t="str">
        <f t="shared" si="26"/>
        <v>Scope 3WTT- pass vehs &amp; travel- landWTT- cars (by market segment)SportsUnknownmiles</v>
      </c>
      <c r="K1230" t="s">
        <v>894</v>
      </c>
      <c r="L1230" s="125">
        <v>0.10251</v>
      </c>
      <c r="M1230" t="s">
        <v>1514</v>
      </c>
      <c r="N1230" t="s">
        <v>1509</v>
      </c>
      <c r="O1230">
        <v>2021</v>
      </c>
    </row>
    <row r="1231" spans="1:15" hidden="1">
      <c r="A1231" t="s">
        <v>497</v>
      </c>
      <c r="B1231" t="s">
        <v>1415</v>
      </c>
      <c r="C1231" t="s">
        <v>1416</v>
      </c>
      <c r="D1231" t="s">
        <v>1361</v>
      </c>
      <c r="F1231" t="s">
        <v>1354</v>
      </c>
      <c r="G1231" t="s">
        <v>473</v>
      </c>
      <c r="H1231" t="s">
        <v>473</v>
      </c>
      <c r="I1231" t="s">
        <v>573</v>
      </c>
      <c r="J1231" t="str">
        <f t="shared" si="26"/>
        <v>Scope 3WTT- pass vehs &amp; travel- landWTT- cars (by market segment)SportsPlug-in Hybrid Electric Vehiclekm</v>
      </c>
      <c r="K1231" t="s">
        <v>893</v>
      </c>
      <c r="L1231" s="125">
        <v>2.6180000000000002E-2</v>
      </c>
      <c r="M1231" t="s">
        <v>1514</v>
      </c>
      <c r="N1231" t="s">
        <v>1509</v>
      </c>
      <c r="O1231">
        <v>2021</v>
      </c>
    </row>
    <row r="1232" spans="1:15" hidden="1">
      <c r="A1232" t="s">
        <v>497</v>
      </c>
      <c r="B1232" t="s">
        <v>1415</v>
      </c>
      <c r="C1232" t="s">
        <v>1416</v>
      </c>
      <c r="D1232" t="s">
        <v>1361</v>
      </c>
      <c r="F1232" t="s">
        <v>1354</v>
      </c>
      <c r="G1232" t="s">
        <v>1353</v>
      </c>
      <c r="H1232" t="s">
        <v>1353</v>
      </c>
      <c r="I1232" t="s">
        <v>573</v>
      </c>
      <c r="J1232" t="str">
        <f t="shared" si="26"/>
        <v>Scope 3WTT- pass vehs &amp; travel- landWTT- cars (by market segment)SportsPlug-in Hybrid Electric Vehiclemiles</v>
      </c>
      <c r="K1232" t="s">
        <v>894</v>
      </c>
      <c r="L1232" s="125">
        <v>4.2129999999999994E-2</v>
      </c>
      <c r="M1232" t="s">
        <v>1514</v>
      </c>
      <c r="N1232" t="s">
        <v>1509</v>
      </c>
      <c r="O1232">
        <v>2021</v>
      </c>
    </row>
    <row r="1233" spans="1:15" hidden="1">
      <c r="A1233" t="s">
        <v>497</v>
      </c>
      <c r="B1233" t="s">
        <v>1415</v>
      </c>
      <c r="C1233" t="s">
        <v>1416</v>
      </c>
      <c r="D1233" t="s">
        <v>1361</v>
      </c>
      <c r="F1233" t="s">
        <v>1355</v>
      </c>
      <c r="G1233" t="s">
        <v>473</v>
      </c>
      <c r="H1233" t="s">
        <v>473</v>
      </c>
      <c r="I1233" t="s">
        <v>573</v>
      </c>
      <c r="J1233" t="str">
        <f t="shared" si="26"/>
        <v>Scope 3WTT- pass vehs &amp; travel- landWTT- cars (by market segment)SportsBattery Electric Vehiclekm</v>
      </c>
      <c r="K1233" t="s">
        <v>893</v>
      </c>
      <c r="L1233" s="125">
        <v>1.9460000000000002E-2</v>
      </c>
      <c r="M1233" t="s">
        <v>1514</v>
      </c>
      <c r="N1233" t="s">
        <v>1509</v>
      </c>
      <c r="O1233">
        <v>2021</v>
      </c>
    </row>
    <row r="1234" spans="1:15" hidden="1">
      <c r="A1234" t="s">
        <v>497</v>
      </c>
      <c r="B1234" t="s">
        <v>1415</v>
      </c>
      <c r="C1234" t="s">
        <v>1416</v>
      </c>
      <c r="D1234" t="s">
        <v>1361</v>
      </c>
      <c r="F1234" t="s">
        <v>1355</v>
      </c>
      <c r="G1234" t="s">
        <v>1353</v>
      </c>
      <c r="H1234" t="s">
        <v>1353</v>
      </c>
      <c r="I1234" t="s">
        <v>573</v>
      </c>
      <c r="J1234" t="str">
        <f t="shared" si="26"/>
        <v>Scope 3WTT- pass vehs &amp; travel- landWTT- cars (by market segment)SportsBattery Electric Vehiclemiles</v>
      </c>
      <c r="K1234" t="s">
        <v>894</v>
      </c>
      <c r="L1234" s="125">
        <v>3.1329999999999997E-2</v>
      </c>
      <c r="M1234" t="s">
        <v>1514</v>
      </c>
      <c r="N1234" t="s">
        <v>1509</v>
      </c>
      <c r="O1234">
        <v>2021</v>
      </c>
    </row>
    <row r="1235" spans="1:15" hidden="1">
      <c r="A1235" t="s">
        <v>497</v>
      </c>
      <c r="B1235" t="s">
        <v>1415</v>
      </c>
      <c r="C1235" t="s">
        <v>1416</v>
      </c>
      <c r="D1235" t="s">
        <v>1362</v>
      </c>
      <c r="F1235" t="s">
        <v>142</v>
      </c>
      <c r="G1235" t="s">
        <v>473</v>
      </c>
      <c r="H1235" t="s">
        <v>473</v>
      </c>
      <c r="I1235" t="s">
        <v>573</v>
      </c>
      <c r="J1235" t="str">
        <f t="shared" si="26"/>
        <v>Scope 3WTT- pass vehs &amp; travel- landWTT- cars (by market segment)Dual purpose 4X4Dieselkm</v>
      </c>
      <c r="K1235" t="s">
        <v>895</v>
      </c>
      <c r="L1235" s="125">
        <v>4.9739999999999999E-2</v>
      </c>
      <c r="M1235" t="s">
        <v>1514</v>
      </c>
      <c r="N1235" t="s">
        <v>1509</v>
      </c>
      <c r="O1235">
        <v>2021</v>
      </c>
    </row>
    <row r="1236" spans="1:15" hidden="1">
      <c r="A1236" t="s">
        <v>497</v>
      </c>
      <c r="B1236" t="s">
        <v>1415</v>
      </c>
      <c r="C1236" t="s">
        <v>1416</v>
      </c>
      <c r="D1236" t="s">
        <v>1362</v>
      </c>
      <c r="F1236" t="s">
        <v>142</v>
      </c>
      <c r="G1236" t="s">
        <v>1353</v>
      </c>
      <c r="H1236" t="s">
        <v>1353</v>
      </c>
      <c r="I1236" t="s">
        <v>573</v>
      </c>
      <c r="J1236" t="str">
        <f t="shared" si="26"/>
        <v>Scope 3WTT- pass vehs &amp; travel- landWTT- cars (by market segment)Dual purpose 4X4Dieselmiles</v>
      </c>
      <c r="K1236" t="s">
        <v>896</v>
      </c>
      <c r="L1236" s="125">
        <v>8.0049999999999996E-2</v>
      </c>
      <c r="M1236" t="s">
        <v>1514</v>
      </c>
      <c r="N1236" t="s">
        <v>1509</v>
      </c>
      <c r="O1236">
        <v>2021</v>
      </c>
    </row>
    <row r="1237" spans="1:15" hidden="1">
      <c r="A1237" t="s">
        <v>497</v>
      </c>
      <c r="B1237" t="s">
        <v>1415</v>
      </c>
      <c r="C1237" t="s">
        <v>1416</v>
      </c>
      <c r="D1237" t="s">
        <v>1362</v>
      </c>
      <c r="F1237" t="s">
        <v>211</v>
      </c>
      <c r="G1237" t="s">
        <v>473</v>
      </c>
      <c r="H1237" t="s">
        <v>473</v>
      </c>
      <c r="I1237" t="s">
        <v>573</v>
      </c>
      <c r="J1237" t="str">
        <f t="shared" si="26"/>
        <v>Scope 3WTT- pass vehs &amp; travel- landWTT- cars (by market segment)Dual purpose 4X4Petrolkm</v>
      </c>
      <c r="K1237" t="s">
        <v>895</v>
      </c>
      <c r="L1237" s="125">
        <v>6.0740000000000002E-2</v>
      </c>
      <c r="M1237" t="s">
        <v>1514</v>
      </c>
      <c r="N1237" t="s">
        <v>1509</v>
      </c>
      <c r="O1237">
        <v>2021</v>
      </c>
    </row>
    <row r="1238" spans="1:15" hidden="1">
      <c r="A1238" t="s">
        <v>497</v>
      </c>
      <c r="B1238" t="s">
        <v>1415</v>
      </c>
      <c r="C1238" t="s">
        <v>1416</v>
      </c>
      <c r="D1238" t="s">
        <v>1362</v>
      </c>
      <c r="F1238" t="s">
        <v>211</v>
      </c>
      <c r="G1238" t="s">
        <v>1353</v>
      </c>
      <c r="H1238" t="s">
        <v>1353</v>
      </c>
      <c r="I1238" t="s">
        <v>573</v>
      </c>
      <c r="J1238" t="str">
        <f t="shared" si="26"/>
        <v>Scope 3WTT- pass vehs &amp; travel- landWTT- cars (by market segment)Dual purpose 4X4Petrolmiles</v>
      </c>
      <c r="K1238" t="s">
        <v>896</v>
      </c>
      <c r="L1238" s="125">
        <v>9.776E-2</v>
      </c>
      <c r="M1238" t="s">
        <v>1514</v>
      </c>
      <c r="N1238" t="s">
        <v>1509</v>
      </c>
      <c r="O1238">
        <v>2021</v>
      </c>
    </row>
    <row r="1239" spans="1:15" hidden="1">
      <c r="A1239" t="s">
        <v>497</v>
      </c>
      <c r="B1239" t="s">
        <v>1415</v>
      </c>
      <c r="C1239" t="s">
        <v>1416</v>
      </c>
      <c r="D1239" t="s">
        <v>1362</v>
      </c>
      <c r="F1239" t="s">
        <v>212</v>
      </c>
      <c r="G1239" t="s">
        <v>473</v>
      </c>
      <c r="H1239" t="s">
        <v>473</v>
      </c>
      <c r="I1239" t="s">
        <v>573</v>
      </c>
      <c r="J1239" t="str">
        <f t="shared" si="26"/>
        <v>Scope 3WTT- pass vehs &amp; travel- landWTT- cars (by market segment)Dual purpose 4X4Unknownkm</v>
      </c>
      <c r="K1239" t="s">
        <v>895</v>
      </c>
      <c r="L1239" s="125">
        <v>5.2650000000000002E-2</v>
      </c>
      <c r="M1239" t="s">
        <v>1514</v>
      </c>
      <c r="N1239" t="s">
        <v>1509</v>
      </c>
      <c r="O1239">
        <v>2021</v>
      </c>
    </row>
    <row r="1240" spans="1:15" hidden="1">
      <c r="A1240" t="s">
        <v>497</v>
      </c>
      <c r="B1240" t="s">
        <v>1415</v>
      </c>
      <c r="C1240" t="s">
        <v>1416</v>
      </c>
      <c r="D1240" t="s">
        <v>1362</v>
      </c>
      <c r="F1240" t="s">
        <v>212</v>
      </c>
      <c r="G1240" t="s">
        <v>1353</v>
      </c>
      <c r="H1240" t="s">
        <v>1353</v>
      </c>
      <c r="I1240" t="s">
        <v>573</v>
      </c>
      <c r="J1240" t="str">
        <f t="shared" si="26"/>
        <v>Scope 3WTT- pass vehs &amp; travel- landWTT- cars (by market segment)Dual purpose 4X4Unknownmiles</v>
      </c>
      <c r="K1240" t="s">
        <v>896</v>
      </c>
      <c r="L1240" s="125">
        <v>8.4739999999999996E-2</v>
      </c>
      <c r="M1240" t="s">
        <v>1514</v>
      </c>
      <c r="N1240" t="s">
        <v>1509</v>
      </c>
      <c r="O1240">
        <v>2021</v>
      </c>
    </row>
    <row r="1241" spans="1:15" hidden="1">
      <c r="A1241" t="s">
        <v>497</v>
      </c>
      <c r="B1241" t="s">
        <v>1415</v>
      </c>
      <c r="C1241" t="s">
        <v>1416</v>
      </c>
      <c r="D1241" t="s">
        <v>1362</v>
      </c>
      <c r="F1241" t="s">
        <v>1354</v>
      </c>
      <c r="G1241" t="s">
        <v>473</v>
      </c>
      <c r="H1241" t="s">
        <v>473</v>
      </c>
      <c r="I1241" t="s">
        <v>573</v>
      </c>
      <c r="J1241" t="str">
        <f t="shared" si="26"/>
        <v>Scope 3WTT- pass vehs &amp; travel- landWTT- cars (by market segment)Dual purpose 4X4Plug-in Hybrid Electric Vehiclekm</v>
      </c>
      <c r="K1241" t="s">
        <v>895</v>
      </c>
      <c r="L1241" s="125">
        <v>2.9320000000000002E-2</v>
      </c>
      <c r="M1241" t="s">
        <v>1514</v>
      </c>
      <c r="N1241" t="s">
        <v>1509</v>
      </c>
      <c r="O1241">
        <v>2021</v>
      </c>
    </row>
    <row r="1242" spans="1:15" hidden="1">
      <c r="A1242" t="s">
        <v>497</v>
      </c>
      <c r="B1242" t="s">
        <v>1415</v>
      </c>
      <c r="C1242" t="s">
        <v>1416</v>
      </c>
      <c r="D1242" t="s">
        <v>1362</v>
      </c>
      <c r="F1242" t="s">
        <v>1354</v>
      </c>
      <c r="G1242" t="s">
        <v>1353</v>
      </c>
      <c r="H1242" t="s">
        <v>1353</v>
      </c>
      <c r="I1242" t="s">
        <v>573</v>
      </c>
      <c r="J1242" t="str">
        <f t="shared" si="26"/>
        <v>Scope 3WTT- pass vehs &amp; travel- landWTT- cars (by market segment)Dual purpose 4X4Plug-in Hybrid Electric Vehiclemiles</v>
      </c>
      <c r="K1242" t="s">
        <v>896</v>
      </c>
      <c r="L1242" s="125">
        <v>4.7190000000000003E-2</v>
      </c>
      <c r="M1242" t="s">
        <v>1514</v>
      </c>
      <c r="N1242" t="s">
        <v>1509</v>
      </c>
      <c r="O1242">
        <v>2021</v>
      </c>
    </row>
    <row r="1243" spans="1:15" hidden="1">
      <c r="A1243" t="s">
        <v>497</v>
      </c>
      <c r="B1243" t="s">
        <v>1415</v>
      </c>
      <c r="C1243" t="s">
        <v>1416</v>
      </c>
      <c r="D1243" t="s">
        <v>1362</v>
      </c>
      <c r="F1243" t="s">
        <v>1355</v>
      </c>
      <c r="G1243" t="s">
        <v>473</v>
      </c>
      <c r="H1243" t="s">
        <v>473</v>
      </c>
      <c r="I1243" t="s">
        <v>573</v>
      </c>
      <c r="J1243" t="str">
        <f t="shared" si="26"/>
        <v>Scope 3WTT- pass vehs &amp; travel- landWTT- cars (by market segment)Dual purpose 4X4Battery Electric Vehiclekm</v>
      </c>
      <c r="K1243" t="s">
        <v>895</v>
      </c>
      <c r="L1243" s="125">
        <v>1.7750000000000002E-2</v>
      </c>
      <c r="M1243" t="s">
        <v>1514</v>
      </c>
      <c r="N1243" t="s">
        <v>1509</v>
      </c>
      <c r="O1243">
        <v>2021</v>
      </c>
    </row>
    <row r="1244" spans="1:15" hidden="1">
      <c r="A1244" t="s">
        <v>497</v>
      </c>
      <c r="B1244" t="s">
        <v>1415</v>
      </c>
      <c r="C1244" t="s">
        <v>1416</v>
      </c>
      <c r="D1244" t="s">
        <v>1362</v>
      </c>
      <c r="F1244" t="s">
        <v>1355</v>
      </c>
      <c r="G1244" t="s">
        <v>1353</v>
      </c>
      <c r="H1244" t="s">
        <v>1353</v>
      </c>
      <c r="I1244" t="s">
        <v>573</v>
      </c>
      <c r="J1244" t="str">
        <f t="shared" si="26"/>
        <v>Scope 3WTT- pass vehs &amp; travel- landWTT- cars (by market segment)Dual purpose 4X4Battery Electric Vehiclemiles</v>
      </c>
      <c r="K1244" t="s">
        <v>896</v>
      </c>
      <c r="L1244" s="125">
        <v>2.8569999999999998E-2</v>
      </c>
      <c r="M1244" t="s">
        <v>1514</v>
      </c>
      <c r="N1244" t="s">
        <v>1509</v>
      </c>
      <c r="O1244">
        <v>2021</v>
      </c>
    </row>
    <row r="1245" spans="1:15" hidden="1">
      <c r="A1245" t="s">
        <v>497</v>
      </c>
      <c r="B1245" t="s">
        <v>1415</v>
      </c>
      <c r="C1245" t="s">
        <v>1416</v>
      </c>
      <c r="D1245" t="s">
        <v>1363</v>
      </c>
      <c r="F1245" t="s">
        <v>142</v>
      </c>
      <c r="G1245" t="s">
        <v>473</v>
      </c>
      <c r="H1245" t="s">
        <v>473</v>
      </c>
      <c r="I1245" t="s">
        <v>573</v>
      </c>
      <c r="J1245" t="str">
        <f t="shared" si="26"/>
        <v>Scope 3WTT- pass vehs &amp; travel- landWTT- cars (by market segment)MPVDieselkm</v>
      </c>
      <c r="K1245" t="s">
        <v>897</v>
      </c>
      <c r="L1245" s="125">
        <v>4.2659999999999997E-2</v>
      </c>
      <c r="M1245" t="s">
        <v>1514</v>
      </c>
      <c r="N1245" t="s">
        <v>1509</v>
      </c>
      <c r="O1245">
        <v>2021</v>
      </c>
    </row>
    <row r="1246" spans="1:15" hidden="1">
      <c r="A1246" t="s">
        <v>497</v>
      </c>
      <c r="B1246" t="s">
        <v>1415</v>
      </c>
      <c r="C1246" t="s">
        <v>1416</v>
      </c>
      <c r="D1246" t="s">
        <v>1363</v>
      </c>
      <c r="F1246" t="s">
        <v>142</v>
      </c>
      <c r="G1246" t="s">
        <v>1353</v>
      </c>
      <c r="H1246" t="s">
        <v>1353</v>
      </c>
      <c r="I1246" t="s">
        <v>573</v>
      </c>
      <c r="J1246" t="str">
        <f t="shared" si="26"/>
        <v>Scope 3WTT- pass vehs &amp; travel- landWTT- cars (by market segment)MPVDieselmiles</v>
      </c>
      <c r="K1246" t="s">
        <v>898</v>
      </c>
      <c r="L1246" s="125">
        <v>6.8659999999999999E-2</v>
      </c>
      <c r="M1246" t="s">
        <v>1514</v>
      </c>
      <c r="N1246" t="s">
        <v>1509</v>
      </c>
      <c r="O1246">
        <v>2021</v>
      </c>
    </row>
    <row r="1247" spans="1:15" hidden="1">
      <c r="A1247" t="s">
        <v>497</v>
      </c>
      <c r="B1247" t="s">
        <v>1415</v>
      </c>
      <c r="C1247" t="s">
        <v>1416</v>
      </c>
      <c r="D1247" t="s">
        <v>1363</v>
      </c>
      <c r="F1247" t="s">
        <v>211</v>
      </c>
      <c r="G1247" t="s">
        <v>473</v>
      </c>
      <c r="H1247" t="s">
        <v>473</v>
      </c>
      <c r="I1247" t="s">
        <v>573</v>
      </c>
      <c r="J1247" t="str">
        <f t="shared" si="26"/>
        <v>Scope 3WTT- pass vehs &amp; travel- landWTT- cars (by market segment)MPVPetrolkm</v>
      </c>
      <c r="K1247" t="s">
        <v>897</v>
      </c>
      <c r="L1247" s="125">
        <v>5.4620000000000002E-2</v>
      </c>
      <c r="M1247" t="s">
        <v>1514</v>
      </c>
      <c r="N1247" t="s">
        <v>1509</v>
      </c>
      <c r="O1247">
        <v>2021</v>
      </c>
    </row>
    <row r="1248" spans="1:15" hidden="1">
      <c r="A1248" t="s">
        <v>497</v>
      </c>
      <c r="B1248" t="s">
        <v>1415</v>
      </c>
      <c r="C1248" t="s">
        <v>1416</v>
      </c>
      <c r="D1248" t="s">
        <v>1363</v>
      </c>
      <c r="F1248" t="s">
        <v>211</v>
      </c>
      <c r="G1248" t="s">
        <v>1353</v>
      </c>
      <c r="H1248" t="s">
        <v>1353</v>
      </c>
      <c r="I1248" t="s">
        <v>573</v>
      </c>
      <c r="J1248" t="str">
        <f t="shared" si="26"/>
        <v>Scope 3WTT- pass vehs &amp; travel- landWTT- cars (by market segment)MPVPetrolmiles</v>
      </c>
      <c r="K1248" t="s">
        <v>898</v>
      </c>
      <c r="L1248" s="125">
        <v>8.7900000000000006E-2</v>
      </c>
      <c r="M1248" t="s">
        <v>1514</v>
      </c>
      <c r="N1248" t="s">
        <v>1509</v>
      </c>
      <c r="O1248">
        <v>2021</v>
      </c>
    </row>
    <row r="1249" spans="1:15" hidden="1">
      <c r="A1249" t="s">
        <v>497</v>
      </c>
      <c r="B1249" t="s">
        <v>1415</v>
      </c>
      <c r="C1249" t="s">
        <v>1416</v>
      </c>
      <c r="D1249" t="s">
        <v>1363</v>
      </c>
      <c r="F1249" t="s">
        <v>212</v>
      </c>
      <c r="G1249" t="s">
        <v>473</v>
      </c>
      <c r="H1249" t="s">
        <v>473</v>
      </c>
      <c r="I1249" t="s">
        <v>573</v>
      </c>
      <c r="J1249" t="str">
        <f t="shared" si="26"/>
        <v>Scope 3WTT- pass vehs &amp; travel- landWTT- cars (by market segment)MPVUnknownkm</v>
      </c>
      <c r="K1249" t="s">
        <v>897</v>
      </c>
      <c r="L1249" s="125">
        <v>4.5850000000000002E-2</v>
      </c>
      <c r="M1249" t="s">
        <v>1514</v>
      </c>
      <c r="N1249" t="s">
        <v>1509</v>
      </c>
      <c r="O1249">
        <v>2021</v>
      </c>
    </row>
    <row r="1250" spans="1:15" hidden="1">
      <c r="A1250" t="s">
        <v>497</v>
      </c>
      <c r="B1250" t="s">
        <v>1415</v>
      </c>
      <c r="C1250" t="s">
        <v>1416</v>
      </c>
      <c r="D1250" t="s">
        <v>1363</v>
      </c>
      <c r="F1250" t="s">
        <v>212</v>
      </c>
      <c r="G1250" t="s">
        <v>1353</v>
      </c>
      <c r="H1250" t="s">
        <v>1353</v>
      </c>
      <c r="I1250" t="s">
        <v>573</v>
      </c>
      <c r="J1250" t="str">
        <f t="shared" si="26"/>
        <v>Scope 3WTT- pass vehs &amp; travel- landWTT- cars (by market segment)MPVUnknownmiles</v>
      </c>
      <c r="K1250" t="s">
        <v>898</v>
      </c>
      <c r="L1250" s="125">
        <v>7.3789999999999994E-2</v>
      </c>
      <c r="M1250" t="s">
        <v>1514</v>
      </c>
      <c r="N1250" t="s">
        <v>1509</v>
      </c>
      <c r="O1250">
        <v>2021</v>
      </c>
    </row>
    <row r="1251" spans="1:15" hidden="1">
      <c r="A1251" t="s">
        <v>497</v>
      </c>
      <c r="B1251" t="s">
        <v>1415</v>
      </c>
      <c r="C1251" t="s">
        <v>1416</v>
      </c>
      <c r="D1251" t="s">
        <v>1363</v>
      </c>
      <c r="F1251" t="s">
        <v>1354</v>
      </c>
      <c r="G1251" t="s">
        <v>473</v>
      </c>
      <c r="H1251" t="s">
        <v>473</v>
      </c>
      <c r="I1251" t="s">
        <v>573</v>
      </c>
      <c r="J1251" t="str">
        <f t="shared" si="26"/>
        <v>Scope 3WTT- pass vehs &amp; travel- landWTT- cars (by market segment)MPVPlug-in Hybrid Electric Vehiclekm</v>
      </c>
      <c r="K1251" t="s">
        <v>897</v>
      </c>
      <c r="L1251" s="125" t="s">
        <v>720</v>
      </c>
      <c r="M1251" t="s">
        <v>1514</v>
      </c>
      <c r="N1251" t="s">
        <v>1509</v>
      </c>
      <c r="O1251">
        <v>2021</v>
      </c>
    </row>
    <row r="1252" spans="1:15" hidden="1">
      <c r="A1252" t="s">
        <v>497</v>
      </c>
      <c r="B1252" t="s">
        <v>1415</v>
      </c>
      <c r="C1252" t="s">
        <v>1416</v>
      </c>
      <c r="D1252" t="s">
        <v>1363</v>
      </c>
      <c r="F1252" t="s">
        <v>1354</v>
      </c>
      <c r="G1252" t="s">
        <v>1353</v>
      </c>
      <c r="H1252" t="s">
        <v>1353</v>
      </c>
      <c r="I1252" t="s">
        <v>573</v>
      </c>
      <c r="J1252" t="str">
        <f t="shared" si="26"/>
        <v>Scope 3WTT- pass vehs &amp; travel- landWTT- cars (by market segment)MPVPlug-in Hybrid Electric Vehiclemiles</v>
      </c>
      <c r="K1252" t="s">
        <v>898</v>
      </c>
      <c r="L1252" s="125" t="s">
        <v>720</v>
      </c>
      <c r="M1252" t="s">
        <v>1514</v>
      </c>
      <c r="N1252" t="s">
        <v>1509</v>
      </c>
      <c r="O1252">
        <v>2021</v>
      </c>
    </row>
    <row r="1253" spans="1:15" hidden="1">
      <c r="A1253" t="s">
        <v>497</v>
      </c>
      <c r="B1253" t="s">
        <v>1415</v>
      </c>
      <c r="C1253" t="s">
        <v>1416</v>
      </c>
      <c r="D1253" t="s">
        <v>1363</v>
      </c>
      <c r="F1253" t="s">
        <v>1355</v>
      </c>
      <c r="G1253" t="s">
        <v>473</v>
      </c>
      <c r="H1253" t="s">
        <v>473</v>
      </c>
      <c r="I1253" t="s">
        <v>573</v>
      </c>
      <c r="J1253" t="str">
        <f t="shared" si="26"/>
        <v>Scope 3WTT- pass vehs &amp; travel- landWTT- cars (by market segment)MPVBattery Electric Vehiclekm</v>
      </c>
      <c r="K1253" t="s">
        <v>897</v>
      </c>
      <c r="L1253" s="125">
        <v>1.7989999999999999E-2</v>
      </c>
      <c r="M1253" t="s">
        <v>1514</v>
      </c>
      <c r="N1253" t="s">
        <v>1509</v>
      </c>
      <c r="O1253">
        <v>2021</v>
      </c>
    </row>
    <row r="1254" spans="1:15" hidden="1">
      <c r="A1254" t="s">
        <v>497</v>
      </c>
      <c r="B1254" t="s">
        <v>1415</v>
      </c>
      <c r="C1254" t="s">
        <v>1416</v>
      </c>
      <c r="D1254" t="s">
        <v>1363</v>
      </c>
      <c r="F1254" t="s">
        <v>1355</v>
      </c>
      <c r="G1254" t="s">
        <v>1353</v>
      </c>
      <c r="H1254" t="s">
        <v>1353</v>
      </c>
      <c r="I1254" t="s">
        <v>573</v>
      </c>
      <c r="J1254" t="str">
        <f t="shared" si="26"/>
        <v>Scope 3WTT- pass vehs &amp; travel- landWTT- cars (by market segment)MPVBattery Electric Vehiclemiles</v>
      </c>
      <c r="K1254" t="s">
        <v>898</v>
      </c>
      <c r="L1254" s="125">
        <v>2.895E-2</v>
      </c>
      <c r="M1254" t="s">
        <v>1514</v>
      </c>
      <c r="N1254" t="s">
        <v>1509</v>
      </c>
      <c r="O1254">
        <v>2021</v>
      </c>
    </row>
    <row r="1255" spans="1:15" hidden="1">
      <c r="A1255" t="s">
        <v>497</v>
      </c>
      <c r="B1255" t="s">
        <v>1415</v>
      </c>
      <c r="C1255" t="s">
        <v>1417</v>
      </c>
      <c r="D1255" t="s">
        <v>216</v>
      </c>
      <c r="F1255" t="s">
        <v>142</v>
      </c>
      <c r="G1255" t="s">
        <v>473</v>
      </c>
      <c r="H1255" t="s">
        <v>473</v>
      </c>
      <c r="I1255" t="s">
        <v>573</v>
      </c>
      <c r="J1255" t="str">
        <f t="shared" si="26"/>
        <v>Scope 3WTT- pass vehs &amp; travel- landWTT- cars (by size)Small carDieselkm</v>
      </c>
      <c r="K1255" t="s">
        <v>899</v>
      </c>
      <c r="L1255" s="125">
        <v>3.3439999999999998E-2</v>
      </c>
      <c r="M1255" t="s">
        <v>1514</v>
      </c>
      <c r="N1255" t="s">
        <v>1509</v>
      </c>
      <c r="O1255">
        <v>2021</v>
      </c>
    </row>
    <row r="1256" spans="1:15" hidden="1">
      <c r="A1256" t="s">
        <v>497</v>
      </c>
      <c r="B1256" t="s">
        <v>1415</v>
      </c>
      <c r="C1256" t="s">
        <v>1417</v>
      </c>
      <c r="D1256" t="s">
        <v>216</v>
      </c>
      <c r="F1256" t="s">
        <v>142</v>
      </c>
      <c r="G1256" t="s">
        <v>1353</v>
      </c>
      <c r="H1256" t="s">
        <v>1353</v>
      </c>
      <c r="I1256" t="s">
        <v>573</v>
      </c>
      <c r="J1256" t="str">
        <f t="shared" si="26"/>
        <v>Scope 3WTT- pass vehs &amp; travel- landWTT- cars (by size)Small carDieselmiles</v>
      </c>
      <c r="K1256" t="s">
        <v>900</v>
      </c>
      <c r="L1256" s="125">
        <v>5.3809999999999997E-2</v>
      </c>
      <c r="M1256" t="s">
        <v>1514</v>
      </c>
      <c r="N1256" t="s">
        <v>1509</v>
      </c>
      <c r="O1256">
        <v>2021</v>
      </c>
    </row>
    <row r="1257" spans="1:15" hidden="1">
      <c r="A1257" t="s">
        <v>497</v>
      </c>
      <c r="B1257" t="s">
        <v>1415</v>
      </c>
      <c r="C1257" t="s">
        <v>1417</v>
      </c>
      <c r="D1257" t="s">
        <v>216</v>
      </c>
      <c r="F1257" t="s">
        <v>211</v>
      </c>
      <c r="G1257" t="s">
        <v>473</v>
      </c>
      <c r="H1257" t="s">
        <v>473</v>
      </c>
      <c r="I1257" t="s">
        <v>573</v>
      </c>
      <c r="J1257" t="str">
        <f t="shared" si="26"/>
        <v>Scope 3WTT- pass vehs &amp; travel- landWTT- cars (by size)Small carPetrolkm</v>
      </c>
      <c r="K1257" t="s">
        <v>899</v>
      </c>
      <c r="L1257" s="125">
        <v>4.1860000000000001E-2</v>
      </c>
      <c r="M1257" t="s">
        <v>1514</v>
      </c>
      <c r="N1257" t="s">
        <v>1509</v>
      </c>
      <c r="O1257">
        <v>2021</v>
      </c>
    </row>
    <row r="1258" spans="1:15" hidden="1">
      <c r="A1258" t="s">
        <v>497</v>
      </c>
      <c r="B1258" t="s">
        <v>1415</v>
      </c>
      <c r="C1258" t="s">
        <v>1417</v>
      </c>
      <c r="D1258" t="s">
        <v>216</v>
      </c>
      <c r="F1258" t="s">
        <v>211</v>
      </c>
      <c r="G1258" t="s">
        <v>1353</v>
      </c>
      <c r="H1258" t="s">
        <v>1353</v>
      </c>
      <c r="I1258" t="s">
        <v>573</v>
      </c>
      <c r="J1258" t="str">
        <f t="shared" si="26"/>
        <v>Scope 3WTT- pass vehs &amp; travel- landWTT- cars (by size)Small carPetrolmiles</v>
      </c>
      <c r="K1258" t="s">
        <v>900</v>
      </c>
      <c r="L1258" s="125">
        <v>6.7369999999999999E-2</v>
      </c>
      <c r="M1258" t="s">
        <v>1514</v>
      </c>
      <c r="N1258" t="s">
        <v>1509</v>
      </c>
      <c r="O1258">
        <v>2021</v>
      </c>
    </row>
    <row r="1259" spans="1:15" hidden="1">
      <c r="A1259" t="s">
        <v>497</v>
      </c>
      <c r="B1259" t="s">
        <v>1415</v>
      </c>
      <c r="C1259" t="s">
        <v>1417</v>
      </c>
      <c r="D1259" t="s">
        <v>216</v>
      </c>
      <c r="F1259" t="s">
        <v>219</v>
      </c>
      <c r="G1259" t="s">
        <v>473</v>
      </c>
      <c r="H1259" t="s">
        <v>473</v>
      </c>
      <c r="I1259" t="s">
        <v>573</v>
      </c>
      <c r="J1259" t="str">
        <f t="shared" si="26"/>
        <v>Scope 3WTT- pass vehs &amp; travel- landWTT- cars (by size)Small carHybridkm</v>
      </c>
      <c r="K1259" t="s">
        <v>899</v>
      </c>
      <c r="L1259" s="125">
        <v>2.8080000000000001E-2</v>
      </c>
      <c r="M1259" t="s">
        <v>1514</v>
      </c>
      <c r="N1259" t="s">
        <v>1509</v>
      </c>
      <c r="O1259">
        <v>2021</v>
      </c>
    </row>
    <row r="1260" spans="1:15" hidden="1">
      <c r="A1260" t="s">
        <v>497</v>
      </c>
      <c r="B1260" t="s">
        <v>1415</v>
      </c>
      <c r="C1260" t="s">
        <v>1417</v>
      </c>
      <c r="D1260" t="s">
        <v>216</v>
      </c>
      <c r="F1260" t="s">
        <v>219</v>
      </c>
      <c r="G1260" t="s">
        <v>1353</v>
      </c>
      <c r="H1260" t="s">
        <v>1353</v>
      </c>
      <c r="I1260" t="s">
        <v>573</v>
      </c>
      <c r="J1260" t="str">
        <f t="shared" si="26"/>
        <v>Scope 3WTT- pass vehs &amp; travel- landWTT- cars (by size)Small carHybridmiles</v>
      </c>
      <c r="K1260" t="s">
        <v>900</v>
      </c>
      <c r="L1260" s="125">
        <v>4.5190000000000001E-2</v>
      </c>
      <c r="M1260" t="s">
        <v>1514</v>
      </c>
      <c r="N1260" t="s">
        <v>1509</v>
      </c>
      <c r="O1260">
        <v>2021</v>
      </c>
    </row>
    <row r="1261" spans="1:15" hidden="1">
      <c r="A1261" t="s">
        <v>497</v>
      </c>
      <c r="B1261" t="s">
        <v>1415</v>
      </c>
      <c r="C1261" t="s">
        <v>1417</v>
      </c>
      <c r="D1261" t="s">
        <v>216</v>
      </c>
      <c r="F1261" t="s">
        <v>10</v>
      </c>
      <c r="G1261" t="s">
        <v>473</v>
      </c>
      <c r="H1261" t="s">
        <v>473</v>
      </c>
      <c r="I1261" t="s">
        <v>573</v>
      </c>
      <c r="J1261" t="str">
        <f t="shared" si="26"/>
        <v>Scope 3WTT- pass vehs &amp; travel- landWTT- cars (by size)Small carCNGkm</v>
      </c>
      <c r="K1261" t="s">
        <v>899</v>
      </c>
      <c r="L1261" s="125"/>
      <c r="M1261" t="s">
        <v>1514</v>
      </c>
      <c r="N1261" t="s">
        <v>1509</v>
      </c>
      <c r="O1261">
        <v>2021</v>
      </c>
    </row>
    <row r="1262" spans="1:15" hidden="1">
      <c r="A1262" t="s">
        <v>497</v>
      </c>
      <c r="B1262" t="s">
        <v>1415</v>
      </c>
      <c r="C1262" t="s">
        <v>1417</v>
      </c>
      <c r="D1262" t="s">
        <v>216</v>
      </c>
      <c r="F1262" t="s">
        <v>10</v>
      </c>
      <c r="G1262" t="s">
        <v>1353</v>
      </c>
      <c r="H1262" t="s">
        <v>1353</v>
      </c>
      <c r="I1262" t="s">
        <v>573</v>
      </c>
      <c r="J1262" t="str">
        <f t="shared" si="26"/>
        <v>Scope 3WTT- pass vehs &amp; travel- landWTT- cars (by size)Small carCNGmiles</v>
      </c>
      <c r="K1262" t="s">
        <v>900</v>
      </c>
      <c r="L1262" s="125"/>
      <c r="M1262" t="s">
        <v>1514</v>
      </c>
      <c r="N1262" t="s">
        <v>1509</v>
      </c>
      <c r="O1262">
        <v>2021</v>
      </c>
    </row>
    <row r="1263" spans="1:15" hidden="1">
      <c r="A1263" t="s">
        <v>497</v>
      </c>
      <c r="B1263" t="s">
        <v>1415</v>
      </c>
      <c r="C1263" t="s">
        <v>1417</v>
      </c>
      <c r="D1263" t="s">
        <v>216</v>
      </c>
      <c r="F1263" t="s">
        <v>12</v>
      </c>
      <c r="G1263" t="s">
        <v>473</v>
      </c>
      <c r="H1263" t="s">
        <v>473</v>
      </c>
      <c r="I1263" t="s">
        <v>573</v>
      </c>
      <c r="J1263" t="str">
        <f t="shared" si="26"/>
        <v>Scope 3WTT- pass vehs &amp; travel- landWTT- cars (by size)Small carLPGkm</v>
      </c>
      <c r="K1263" t="s">
        <v>899</v>
      </c>
      <c r="L1263" s="125"/>
      <c r="M1263" t="s">
        <v>1514</v>
      </c>
      <c r="N1263" t="s">
        <v>1509</v>
      </c>
      <c r="O1263">
        <v>2021</v>
      </c>
    </row>
    <row r="1264" spans="1:15" hidden="1">
      <c r="A1264" t="s">
        <v>497</v>
      </c>
      <c r="B1264" t="s">
        <v>1415</v>
      </c>
      <c r="C1264" t="s">
        <v>1417</v>
      </c>
      <c r="D1264" t="s">
        <v>216</v>
      </c>
      <c r="F1264" t="s">
        <v>12</v>
      </c>
      <c r="G1264" t="s">
        <v>1353</v>
      </c>
      <c r="H1264" t="s">
        <v>1353</v>
      </c>
      <c r="I1264" t="s">
        <v>573</v>
      </c>
      <c r="J1264" t="str">
        <f t="shared" si="26"/>
        <v>Scope 3WTT- pass vehs &amp; travel- landWTT- cars (by size)Small carLPGmiles</v>
      </c>
      <c r="K1264" t="s">
        <v>900</v>
      </c>
      <c r="L1264" s="125"/>
      <c r="M1264" t="s">
        <v>1514</v>
      </c>
      <c r="N1264" t="s">
        <v>1509</v>
      </c>
      <c r="O1264">
        <v>2021</v>
      </c>
    </row>
    <row r="1265" spans="1:15" hidden="1">
      <c r="A1265" t="s">
        <v>497</v>
      </c>
      <c r="B1265" t="s">
        <v>1415</v>
      </c>
      <c r="C1265" t="s">
        <v>1417</v>
      </c>
      <c r="D1265" t="s">
        <v>216</v>
      </c>
      <c r="F1265" t="s">
        <v>212</v>
      </c>
      <c r="G1265" t="s">
        <v>473</v>
      </c>
      <c r="H1265" t="s">
        <v>473</v>
      </c>
      <c r="I1265" t="s">
        <v>573</v>
      </c>
      <c r="J1265" t="str">
        <f t="shared" si="26"/>
        <v>Scope 3WTT- pass vehs &amp; travel- landWTT- cars (by size)Small carUnknownkm</v>
      </c>
      <c r="K1265" t="s">
        <v>899</v>
      </c>
      <c r="L1265" s="125">
        <v>3.9039999999999998E-2</v>
      </c>
      <c r="M1265" t="s">
        <v>1514</v>
      </c>
      <c r="N1265" t="s">
        <v>1509</v>
      </c>
      <c r="O1265">
        <v>2021</v>
      </c>
    </row>
    <row r="1266" spans="1:15" hidden="1">
      <c r="A1266" t="s">
        <v>497</v>
      </c>
      <c r="B1266" t="s">
        <v>1415</v>
      </c>
      <c r="C1266" t="s">
        <v>1417</v>
      </c>
      <c r="D1266" t="s">
        <v>216</v>
      </c>
      <c r="F1266" t="s">
        <v>212</v>
      </c>
      <c r="G1266" t="s">
        <v>1353</v>
      </c>
      <c r="H1266" t="s">
        <v>1353</v>
      </c>
      <c r="I1266" t="s">
        <v>573</v>
      </c>
      <c r="J1266" t="str">
        <f t="shared" si="26"/>
        <v>Scope 3WTT- pass vehs &amp; travel- landWTT- cars (by size)Small carUnknownmiles</v>
      </c>
      <c r="K1266" t="s">
        <v>900</v>
      </c>
      <c r="L1266" s="125">
        <v>6.2829999999999997E-2</v>
      </c>
      <c r="M1266" t="s">
        <v>1514</v>
      </c>
      <c r="N1266" t="s">
        <v>1509</v>
      </c>
      <c r="O1266">
        <v>2021</v>
      </c>
    </row>
    <row r="1267" spans="1:15" hidden="1">
      <c r="A1267" t="s">
        <v>497</v>
      </c>
      <c r="B1267" t="s">
        <v>1415</v>
      </c>
      <c r="C1267" t="s">
        <v>1417</v>
      </c>
      <c r="D1267" t="s">
        <v>216</v>
      </c>
      <c r="F1267" t="s">
        <v>1354</v>
      </c>
      <c r="G1267" t="s">
        <v>473</v>
      </c>
      <c r="H1267" t="s">
        <v>473</v>
      </c>
      <c r="I1267" t="s">
        <v>573</v>
      </c>
      <c r="J1267" t="str">
        <f t="shared" si="26"/>
        <v>Scope 3WTT- pass vehs &amp; travel- landWTT- cars (by size)Small carPlug-in Hybrid Electric Vehiclekm</v>
      </c>
      <c r="K1267" t="s">
        <v>899</v>
      </c>
      <c r="L1267" s="125">
        <v>1.4930000000000001E-2</v>
      </c>
      <c r="M1267" t="s">
        <v>1514</v>
      </c>
      <c r="N1267" t="s">
        <v>1509</v>
      </c>
      <c r="O1267">
        <v>2021</v>
      </c>
    </row>
    <row r="1268" spans="1:15" hidden="1">
      <c r="A1268" t="s">
        <v>497</v>
      </c>
      <c r="B1268" t="s">
        <v>1415</v>
      </c>
      <c r="C1268" t="s">
        <v>1417</v>
      </c>
      <c r="D1268" t="s">
        <v>216</v>
      </c>
      <c r="F1268" t="s">
        <v>1354</v>
      </c>
      <c r="G1268" t="s">
        <v>1353</v>
      </c>
      <c r="H1268" t="s">
        <v>1353</v>
      </c>
      <c r="I1268" t="s">
        <v>573</v>
      </c>
      <c r="J1268" t="str">
        <f t="shared" si="26"/>
        <v>Scope 3WTT- pass vehs &amp; travel- landWTT- cars (by size)Small carPlug-in Hybrid Electric Vehiclemiles</v>
      </c>
      <c r="K1268" t="s">
        <v>900</v>
      </c>
      <c r="L1268" s="125">
        <v>2.4029999999999999E-2</v>
      </c>
      <c r="M1268" t="s">
        <v>1514</v>
      </c>
      <c r="N1268" t="s">
        <v>1509</v>
      </c>
      <c r="O1268">
        <v>2021</v>
      </c>
    </row>
    <row r="1269" spans="1:15" hidden="1">
      <c r="A1269" t="s">
        <v>497</v>
      </c>
      <c r="B1269" t="s">
        <v>1415</v>
      </c>
      <c r="C1269" t="s">
        <v>1417</v>
      </c>
      <c r="D1269" t="s">
        <v>216</v>
      </c>
      <c r="F1269" t="s">
        <v>1355</v>
      </c>
      <c r="G1269" t="s">
        <v>473</v>
      </c>
      <c r="H1269" t="s">
        <v>473</v>
      </c>
      <c r="I1269" t="s">
        <v>573</v>
      </c>
      <c r="J1269" t="str">
        <f t="shared" si="26"/>
        <v>Scope 3WTT- pass vehs &amp; travel- landWTT- cars (by size)Small carBattery Electric Vehiclekm</v>
      </c>
      <c r="K1269" t="s">
        <v>899</v>
      </c>
      <c r="L1269" s="125">
        <v>1.189E-2</v>
      </c>
      <c r="M1269" t="s">
        <v>1514</v>
      </c>
      <c r="N1269" t="s">
        <v>1509</v>
      </c>
      <c r="O1269">
        <v>2021</v>
      </c>
    </row>
    <row r="1270" spans="1:15" hidden="1">
      <c r="A1270" t="s">
        <v>497</v>
      </c>
      <c r="B1270" t="s">
        <v>1415</v>
      </c>
      <c r="C1270" t="s">
        <v>1417</v>
      </c>
      <c r="D1270" t="s">
        <v>216</v>
      </c>
      <c r="F1270" t="s">
        <v>1355</v>
      </c>
      <c r="G1270" t="s">
        <v>1353</v>
      </c>
      <c r="H1270" t="s">
        <v>1353</v>
      </c>
      <c r="I1270" t="s">
        <v>573</v>
      </c>
      <c r="J1270" t="str">
        <f t="shared" si="26"/>
        <v>Scope 3WTT- pass vehs &amp; travel- landWTT- cars (by size)Small carBattery Electric Vehiclemiles</v>
      </c>
      <c r="K1270" t="s">
        <v>900</v>
      </c>
      <c r="L1270" s="125">
        <v>1.9140000000000001E-2</v>
      </c>
      <c r="M1270" t="s">
        <v>1514</v>
      </c>
      <c r="N1270" t="s">
        <v>1509</v>
      </c>
      <c r="O1270">
        <v>2021</v>
      </c>
    </row>
    <row r="1271" spans="1:15" hidden="1">
      <c r="A1271" t="s">
        <v>497</v>
      </c>
      <c r="B1271" t="s">
        <v>1415</v>
      </c>
      <c r="C1271" t="s">
        <v>1417</v>
      </c>
      <c r="D1271" t="s">
        <v>137</v>
      </c>
      <c r="F1271" t="s">
        <v>142</v>
      </c>
      <c r="G1271" t="s">
        <v>473</v>
      </c>
      <c r="H1271" t="s">
        <v>473</v>
      </c>
      <c r="I1271" t="s">
        <v>573</v>
      </c>
      <c r="J1271" t="str">
        <f t="shared" si="26"/>
        <v>Scope 3WTT- pass vehs &amp; travel- landWTT- cars (by size)Medium carDieselkm</v>
      </c>
      <c r="K1271" t="s">
        <v>901</v>
      </c>
      <c r="L1271" s="125">
        <v>4.018E-2</v>
      </c>
      <c r="M1271" t="s">
        <v>1514</v>
      </c>
      <c r="N1271" t="s">
        <v>1509</v>
      </c>
      <c r="O1271">
        <v>2021</v>
      </c>
    </row>
    <row r="1272" spans="1:15" hidden="1">
      <c r="A1272" t="s">
        <v>497</v>
      </c>
      <c r="B1272" t="s">
        <v>1415</v>
      </c>
      <c r="C1272" t="s">
        <v>1417</v>
      </c>
      <c r="D1272" t="s">
        <v>137</v>
      </c>
      <c r="F1272" t="s">
        <v>142</v>
      </c>
      <c r="G1272" t="s">
        <v>1353</v>
      </c>
      <c r="H1272" t="s">
        <v>1353</v>
      </c>
      <c r="I1272" t="s">
        <v>573</v>
      </c>
      <c r="J1272" t="str">
        <f t="shared" si="26"/>
        <v>Scope 3WTT- pass vehs &amp; travel- landWTT- cars (by size)Medium carDieselmiles</v>
      </c>
      <c r="K1272" t="s">
        <v>902</v>
      </c>
      <c r="L1272" s="125">
        <v>6.4670000000000005E-2</v>
      </c>
      <c r="M1272" t="s">
        <v>1514</v>
      </c>
      <c r="N1272" t="s">
        <v>1509</v>
      </c>
      <c r="O1272">
        <v>2021</v>
      </c>
    </row>
    <row r="1273" spans="1:15" hidden="1">
      <c r="A1273" t="s">
        <v>497</v>
      </c>
      <c r="B1273" t="s">
        <v>1415</v>
      </c>
      <c r="C1273" t="s">
        <v>1417</v>
      </c>
      <c r="D1273" t="s">
        <v>137</v>
      </c>
      <c r="F1273" t="s">
        <v>211</v>
      </c>
      <c r="G1273" t="s">
        <v>473</v>
      </c>
      <c r="H1273" t="s">
        <v>473</v>
      </c>
      <c r="I1273" t="s">
        <v>573</v>
      </c>
      <c r="J1273" t="str">
        <f t="shared" si="26"/>
        <v>Scope 3WTT- pass vehs &amp; travel- landWTT- cars (by size)Medium carPetrolkm</v>
      </c>
      <c r="K1273" t="s">
        <v>901</v>
      </c>
      <c r="L1273" s="125">
        <v>5.2659999999999998E-2</v>
      </c>
      <c r="M1273" t="s">
        <v>1514</v>
      </c>
      <c r="N1273" t="s">
        <v>1509</v>
      </c>
      <c r="O1273">
        <v>2021</v>
      </c>
    </row>
    <row r="1274" spans="1:15" hidden="1">
      <c r="A1274" t="s">
        <v>497</v>
      </c>
      <c r="B1274" t="s">
        <v>1415</v>
      </c>
      <c r="C1274" t="s">
        <v>1417</v>
      </c>
      <c r="D1274" t="s">
        <v>137</v>
      </c>
      <c r="F1274" t="s">
        <v>211</v>
      </c>
      <c r="G1274" t="s">
        <v>1353</v>
      </c>
      <c r="H1274" t="s">
        <v>1353</v>
      </c>
      <c r="I1274" t="s">
        <v>573</v>
      </c>
      <c r="J1274" t="str">
        <f t="shared" si="26"/>
        <v>Scope 3WTT- pass vehs &amp; travel- landWTT- cars (by size)Medium carPetrolmiles</v>
      </c>
      <c r="K1274" t="s">
        <v>902</v>
      </c>
      <c r="L1274" s="125">
        <v>8.4750000000000006E-2</v>
      </c>
      <c r="M1274" t="s">
        <v>1514</v>
      </c>
      <c r="N1274" t="s">
        <v>1509</v>
      </c>
      <c r="O1274">
        <v>2021</v>
      </c>
    </row>
    <row r="1275" spans="1:15" hidden="1">
      <c r="A1275" t="s">
        <v>497</v>
      </c>
      <c r="B1275" t="s">
        <v>1415</v>
      </c>
      <c r="C1275" t="s">
        <v>1417</v>
      </c>
      <c r="D1275" t="s">
        <v>137</v>
      </c>
      <c r="F1275" t="s">
        <v>219</v>
      </c>
      <c r="G1275" t="s">
        <v>473</v>
      </c>
      <c r="H1275" t="s">
        <v>473</v>
      </c>
      <c r="I1275" t="s">
        <v>573</v>
      </c>
      <c r="J1275" t="str">
        <f t="shared" si="26"/>
        <v>Scope 3WTT- pass vehs &amp; travel- landWTT- cars (by size)Medium carHybridkm</v>
      </c>
      <c r="K1275" t="s">
        <v>901</v>
      </c>
      <c r="L1275" s="125">
        <v>2.8570000000000002E-2</v>
      </c>
      <c r="M1275" t="s">
        <v>1514</v>
      </c>
      <c r="N1275" t="s">
        <v>1509</v>
      </c>
      <c r="O1275">
        <v>2021</v>
      </c>
    </row>
    <row r="1276" spans="1:15" hidden="1">
      <c r="A1276" t="s">
        <v>497</v>
      </c>
      <c r="B1276" t="s">
        <v>1415</v>
      </c>
      <c r="C1276" t="s">
        <v>1417</v>
      </c>
      <c r="D1276" t="s">
        <v>137</v>
      </c>
      <c r="F1276" t="s">
        <v>219</v>
      </c>
      <c r="G1276" t="s">
        <v>1353</v>
      </c>
      <c r="H1276" t="s">
        <v>1353</v>
      </c>
      <c r="I1276" t="s">
        <v>573</v>
      </c>
      <c r="J1276" t="str">
        <f t="shared" si="26"/>
        <v>Scope 3WTT- pass vehs &amp; travel- landWTT- cars (by size)Medium carHybridmiles</v>
      </c>
      <c r="K1276" t="s">
        <v>902</v>
      </c>
      <c r="L1276" s="125">
        <v>4.5969999999999997E-2</v>
      </c>
      <c r="M1276" t="s">
        <v>1514</v>
      </c>
      <c r="N1276" t="s">
        <v>1509</v>
      </c>
      <c r="O1276">
        <v>2021</v>
      </c>
    </row>
    <row r="1277" spans="1:15" hidden="1">
      <c r="A1277" t="s">
        <v>497</v>
      </c>
      <c r="B1277" t="s">
        <v>1415</v>
      </c>
      <c r="C1277" t="s">
        <v>1417</v>
      </c>
      <c r="D1277" t="s">
        <v>137</v>
      </c>
      <c r="F1277" t="s">
        <v>10</v>
      </c>
      <c r="G1277" t="s">
        <v>473</v>
      </c>
      <c r="H1277" t="s">
        <v>473</v>
      </c>
      <c r="I1277" t="s">
        <v>573</v>
      </c>
      <c r="J1277" t="str">
        <f t="shared" si="26"/>
        <v>Scope 3WTT- pass vehs &amp; travel- landWTT- cars (by size)Medium carCNGkm</v>
      </c>
      <c r="K1277" t="s">
        <v>901</v>
      </c>
      <c r="L1277" s="125">
        <v>3.3700000000000001E-2</v>
      </c>
      <c r="M1277" t="s">
        <v>1514</v>
      </c>
      <c r="N1277" t="s">
        <v>1509</v>
      </c>
      <c r="O1277">
        <v>2021</v>
      </c>
    </row>
    <row r="1278" spans="1:15" hidden="1">
      <c r="A1278" t="s">
        <v>497</v>
      </c>
      <c r="B1278" t="s">
        <v>1415</v>
      </c>
      <c r="C1278" t="s">
        <v>1417</v>
      </c>
      <c r="D1278" t="s">
        <v>137</v>
      </c>
      <c r="F1278" t="s">
        <v>10</v>
      </c>
      <c r="G1278" t="s">
        <v>1353</v>
      </c>
      <c r="H1278" t="s">
        <v>1353</v>
      </c>
      <c r="I1278" t="s">
        <v>573</v>
      </c>
      <c r="J1278" t="str">
        <f t="shared" si="26"/>
        <v>Scope 3WTT- pass vehs &amp; travel- landWTT- cars (by size)Medium carCNGmiles</v>
      </c>
      <c r="K1278" t="s">
        <v>902</v>
      </c>
      <c r="L1278" s="125">
        <v>5.423E-2</v>
      </c>
      <c r="M1278" t="s">
        <v>1514</v>
      </c>
      <c r="N1278" t="s">
        <v>1509</v>
      </c>
      <c r="O1278">
        <v>2021</v>
      </c>
    </row>
    <row r="1279" spans="1:15" hidden="1">
      <c r="A1279" t="s">
        <v>497</v>
      </c>
      <c r="B1279" t="s">
        <v>1415</v>
      </c>
      <c r="C1279" t="s">
        <v>1417</v>
      </c>
      <c r="D1279" t="s">
        <v>137</v>
      </c>
      <c r="F1279" t="s">
        <v>12</v>
      </c>
      <c r="G1279" t="s">
        <v>473</v>
      </c>
      <c r="H1279" t="s">
        <v>473</v>
      </c>
      <c r="I1279" t="s">
        <v>573</v>
      </c>
      <c r="J1279" t="str">
        <f t="shared" si="26"/>
        <v>Scope 3WTT- pass vehs &amp; travel- landWTT- cars (by size)Medium carLPGkm</v>
      </c>
      <c r="K1279" t="s">
        <v>901</v>
      </c>
      <c r="L1279" s="125">
        <v>2.1139999999999999E-2</v>
      </c>
      <c r="M1279" t="s">
        <v>1514</v>
      </c>
      <c r="N1279" t="s">
        <v>1509</v>
      </c>
      <c r="O1279">
        <v>2021</v>
      </c>
    </row>
    <row r="1280" spans="1:15" hidden="1">
      <c r="A1280" t="s">
        <v>497</v>
      </c>
      <c r="B1280" t="s">
        <v>1415</v>
      </c>
      <c r="C1280" t="s">
        <v>1417</v>
      </c>
      <c r="D1280" t="s">
        <v>137</v>
      </c>
      <c r="F1280" t="s">
        <v>12</v>
      </c>
      <c r="G1280" t="s">
        <v>1353</v>
      </c>
      <c r="H1280" t="s">
        <v>1353</v>
      </c>
      <c r="I1280" t="s">
        <v>573</v>
      </c>
      <c r="J1280" t="str">
        <f t="shared" si="26"/>
        <v>Scope 3WTT- pass vehs &amp; travel- landWTT- cars (by size)Medium carLPGmiles</v>
      </c>
      <c r="K1280" t="s">
        <v>902</v>
      </c>
      <c r="L1280" s="125">
        <v>3.4020000000000002E-2</v>
      </c>
      <c r="M1280" t="s">
        <v>1514</v>
      </c>
      <c r="N1280" t="s">
        <v>1509</v>
      </c>
      <c r="O1280">
        <v>2021</v>
      </c>
    </row>
    <row r="1281" spans="1:15" hidden="1">
      <c r="A1281" t="s">
        <v>497</v>
      </c>
      <c r="B1281" t="s">
        <v>1415</v>
      </c>
      <c r="C1281" t="s">
        <v>1417</v>
      </c>
      <c r="D1281" t="s">
        <v>137</v>
      </c>
      <c r="F1281" t="s">
        <v>212</v>
      </c>
      <c r="G1281" t="s">
        <v>473</v>
      </c>
      <c r="H1281" t="s">
        <v>473</v>
      </c>
      <c r="I1281" t="s">
        <v>573</v>
      </c>
      <c r="J1281" t="str">
        <f t="shared" si="26"/>
        <v>Scope 3WTT- pass vehs &amp; travel- landWTT- cars (by size)Medium carUnknownkm</v>
      </c>
      <c r="K1281" t="s">
        <v>901</v>
      </c>
      <c r="L1281" s="125">
        <v>4.5990000000000003E-2</v>
      </c>
      <c r="M1281" t="s">
        <v>1514</v>
      </c>
      <c r="N1281" t="s">
        <v>1509</v>
      </c>
      <c r="O1281">
        <v>2021</v>
      </c>
    </row>
    <row r="1282" spans="1:15" hidden="1">
      <c r="A1282" t="s">
        <v>497</v>
      </c>
      <c r="B1282" t="s">
        <v>1415</v>
      </c>
      <c r="C1282" t="s">
        <v>1417</v>
      </c>
      <c r="D1282" t="s">
        <v>137</v>
      </c>
      <c r="F1282" t="s">
        <v>212</v>
      </c>
      <c r="G1282" t="s">
        <v>1353</v>
      </c>
      <c r="H1282" t="s">
        <v>1353</v>
      </c>
      <c r="I1282" t="s">
        <v>573</v>
      </c>
      <c r="J1282" t="str">
        <f t="shared" si="26"/>
        <v>Scope 3WTT- pass vehs &amp; travel- landWTT- cars (by size)Medium carUnknownmiles</v>
      </c>
      <c r="K1282" t="s">
        <v>902</v>
      </c>
      <c r="L1282" s="125">
        <v>7.4020000000000002E-2</v>
      </c>
      <c r="M1282" t="s">
        <v>1514</v>
      </c>
      <c r="N1282" t="s">
        <v>1509</v>
      </c>
      <c r="O1282">
        <v>2021</v>
      </c>
    </row>
    <row r="1283" spans="1:15" hidden="1">
      <c r="A1283" t="s">
        <v>497</v>
      </c>
      <c r="B1283" t="s">
        <v>1415</v>
      </c>
      <c r="C1283" t="s">
        <v>1417</v>
      </c>
      <c r="D1283" t="s">
        <v>137</v>
      </c>
      <c r="F1283" t="s">
        <v>1354</v>
      </c>
      <c r="G1283" t="s">
        <v>473</v>
      </c>
      <c r="H1283" t="s">
        <v>473</v>
      </c>
      <c r="I1283" t="s">
        <v>573</v>
      </c>
      <c r="J1283" t="str">
        <f t="shared" ref="J1283:J1346" si="27">CONCATENATE(A1283,B1283,C1283,D1283,E1283,F1283,G1283)</f>
        <v>Scope 3WTT- pass vehs &amp; travel- landWTT- cars (by size)Medium carPlug-in Hybrid Electric Vehiclekm</v>
      </c>
      <c r="K1283" t="s">
        <v>901</v>
      </c>
      <c r="L1283" s="125">
        <v>2.4979999999999999E-2</v>
      </c>
      <c r="M1283" t="s">
        <v>1514</v>
      </c>
      <c r="N1283" t="s">
        <v>1509</v>
      </c>
      <c r="O1283">
        <v>2021</v>
      </c>
    </row>
    <row r="1284" spans="1:15" hidden="1">
      <c r="A1284" t="s">
        <v>497</v>
      </c>
      <c r="B1284" t="s">
        <v>1415</v>
      </c>
      <c r="C1284" t="s">
        <v>1417</v>
      </c>
      <c r="D1284" t="s">
        <v>137</v>
      </c>
      <c r="F1284" t="s">
        <v>1354</v>
      </c>
      <c r="G1284" t="s">
        <v>1353</v>
      </c>
      <c r="H1284" t="s">
        <v>1353</v>
      </c>
      <c r="I1284" t="s">
        <v>573</v>
      </c>
      <c r="J1284" t="str">
        <f t="shared" si="27"/>
        <v>Scope 3WTT- pass vehs &amp; travel- landWTT- cars (by size)Medium carPlug-in Hybrid Electric Vehiclemiles</v>
      </c>
      <c r="K1284" t="s">
        <v>902</v>
      </c>
      <c r="L1284" s="125">
        <v>4.0210000000000003E-2</v>
      </c>
      <c r="M1284" t="s">
        <v>1514</v>
      </c>
      <c r="N1284" t="s">
        <v>1509</v>
      </c>
      <c r="O1284">
        <v>2021</v>
      </c>
    </row>
    <row r="1285" spans="1:15" hidden="1">
      <c r="A1285" t="s">
        <v>497</v>
      </c>
      <c r="B1285" t="s">
        <v>1415</v>
      </c>
      <c r="C1285" t="s">
        <v>1417</v>
      </c>
      <c r="D1285" t="s">
        <v>137</v>
      </c>
      <c r="F1285" t="s">
        <v>1355</v>
      </c>
      <c r="G1285" t="s">
        <v>473</v>
      </c>
      <c r="H1285" t="s">
        <v>473</v>
      </c>
      <c r="I1285" t="s">
        <v>573</v>
      </c>
      <c r="J1285" t="str">
        <f t="shared" si="27"/>
        <v>Scope 3WTT- pass vehs &amp; travel- landWTT- cars (by size)Medium carBattery Electric Vehiclekm</v>
      </c>
      <c r="K1285" t="s">
        <v>901</v>
      </c>
      <c r="L1285" s="125">
        <v>1.3679999999999999E-2</v>
      </c>
      <c r="M1285" t="s">
        <v>1514</v>
      </c>
      <c r="N1285" t="s">
        <v>1509</v>
      </c>
      <c r="O1285">
        <v>2021</v>
      </c>
    </row>
    <row r="1286" spans="1:15" hidden="1">
      <c r="A1286" t="s">
        <v>497</v>
      </c>
      <c r="B1286" t="s">
        <v>1415</v>
      </c>
      <c r="C1286" t="s">
        <v>1417</v>
      </c>
      <c r="D1286" t="s">
        <v>137</v>
      </c>
      <c r="F1286" t="s">
        <v>1355</v>
      </c>
      <c r="G1286" t="s">
        <v>1353</v>
      </c>
      <c r="H1286" t="s">
        <v>1353</v>
      </c>
      <c r="I1286" t="s">
        <v>573</v>
      </c>
      <c r="J1286" t="str">
        <f t="shared" si="27"/>
        <v>Scope 3WTT- pass vehs &amp; travel- landWTT- cars (by size)Medium carBattery Electric Vehiclemiles</v>
      </c>
      <c r="K1286" t="s">
        <v>902</v>
      </c>
      <c r="L1286" s="125">
        <v>2.2020000000000001E-2</v>
      </c>
      <c r="M1286" t="s">
        <v>1514</v>
      </c>
      <c r="N1286" t="s">
        <v>1509</v>
      </c>
      <c r="O1286">
        <v>2021</v>
      </c>
    </row>
    <row r="1287" spans="1:15" hidden="1">
      <c r="A1287" t="s">
        <v>497</v>
      </c>
      <c r="B1287" t="s">
        <v>1415</v>
      </c>
      <c r="C1287" t="s">
        <v>1417</v>
      </c>
      <c r="D1287" t="s">
        <v>217</v>
      </c>
      <c r="F1287" t="s">
        <v>142</v>
      </c>
      <c r="G1287" t="s">
        <v>473</v>
      </c>
      <c r="H1287" t="s">
        <v>473</v>
      </c>
      <c r="I1287" t="s">
        <v>573</v>
      </c>
      <c r="J1287" t="str">
        <f t="shared" si="27"/>
        <v>Scope 3WTT- pass vehs &amp; travel- landWTT- cars (by size)Large carDieselkm</v>
      </c>
      <c r="K1287" t="s">
        <v>903</v>
      </c>
      <c r="L1287" s="125">
        <v>5.0590000000000003E-2</v>
      </c>
      <c r="M1287" t="s">
        <v>1514</v>
      </c>
      <c r="N1287" t="s">
        <v>1509</v>
      </c>
      <c r="O1287">
        <v>2021</v>
      </c>
    </row>
    <row r="1288" spans="1:15" hidden="1">
      <c r="A1288" t="s">
        <v>497</v>
      </c>
      <c r="B1288" t="s">
        <v>1415</v>
      </c>
      <c r="C1288" t="s">
        <v>1417</v>
      </c>
      <c r="D1288" t="s">
        <v>217</v>
      </c>
      <c r="F1288" t="s">
        <v>142</v>
      </c>
      <c r="G1288" t="s">
        <v>1353</v>
      </c>
      <c r="H1288" t="s">
        <v>1353</v>
      </c>
      <c r="I1288" t="s">
        <v>573</v>
      </c>
      <c r="J1288" t="str">
        <f t="shared" si="27"/>
        <v>Scope 3WTT- pass vehs &amp; travel- landWTT- cars (by size)Large carDieselmiles</v>
      </c>
      <c r="K1288" t="s">
        <v>904</v>
      </c>
      <c r="L1288" s="125">
        <v>8.1420000000000006E-2</v>
      </c>
      <c r="M1288" t="s">
        <v>1514</v>
      </c>
      <c r="N1288" t="s">
        <v>1509</v>
      </c>
      <c r="O1288">
        <v>2021</v>
      </c>
    </row>
    <row r="1289" spans="1:15" hidden="1">
      <c r="A1289" t="s">
        <v>497</v>
      </c>
      <c r="B1289" t="s">
        <v>1415</v>
      </c>
      <c r="C1289" t="s">
        <v>1417</v>
      </c>
      <c r="D1289" t="s">
        <v>217</v>
      </c>
      <c r="F1289" t="s">
        <v>211</v>
      </c>
      <c r="G1289" t="s">
        <v>473</v>
      </c>
      <c r="H1289" t="s">
        <v>473</v>
      </c>
      <c r="I1289" t="s">
        <v>573</v>
      </c>
      <c r="J1289" t="str">
        <f t="shared" si="27"/>
        <v>Scope 3WTT- pass vehs &amp; travel- landWTT- cars (by size)Large carPetrolkm</v>
      </c>
      <c r="K1289" t="s">
        <v>903</v>
      </c>
      <c r="L1289" s="125">
        <v>7.8329999999999997E-2</v>
      </c>
      <c r="M1289" t="s">
        <v>1514</v>
      </c>
      <c r="N1289" t="s">
        <v>1509</v>
      </c>
      <c r="O1289">
        <v>2021</v>
      </c>
    </row>
    <row r="1290" spans="1:15" hidden="1">
      <c r="A1290" t="s">
        <v>497</v>
      </c>
      <c r="B1290" t="s">
        <v>1415</v>
      </c>
      <c r="C1290" t="s">
        <v>1417</v>
      </c>
      <c r="D1290" t="s">
        <v>217</v>
      </c>
      <c r="F1290" t="s">
        <v>211</v>
      </c>
      <c r="G1290" t="s">
        <v>1353</v>
      </c>
      <c r="H1290" t="s">
        <v>1353</v>
      </c>
      <c r="I1290" t="s">
        <v>573</v>
      </c>
      <c r="J1290" t="str">
        <f t="shared" si="27"/>
        <v>Scope 3WTT- pass vehs &amp; travel- landWTT- cars (by size)Large carPetrolmiles</v>
      </c>
      <c r="K1290" t="s">
        <v>904</v>
      </c>
      <c r="L1290" s="125">
        <v>0.12606000000000001</v>
      </c>
      <c r="M1290" t="s">
        <v>1514</v>
      </c>
      <c r="N1290" t="s">
        <v>1509</v>
      </c>
      <c r="O1290">
        <v>2021</v>
      </c>
    </row>
    <row r="1291" spans="1:15" hidden="1">
      <c r="A1291" t="s">
        <v>497</v>
      </c>
      <c r="B1291" t="s">
        <v>1415</v>
      </c>
      <c r="C1291" t="s">
        <v>1417</v>
      </c>
      <c r="D1291" t="s">
        <v>217</v>
      </c>
      <c r="F1291" t="s">
        <v>219</v>
      </c>
      <c r="G1291" t="s">
        <v>473</v>
      </c>
      <c r="H1291" t="s">
        <v>473</v>
      </c>
      <c r="I1291" t="s">
        <v>573</v>
      </c>
      <c r="J1291" t="str">
        <f t="shared" si="27"/>
        <v>Scope 3WTT- pass vehs &amp; travel- landWTT- cars (by size)Large carHybridkm</v>
      </c>
      <c r="K1291" t="s">
        <v>903</v>
      </c>
      <c r="L1291" s="125">
        <v>3.8640000000000001E-2</v>
      </c>
      <c r="M1291" t="s">
        <v>1514</v>
      </c>
      <c r="N1291" t="s">
        <v>1509</v>
      </c>
      <c r="O1291">
        <v>2021</v>
      </c>
    </row>
    <row r="1292" spans="1:15" hidden="1">
      <c r="A1292" t="s">
        <v>497</v>
      </c>
      <c r="B1292" t="s">
        <v>1415</v>
      </c>
      <c r="C1292" t="s">
        <v>1417</v>
      </c>
      <c r="D1292" t="s">
        <v>217</v>
      </c>
      <c r="F1292" t="s">
        <v>219</v>
      </c>
      <c r="G1292" t="s">
        <v>1353</v>
      </c>
      <c r="H1292" t="s">
        <v>1353</v>
      </c>
      <c r="I1292" t="s">
        <v>573</v>
      </c>
      <c r="J1292" t="str">
        <f t="shared" si="27"/>
        <v>Scope 3WTT- pass vehs &amp; travel- landWTT- cars (by size)Large carHybridmiles</v>
      </c>
      <c r="K1292" t="s">
        <v>904</v>
      </c>
      <c r="L1292" s="125">
        <v>6.2190000000000002E-2</v>
      </c>
      <c r="M1292" t="s">
        <v>1514</v>
      </c>
      <c r="N1292" t="s">
        <v>1509</v>
      </c>
      <c r="O1292">
        <v>2021</v>
      </c>
    </row>
    <row r="1293" spans="1:15" hidden="1">
      <c r="A1293" t="s">
        <v>497</v>
      </c>
      <c r="B1293" t="s">
        <v>1415</v>
      </c>
      <c r="C1293" t="s">
        <v>1417</v>
      </c>
      <c r="D1293" t="s">
        <v>217</v>
      </c>
      <c r="F1293" t="s">
        <v>10</v>
      </c>
      <c r="G1293" t="s">
        <v>473</v>
      </c>
      <c r="H1293" t="s">
        <v>473</v>
      </c>
      <c r="I1293" t="s">
        <v>573</v>
      </c>
      <c r="J1293" t="str">
        <f t="shared" si="27"/>
        <v>Scope 3WTT- pass vehs &amp; travel- landWTT- cars (by size)Large carCNGkm</v>
      </c>
      <c r="K1293" t="s">
        <v>903</v>
      </c>
      <c r="L1293" s="125">
        <v>5.0130000000000001E-2</v>
      </c>
      <c r="M1293" t="s">
        <v>1514</v>
      </c>
      <c r="N1293" t="s">
        <v>1509</v>
      </c>
      <c r="O1293">
        <v>2021</v>
      </c>
    </row>
    <row r="1294" spans="1:15" hidden="1">
      <c r="A1294" t="s">
        <v>497</v>
      </c>
      <c r="B1294" t="s">
        <v>1415</v>
      </c>
      <c r="C1294" t="s">
        <v>1417</v>
      </c>
      <c r="D1294" t="s">
        <v>217</v>
      </c>
      <c r="F1294" t="s">
        <v>10</v>
      </c>
      <c r="G1294" t="s">
        <v>1353</v>
      </c>
      <c r="H1294" t="s">
        <v>1353</v>
      </c>
      <c r="I1294" t="s">
        <v>573</v>
      </c>
      <c r="J1294" t="str">
        <f t="shared" si="27"/>
        <v>Scope 3WTT- pass vehs &amp; travel- landWTT- cars (by size)Large carCNGmiles</v>
      </c>
      <c r="K1294" t="s">
        <v>904</v>
      </c>
      <c r="L1294" s="125">
        <v>8.0670000000000006E-2</v>
      </c>
      <c r="M1294" t="s">
        <v>1514</v>
      </c>
      <c r="N1294" t="s">
        <v>1509</v>
      </c>
      <c r="O1294">
        <v>2021</v>
      </c>
    </row>
    <row r="1295" spans="1:15" hidden="1">
      <c r="A1295" t="s">
        <v>497</v>
      </c>
      <c r="B1295" t="s">
        <v>1415</v>
      </c>
      <c r="C1295" t="s">
        <v>1417</v>
      </c>
      <c r="D1295" t="s">
        <v>217</v>
      </c>
      <c r="F1295" t="s">
        <v>12</v>
      </c>
      <c r="G1295" t="s">
        <v>473</v>
      </c>
      <c r="H1295" t="s">
        <v>473</v>
      </c>
      <c r="I1295" t="s">
        <v>573</v>
      </c>
      <c r="J1295" t="str">
        <f t="shared" si="27"/>
        <v>Scope 3WTT- pass vehs &amp; travel- landWTT- cars (by size)Large carLPGkm</v>
      </c>
      <c r="K1295" t="s">
        <v>903</v>
      </c>
      <c r="L1295" s="125">
        <v>3.1440000000000003E-2</v>
      </c>
      <c r="M1295" t="s">
        <v>1514</v>
      </c>
      <c r="N1295" t="s">
        <v>1509</v>
      </c>
      <c r="O1295">
        <v>2021</v>
      </c>
    </row>
    <row r="1296" spans="1:15" hidden="1">
      <c r="A1296" t="s">
        <v>497</v>
      </c>
      <c r="B1296" t="s">
        <v>1415</v>
      </c>
      <c r="C1296" t="s">
        <v>1417</v>
      </c>
      <c r="D1296" t="s">
        <v>217</v>
      </c>
      <c r="F1296" t="s">
        <v>12</v>
      </c>
      <c r="G1296" t="s">
        <v>1353</v>
      </c>
      <c r="H1296" t="s">
        <v>1353</v>
      </c>
      <c r="I1296" t="s">
        <v>573</v>
      </c>
      <c r="J1296" t="str">
        <f t="shared" si="27"/>
        <v>Scope 3WTT- pass vehs &amp; travel- landWTT- cars (by size)Large carLPGmiles</v>
      </c>
      <c r="K1296" t="s">
        <v>904</v>
      </c>
      <c r="L1296" s="125">
        <v>5.0599999999999999E-2</v>
      </c>
      <c r="M1296" t="s">
        <v>1514</v>
      </c>
      <c r="N1296" t="s">
        <v>1509</v>
      </c>
      <c r="O1296">
        <v>2021</v>
      </c>
    </row>
    <row r="1297" spans="1:15" hidden="1">
      <c r="A1297" t="s">
        <v>497</v>
      </c>
      <c r="B1297" t="s">
        <v>1415</v>
      </c>
      <c r="C1297" t="s">
        <v>1417</v>
      </c>
      <c r="D1297" t="s">
        <v>217</v>
      </c>
      <c r="F1297" t="s">
        <v>212</v>
      </c>
      <c r="G1297" t="s">
        <v>473</v>
      </c>
      <c r="H1297" t="s">
        <v>473</v>
      </c>
      <c r="I1297" t="s">
        <v>573</v>
      </c>
      <c r="J1297" t="str">
        <f t="shared" si="27"/>
        <v>Scope 3WTT- pass vehs &amp; travel- landWTT- cars (by size)Large carUnknownkm</v>
      </c>
      <c r="K1297" t="s">
        <v>903</v>
      </c>
      <c r="L1297" s="125">
        <v>5.7829999999999999E-2</v>
      </c>
      <c r="M1297" t="s">
        <v>1514</v>
      </c>
      <c r="N1297" t="s">
        <v>1509</v>
      </c>
      <c r="O1297">
        <v>2021</v>
      </c>
    </row>
    <row r="1298" spans="1:15" hidden="1">
      <c r="A1298" t="s">
        <v>497</v>
      </c>
      <c r="B1298" t="s">
        <v>1415</v>
      </c>
      <c r="C1298" t="s">
        <v>1417</v>
      </c>
      <c r="D1298" t="s">
        <v>217</v>
      </c>
      <c r="F1298" t="s">
        <v>212</v>
      </c>
      <c r="G1298" t="s">
        <v>1353</v>
      </c>
      <c r="H1298" t="s">
        <v>1353</v>
      </c>
      <c r="I1298" t="s">
        <v>573</v>
      </c>
      <c r="J1298" t="str">
        <f t="shared" si="27"/>
        <v>Scope 3WTT- pass vehs &amp; travel- landWTT- cars (by size)Large carUnknownmiles</v>
      </c>
      <c r="K1298" t="s">
        <v>904</v>
      </c>
      <c r="L1298" s="125">
        <v>9.307E-2</v>
      </c>
      <c r="M1298" t="s">
        <v>1514</v>
      </c>
      <c r="N1298" t="s">
        <v>1509</v>
      </c>
      <c r="O1298">
        <v>2021</v>
      </c>
    </row>
    <row r="1299" spans="1:15" hidden="1">
      <c r="A1299" t="s">
        <v>497</v>
      </c>
      <c r="B1299" t="s">
        <v>1415</v>
      </c>
      <c r="C1299" t="s">
        <v>1417</v>
      </c>
      <c r="D1299" t="s">
        <v>217</v>
      </c>
      <c r="F1299" t="s">
        <v>1354</v>
      </c>
      <c r="G1299" t="s">
        <v>473</v>
      </c>
      <c r="H1299" t="s">
        <v>473</v>
      </c>
      <c r="I1299" t="s">
        <v>573</v>
      </c>
      <c r="J1299" t="str">
        <f t="shared" si="27"/>
        <v>Scope 3WTT- pass vehs &amp; travel- landWTT- cars (by size)Large carPlug-in Hybrid Electric Vehiclekm</v>
      </c>
      <c r="K1299" t="s">
        <v>903</v>
      </c>
      <c r="L1299" s="125">
        <v>2.8750000000000001E-2</v>
      </c>
      <c r="M1299" t="s">
        <v>1514</v>
      </c>
      <c r="N1299" t="s">
        <v>1509</v>
      </c>
      <c r="O1299">
        <v>2021</v>
      </c>
    </row>
    <row r="1300" spans="1:15" hidden="1">
      <c r="A1300" t="s">
        <v>497</v>
      </c>
      <c r="B1300" t="s">
        <v>1415</v>
      </c>
      <c r="C1300" t="s">
        <v>1417</v>
      </c>
      <c r="D1300" t="s">
        <v>217</v>
      </c>
      <c r="F1300" t="s">
        <v>1354</v>
      </c>
      <c r="G1300" t="s">
        <v>1353</v>
      </c>
      <c r="H1300" t="s">
        <v>1353</v>
      </c>
      <c r="I1300" t="s">
        <v>573</v>
      </c>
      <c r="J1300" t="str">
        <f t="shared" si="27"/>
        <v>Scope 3WTT- pass vehs &amp; travel- landWTT- cars (by size)Large carPlug-in Hybrid Electric Vehiclemiles</v>
      </c>
      <c r="K1300" t="s">
        <v>904</v>
      </c>
      <c r="L1300" s="125">
        <v>4.6269999999999999E-2</v>
      </c>
      <c r="M1300" t="s">
        <v>1514</v>
      </c>
      <c r="N1300" t="s">
        <v>1509</v>
      </c>
      <c r="O1300">
        <v>2021</v>
      </c>
    </row>
    <row r="1301" spans="1:15" hidden="1">
      <c r="A1301" t="s">
        <v>497</v>
      </c>
      <c r="B1301" t="s">
        <v>1415</v>
      </c>
      <c r="C1301" t="s">
        <v>1417</v>
      </c>
      <c r="D1301" t="s">
        <v>217</v>
      </c>
      <c r="F1301" t="s">
        <v>1355</v>
      </c>
      <c r="G1301" t="s">
        <v>473</v>
      </c>
      <c r="H1301" t="s">
        <v>473</v>
      </c>
      <c r="I1301" t="s">
        <v>573</v>
      </c>
      <c r="J1301" t="str">
        <f t="shared" si="27"/>
        <v>Scope 3WTT- pass vehs &amp; travel- landWTT- cars (by size)Large carBattery Electric Vehiclekm</v>
      </c>
      <c r="K1301" t="s">
        <v>903</v>
      </c>
      <c r="L1301" s="125">
        <v>1.5800000000000002E-2</v>
      </c>
      <c r="M1301" t="s">
        <v>1514</v>
      </c>
      <c r="N1301" t="s">
        <v>1509</v>
      </c>
      <c r="O1301">
        <v>2021</v>
      </c>
    </row>
    <row r="1302" spans="1:15" hidden="1">
      <c r="A1302" t="s">
        <v>497</v>
      </c>
      <c r="B1302" t="s">
        <v>1415</v>
      </c>
      <c r="C1302" t="s">
        <v>1417</v>
      </c>
      <c r="D1302" t="s">
        <v>217</v>
      </c>
      <c r="F1302" t="s">
        <v>1355</v>
      </c>
      <c r="G1302" t="s">
        <v>1353</v>
      </c>
      <c r="H1302" t="s">
        <v>1353</v>
      </c>
      <c r="I1302" t="s">
        <v>573</v>
      </c>
      <c r="J1302" t="str">
        <f t="shared" si="27"/>
        <v>Scope 3WTT- pass vehs &amp; travel- landWTT- cars (by size)Large carBattery Electric Vehiclemiles</v>
      </c>
      <c r="K1302" t="s">
        <v>904</v>
      </c>
      <c r="L1302" s="125">
        <v>2.5420000000000002E-2</v>
      </c>
      <c r="M1302" t="s">
        <v>1514</v>
      </c>
      <c r="N1302" t="s">
        <v>1509</v>
      </c>
      <c r="O1302">
        <v>2021</v>
      </c>
    </row>
    <row r="1303" spans="1:15" hidden="1">
      <c r="A1303" t="s">
        <v>497</v>
      </c>
      <c r="B1303" t="s">
        <v>1415</v>
      </c>
      <c r="C1303" t="s">
        <v>1417</v>
      </c>
      <c r="D1303" t="s">
        <v>218</v>
      </c>
      <c r="F1303" t="s">
        <v>142</v>
      </c>
      <c r="G1303" t="s">
        <v>473</v>
      </c>
      <c r="H1303" t="s">
        <v>473</v>
      </c>
      <c r="I1303" t="s">
        <v>573</v>
      </c>
      <c r="J1303" t="str">
        <f t="shared" si="27"/>
        <v>Scope 3WTT- pass vehs &amp; travel- landWTT- cars (by size)Average carDieselkm</v>
      </c>
      <c r="K1303" t="s">
        <v>905</v>
      </c>
      <c r="L1303" s="125">
        <v>4.104E-2</v>
      </c>
      <c r="M1303" t="s">
        <v>1514</v>
      </c>
      <c r="N1303" t="s">
        <v>1509</v>
      </c>
      <c r="O1303">
        <v>2021</v>
      </c>
    </row>
    <row r="1304" spans="1:15" hidden="1">
      <c r="A1304" t="s">
        <v>497</v>
      </c>
      <c r="B1304" t="s">
        <v>1415</v>
      </c>
      <c r="C1304" t="s">
        <v>1417</v>
      </c>
      <c r="D1304" t="s">
        <v>218</v>
      </c>
      <c r="F1304" t="s">
        <v>142</v>
      </c>
      <c r="G1304" t="s">
        <v>1353</v>
      </c>
      <c r="H1304" t="s">
        <v>1353</v>
      </c>
      <c r="I1304" t="s">
        <v>573</v>
      </c>
      <c r="J1304" t="str">
        <f t="shared" si="27"/>
        <v>Scope 3WTT- pass vehs &amp; travel- landWTT- cars (by size)Average carDieselmiles</v>
      </c>
      <c r="K1304" t="s">
        <v>906</v>
      </c>
      <c r="L1304" s="125">
        <v>6.6040000000000001E-2</v>
      </c>
      <c r="M1304" t="s">
        <v>1514</v>
      </c>
      <c r="N1304" t="s">
        <v>1509</v>
      </c>
      <c r="O1304">
        <v>2021</v>
      </c>
    </row>
    <row r="1305" spans="1:15" hidden="1">
      <c r="A1305" t="s">
        <v>497</v>
      </c>
      <c r="B1305" t="s">
        <v>1415</v>
      </c>
      <c r="C1305" t="s">
        <v>1417</v>
      </c>
      <c r="D1305" t="s">
        <v>218</v>
      </c>
      <c r="F1305" t="s">
        <v>211</v>
      </c>
      <c r="G1305" t="s">
        <v>473</v>
      </c>
      <c r="H1305" t="s">
        <v>473</v>
      </c>
      <c r="I1305" t="s">
        <v>573</v>
      </c>
      <c r="J1305" t="str">
        <f t="shared" si="27"/>
        <v>Scope 3WTT- pass vehs &amp; travel- landWTT- cars (by size)Average carPetrolkm</v>
      </c>
      <c r="K1305" t="s">
        <v>905</v>
      </c>
      <c r="L1305" s="125">
        <v>4.8849999999999998E-2</v>
      </c>
      <c r="M1305" t="s">
        <v>1514</v>
      </c>
      <c r="N1305" t="s">
        <v>1509</v>
      </c>
      <c r="O1305">
        <v>2021</v>
      </c>
    </row>
    <row r="1306" spans="1:15" hidden="1">
      <c r="A1306" t="s">
        <v>497</v>
      </c>
      <c r="B1306" t="s">
        <v>1415</v>
      </c>
      <c r="C1306" t="s">
        <v>1417</v>
      </c>
      <c r="D1306" t="s">
        <v>218</v>
      </c>
      <c r="F1306" t="s">
        <v>211</v>
      </c>
      <c r="G1306" t="s">
        <v>1353</v>
      </c>
      <c r="H1306" t="s">
        <v>1353</v>
      </c>
      <c r="I1306" t="s">
        <v>573</v>
      </c>
      <c r="J1306" t="str">
        <f t="shared" si="27"/>
        <v>Scope 3WTT- pass vehs &amp; travel- landWTT- cars (by size)Average carPetrolmiles</v>
      </c>
      <c r="K1306" t="s">
        <v>906</v>
      </c>
      <c r="L1306" s="125">
        <v>7.8619999999999995E-2</v>
      </c>
      <c r="M1306" t="s">
        <v>1514</v>
      </c>
      <c r="N1306" t="s">
        <v>1509</v>
      </c>
      <c r="O1306">
        <v>2021</v>
      </c>
    </row>
    <row r="1307" spans="1:15" hidden="1">
      <c r="A1307" t="s">
        <v>497</v>
      </c>
      <c r="B1307" t="s">
        <v>1415</v>
      </c>
      <c r="C1307" t="s">
        <v>1417</v>
      </c>
      <c r="D1307" t="s">
        <v>218</v>
      </c>
      <c r="F1307" t="s">
        <v>219</v>
      </c>
      <c r="G1307" t="s">
        <v>473</v>
      </c>
      <c r="H1307" t="s">
        <v>473</v>
      </c>
      <c r="I1307" t="s">
        <v>573</v>
      </c>
      <c r="J1307" t="str">
        <f t="shared" si="27"/>
        <v>Scope 3WTT- pass vehs &amp; travel- landWTT- cars (by size)Average carHybridkm</v>
      </c>
      <c r="K1307" t="s">
        <v>905</v>
      </c>
      <c r="L1307" s="125">
        <v>3.1320000000000001E-2</v>
      </c>
      <c r="M1307" t="s">
        <v>1514</v>
      </c>
      <c r="N1307" t="s">
        <v>1509</v>
      </c>
      <c r="O1307">
        <v>2021</v>
      </c>
    </row>
    <row r="1308" spans="1:15" hidden="1">
      <c r="A1308" t="s">
        <v>497</v>
      </c>
      <c r="B1308" t="s">
        <v>1415</v>
      </c>
      <c r="C1308" t="s">
        <v>1417</v>
      </c>
      <c r="D1308" t="s">
        <v>218</v>
      </c>
      <c r="F1308" t="s">
        <v>219</v>
      </c>
      <c r="G1308" t="s">
        <v>1353</v>
      </c>
      <c r="H1308" t="s">
        <v>1353</v>
      </c>
      <c r="I1308" t="s">
        <v>573</v>
      </c>
      <c r="J1308" t="str">
        <f t="shared" si="27"/>
        <v>Scope 3WTT- pass vehs &amp; travel- landWTT- cars (by size)Average carHybridmiles</v>
      </c>
      <c r="K1308" t="s">
        <v>906</v>
      </c>
      <c r="L1308" s="125">
        <v>5.04E-2</v>
      </c>
      <c r="M1308" t="s">
        <v>1514</v>
      </c>
      <c r="N1308" t="s">
        <v>1509</v>
      </c>
      <c r="O1308">
        <v>2021</v>
      </c>
    </row>
    <row r="1309" spans="1:15" hidden="1">
      <c r="A1309" t="s">
        <v>497</v>
      </c>
      <c r="B1309" t="s">
        <v>1415</v>
      </c>
      <c r="C1309" t="s">
        <v>1417</v>
      </c>
      <c r="D1309" t="s">
        <v>218</v>
      </c>
      <c r="F1309" t="s">
        <v>10</v>
      </c>
      <c r="G1309" t="s">
        <v>473</v>
      </c>
      <c r="H1309" t="s">
        <v>473</v>
      </c>
      <c r="I1309" t="s">
        <v>573</v>
      </c>
      <c r="J1309" t="str">
        <f t="shared" si="27"/>
        <v>Scope 3WTT- pass vehs &amp; travel- landWTT- cars (by size)Average carCNGkm</v>
      </c>
      <c r="K1309" t="s">
        <v>905</v>
      </c>
      <c r="L1309" s="125">
        <v>3.7280000000000001E-2</v>
      </c>
      <c r="M1309" t="s">
        <v>1514</v>
      </c>
      <c r="N1309" t="s">
        <v>1509</v>
      </c>
      <c r="O1309">
        <v>2021</v>
      </c>
    </row>
    <row r="1310" spans="1:15" hidden="1">
      <c r="A1310" t="s">
        <v>497</v>
      </c>
      <c r="B1310" t="s">
        <v>1415</v>
      </c>
      <c r="C1310" t="s">
        <v>1417</v>
      </c>
      <c r="D1310" t="s">
        <v>218</v>
      </c>
      <c r="F1310" t="s">
        <v>10</v>
      </c>
      <c r="G1310" t="s">
        <v>1353</v>
      </c>
      <c r="H1310" t="s">
        <v>1353</v>
      </c>
      <c r="I1310" t="s">
        <v>573</v>
      </c>
      <c r="J1310" t="str">
        <f t="shared" si="27"/>
        <v>Scope 3WTT- pass vehs &amp; travel- landWTT- cars (by size)Average carCNGmiles</v>
      </c>
      <c r="K1310" t="s">
        <v>906</v>
      </c>
      <c r="L1310" s="125">
        <v>0.06</v>
      </c>
      <c r="M1310" t="s">
        <v>1514</v>
      </c>
      <c r="N1310" t="s">
        <v>1509</v>
      </c>
      <c r="O1310">
        <v>2021</v>
      </c>
    </row>
    <row r="1311" spans="1:15" hidden="1">
      <c r="A1311" t="s">
        <v>497</v>
      </c>
      <c r="B1311" t="s">
        <v>1415</v>
      </c>
      <c r="C1311" t="s">
        <v>1417</v>
      </c>
      <c r="D1311" t="s">
        <v>218</v>
      </c>
      <c r="F1311" t="s">
        <v>12</v>
      </c>
      <c r="G1311" t="s">
        <v>473</v>
      </c>
      <c r="H1311" t="s">
        <v>473</v>
      </c>
      <c r="I1311" t="s">
        <v>573</v>
      </c>
      <c r="J1311" t="str">
        <f t="shared" si="27"/>
        <v>Scope 3WTT- pass vehs &amp; travel- landWTT- cars (by size)Average carLPGkm</v>
      </c>
      <c r="K1311" t="s">
        <v>905</v>
      </c>
      <c r="L1311" s="125">
        <v>2.3390000000000001E-2</v>
      </c>
      <c r="M1311" t="s">
        <v>1514</v>
      </c>
      <c r="N1311" t="s">
        <v>1509</v>
      </c>
      <c r="O1311">
        <v>2021</v>
      </c>
    </row>
    <row r="1312" spans="1:15" hidden="1">
      <c r="A1312" t="s">
        <v>497</v>
      </c>
      <c r="B1312" t="s">
        <v>1415</v>
      </c>
      <c r="C1312" t="s">
        <v>1417</v>
      </c>
      <c r="D1312" t="s">
        <v>218</v>
      </c>
      <c r="F1312" t="s">
        <v>12</v>
      </c>
      <c r="G1312" t="s">
        <v>1353</v>
      </c>
      <c r="H1312" t="s">
        <v>1353</v>
      </c>
      <c r="I1312" t="s">
        <v>573</v>
      </c>
      <c r="J1312" t="str">
        <f t="shared" si="27"/>
        <v>Scope 3WTT- pass vehs &amp; travel- landWTT- cars (by size)Average carLPGmiles</v>
      </c>
      <c r="K1312" t="s">
        <v>906</v>
      </c>
      <c r="L1312" s="125">
        <v>3.764E-2</v>
      </c>
      <c r="M1312" t="s">
        <v>1514</v>
      </c>
      <c r="N1312" t="s">
        <v>1509</v>
      </c>
      <c r="O1312">
        <v>2021</v>
      </c>
    </row>
    <row r="1313" spans="1:15" hidden="1">
      <c r="A1313" t="s">
        <v>497</v>
      </c>
      <c r="B1313" t="s">
        <v>1415</v>
      </c>
      <c r="C1313" t="s">
        <v>1417</v>
      </c>
      <c r="D1313" t="s">
        <v>218</v>
      </c>
      <c r="F1313" t="s">
        <v>212</v>
      </c>
      <c r="G1313" t="s">
        <v>473</v>
      </c>
      <c r="H1313" t="s">
        <v>473</v>
      </c>
      <c r="I1313" t="s">
        <v>573</v>
      </c>
      <c r="J1313" t="str">
        <f t="shared" si="27"/>
        <v>Scope 3WTT- pass vehs &amp; travel- landWTT- cars (by size)Average carUnknownkm</v>
      </c>
      <c r="K1313" t="s">
        <v>905</v>
      </c>
      <c r="L1313" s="125">
        <v>4.5080000000000002E-2</v>
      </c>
      <c r="M1313" t="s">
        <v>1514</v>
      </c>
      <c r="N1313" t="s">
        <v>1509</v>
      </c>
      <c r="O1313">
        <v>2021</v>
      </c>
    </row>
    <row r="1314" spans="1:15" hidden="1">
      <c r="A1314" t="s">
        <v>497</v>
      </c>
      <c r="B1314" t="s">
        <v>1415</v>
      </c>
      <c r="C1314" t="s">
        <v>1417</v>
      </c>
      <c r="D1314" t="s">
        <v>218</v>
      </c>
      <c r="F1314" t="s">
        <v>212</v>
      </c>
      <c r="G1314" t="s">
        <v>1353</v>
      </c>
      <c r="H1314" t="s">
        <v>1353</v>
      </c>
      <c r="I1314" t="s">
        <v>573</v>
      </c>
      <c r="J1314" t="str">
        <f t="shared" si="27"/>
        <v>Scope 3WTT- pass vehs &amp; travel- landWTT- cars (by size)Average carUnknownmiles</v>
      </c>
      <c r="K1314" t="s">
        <v>906</v>
      </c>
      <c r="L1314" s="125">
        <v>7.2550000000000003E-2</v>
      </c>
      <c r="M1314" t="s">
        <v>1514</v>
      </c>
      <c r="N1314" t="s">
        <v>1509</v>
      </c>
      <c r="O1314">
        <v>2021</v>
      </c>
    </row>
    <row r="1315" spans="1:15" hidden="1">
      <c r="A1315" t="s">
        <v>497</v>
      </c>
      <c r="B1315" t="s">
        <v>1415</v>
      </c>
      <c r="C1315" t="s">
        <v>1417</v>
      </c>
      <c r="D1315" t="s">
        <v>218</v>
      </c>
      <c r="F1315" t="s">
        <v>1354</v>
      </c>
      <c r="G1315" t="s">
        <v>473</v>
      </c>
      <c r="H1315" t="s">
        <v>473</v>
      </c>
      <c r="I1315" t="s">
        <v>573</v>
      </c>
      <c r="J1315" t="str">
        <f t="shared" si="27"/>
        <v>Scope 3WTT- pass vehs &amp; travel- landWTT- cars (by size)Average carPlug-in Hybrid Electric Vehiclekm</v>
      </c>
      <c r="K1315" t="s">
        <v>905</v>
      </c>
      <c r="L1315" s="125">
        <v>2.657E-2</v>
      </c>
      <c r="M1315" t="s">
        <v>1514</v>
      </c>
      <c r="N1315" t="s">
        <v>1509</v>
      </c>
      <c r="O1315">
        <v>2021</v>
      </c>
    </row>
    <row r="1316" spans="1:15" hidden="1">
      <c r="A1316" t="s">
        <v>497</v>
      </c>
      <c r="B1316" t="s">
        <v>1415</v>
      </c>
      <c r="C1316" t="s">
        <v>1417</v>
      </c>
      <c r="D1316" t="s">
        <v>218</v>
      </c>
      <c r="F1316" t="s">
        <v>1354</v>
      </c>
      <c r="G1316" t="s">
        <v>1353</v>
      </c>
      <c r="H1316" t="s">
        <v>1353</v>
      </c>
      <c r="I1316" t="s">
        <v>573</v>
      </c>
      <c r="J1316" t="str">
        <f t="shared" si="27"/>
        <v>Scope 3WTT- pass vehs &amp; travel- landWTT- cars (by size)Average carPlug-in Hybrid Electric Vehiclemiles</v>
      </c>
      <c r="K1316" t="s">
        <v>906</v>
      </c>
      <c r="L1316" s="125">
        <v>4.2759999999999999E-2</v>
      </c>
      <c r="M1316" t="s">
        <v>1514</v>
      </c>
      <c r="N1316" t="s">
        <v>1509</v>
      </c>
      <c r="O1316">
        <v>2021</v>
      </c>
    </row>
    <row r="1317" spans="1:15" hidden="1">
      <c r="A1317" t="s">
        <v>497</v>
      </c>
      <c r="B1317" t="s">
        <v>1415</v>
      </c>
      <c r="C1317" t="s">
        <v>1417</v>
      </c>
      <c r="D1317" t="s">
        <v>218</v>
      </c>
      <c r="F1317" t="s">
        <v>1355</v>
      </c>
      <c r="G1317" t="s">
        <v>473</v>
      </c>
      <c r="H1317" t="s">
        <v>473</v>
      </c>
      <c r="I1317" t="s">
        <v>573</v>
      </c>
      <c r="J1317" t="str">
        <f t="shared" si="27"/>
        <v>Scope 3WTT- pass vehs &amp; travel- landWTT- cars (by size)Average carBattery Electric Vehiclekm</v>
      </c>
      <c r="K1317" t="s">
        <v>905</v>
      </c>
      <c r="L1317" s="125">
        <v>1.426E-2</v>
      </c>
      <c r="M1317" t="s">
        <v>1514</v>
      </c>
      <c r="N1317" t="s">
        <v>1509</v>
      </c>
      <c r="O1317">
        <v>2021</v>
      </c>
    </row>
    <row r="1318" spans="1:15" hidden="1">
      <c r="A1318" t="s">
        <v>497</v>
      </c>
      <c r="B1318" t="s">
        <v>1415</v>
      </c>
      <c r="C1318" t="s">
        <v>1417</v>
      </c>
      <c r="D1318" t="s">
        <v>218</v>
      </c>
      <c r="F1318" t="s">
        <v>1355</v>
      </c>
      <c r="G1318" t="s">
        <v>1353</v>
      </c>
      <c r="H1318" t="s">
        <v>1353</v>
      </c>
      <c r="I1318" t="s">
        <v>573</v>
      </c>
      <c r="J1318" t="str">
        <f t="shared" si="27"/>
        <v>Scope 3WTT- pass vehs &amp; travel- landWTT- cars (by size)Average carBattery Electric Vehiclemiles</v>
      </c>
      <c r="K1318" t="s">
        <v>906</v>
      </c>
      <c r="L1318" s="125">
        <v>2.2950000000000002E-2</v>
      </c>
      <c r="M1318" t="s">
        <v>1514</v>
      </c>
      <c r="N1318" t="s">
        <v>1509</v>
      </c>
      <c r="O1318">
        <v>2021</v>
      </c>
    </row>
    <row r="1319" spans="1:15" hidden="1">
      <c r="A1319" t="s">
        <v>497</v>
      </c>
      <c r="B1319" t="s">
        <v>1415</v>
      </c>
      <c r="C1319" t="s">
        <v>1418</v>
      </c>
      <c r="D1319" t="s">
        <v>133</v>
      </c>
      <c r="G1319" t="s">
        <v>473</v>
      </c>
      <c r="H1319" t="s">
        <v>473</v>
      </c>
      <c r="I1319" t="s">
        <v>573</v>
      </c>
      <c r="J1319" t="str">
        <f t="shared" si="27"/>
        <v>Scope 3WTT- pass vehs &amp; travel- landWTT- motorbikeSmallkm</v>
      </c>
      <c r="K1319" t="s">
        <v>907</v>
      </c>
      <c r="L1319" s="125">
        <v>2.2769999999999999E-2</v>
      </c>
      <c r="M1319" t="s">
        <v>1514</v>
      </c>
      <c r="N1319" t="s">
        <v>1509</v>
      </c>
      <c r="O1319">
        <v>2021</v>
      </c>
    </row>
    <row r="1320" spans="1:15" hidden="1">
      <c r="A1320" t="s">
        <v>497</v>
      </c>
      <c r="B1320" t="s">
        <v>1415</v>
      </c>
      <c r="C1320" t="s">
        <v>1418</v>
      </c>
      <c r="D1320" t="s">
        <v>133</v>
      </c>
      <c r="G1320" t="s">
        <v>1353</v>
      </c>
      <c r="H1320" t="s">
        <v>1353</v>
      </c>
      <c r="I1320" t="s">
        <v>573</v>
      </c>
      <c r="J1320" t="str">
        <f t="shared" si="27"/>
        <v>Scope 3WTT- pass vehs &amp; travel- landWTT- motorbikeSmallmiles</v>
      </c>
      <c r="K1320" t="s">
        <v>908</v>
      </c>
      <c r="L1320" s="125">
        <v>3.6650000000000002E-2</v>
      </c>
      <c r="M1320" t="s">
        <v>1514</v>
      </c>
      <c r="N1320" t="s">
        <v>1509</v>
      </c>
      <c r="O1320">
        <v>2021</v>
      </c>
    </row>
    <row r="1321" spans="1:15" hidden="1">
      <c r="A1321" t="s">
        <v>497</v>
      </c>
      <c r="B1321" t="s">
        <v>1415</v>
      </c>
      <c r="C1321" t="s">
        <v>1418</v>
      </c>
      <c r="D1321" t="s">
        <v>213</v>
      </c>
      <c r="G1321" t="s">
        <v>473</v>
      </c>
      <c r="H1321" t="s">
        <v>473</v>
      </c>
      <c r="I1321" t="s">
        <v>573</v>
      </c>
      <c r="J1321" t="str">
        <f t="shared" si="27"/>
        <v>Scope 3WTT- pass vehs &amp; travel- landWTT- motorbikeMediumkm</v>
      </c>
      <c r="K1321" t="s">
        <v>909</v>
      </c>
      <c r="L1321" s="125">
        <v>2.7650000000000001E-2</v>
      </c>
      <c r="M1321" t="s">
        <v>1514</v>
      </c>
      <c r="N1321" t="s">
        <v>1509</v>
      </c>
      <c r="O1321">
        <v>2021</v>
      </c>
    </row>
    <row r="1322" spans="1:15" hidden="1">
      <c r="A1322" t="s">
        <v>497</v>
      </c>
      <c r="B1322" t="s">
        <v>1415</v>
      </c>
      <c r="C1322" t="s">
        <v>1418</v>
      </c>
      <c r="D1322" t="s">
        <v>213</v>
      </c>
      <c r="G1322" t="s">
        <v>1353</v>
      </c>
      <c r="H1322" t="s">
        <v>1353</v>
      </c>
      <c r="I1322" t="s">
        <v>573</v>
      </c>
      <c r="J1322" t="str">
        <f t="shared" si="27"/>
        <v>Scope 3WTT- pass vehs &amp; travel- landWTT- motorbikeMediummiles</v>
      </c>
      <c r="K1322" t="s">
        <v>910</v>
      </c>
      <c r="L1322" s="125">
        <v>4.4490000000000002E-2</v>
      </c>
      <c r="M1322" t="s">
        <v>1514</v>
      </c>
      <c r="N1322" t="s">
        <v>1509</v>
      </c>
      <c r="O1322">
        <v>2021</v>
      </c>
    </row>
    <row r="1323" spans="1:15" hidden="1">
      <c r="A1323" t="s">
        <v>497</v>
      </c>
      <c r="B1323" t="s">
        <v>1415</v>
      </c>
      <c r="C1323" t="s">
        <v>1418</v>
      </c>
      <c r="D1323" t="s">
        <v>214</v>
      </c>
      <c r="G1323" t="s">
        <v>473</v>
      </c>
      <c r="H1323" t="s">
        <v>473</v>
      </c>
      <c r="I1323" t="s">
        <v>573</v>
      </c>
      <c r="J1323" t="str">
        <f t="shared" si="27"/>
        <v>Scope 3WTT- pass vehs &amp; travel- landWTT- motorbikeLargekm</v>
      </c>
      <c r="K1323" t="s">
        <v>911</v>
      </c>
      <c r="L1323" s="125">
        <v>3.678E-2</v>
      </c>
      <c r="M1323" t="s">
        <v>1514</v>
      </c>
      <c r="N1323" t="s">
        <v>1509</v>
      </c>
      <c r="O1323">
        <v>2021</v>
      </c>
    </row>
    <row r="1324" spans="1:15" hidden="1">
      <c r="A1324" t="s">
        <v>497</v>
      </c>
      <c r="B1324" t="s">
        <v>1415</v>
      </c>
      <c r="C1324" t="s">
        <v>1418</v>
      </c>
      <c r="D1324" t="s">
        <v>214</v>
      </c>
      <c r="G1324" t="s">
        <v>1353</v>
      </c>
      <c r="H1324" t="s">
        <v>1353</v>
      </c>
      <c r="I1324" t="s">
        <v>573</v>
      </c>
      <c r="J1324" t="str">
        <f t="shared" si="27"/>
        <v>Scope 3WTT- pass vehs &amp; travel- landWTT- motorbikeLargemiles</v>
      </c>
      <c r="K1324" t="s">
        <v>912</v>
      </c>
      <c r="L1324" s="125">
        <v>5.919E-2</v>
      </c>
      <c r="M1324" t="s">
        <v>1514</v>
      </c>
      <c r="N1324" t="s">
        <v>1509</v>
      </c>
      <c r="O1324">
        <v>2021</v>
      </c>
    </row>
    <row r="1325" spans="1:15" hidden="1">
      <c r="A1325" t="s">
        <v>497</v>
      </c>
      <c r="B1325" t="s">
        <v>1415</v>
      </c>
      <c r="C1325" t="s">
        <v>1418</v>
      </c>
      <c r="D1325" t="s">
        <v>215</v>
      </c>
      <c r="G1325" t="s">
        <v>473</v>
      </c>
      <c r="H1325" t="s">
        <v>473</v>
      </c>
      <c r="I1325" t="s">
        <v>573</v>
      </c>
      <c r="J1325" t="str">
        <f t="shared" si="27"/>
        <v>Scope 3WTT- pass vehs &amp; travel- landWTT- motorbikeAveragekm</v>
      </c>
      <c r="K1325" t="s">
        <v>913</v>
      </c>
      <c r="L1325" s="125">
        <v>3.134E-2</v>
      </c>
      <c r="M1325" t="s">
        <v>1514</v>
      </c>
      <c r="N1325" t="s">
        <v>1509</v>
      </c>
      <c r="O1325">
        <v>2021</v>
      </c>
    </row>
    <row r="1326" spans="1:15" hidden="1">
      <c r="A1326" t="s">
        <v>497</v>
      </c>
      <c r="B1326" t="s">
        <v>1415</v>
      </c>
      <c r="C1326" t="s">
        <v>1418</v>
      </c>
      <c r="D1326" t="s">
        <v>215</v>
      </c>
      <c r="G1326" t="s">
        <v>1353</v>
      </c>
      <c r="H1326" t="s">
        <v>1353</v>
      </c>
      <c r="I1326" t="s">
        <v>573</v>
      </c>
      <c r="J1326" t="str">
        <f t="shared" si="27"/>
        <v>Scope 3WTT- pass vehs &amp; travel- landWTT- motorbikeAveragemiles</v>
      </c>
      <c r="K1326" t="s">
        <v>914</v>
      </c>
      <c r="L1326" s="125">
        <v>5.0430000000000003E-2</v>
      </c>
      <c r="M1326" t="s">
        <v>1514</v>
      </c>
      <c r="N1326" t="s">
        <v>1509</v>
      </c>
      <c r="O1326">
        <v>2021</v>
      </c>
    </row>
    <row r="1327" spans="1:15" hidden="1">
      <c r="A1327" t="s">
        <v>497</v>
      </c>
      <c r="B1327" t="s">
        <v>1415</v>
      </c>
      <c r="C1327" t="s">
        <v>1419</v>
      </c>
      <c r="D1327" t="s">
        <v>1420</v>
      </c>
      <c r="G1327" t="s">
        <v>473</v>
      </c>
      <c r="H1327" t="s">
        <v>473</v>
      </c>
      <c r="I1327" t="s">
        <v>573</v>
      </c>
      <c r="J1327" t="str">
        <f t="shared" si="27"/>
        <v>Scope 3WTT- pass vehs &amp; travel- landWTT- taxisRegular taxikm</v>
      </c>
      <c r="K1327" t="s">
        <v>1066</v>
      </c>
      <c r="L1327" s="125">
        <v>5.0849999999999999E-2</v>
      </c>
      <c r="M1327" t="s">
        <v>1514</v>
      </c>
      <c r="N1327" t="s">
        <v>1509</v>
      </c>
      <c r="O1327">
        <v>2021</v>
      </c>
    </row>
    <row r="1328" spans="1:15" hidden="1">
      <c r="A1328" t="s">
        <v>497</v>
      </c>
      <c r="B1328" t="s">
        <v>1415</v>
      </c>
      <c r="C1328" t="s">
        <v>1419</v>
      </c>
      <c r="D1328" t="s">
        <v>1420</v>
      </c>
      <c r="G1328" t="s">
        <v>472</v>
      </c>
      <c r="H1328" t="s">
        <v>472</v>
      </c>
      <c r="I1328" t="s">
        <v>573</v>
      </c>
      <c r="J1328" t="str">
        <f t="shared" si="27"/>
        <v>Scope 3WTT- pass vehs &amp; travel- landWTT- taxisRegular taxipassenger.km</v>
      </c>
      <c r="K1328" t="s">
        <v>1067</v>
      </c>
      <c r="L1328" s="125">
        <v>3.6319999999999998E-2</v>
      </c>
      <c r="M1328" t="s">
        <v>1514</v>
      </c>
      <c r="N1328" t="s">
        <v>1509</v>
      </c>
      <c r="O1328">
        <v>2021</v>
      </c>
    </row>
    <row r="1329" spans="1:15" hidden="1">
      <c r="A1329" t="s">
        <v>497</v>
      </c>
      <c r="B1329" t="s">
        <v>1415</v>
      </c>
      <c r="C1329" t="s">
        <v>1419</v>
      </c>
      <c r="D1329" t="s">
        <v>194</v>
      </c>
      <c r="G1329" t="s">
        <v>473</v>
      </c>
      <c r="H1329" t="s">
        <v>473</v>
      </c>
      <c r="I1329" t="s">
        <v>573</v>
      </c>
      <c r="J1329" t="str">
        <f t="shared" si="27"/>
        <v>Scope 3WTT- pass vehs &amp; travel- landWTT- taxisBlack cabkm</v>
      </c>
      <c r="K1329" t="s">
        <v>1068</v>
      </c>
      <c r="L1329" s="125">
        <v>7.4999999999999997E-2</v>
      </c>
      <c r="M1329" t="s">
        <v>1514</v>
      </c>
      <c r="N1329" t="s">
        <v>1509</v>
      </c>
      <c r="O1329">
        <v>2021</v>
      </c>
    </row>
    <row r="1330" spans="1:15" hidden="1">
      <c r="A1330" t="s">
        <v>497</v>
      </c>
      <c r="B1330" t="s">
        <v>1415</v>
      </c>
      <c r="C1330" t="s">
        <v>1419</v>
      </c>
      <c r="D1330" t="s">
        <v>194</v>
      </c>
      <c r="G1330" t="s">
        <v>472</v>
      </c>
      <c r="H1330" t="s">
        <v>472</v>
      </c>
      <c r="I1330" t="s">
        <v>573</v>
      </c>
      <c r="J1330" t="str">
        <f t="shared" si="27"/>
        <v>Scope 3WTT- pass vehs &amp; travel- landWTT- taxisBlack cabpassenger.km</v>
      </c>
      <c r="K1330" t="s">
        <v>1069</v>
      </c>
      <c r="L1330" s="125">
        <v>0.05</v>
      </c>
      <c r="M1330" t="s">
        <v>1514</v>
      </c>
      <c r="N1330" t="s">
        <v>1509</v>
      </c>
      <c r="O1330">
        <v>2021</v>
      </c>
    </row>
    <row r="1331" spans="1:15" hidden="1">
      <c r="A1331" t="s">
        <v>497</v>
      </c>
      <c r="B1331" t="s">
        <v>1415</v>
      </c>
      <c r="C1331" t="s">
        <v>1421</v>
      </c>
      <c r="D1331" t="s">
        <v>1422</v>
      </c>
      <c r="G1331" t="s">
        <v>472</v>
      </c>
      <c r="H1331" t="s">
        <v>472</v>
      </c>
      <c r="I1331" t="s">
        <v>573</v>
      </c>
      <c r="J1331" t="str">
        <f t="shared" si="27"/>
        <v>Scope 3WTT- pass vehs &amp; travel- landWTT- busLocal bus (not London)passenger.km</v>
      </c>
      <c r="K1331" t="s">
        <v>1070</v>
      </c>
      <c r="L1331" s="125">
        <v>2.8680000000000001E-2</v>
      </c>
      <c r="M1331" t="s">
        <v>1514</v>
      </c>
      <c r="N1331" t="s">
        <v>1509</v>
      </c>
      <c r="O1331">
        <v>2021</v>
      </c>
    </row>
    <row r="1332" spans="1:15" hidden="1">
      <c r="A1332" t="s">
        <v>497</v>
      </c>
      <c r="B1332" t="s">
        <v>1415</v>
      </c>
      <c r="C1332" t="s">
        <v>1421</v>
      </c>
      <c r="D1332" t="s">
        <v>1423</v>
      </c>
      <c r="G1332" t="s">
        <v>472</v>
      </c>
      <c r="H1332" t="s">
        <v>472</v>
      </c>
      <c r="I1332" t="s">
        <v>573</v>
      </c>
      <c r="J1332" t="str">
        <f t="shared" si="27"/>
        <v>Scope 3WTT- pass vehs &amp; travel- landWTT- busLocal London buspassenger.km</v>
      </c>
      <c r="K1332" t="s">
        <v>1071</v>
      </c>
      <c r="L1332" s="125">
        <v>1.8849999999999999E-2</v>
      </c>
      <c r="M1332" t="s">
        <v>1514</v>
      </c>
      <c r="N1332" t="s">
        <v>1509</v>
      </c>
      <c r="O1332">
        <v>2021</v>
      </c>
    </row>
    <row r="1333" spans="1:15" hidden="1">
      <c r="A1333" t="s">
        <v>497</v>
      </c>
      <c r="B1333" t="s">
        <v>1415</v>
      </c>
      <c r="C1333" t="s">
        <v>1421</v>
      </c>
      <c r="D1333" t="s">
        <v>470</v>
      </c>
      <c r="G1333" t="s">
        <v>472</v>
      </c>
      <c r="H1333" t="s">
        <v>472</v>
      </c>
      <c r="I1333" t="s">
        <v>573</v>
      </c>
      <c r="J1333" t="str">
        <f t="shared" si="27"/>
        <v>Scope 3WTT- pass vehs &amp; travel- landWTT- busAverage local buspassenger.km</v>
      </c>
      <c r="K1333" t="s">
        <v>1072</v>
      </c>
      <c r="L1333" s="125">
        <v>2.494E-2</v>
      </c>
      <c r="M1333" t="s">
        <v>1514</v>
      </c>
      <c r="N1333" t="s">
        <v>1509</v>
      </c>
      <c r="O1333">
        <v>2021</v>
      </c>
    </row>
    <row r="1334" spans="1:15" hidden="1">
      <c r="A1334" t="s">
        <v>497</v>
      </c>
      <c r="B1334" t="s">
        <v>1415</v>
      </c>
      <c r="C1334" t="s">
        <v>1421</v>
      </c>
      <c r="D1334" t="s">
        <v>471</v>
      </c>
      <c r="G1334" t="s">
        <v>472</v>
      </c>
      <c r="H1334" t="s">
        <v>472</v>
      </c>
      <c r="I1334" t="s">
        <v>573</v>
      </c>
      <c r="J1334" t="str">
        <f t="shared" si="27"/>
        <v>Scope 3WTT- pass vehs &amp; travel- landWTT- busCoachpassenger.km</v>
      </c>
      <c r="K1334" t="s">
        <v>1073</v>
      </c>
      <c r="L1334" s="125">
        <v>6.4599999999999996E-3</v>
      </c>
      <c r="M1334" t="s">
        <v>1514</v>
      </c>
      <c r="N1334" t="s">
        <v>1509</v>
      </c>
      <c r="O1334">
        <v>2021</v>
      </c>
    </row>
    <row r="1335" spans="1:15" hidden="1">
      <c r="A1335" t="s">
        <v>497</v>
      </c>
      <c r="B1335" t="s">
        <v>1415</v>
      </c>
      <c r="C1335" t="s">
        <v>1424</v>
      </c>
      <c r="D1335" t="s">
        <v>195</v>
      </c>
      <c r="G1335" t="s">
        <v>472</v>
      </c>
      <c r="H1335" t="s">
        <v>472</v>
      </c>
      <c r="I1335" t="s">
        <v>573</v>
      </c>
      <c r="J1335" t="str">
        <f t="shared" si="27"/>
        <v>Scope 3WTT- pass vehs &amp; travel- landWTT- railNational railpassenger.km</v>
      </c>
      <c r="K1335" t="s">
        <v>1074</v>
      </c>
      <c r="L1335" s="125">
        <v>7.3299999999999997E-3</v>
      </c>
      <c r="M1335" t="s">
        <v>1514</v>
      </c>
      <c r="N1335" t="s">
        <v>1509</v>
      </c>
      <c r="O1335">
        <v>2021</v>
      </c>
    </row>
    <row r="1336" spans="1:15" hidden="1">
      <c r="A1336" t="s">
        <v>497</v>
      </c>
      <c r="B1336" t="s">
        <v>1415</v>
      </c>
      <c r="C1336" t="s">
        <v>1424</v>
      </c>
      <c r="D1336" t="s">
        <v>196</v>
      </c>
      <c r="G1336" t="s">
        <v>472</v>
      </c>
      <c r="H1336" t="s">
        <v>472</v>
      </c>
      <c r="I1336" t="s">
        <v>573</v>
      </c>
      <c r="J1336" t="str">
        <f t="shared" si="27"/>
        <v>Scope 3WTT- pass vehs &amp; travel- landWTT- railInternational railpassenger.km</v>
      </c>
      <c r="K1336" t="s">
        <v>1075</v>
      </c>
      <c r="L1336" s="125">
        <v>7.3999999999999999E-4</v>
      </c>
      <c r="M1336" t="s">
        <v>1514</v>
      </c>
      <c r="N1336" t="s">
        <v>1509</v>
      </c>
      <c r="O1336">
        <v>2021</v>
      </c>
    </row>
    <row r="1337" spans="1:15" hidden="1">
      <c r="A1337" t="s">
        <v>497</v>
      </c>
      <c r="B1337" t="s">
        <v>1415</v>
      </c>
      <c r="C1337" t="s">
        <v>1424</v>
      </c>
      <c r="D1337" t="s">
        <v>197</v>
      </c>
      <c r="G1337" t="s">
        <v>472</v>
      </c>
      <c r="H1337" t="s">
        <v>472</v>
      </c>
      <c r="I1337" t="s">
        <v>573</v>
      </c>
      <c r="J1337" t="str">
        <f t="shared" si="27"/>
        <v>Scope 3WTT- pass vehs &amp; travel- landWTT- railLight rail and trampassenger.km</v>
      </c>
      <c r="K1337" t="s">
        <v>1076</v>
      </c>
      <c r="L1337" s="125">
        <v>4.6600000000000001E-3</v>
      </c>
      <c r="M1337" t="s">
        <v>1514</v>
      </c>
      <c r="N1337" t="s">
        <v>1509</v>
      </c>
      <c r="O1337">
        <v>2021</v>
      </c>
    </row>
    <row r="1338" spans="1:15" hidden="1">
      <c r="A1338" t="s">
        <v>497</v>
      </c>
      <c r="B1338" t="s">
        <v>1415</v>
      </c>
      <c r="C1338" t="s">
        <v>1424</v>
      </c>
      <c r="D1338" t="s">
        <v>1425</v>
      </c>
      <c r="G1338" t="s">
        <v>472</v>
      </c>
      <c r="H1338" t="s">
        <v>472</v>
      </c>
      <c r="I1338" t="s">
        <v>573</v>
      </c>
      <c r="J1338" t="str">
        <f t="shared" si="27"/>
        <v>Scope 3WTT- pass vehs &amp; travel- landWTT- railLondon Undergroundpassenger.km</v>
      </c>
      <c r="K1338" t="s">
        <v>1077</v>
      </c>
      <c r="L1338" s="125">
        <v>4.6100000000000004E-3</v>
      </c>
      <c r="M1338" t="s">
        <v>1514</v>
      </c>
      <c r="N1338" t="s">
        <v>1509</v>
      </c>
      <c r="O1338">
        <v>2021</v>
      </c>
    </row>
    <row r="1339" spans="1:15" hidden="1">
      <c r="A1339" t="s">
        <v>497</v>
      </c>
      <c r="B1339" t="s">
        <v>1426</v>
      </c>
      <c r="C1339" t="s">
        <v>1427</v>
      </c>
      <c r="D1339" t="s">
        <v>1365</v>
      </c>
      <c r="F1339" t="s">
        <v>142</v>
      </c>
      <c r="G1339" t="s">
        <v>473</v>
      </c>
      <c r="H1339" t="s">
        <v>473</v>
      </c>
      <c r="I1339" t="s">
        <v>573</v>
      </c>
      <c r="J1339" t="str">
        <f t="shared" si="27"/>
        <v>Scope 3WTT- delivery vehs &amp; freightWTT- vansClass I (up to 1.305 tonnes)Dieselkm</v>
      </c>
      <c r="K1339" t="s">
        <v>915</v>
      </c>
      <c r="L1339" s="125">
        <v>3.5680000000000003E-2</v>
      </c>
      <c r="M1339" t="s">
        <v>1514</v>
      </c>
      <c r="N1339" t="s">
        <v>1509</v>
      </c>
      <c r="O1339">
        <v>2021</v>
      </c>
    </row>
    <row r="1340" spans="1:15" hidden="1">
      <c r="A1340" t="s">
        <v>497</v>
      </c>
      <c r="B1340" t="s">
        <v>1426</v>
      </c>
      <c r="C1340" t="s">
        <v>1427</v>
      </c>
      <c r="D1340" t="s">
        <v>1365</v>
      </c>
      <c r="F1340" t="s">
        <v>142</v>
      </c>
      <c r="G1340" t="s">
        <v>1353</v>
      </c>
      <c r="H1340" t="s">
        <v>1353</v>
      </c>
      <c r="I1340" t="s">
        <v>573</v>
      </c>
      <c r="J1340" t="str">
        <f t="shared" si="27"/>
        <v>Scope 3WTT- delivery vehs &amp; freightWTT- vansClass I (up to 1.305 tonnes)Dieselmiles</v>
      </c>
      <c r="K1340" t="s">
        <v>916</v>
      </c>
      <c r="L1340" s="125">
        <v>5.7430000000000002E-2</v>
      </c>
      <c r="M1340" t="s">
        <v>1514</v>
      </c>
      <c r="N1340" t="s">
        <v>1509</v>
      </c>
      <c r="O1340">
        <v>2021</v>
      </c>
    </row>
    <row r="1341" spans="1:15" hidden="1">
      <c r="A1341" t="s">
        <v>497</v>
      </c>
      <c r="B1341" t="s">
        <v>1426</v>
      </c>
      <c r="C1341" t="s">
        <v>1427</v>
      </c>
      <c r="D1341" t="s">
        <v>1365</v>
      </c>
      <c r="F1341" t="s">
        <v>142</v>
      </c>
      <c r="G1341" t="s">
        <v>205</v>
      </c>
      <c r="H1341" t="s">
        <v>205</v>
      </c>
      <c r="I1341" t="s">
        <v>573</v>
      </c>
      <c r="J1341" t="str">
        <f t="shared" si="27"/>
        <v>Scope 3WTT- delivery vehs &amp; freightWTT- vansClass I (up to 1.305 tonnes)Dieseltonne.km</v>
      </c>
      <c r="K1341" t="s">
        <v>932</v>
      </c>
      <c r="L1341" s="125">
        <v>0.19822999999999999</v>
      </c>
      <c r="M1341" t="s">
        <v>1514</v>
      </c>
      <c r="N1341" t="s">
        <v>1509</v>
      </c>
      <c r="O1341">
        <v>2021</v>
      </c>
    </row>
    <row r="1342" spans="1:15" hidden="1">
      <c r="A1342" t="s">
        <v>497</v>
      </c>
      <c r="B1342" t="s">
        <v>1426</v>
      </c>
      <c r="C1342" t="s">
        <v>1427</v>
      </c>
      <c r="D1342" t="s">
        <v>1365</v>
      </c>
      <c r="F1342" t="s">
        <v>211</v>
      </c>
      <c r="G1342" t="s">
        <v>473</v>
      </c>
      <c r="H1342" t="s">
        <v>473</v>
      </c>
      <c r="I1342" t="s">
        <v>573</v>
      </c>
      <c r="J1342" t="str">
        <f t="shared" si="27"/>
        <v>Scope 3WTT- delivery vehs &amp; freightWTT- vansClass I (up to 1.305 tonnes)Petrolkm</v>
      </c>
      <c r="K1342" t="s">
        <v>915</v>
      </c>
      <c r="L1342" s="125">
        <v>5.6030000000000003E-2</v>
      </c>
      <c r="M1342" t="s">
        <v>1514</v>
      </c>
      <c r="N1342" t="s">
        <v>1509</v>
      </c>
      <c r="O1342">
        <v>2021</v>
      </c>
    </row>
    <row r="1343" spans="1:15" hidden="1">
      <c r="A1343" t="s">
        <v>497</v>
      </c>
      <c r="B1343" t="s">
        <v>1426</v>
      </c>
      <c r="C1343" t="s">
        <v>1427</v>
      </c>
      <c r="D1343" t="s">
        <v>1365</v>
      </c>
      <c r="F1343" t="s">
        <v>211</v>
      </c>
      <c r="G1343" t="s">
        <v>1353</v>
      </c>
      <c r="H1343" t="s">
        <v>1353</v>
      </c>
      <c r="I1343" t="s">
        <v>573</v>
      </c>
      <c r="J1343" t="str">
        <f t="shared" si="27"/>
        <v>Scope 3WTT- delivery vehs &amp; freightWTT- vansClass I (up to 1.305 tonnes)Petrolmiles</v>
      </c>
      <c r="K1343" t="s">
        <v>916</v>
      </c>
      <c r="L1343" s="125">
        <v>9.0179999999999996E-2</v>
      </c>
      <c r="M1343" t="s">
        <v>1514</v>
      </c>
      <c r="N1343" t="s">
        <v>1509</v>
      </c>
      <c r="O1343">
        <v>2021</v>
      </c>
    </row>
    <row r="1344" spans="1:15" hidden="1">
      <c r="A1344" t="s">
        <v>497</v>
      </c>
      <c r="B1344" t="s">
        <v>1426</v>
      </c>
      <c r="C1344" t="s">
        <v>1427</v>
      </c>
      <c r="D1344" t="s">
        <v>1365</v>
      </c>
      <c r="F1344" t="s">
        <v>211</v>
      </c>
      <c r="G1344" t="s">
        <v>205</v>
      </c>
      <c r="H1344" t="s">
        <v>205</v>
      </c>
      <c r="I1344" t="s">
        <v>573</v>
      </c>
      <c r="J1344" t="str">
        <f t="shared" si="27"/>
        <v>Scope 3WTT- delivery vehs &amp; freightWTT- vansClass I (up to 1.305 tonnes)Petroltonne.km</v>
      </c>
      <c r="K1344" t="s">
        <v>932</v>
      </c>
      <c r="L1344" s="125">
        <v>0.30103000000000002</v>
      </c>
      <c r="M1344" t="s">
        <v>1514</v>
      </c>
      <c r="N1344" t="s">
        <v>1509</v>
      </c>
      <c r="O1344">
        <v>2021</v>
      </c>
    </row>
    <row r="1345" spans="1:15" hidden="1">
      <c r="A1345" t="s">
        <v>497</v>
      </c>
      <c r="B1345" t="s">
        <v>1426</v>
      </c>
      <c r="C1345" t="s">
        <v>1427</v>
      </c>
      <c r="D1345" t="s">
        <v>1365</v>
      </c>
      <c r="F1345" t="s">
        <v>10</v>
      </c>
      <c r="G1345" t="s">
        <v>473</v>
      </c>
      <c r="H1345" t="s">
        <v>473</v>
      </c>
      <c r="I1345" t="s">
        <v>573</v>
      </c>
      <c r="J1345" t="str">
        <f t="shared" si="27"/>
        <v>Scope 3WTT- delivery vehs &amp; freightWTT- vansClass I (up to 1.305 tonnes)CNGkm</v>
      </c>
      <c r="K1345" t="s">
        <v>915</v>
      </c>
      <c r="L1345" s="125"/>
      <c r="M1345" t="s">
        <v>1514</v>
      </c>
      <c r="N1345" t="s">
        <v>1509</v>
      </c>
      <c r="O1345">
        <v>2021</v>
      </c>
    </row>
    <row r="1346" spans="1:15" hidden="1">
      <c r="A1346" t="s">
        <v>497</v>
      </c>
      <c r="B1346" t="s">
        <v>1426</v>
      </c>
      <c r="C1346" t="s">
        <v>1427</v>
      </c>
      <c r="D1346" t="s">
        <v>1365</v>
      </c>
      <c r="F1346" t="s">
        <v>10</v>
      </c>
      <c r="G1346" t="s">
        <v>1353</v>
      </c>
      <c r="H1346" t="s">
        <v>1353</v>
      </c>
      <c r="I1346" t="s">
        <v>573</v>
      </c>
      <c r="J1346" t="str">
        <f t="shared" si="27"/>
        <v>Scope 3WTT- delivery vehs &amp; freightWTT- vansClass I (up to 1.305 tonnes)CNGmiles</v>
      </c>
      <c r="K1346" t="s">
        <v>916</v>
      </c>
      <c r="L1346" s="125"/>
      <c r="M1346" t="s">
        <v>1514</v>
      </c>
      <c r="N1346" t="s">
        <v>1509</v>
      </c>
      <c r="O1346">
        <v>2021</v>
      </c>
    </row>
    <row r="1347" spans="1:15" hidden="1">
      <c r="A1347" t="s">
        <v>497</v>
      </c>
      <c r="B1347" t="s">
        <v>1426</v>
      </c>
      <c r="C1347" t="s">
        <v>1427</v>
      </c>
      <c r="D1347" t="s">
        <v>1365</v>
      </c>
      <c r="F1347" t="s">
        <v>10</v>
      </c>
      <c r="G1347" t="s">
        <v>205</v>
      </c>
      <c r="H1347" t="s">
        <v>205</v>
      </c>
      <c r="I1347" t="s">
        <v>573</v>
      </c>
      <c r="J1347" t="str">
        <f t="shared" ref="J1347:J1410" si="28">CONCATENATE(A1347,B1347,C1347,D1347,E1347,F1347,G1347)</f>
        <v>Scope 3WTT- delivery vehs &amp; freightWTT- vansClass I (up to 1.305 tonnes)CNGtonne.km</v>
      </c>
      <c r="K1347" t="s">
        <v>932</v>
      </c>
      <c r="L1347" s="125"/>
      <c r="M1347" t="s">
        <v>1514</v>
      </c>
      <c r="N1347" t="s">
        <v>1509</v>
      </c>
      <c r="O1347">
        <v>2021</v>
      </c>
    </row>
    <row r="1348" spans="1:15" hidden="1">
      <c r="A1348" t="s">
        <v>497</v>
      </c>
      <c r="B1348" t="s">
        <v>1426</v>
      </c>
      <c r="C1348" t="s">
        <v>1427</v>
      </c>
      <c r="D1348" t="s">
        <v>1365</v>
      </c>
      <c r="F1348" t="s">
        <v>12</v>
      </c>
      <c r="G1348" t="s">
        <v>473</v>
      </c>
      <c r="H1348" t="s">
        <v>473</v>
      </c>
      <c r="I1348" t="s">
        <v>573</v>
      </c>
      <c r="J1348" t="str">
        <f t="shared" si="28"/>
        <v>Scope 3WTT- delivery vehs &amp; freightWTT- vansClass I (up to 1.305 tonnes)LPGkm</v>
      </c>
      <c r="K1348" t="s">
        <v>915</v>
      </c>
      <c r="L1348" s="125"/>
      <c r="M1348" t="s">
        <v>1514</v>
      </c>
      <c r="N1348" t="s">
        <v>1509</v>
      </c>
      <c r="O1348">
        <v>2021</v>
      </c>
    </row>
    <row r="1349" spans="1:15" hidden="1">
      <c r="A1349" t="s">
        <v>497</v>
      </c>
      <c r="B1349" t="s">
        <v>1426</v>
      </c>
      <c r="C1349" t="s">
        <v>1427</v>
      </c>
      <c r="D1349" t="s">
        <v>1365</v>
      </c>
      <c r="F1349" t="s">
        <v>12</v>
      </c>
      <c r="G1349" t="s">
        <v>1353</v>
      </c>
      <c r="H1349" t="s">
        <v>1353</v>
      </c>
      <c r="I1349" t="s">
        <v>573</v>
      </c>
      <c r="J1349" t="str">
        <f t="shared" si="28"/>
        <v>Scope 3WTT- delivery vehs &amp; freightWTT- vansClass I (up to 1.305 tonnes)LPGmiles</v>
      </c>
      <c r="K1349" t="s">
        <v>916</v>
      </c>
      <c r="L1349" s="125"/>
      <c r="M1349" t="s">
        <v>1514</v>
      </c>
      <c r="N1349" t="s">
        <v>1509</v>
      </c>
      <c r="O1349">
        <v>2021</v>
      </c>
    </row>
    <row r="1350" spans="1:15" hidden="1">
      <c r="A1350" t="s">
        <v>497</v>
      </c>
      <c r="B1350" t="s">
        <v>1426</v>
      </c>
      <c r="C1350" t="s">
        <v>1427</v>
      </c>
      <c r="D1350" t="s">
        <v>1365</v>
      </c>
      <c r="F1350" t="s">
        <v>12</v>
      </c>
      <c r="G1350" t="s">
        <v>205</v>
      </c>
      <c r="H1350" t="s">
        <v>205</v>
      </c>
      <c r="I1350" t="s">
        <v>573</v>
      </c>
      <c r="J1350" t="str">
        <f t="shared" si="28"/>
        <v>Scope 3WTT- delivery vehs &amp; freightWTT- vansClass I (up to 1.305 tonnes)LPGtonne.km</v>
      </c>
      <c r="K1350" t="s">
        <v>932</v>
      </c>
      <c r="L1350" s="125"/>
      <c r="M1350" t="s">
        <v>1514</v>
      </c>
      <c r="N1350" t="s">
        <v>1509</v>
      </c>
      <c r="O1350">
        <v>2021</v>
      </c>
    </row>
    <row r="1351" spans="1:15" hidden="1">
      <c r="A1351" t="s">
        <v>497</v>
      </c>
      <c r="B1351" t="s">
        <v>1426</v>
      </c>
      <c r="C1351" t="s">
        <v>1427</v>
      </c>
      <c r="D1351" t="s">
        <v>1365</v>
      </c>
      <c r="F1351" t="s">
        <v>212</v>
      </c>
      <c r="G1351" t="s">
        <v>473</v>
      </c>
      <c r="H1351" t="s">
        <v>473</v>
      </c>
      <c r="I1351" t="s">
        <v>573</v>
      </c>
      <c r="J1351" t="str">
        <f t="shared" si="28"/>
        <v>Scope 3WTT- delivery vehs &amp; freightWTT- vansClass I (up to 1.305 tonnes)Unknownkm</v>
      </c>
      <c r="K1351" t="s">
        <v>915</v>
      </c>
      <c r="L1351" s="125"/>
      <c r="M1351" t="s">
        <v>1514</v>
      </c>
      <c r="N1351" t="s">
        <v>1509</v>
      </c>
      <c r="O1351">
        <v>2021</v>
      </c>
    </row>
    <row r="1352" spans="1:15" hidden="1">
      <c r="A1352" t="s">
        <v>497</v>
      </c>
      <c r="B1352" t="s">
        <v>1426</v>
      </c>
      <c r="C1352" t="s">
        <v>1427</v>
      </c>
      <c r="D1352" t="s">
        <v>1365</v>
      </c>
      <c r="F1352" t="s">
        <v>212</v>
      </c>
      <c r="G1352" t="s">
        <v>1353</v>
      </c>
      <c r="H1352" t="s">
        <v>1353</v>
      </c>
      <c r="I1352" t="s">
        <v>573</v>
      </c>
      <c r="J1352" t="str">
        <f t="shared" si="28"/>
        <v>Scope 3WTT- delivery vehs &amp; freightWTT- vansClass I (up to 1.305 tonnes)Unknownmiles</v>
      </c>
      <c r="K1352" t="s">
        <v>916</v>
      </c>
      <c r="L1352" s="125"/>
      <c r="M1352" t="s">
        <v>1514</v>
      </c>
      <c r="N1352" t="s">
        <v>1509</v>
      </c>
      <c r="O1352">
        <v>2021</v>
      </c>
    </row>
    <row r="1353" spans="1:15" hidden="1">
      <c r="A1353" t="s">
        <v>497</v>
      </c>
      <c r="B1353" t="s">
        <v>1426</v>
      </c>
      <c r="C1353" t="s">
        <v>1427</v>
      </c>
      <c r="D1353" t="s">
        <v>1365</v>
      </c>
      <c r="F1353" t="s">
        <v>212</v>
      </c>
      <c r="G1353" t="s">
        <v>205</v>
      </c>
      <c r="H1353" t="s">
        <v>205</v>
      </c>
      <c r="I1353" t="s">
        <v>573</v>
      </c>
      <c r="J1353" t="str">
        <f t="shared" si="28"/>
        <v>Scope 3WTT- delivery vehs &amp; freightWTT- vansClass I (up to 1.305 tonnes)Unknowntonne.km</v>
      </c>
      <c r="K1353" t="s">
        <v>932</v>
      </c>
      <c r="L1353" s="125"/>
      <c r="M1353" t="s">
        <v>1514</v>
      </c>
      <c r="N1353" t="s">
        <v>1509</v>
      </c>
      <c r="O1353">
        <v>2021</v>
      </c>
    </row>
    <row r="1354" spans="1:15" hidden="1">
      <c r="A1354" t="s">
        <v>497</v>
      </c>
      <c r="B1354" t="s">
        <v>1426</v>
      </c>
      <c r="C1354" t="s">
        <v>1427</v>
      </c>
      <c r="D1354" t="s">
        <v>1365</v>
      </c>
      <c r="F1354" t="s">
        <v>1354</v>
      </c>
      <c r="G1354" t="s">
        <v>473</v>
      </c>
      <c r="H1354" t="s">
        <v>473</v>
      </c>
      <c r="I1354" t="s">
        <v>573</v>
      </c>
      <c r="J1354" t="str">
        <f t="shared" si="28"/>
        <v>Scope 3WTT- delivery vehs &amp; freightWTT- vansClass I (up to 1.305 tonnes)Plug-in Hybrid Electric Vehiclekm</v>
      </c>
      <c r="K1354" t="s">
        <v>915</v>
      </c>
      <c r="L1354" s="125"/>
      <c r="M1354" t="s">
        <v>1514</v>
      </c>
      <c r="N1354" t="s">
        <v>1509</v>
      </c>
      <c r="O1354">
        <v>2021</v>
      </c>
    </row>
    <row r="1355" spans="1:15" hidden="1">
      <c r="A1355" t="s">
        <v>497</v>
      </c>
      <c r="B1355" t="s">
        <v>1426</v>
      </c>
      <c r="C1355" t="s">
        <v>1427</v>
      </c>
      <c r="D1355" t="s">
        <v>1365</v>
      </c>
      <c r="F1355" t="s">
        <v>1354</v>
      </c>
      <c r="G1355" t="s">
        <v>1353</v>
      </c>
      <c r="H1355" t="s">
        <v>1353</v>
      </c>
      <c r="I1355" t="s">
        <v>573</v>
      </c>
      <c r="J1355" t="str">
        <f t="shared" si="28"/>
        <v>Scope 3WTT- delivery vehs &amp; freightWTT- vansClass I (up to 1.305 tonnes)Plug-in Hybrid Electric Vehiclemiles</v>
      </c>
      <c r="K1355" t="s">
        <v>916</v>
      </c>
      <c r="L1355" s="125"/>
      <c r="M1355" t="s">
        <v>1514</v>
      </c>
      <c r="N1355" t="s">
        <v>1509</v>
      </c>
      <c r="O1355">
        <v>2021</v>
      </c>
    </row>
    <row r="1356" spans="1:15" hidden="1">
      <c r="A1356" t="s">
        <v>497</v>
      </c>
      <c r="B1356" t="s">
        <v>1426</v>
      </c>
      <c r="C1356" t="s">
        <v>1427</v>
      </c>
      <c r="D1356" t="s">
        <v>1365</v>
      </c>
      <c r="F1356" t="s">
        <v>1354</v>
      </c>
      <c r="G1356" t="s">
        <v>1353</v>
      </c>
      <c r="H1356" t="s">
        <v>205</v>
      </c>
      <c r="I1356" t="s">
        <v>573</v>
      </c>
      <c r="J1356" t="str">
        <f t="shared" si="28"/>
        <v>Scope 3WTT- delivery vehs &amp; freightWTT- vansClass I (up to 1.305 tonnes)Plug-in Hybrid Electric Vehiclemiles</v>
      </c>
      <c r="K1356" t="s">
        <v>932</v>
      </c>
      <c r="L1356" s="125"/>
      <c r="M1356" t="s">
        <v>1514</v>
      </c>
      <c r="N1356" t="s">
        <v>1509</v>
      </c>
      <c r="O1356">
        <v>2021</v>
      </c>
    </row>
    <row r="1357" spans="1:15" hidden="1">
      <c r="A1357" t="s">
        <v>497</v>
      </c>
      <c r="B1357" t="s">
        <v>1426</v>
      </c>
      <c r="C1357" t="s">
        <v>1427</v>
      </c>
      <c r="D1357" t="s">
        <v>1365</v>
      </c>
      <c r="F1357" t="s">
        <v>1355</v>
      </c>
      <c r="G1357" t="s">
        <v>473</v>
      </c>
      <c r="H1357" t="s">
        <v>473</v>
      </c>
      <c r="I1357" t="s">
        <v>573</v>
      </c>
      <c r="J1357" t="str">
        <f t="shared" si="28"/>
        <v>Scope 3WTT- delivery vehs &amp; freightWTT- vansClass I (up to 1.305 tonnes)Battery Electric Vehiclekm</v>
      </c>
      <c r="K1357" t="s">
        <v>915</v>
      </c>
      <c r="L1357" s="125">
        <v>1.03E-2</v>
      </c>
      <c r="M1357" t="s">
        <v>1514</v>
      </c>
      <c r="N1357" t="s">
        <v>1509</v>
      </c>
      <c r="O1357">
        <v>2021</v>
      </c>
    </row>
    <row r="1358" spans="1:15" hidden="1">
      <c r="A1358" t="s">
        <v>497</v>
      </c>
      <c r="B1358" t="s">
        <v>1426</v>
      </c>
      <c r="C1358" t="s">
        <v>1427</v>
      </c>
      <c r="D1358" t="s">
        <v>1365</v>
      </c>
      <c r="F1358" t="s">
        <v>1355</v>
      </c>
      <c r="G1358" t="s">
        <v>1353</v>
      </c>
      <c r="H1358" t="s">
        <v>1353</v>
      </c>
      <c r="I1358" t="s">
        <v>573</v>
      </c>
      <c r="J1358" t="str">
        <f t="shared" si="28"/>
        <v>Scope 3WTT- delivery vehs &amp; freightWTT- vansClass I (up to 1.305 tonnes)Battery Electric Vehiclemiles</v>
      </c>
      <c r="K1358" t="s">
        <v>916</v>
      </c>
      <c r="L1358" s="125">
        <v>1.6580000000000001E-2</v>
      </c>
      <c r="M1358" t="s">
        <v>1514</v>
      </c>
      <c r="N1358" t="s">
        <v>1509</v>
      </c>
      <c r="O1358">
        <v>2021</v>
      </c>
    </row>
    <row r="1359" spans="1:15" hidden="1">
      <c r="A1359" t="s">
        <v>497</v>
      </c>
      <c r="B1359" t="s">
        <v>1426</v>
      </c>
      <c r="C1359" t="s">
        <v>1427</v>
      </c>
      <c r="D1359" t="s">
        <v>1365</v>
      </c>
      <c r="F1359" t="s">
        <v>1355</v>
      </c>
      <c r="G1359" t="s">
        <v>1353</v>
      </c>
      <c r="H1359" t="s">
        <v>205</v>
      </c>
      <c r="I1359" t="s">
        <v>573</v>
      </c>
      <c r="J1359" t="str">
        <f t="shared" si="28"/>
        <v>Scope 3WTT- delivery vehs &amp; freightWTT- vansClass I (up to 1.305 tonnes)Battery Electric Vehiclemiles</v>
      </c>
      <c r="K1359" t="s">
        <v>932</v>
      </c>
      <c r="L1359" s="125">
        <v>4.8899999999999999E-2</v>
      </c>
      <c r="M1359" t="s">
        <v>1514</v>
      </c>
      <c r="N1359" t="s">
        <v>1509</v>
      </c>
      <c r="O1359">
        <v>2021</v>
      </c>
    </row>
    <row r="1360" spans="1:15" hidden="1">
      <c r="A1360" t="s">
        <v>497</v>
      </c>
      <c r="B1360" t="s">
        <v>1426</v>
      </c>
      <c r="C1360" t="s">
        <v>1427</v>
      </c>
      <c r="D1360" t="s">
        <v>1366</v>
      </c>
      <c r="F1360" t="s">
        <v>142</v>
      </c>
      <c r="G1360" t="s">
        <v>473</v>
      </c>
      <c r="H1360" t="s">
        <v>473</v>
      </c>
      <c r="I1360" t="s">
        <v>573</v>
      </c>
      <c r="J1360" t="str">
        <f t="shared" si="28"/>
        <v>Scope 3WTT- delivery vehs &amp; freightWTT- vansClass II (1.305 to 1.74 tonnes)Dieselkm</v>
      </c>
      <c r="K1360" t="s">
        <v>917</v>
      </c>
      <c r="L1360" s="125">
        <v>4.4670000000000001E-2</v>
      </c>
      <c r="M1360" t="s">
        <v>1514</v>
      </c>
      <c r="N1360" t="s">
        <v>1509</v>
      </c>
      <c r="O1360">
        <v>2021</v>
      </c>
    </row>
    <row r="1361" spans="1:15" hidden="1">
      <c r="A1361" t="s">
        <v>497</v>
      </c>
      <c r="B1361" t="s">
        <v>1426</v>
      </c>
      <c r="C1361" t="s">
        <v>1427</v>
      </c>
      <c r="D1361" t="s">
        <v>1366</v>
      </c>
      <c r="F1361" t="s">
        <v>142</v>
      </c>
      <c r="G1361" t="s">
        <v>1353</v>
      </c>
      <c r="H1361" t="s">
        <v>1353</v>
      </c>
      <c r="I1361" t="s">
        <v>573</v>
      </c>
      <c r="J1361" t="str">
        <f t="shared" si="28"/>
        <v>Scope 3WTT- delivery vehs &amp; freightWTT- vansClass II (1.305 to 1.74 tonnes)Dieselmiles</v>
      </c>
      <c r="K1361" t="s">
        <v>918</v>
      </c>
      <c r="L1361" s="125">
        <v>7.1900000000000006E-2</v>
      </c>
      <c r="M1361" t="s">
        <v>1514</v>
      </c>
      <c r="N1361" t="s">
        <v>1509</v>
      </c>
      <c r="O1361">
        <v>2021</v>
      </c>
    </row>
    <row r="1362" spans="1:15" hidden="1">
      <c r="A1362" t="s">
        <v>497</v>
      </c>
      <c r="B1362" t="s">
        <v>1426</v>
      </c>
      <c r="C1362" t="s">
        <v>1427</v>
      </c>
      <c r="D1362" t="s">
        <v>1366</v>
      </c>
      <c r="F1362" t="s">
        <v>142</v>
      </c>
      <c r="G1362" t="s">
        <v>205</v>
      </c>
      <c r="H1362" t="s">
        <v>205</v>
      </c>
      <c r="I1362" t="s">
        <v>573</v>
      </c>
      <c r="J1362" t="str">
        <f t="shared" si="28"/>
        <v>Scope 3WTT- delivery vehs &amp; freightWTT- vansClass II (1.305 to 1.74 tonnes)Dieseltonne.km</v>
      </c>
      <c r="K1362" t="s">
        <v>933</v>
      </c>
      <c r="L1362" s="125">
        <v>0.15346000000000001</v>
      </c>
      <c r="M1362" t="s">
        <v>1514</v>
      </c>
      <c r="N1362" t="s">
        <v>1509</v>
      </c>
      <c r="O1362">
        <v>2021</v>
      </c>
    </row>
    <row r="1363" spans="1:15" hidden="1">
      <c r="A1363" t="s">
        <v>497</v>
      </c>
      <c r="B1363" t="s">
        <v>1426</v>
      </c>
      <c r="C1363" t="s">
        <v>1427</v>
      </c>
      <c r="D1363" t="s">
        <v>1366</v>
      </c>
      <c r="F1363" t="s">
        <v>211</v>
      </c>
      <c r="G1363" t="s">
        <v>473</v>
      </c>
      <c r="H1363" t="s">
        <v>473</v>
      </c>
      <c r="I1363" t="s">
        <v>573</v>
      </c>
      <c r="J1363" t="str">
        <f t="shared" si="28"/>
        <v>Scope 3WTT- delivery vehs &amp; freightWTT- vansClass II (1.305 to 1.74 tonnes)Petrolkm</v>
      </c>
      <c r="K1363" t="s">
        <v>917</v>
      </c>
      <c r="L1363" s="125">
        <v>5.5559999999999998E-2</v>
      </c>
      <c r="M1363" t="s">
        <v>1514</v>
      </c>
      <c r="N1363" t="s">
        <v>1509</v>
      </c>
      <c r="O1363">
        <v>2021</v>
      </c>
    </row>
    <row r="1364" spans="1:15" hidden="1">
      <c r="A1364" t="s">
        <v>497</v>
      </c>
      <c r="B1364" t="s">
        <v>1426</v>
      </c>
      <c r="C1364" t="s">
        <v>1427</v>
      </c>
      <c r="D1364" t="s">
        <v>1366</v>
      </c>
      <c r="F1364" t="s">
        <v>211</v>
      </c>
      <c r="G1364" t="s">
        <v>1353</v>
      </c>
      <c r="H1364" t="s">
        <v>1353</v>
      </c>
      <c r="I1364" t="s">
        <v>573</v>
      </c>
      <c r="J1364" t="str">
        <f t="shared" si="28"/>
        <v>Scope 3WTT- delivery vehs &amp; freightWTT- vansClass II (1.305 to 1.74 tonnes)Petrolmiles</v>
      </c>
      <c r="K1364" t="s">
        <v>918</v>
      </c>
      <c r="L1364" s="125">
        <v>8.9410000000000003E-2</v>
      </c>
      <c r="M1364" t="s">
        <v>1514</v>
      </c>
      <c r="N1364" t="s">
        <v>1509</v>
      </c>
      <c r="O1364">
        <v>2021</v>
      </c>
    </row>
    <row r="1365" spans="1:15" hidden="1">
      <c r="A1365" t="s">
        <v>497</v>
      </c>
      <c r="B1365" t="s">
        <v>1426</v>
      </c>
      <c r="C1365" t="s">
        <v>1427</v>
      </c>
      <c r="D1365" t="s">
        <v>1366</v>
      </c>
      <c r="F1365" t="s">
        <v>211</v>
      </c>
      <c r="G1365" t="s">
        <v>205</v>
      </c>
      <c r="H1365" t="s">
        <v>205</v>
      </c>
      <c r="I1365" t="s">
        <v>573</v>
      </c>
      <c r="J1365" t="str">
        <f t="shared" si="28"/>
        <v>Scope 3WTT- delivery vehs &amp; freightWTT- vansClass II (1.305 to 1.74 tonnes)Petroltonne.km</v>
      </c>
      <c r="K1365" t="s">
        <v>933</v>
      </c>
      <c r="L1365" s="125">
        <v>0.20199</v>
      </c>
      <c r="M1365" t="s">
        <v>1514</v>
      </c>
      <c r="N1365" t="s">
        <v>1509</v>
      </c>
      <c r="O1365">
        <v>2021</v>
      </c>
    </row>
    <row r="1366" spans="1:15" hidden="1">
      <c r="A1366" t="s">
        <v>497</v>
      </c>
      <c r="B1366" t="s">
        <v>1426</v>
      </c>
      <c r="C1366" t="s">
        <v>1427</v>
      </c>
      <c r="D1366" t="s">
        <v>1366</v>
      </c>
      <c r="F1366" t="s">
        <v>10</v>
      </c>
      <c r="G1366" t="s">
        <v>473</v>
      </c>
      <c r="H1366" t="s">
        <v>473</v>
      </c>
      <c r="I1366" t="s">
        <v>573</v>
      </c>
      <c r="J1366" t="str">
        <f t="shared" si="28"/>
        <v>Scope 3WTT- delivery vehs &amp; freightWTT- vansClass II (1.305 to 1.74 tonnes)CNGkm</v>
      </c>
      <c r="K1366" t="s">
        <v>917</v>
      </c>
      <c r="L1366" s="125"/>
      <c r="M1366" t="s">
        <v>1514</v>
      </c>
      <c r="N1366" t="s">
        <v>1509</v>
      </c>
      <c r="O1366">
        <v>2021</v>
      </c>
    </row>
    <row r="1367" spans="1:15" hidden="1">
      <c r="A1367" t="s">
        <v>497</v>
      </c>
      <c r="B1367" t="s">
        <v>1426</v>
      </c>
      <c r="C1367" t="s">
        <v>1427</v>
      </c>
      <c r="D1367" t="s">
        <v>1366</v>
      </c>
      <c r="F1367" t="s">
        <v>10</v>
      </c>
      <c r="G1367" t="s">
        <v>1353</v>
      </c>
      <c r="H1367" t="s">
        <v>1353</v>
      </c>
      <c r="I1367" t="s">
        <v>573</v>
      </c>
      <c r="J1367" t="str">
        <f t="shared" si="28"/>
        <v>Scope 3WTT- delivery vehs &amp; freightWTT- vansClass II (1.305 to 1.74 tonnes)CNGmiles</v>
      </c>
      <c r="K1367" t="s">
        <v>918</v>
      </c>
      <c r="L1367" s="125"/>
      <c r="M1367" t="s">
        <v>1514</v>
      </c>
      <c r="N1367" t="s">
        <v>1509</v>
      </c>
      <c r="O1367">
        <v>2021</v>
      </c>
    </row>
    <row r="1368" spans="1:15" hidden="1">
      <c r="A1368" t="s">
        <v>497</v>
      </c>
      <c r="B1368" t="s">
        <v>1426</v>
      </c>
      <c r="C1368" t="s">
        <v>1427</v>
      </c>
      <c r="D1368" t="s">
        <v>1366</v>
      </c>
      <c r="F1368" t="s">
        <v>10</v>
      </c>
      <c r="G1368" t="s">
        <v>205</v>
      </c>
      <c r="H1368" t="s">
        <v>205</v>
      </c>
      <c r="I1368" t="s">
        <v>573</v>
      </c>
      <c r="J1368" t="str">
        <f t="shared" si="28"/>
        <v>Scope 3WTT- delivery vehs &amp; freightWTT- vansClass II (1.305 to 1.74 tonnes)CNGtonne.km</v>
      </c>
      <c r="K1368" t="s">
        <v>933</v>
      </c>
      <c r="L1368" s="125"/>
      <c r="M1368" t="s">
        <v>1514</v>
      </c>
      <c r="N1368" t="s">
        <v>1509</v>
      </c>
      <c r="O1368">
        <v>2021</v>
      </c>
    </row>
    <row r="1369" spans="1:15" hidden="1">
      <c r="A1369" t="s">
        <v>497</v>
      </c>
      <c r="B1369" t="s">
        <v>1426</v>
      </c>
      <c r="C1369" t="s">
        <v>1427</v>
      </c>
      <c r="D1369" t="s">
        <v>1366</v>
      </c>
      <c r="F1369" t="s">
        <v>12</v>
      </c>
      <c r="G1369" t="s">
        <v>473</v>
      </c>
      <c r="H1369" t="s">
        <v>473</v>
      </c>
      <c r="I1369" t="s">
        <v>573</v>
      </c>
      <c r="J1369" t="str">
        <f t="shared" si="28"/>
        <v>Scope 3WTT- delivery vehs &amp; freightWTT- vansClass II (1.305 to 1.74 tonnes)LPGkm</v>
      </c>
      <c r="K1369" t="s">
        <v>917</v>
      </c>
      <c r="L1369" s="125"/>
      <c r="M1369" t="s">
        <v>1514</v>
      </c>
      <c r="N1369" t="s">
        <v>1509</v>
      </c>
      <c r="O1369">
        <v>2021</v>
      </c>
    </row>
    <row r="1370" spans="1:15" hidden="1">
      <c r="A1370" t="s">
        <v>497</v>
      </c>
      <c r="B1370" t="s">
        <v>1426</v>
      </c>
      <c r="C1370" t="s">
        <v>1427</v>
      </c>
      <c r="D1370" t="s">
        <v>1366</v>
      </c>
      <c r="F1370" t="s">
        <v>12</v>
      </c>
      <c r="G1370" t="s">
        <v>1353</v>
      </c>
      <c r="H1370" t="s">
        <v>1353</v>
      </c>
      <c r="I1370" t="s">
        <v>573</v>
      </c>
      <c r="J1370" t="str">
        <f t="shared" si="28"/>
        <v>Scope 3WTT- delivery vehs &amp; freightWTT- vansClass II (1.305 to 1.74 tonnes)LPGmiles</v>
      </c>
      <c r="K1370" t="s">
        <v>918</v>
      </c>
      <c r="L1370" s="125"/>
      <c r="M1370" t="s">
        <v>1514</v>
      </c>
      <c r="N1370" t="s">
        <v>1509</v>
      </c>
      <c r="O1370">
        <v>2021</v>
      </c>
    </row>
    <row r="1371" spans="1:15" hidden="1">
      <c r="A1371" t="s">
        <v>497</v>
      </c>
      <c r="B1371" t="s">
        <v>1426</v>
      </c>
      <c r="C1371" t="s">
        <v>1427</v>
      </c>
      <c r="D1371" t="s">
        <v>1366</v>
      </c>
      <c r="F1371" t="s">
        <v>12</v>
      </c>
      <c r="G1371" t="s">
        <v>205</v>
      </c>
      <c r="H1371" t="s">
        <v>205</v>
      </c>
      <c r="I1371" t="s">
        <v>573</v>
      </c>
      <c r="J1371" t="str">
        <f t="shared" si="28"/>
        <v>Scope 3WTT- delivery vehs &amp; freightWTT- vansClass II (1.305 to 1.74 tonnes)LPGtonne.km</v>
      </c>
      <c r="K1371" t="s">
        <v>933</v>
      </c>
      <c r="L1371" s="125"/>
      <c r="M1371" t="s">
        <v>1514</v>
      </c>
      <c r="N1371" t="s">
        <v>1509</v>
      </c>
      <c r="O1371">
        <v>2021</v>
      </c>
    </row>
    <row r="1372" spans="1:15" hidden="1">
      <c r="A1372" t="s">
        <v>497</v>
      </c>
      <c r="B1372" t="s">
        <v>1426</v>
      </c>
      <c r="C1372" t="s">
        <v>1427</v>
      </c>
      <c r="D1372" t="s">
        <v>1366</v>
      </c>
      <c r="F1372" t="s">
        <v>212</v>
      </c>
      <c r="G1372" t="s">
        <v>473</v>
      </c>
      <c r="H1372" t="s">
        <v>473</v>
      </c>
      <c r="I1372" t="s">
        <v>573</v>
      </c>
      <c r="J1372" t="str">
        <f t="shared" si="28"/>
        <v>Scope 3WTT- delivery vehs &amp; freightWTT- vansClass II (1.305 to 1.74 tonnes)Unknownkm</v>
      </c>
      <c r="K1372" t="s">
        <v>917</v>
      </c>
      <c r="L1372" s="125"/>
      <c r="M1372" t="s">
        <v>1514</v>
      </c>
      <c r="N1372" t="s">
        <v>1509</v>
      </c>
      <c r="O1372">
        <v>2021</v>
      </c>
    </row>
    <row r="1373" spans="1:15" hidden="1">
      <c r="A1373" t="s">
        <v>497</v>
      </c>
      <c r="B1373" t="s">
        <v>1426</v>
      </c>
      <c r="C1373" t="s">
        <v>1427</v>
      </c>
      <c r="D1373" t="s">
        <v>1366</v>
      </c>
      <c r="F1373" t="s">
        <v>212</v>
      </c>
      <c r="G1373" t="s">
        <v>1353</v>
      </c>
      <c r="H1373" t="s">
        <v>1353</v>
      </c>
      <c r="I1373" t="s">
        <v>573</v>
      </c>
      <c r="J1373" t="str">
        <f t="shared" si="28"/>
        <v>Scope 3WTT- delivery vehs &amp; freightWTT- vansClass II (1.305 to 1.74 tonnes)Unknownmiles</v>
      </c>
      <c r="K1373" t="s">
        <v>918</v>
      </c>
      <c r="L1373" s="125"/>
      <c r="M1373" t="s">
        <v>1514</v>
      </c>
      <c r="N1373" t="s">
        <v>1509</v>
      </c>
      <c r="O1373">
        <v>2021</v>
      </c>
    </row>
    <row r="1374" spans="1:15" hidden="1">
      <c r="A1374" t="s">
        <v>497</v>
      </c>
      <c r="B1374" t="s">
        <v>1426</v>
      </c>
      <c r="C1374" t="s">
        <v>1427</v>
      </c>
      <c r="D1374" t="s">
        <v>1366</v>
      </c>
      <c r="F1374" t="s">
        <v>212</v>
      </c>
      <c r="G1374" t="s">
        <v>205</v>
      </c>
      <c r="H1374" t="s">
        <v>205</v>
      </c>
      <c r="I1374" t="s">
        <v>573</v>
      </c>
      <c r="J1374" t="str">
        <f t="shared" si="28"/>
        <v>Scope 3WTT- delivery vehs &amp; freightWTT- vansClass II (1.305 to 1.74 tonnes)Unknowntonne.km</v>
      </c>
      <c r="K1374" t="s">
        <v>933</v>
      </c>
      <c r="L1374" s="125"/>
      <c r="M1374" t="s">
        <v>1514</v>
      </c>
      <c r="N1374" t="s">
        <v>1509</v>
      </c>
      <c r="O1374">
        <v>2021</v>
      </c>
    </row>
    <row r="1375" spans="1:15" hidden="1">
      <c r="A1375" t="s">
        <v>497</v>
      </c>
      <c r="B1375" t="s">
        <v>1426</v>
      </c>
      <c r="C1375" t="s">
        <v>1427</v>
      </c>
      <c r="D1375" t="s">
        <v>1366</v>
      </c>
      <c r="F1375" t="s">
        <v>1354</v>
      </c>
      <c r="G1375" t="s">
        <v>473</v>
      </c>
      <c r="H1375" t="s">
        <v>473</v>
      </c>
      <c r="I1375" t="s">
        <v>573</v>
      </c>
      <c r="J1375" t="str">
        <f t="shared" si="28"/>
        <v>Scope 3WTT- delivery vehs &amp; freightWTT- vansClass II (1.305 to 1.74 tonnes)Plug-in Hybrid Electric Vehiclekm</v>
      </c>
      <c r="K1375" t="s">
        <v>917</v>
      </c>
      <c r="L1375" s="125"/>
      <c r="M1375" t="s">
        <v>1514</v>
      </c>
      <c r="N1375" t="s">
        <v>1509</v>
      </c>
      <c r="O1375">
        <v>2021</v>
      </c>
    </row>
    <row r="1376" spans="1:15" hidden="1">
      <c r="A1376" t="s">
        <v>497</v>
      </c>
      <c r="B1376" t="s">
        <v>1426</v>
      </c>
      <c r="C1376" t="s">
        <v>1427</v>
      </c>
      <c r="D1376" t="s">
        <v>1366</v>
      </c>
      <c r="F1376" t="s">
        <v>1354</v>
      </c>
      <c r="G1376" t="s">
        <v>1353</v>
      </c>
      <c r="H1376" t="s">
        <v>1353</v>
      </c>
      <c r="I1376" t="s">
        <v>573</v>
      </c>
      <c r="J1376" t="str">
        <f t="shared" si="28"/>
        <v>Scope 3WTT- delivery vehs &amp; freightWTT- vansClass II (1.305 to 1.74 tonnes)Plug-in Hybrid Electric Vehiclemiles</v>
      </c>
      <c r="K1376" t="s">
        <v>918</v>
      </c>
      <c r="L1376" s="125"/>
      <c r="M1376" t="s">
        <v>1514</v>
      </c>
      <c r="N1376" t="s">
        <v>1509</v>
      </c>
      <c r="O1376">
        <v>2021</v>
      </c>
    </row>
    <row r="1377" spans="1:15" hidden="1">
      <c r="A1377" t="s">
        <v>497</v>
      </c>
      <c r="B1377" t="s">
        <v>1426</v>
      </c>
      <c r="C1377" t="s">
        <v>1427</v>
      </c>
      <c r="D1377" t="s">
        <v>1366</v>
      </c>
      <c r="F1377" t="s">
        <v>1354</v>
      </c>
      <c r="G1377" t="s">
        <v>1353</v>
      </c>
      <c r="H1377" t="s">
        <v>205</v>
      </c>
      <c r="I1377" t="s">
        <v>573</v>
      </c>
      <c r="J1377" t="str">
        <f t="shared" si="28"/>
        <v>Scope 3WTT- delivery vehs &amp; freightWTT- vansClass II (1.305 to 1.74 tonnes)Plug-in Hybrid Electric Vehiclemiles</v>
      </c>
      <c r="K1377" t="s">
        <v>933</v>
      </c>
      <c r="L1377" s="125"/>
      <c r="M1377" t="s">
        <v>1514</v>
      </c>
      <c r="N1377" t="s">
        <v>1509</v>
      </c>
      <c r="O1377">
        <v>2021</v>
      </c>
    </row>
    <row r="1378" spans="1:15" hidden="1">
      <c r="A1378" t="s">
        <v>497</v>
      </c>
      <c r="B1378" t="s">
        <v>1426</v>
      </c>
      <c r="C1378" t="s">
        <v>1427</v>
      </c>
      <c r="D1378" t="s">
        <v>1366</v>
      </c>
      <c r="F1378" t="s">
        <v>1355</v>
      </c>
      <c r="G1378" t="s">
        <v>473</v>
      </c>
      <c r="H1378" t="s">
        <v>473</v>
      </c>
      <c r="I1378" t="s">
        <v>573</v>
      </c>
      <c r="J1378" t="str">
        <f t="shared" si="28"/>
        <v>Scope 3WTT- delivery vehs &amp; freightWTT- vansClass II (1.305 to 1.74 tonnes)Battery Electric Vehiclekm</v>
      </c>
      <c r="K1378" t="s">
        <v>917</v>
      </c>
      <c r="L1378" s="125">
        <v>1.422E-2</v>
      </c>
      <c r="M1378" t="s">
        <v>1514</v>
      </c>
      <c r="N1378" t="s">
        <v>1509</v>
      </c>
      <c r="O1378">
        <v>2021</v>
      </c>
    </row>
    <row r="1379" spans="1:15" hidden="1">
      <c r="A1379" t="s">
        <v>497</v>
      </c>
      <c r="B1379" t="s">
        <v>1426</v>
      </c>
      <c r="C1379" t="s">
        <v>1427</v>
      </c>
      <c r="D1379" t="s">
        <v>1366</v>
      </c>
      <c r="F1379" t="s">
        <v>1355</v>
      </c>
      <c r="G1379" t="s">
        <v>1353</v>
      </c>
      <c r="H1379" t="s">
        <v>1353</v>
      </c>
      <c r="I1379" t="s">
        <v>573</v>
      </c>
      <c r="J1379" t="str">
        <f t="shared" si="28"/>
        <v>Scope 3WTT- delivery vehs &amp; freightWTT- vansClass II (1.305 to 1.74 tonnes)Battery Electric Vehiclemiles</v>
      </c>
      <c r="K1379" t="s">
        <v>918</v>
      </c>
      <c r="L1379" s="125">
        <v>2.2880000000000001E-2</v>
      </c>
      <c r="M1379" t="s">
        <v>1514</v>
      </c>
      <c r="N1379" t="s">
        <v>1509</v>
      </c>
      <c r="O1379">
        <v>2021</v>
      </c>
    </row>
    <row r="1380" spans="1:15" hidden="1">
      <c r="A1380" t="s">
        <v>497</v>
      </c>
      <c r="B1380" t="s">
        <v>1426</v>
      </c>
      <c r="C1380" t="s">
        <v>1427</v>
      </c>
      <c r="D1380" t="s">
        <v>1366</v>
      </c>
      <c r="F1380" t="s">
        <v>1355</v>
      </c>
      <c r="G1380" t="s">
        <v>1353</v>
      </c>
      <c r="H1380" t="s">
        <v>205</v>
      </c>
      <c r="I1380" t="s">
        <v>573</v>
      </c>
      <c r="J1380" t="str">
        <f t="shared" si="28"/>
        <v>Scope 3WTT- delivery vehs &amp; freightWTT- vansClass II (1.305 to 1.74 tonnes)Battery Electric Vehiclemiles</v>
      </c>
      <c r="K1380" t="s">
        <v>933</v>
      </c>
      <c r="L1380" s="125">
        <v>6.4000000000000001E-2</v>
      </c>
      <c r="M1380" t="s">
        <v>1514</v>
      </c>
      <c r="N1380" t="s">
        <v>1509</v>
      </c>
      <c r="O1380">
        <v>2021</v>
      </c>
    </row>
    <row r="1381" spans="1:15" hidden="1">
      <c r="A1381" t="s">
        <v>497</v>
      </c>
      <c r="B1381" t="s">
        <v>1426</v>
      </c>
      <c r="C1381" t="s">
        <v>1427</v>
      </c>
      <c r="D1381" t="s">
        <v>1367</v>
      </c>
      <c r="F1381" t="s">
        <v>142</v>
      </c>
      <c r="G1381" t="s">
        <v>473</v>
      </c>
      <c r="H1381" t="s">
        <v>473</v>
      </c>
      <c r="I1381" t="s">
        <v>573</v>
      </c>
      <c r="J1381" t="str">
        <f t="shared" si="28"/>
        <v>Scope 3WTT- delivery vehs &amp; freightWTT- vansClass III (1.74 to 3.5 tonnes)Dieselkm</v>
      </c>
      <c r="K1381" t="s">
        <v>919</v>
      </c>
      <c r="L1381" s="125">
        <v>6.4909999999999995E-2</v>
      </c>
      <c r="M1381" t="s">
        <v>1514</v>
      </c>
      <c r="N1381" t="s">
        <v>1509</v>
      </c>
      <c r="O1381">
        <v>2021</v>
      </c>
    </row>
    <row r="1382" spans="1:15" hidden="1">
      <c r="A1382" t="s">
        <v>497</v>
      </c>
      <c r="B1382" t="s">
        <v>1426</v>
      </c>
      <c r="C1382" t="s">
        <v>1427</v>
      </c>
      <c r="D1382" t="s">
        <v>1367</v>
      </c>
      <c r="F1382" t="s">
        <v>142</v>
      </c>
      <c r="G1382" t="s">
        <v>1353</v>
      </c>
      <c r="H1382" t="s">
        <v>1353</v>
      </c>
      <c r="I1382" t="s">
        <v>573</v>
      </c>
      <c r="J1382" t="str">
        <f t="shared" si="28"/>
        <v>Scope 3WTT- delivery vehs &amp; freightWTT- vansClass III (1.74 to 3.5 tonnes)Dieselmiles</v>
      </c>
      <c r="K1382" t="s">
        <v>920</v>
      </c>
      <c r="L1382" s="125">
        <v>0.10446</v>
      </c>
      <c r="M1382" t="s">
        <v>1514</v>
      </c>
      <c r="N1382" t="s">
        <v>1509</v>
      </c>
      <c r="O1382">
        <v>2021</v>
      </c>
    </row>
    <row r="1383" spans="1:15" hidden="1">
      <c r="A1383" t="s">
        <v>497</v>
      </c>
      <c r="B1383" t="s">
        <v>1426</v>
      </c>
      <c r="C1383" t="s">
        <v>1427</v>
      </c>
      <c r="D1383" t="s">
        <v>1367</v>
      </c>
      <c r="F1383" t="s">
        <v>142</v>
      </c>
      <c r="G1383" t="s">
        <v>205</v>
      </c>
      <c r="H1383" t="s">
        <v>205</v>
      </c>
      <c r="I1383" t="s">
        <v>573</v>
      </c>
      <c r="J1383" t="str">
        <f t="shared" si="28"/>
        <v>Scope 3WTT- delivery vehs &amp; freightWTT- vansClass III (1.74 to 3.5 tonnes)Dieseltonne.km</v>
      </c>
      <c r="K1383" t="s">
        <v>934</v>
      </c>
      <c r="L1383" s="125">
        <v>0.14491999999999999</v>
      </c>
      <c r="M1383" t="s">
        <v>1514</v>
      </c>
      <c r="N1383" t="s">
        <v>1509</v>
      </c>
      <c r="O1383">
        <v>2021</v>
      </c>
    </row>
    <row r="1384" spans="1:15" hidden="1">
      <c r="A1384" t="s">
        <v>497</v>
      </c>
      <c r="B1384" t="s">
        <v>1426</v>
      </c>
      <c r="C1384" t="s">
        <v>1427</v>
      </c>
      <c r="D1384" t="s">
        <v>1367</v>
      </c>
      <c r="F1384" t="s">
        <v>211</v>
      </c>
      <c r="G1384" t="s">
        <v>473</v>
      </c>
      <c r="H1384" t="s">
        <v>473</v>
      </c>
      <c r="I1384" t="s">
        <v>573</v>
      </c>
      <c r="J1384" t="str">
        <f t="shared" si="28"/>
        <v>Scope 3WTT- delivery vehs &amp; freightWTT- vansClass III (1.74 to 3.5 tonnes)Petrolkm</v>
      </c>
      <c r="K1384" t="s">
        <v>919</v>
      </c>
      <c r="L1384" s="125">
        <v>8.788E-2</v>
      </c>
      <c r="M1384" t="s">
        <v>1514</v>
      </c>
      <c r="N1384" t="s">
        <v>1509</v>
      </c>
      <c r="O1384">
        <v>2021</v>
      </c>
    </row>
    <row r="1385" spans="1:15" hidden="1">
      <c r="A1385" t="s">
        <v>497</v>
      </c>
      <c r="B1385" t="s">
        <v>1426</v>
      </c>
      <c r="C1385" t="s">
        <v>1427</v>
      </c>
      <c r="D1385" t="s">
        <v>1367</v>
      </c>
      <c r="F1385" t="s">
        <v>211</v>
      </c>
      <c r="G1385" t="s">
        <v>1353</v>
      </c>
      <c r="H1385" t="s">
        <v>1353</v>
      </c>
      <c r="I1385" t="s">
        <v>573</v>
      </c>
      <c r="J1385" t="str">
        <f t="shared" si="28"/>
        <v>Scope 3WTT- delivery vehs &amp; freightWTT- vansClass III (1.74 to 3.5 tonnes)Petrolmiles</v>
      </c>
      <c r="K1385" t="s">
        <v>920</v>
      </c>
      <c r="L1385" s="125">
        <v>0.14141999999999999</v>
      </c>
      <c r="M1385" t="s">
        <v>1514</v>
      </c>
      <c r="N1385" t="s">
        <v>1509</v>
      </c>
      <c r="O1385">
        <v>2021</v>
      </c>
    </row>
    <row r="1386" spans="1:15" hidden="1">
      <c r="A1386" t="s">
        <v>497</v>
      </c>
      <c r="B1386" t="s">
        <v>1426</v>
      </c>
      <c r="C1386" t="s">
        <v>1427</v>
      </c>
      <c r="D1386" t="s">
        <v>1367</v>
      </c>
      <c r="F1386" t="s">
        <v>211</v>
      </c>
      <c r="G1386" t="s">
        <v>205</v>
      </c>
      <c r="H1386" t="s">
        <v>205</v>
      </c>
      <c r="I1386" t="s">
        <v>573</v>
      </c>
      <c r="J1386" t="str">
        <f t="shared" si="28"/>
        <v>Scope 3WTT- delivery vehs &amp; freightWTT- vansClass III (1.74 to 3.5 tonnes)Petroltonne.km</v>
      </c>
      <c r="K1386" t="s">
        <v>934</v>
      </c>
      <c r="L1386" s="125">
        <v>0.21773000000000001</v>
      </c>
      <c r="M1386" t="s">
        <v>1514</v>
      </c>
      <c r="N1386" t="s">
        <v>1509</v>
      </c>
      <c r="O1386">
        <v>2021</v>
      </c>
    </row>
    <row r="1387" spans="1:15" hidden="1">
      <c r="A1387" t="s">
        <v>497</v>
      </c>
      <c r="B1387" t="s">
        <v>1426</v>
      </c>
      <c r="C1387" t="s">
        <v>1427</v>
      </c>
      <c r="D1387" t="s">
        <v>1367</v>
      </c>
      <c r="F1387" t="s">
        <v>10</v>
      </c>
      <c r="G1387" t="s">
        <v>473</v>
      </c>
      <c r="H1387" t="s">
        <v>473</v>
      </c>
      <c r="I1387" t="s">
        <v>573</v>
      </c>
      <c r="J1387" t="str">
        <f t="shared" si="28"/>
        <v>Scope 3WTT- delivery vehs &amp; freightWTT- vansClass III (1.74 to 3.5 tonnes)CNGkm</v>
      </c>
      <c r="K1387" t="s">
        <v>919</v>
      </c>
      <c r="L1387" s="125"/>
      <c r="M1387" t="s">
        <v>1514</v>
      </c>
      <c r="N1387" t="s">
        <v>1509</v>
      </c>
      <c r="O1387">
        <v>2021</v>
      </c>
    </row>
    <row r="1388" spans="1:15" hidden="1">
      <c r="A1388" t="s">
        <v>497</v>
      </c>
      <c r="B1388" t="s">
        <v>1426</v>
      </c>
      <c r="C1388" t="s">
        <v>1427</v>
      </c>
      <c r="D1388" t="s">
        <v>1367</v>
      </c>
      <c r="F1388" t="s">
        <v>10</v>
      </c>
      <c r="G1388" t="s">
        <v>1353</v>
      </c>
      <c r="H1388" t="s">
        <v>1353</v>
      </c>
      <c r="I1388" t="s">
        <v>573</v>
      </c>
      <c r="J1388" t="str">
        <f t="shared" si="28"/>
        <v>Scope 3WTT- delivery vehs &amp; freightWTT- vansClass III (1.74 to 3.5 tonnes)CNGmiles</v>
      </c>
      <c r="K1388" t="s">
        <v>920</v>
      </c>
      <c r="L1388" s="125"/>
      <c r="M1388" t="s">
        <v>1514</v>
      </c>
      <c r="N1388" t="s">
        <v>1509</v>
      </c>
      <c r="O1388">
        <v>2021</v>
      </c>
    </row>
    <row r="1389" spans="1:15" hidden="1">
      <c r="A1389" t="s">
        <v>497</v>
      </c>
      <c r="B1389" t="s">
        <v>1426</v>
      </c>
      <c r="C1389" t="s">
        <v>1427</v>
      </c>
      <c r="D1389" t="s">
        <v>1367</v>
      </c>
      <c r="F1389" t="s">
        <v>10</v>
      </c>
      <c r="G1389" t="s">
        <v>205</v>
      </c>
      <c r="H1389" t="s">
        <v>205</v>
      </c>
      <c r="I1389" t="s">
        <v>573</v>
      </c>
      <c r="J1389" t="str">
        <f t="shared" si="28"/>
        <v>Scope 3WTT- delivery vehs &amp; freightWTT- vansClass III (1.74 to 3.5 tonnes)CNGtonne.km</v>
      </c>
      <c r="K1389" t="s">
        <v>934</v>
      </c>
      <c r="L1389" s="125"/>
      <c r="M1389" t="s">
        <v>1514</v>
      </c>
      <c r="N1389" t="s">
        <v>1509</v>
      </c>
      <c r="O1389">
        <v>2021</v>
      </c>
    </row>
    <row r="1390" spans="1:15" hidden="1">
      <c r="A1390" t="s">
        <v>497</v>
      </c>
      <c r="B1390" t="s">
        <v>1426</v>
      </c>
      <c r="C1390" t="s">
        <v>1427</v>
      </c>
      <c r="D1390" t="s">
        <v>1367</v>
      </c>
      <c r="F1390" t="s">
        <v>12</v>
      </c>
      <c r="G1390" t="s">
        <v>473</v>
      </c>
      <c r="H1390" t="s">
        <v>473</v>
      </c>
      <c r="I1390" t="s">
        <v>573</v>
      </c>
      <c r="J1390" t="str">
        <f t="shared" si="28"/>
        <v>Scope 3WTT- delivery vehs &amp; freightWTT- vansClass III (1.74 to 3.5 tonnes)LPGkm</v>
      </c>
      <c r="K1390" t="s">
        <v>919</v>
      </c>
      <c r="L1390" s="125"/>
      <c r="M1390" t="s">
        <v>1514</v>
      </c>
      <c r="N1390" t="s">
        <v>1509</v>
      </c>
      <c r="O1390">
        <v>2021</v>
      </c>
    </row>
    <row r="1391" spans="1:15" hidden="1">
      <c r="A1391" t="s">
        <v>497</v>
      </c>
      <c r="B1391" t="s">
        <v>1426</v>
      </c>
      <c r="C1391" t="s">
        <v>1427</v>
      </c>
      <c r="D1391" t="s">
        <v>1367</v>
      </c>
      <c r="F1391" t="s">
        <v>12</v>
      </c>
      <c r="G1391" t="s">
        <v>1353</v>
      </c>
      <c r="H1391" t="s">
        <v>1353</v>
      </c>
      <c r="I1391" t="s">
        <v>573</v>
      </c>
      <c r="J1391" t="str">
        <f t="shared" si="28"/>
        <v>Scope 3WTT- delivery vehs &amp; freightWTT- vansClass III (1.74 to 3.5 tonnes)LPGmiles</v>
      </c>
      <c r="K1391" t="s">
        <v>920</v>
      </c>
      <c r="L1391" s="125"/>
      <c r="M1391" t="s">
        <v>1514</v>
      </c>
      <c r="N1391" t="s">
        <v>1509</v>
      </c>
      <c r="O1391">
        <v>2021</v>
      </c>
    </row>
    <row r="1392" spans="1:15" hidden="1">
      <c r="A1392" t="s">
        <v>497</v>
      </c>
      <c r="B1392" t="s">
        <v>1426</v>
      </c>
      <c r="C1392" t="s">
        <v>1427</v>
      </c>
      <c r="D1392" t="s">
        <v>1367</v>
      </c>
      <c r="F1392" t="s">
        <v>12</v>
      </c>
      <c r="G1392" t="s">
        <v>205</v>
      </c>
      <c r="H1392" t="s">
        <v>205</v>
      </c>
      <c r="I1392" t="s">
        <v>573</v>
      </c>
      <c r="J1392" t="str">
        <f t="shared" si="28"/>
        <v>Scope 3WTT- delivery vehs &amp; freightWTT- vansClass III (1.74 to 3.5 tonnes)LPGtonne.km</v>
      </c>
      <c r="K1392" t="s">
        <v>934</v>
      </c>
      <c r="L1392" s="125"/>
      <c r="M1392" t="s">
        <v>1514</v>
      </c>
      <c r="N1392" t="s">
        <v>1509</v>
      </c>
      <c r="O1392">
        <v>2021</v>
      </c>
    </row>
    <row r="1393" spans="1:15" hidden="1">
      <c r="A1393" t="s">
        <v>497</v>
      </c>
      <c r="B1393" t="s">
        <v>1426</v>
      </c>
      <c r="C1393" t="s">
        <v>1427</v>
      </c>
      <c r="D1393" t="s">
        <v>1367</v>
      </c>
      <c r="F1393" t="s">
        <v>212</v>
      </c>
      <c r="G1393" t="s">
        <v>473</v>
      </c>
      <c r="H1393" t="s">
        <v>473</v>
      </c>
      <c r="I1393" t="s">
        <v>573</v>
      </c>
      <c r="J1393" t="str">
        <f t="shared" si="28"/>
        <v>Scope 3WTT- delivery vehs &amp; freightWTT- vansClass III (1.74 to 3.5 tonnes)Unknownkm</v>
      </c>
      <c r="K1393" t="s">
        <v>919</v>
      </c>
      <c r="L1393" s="125"/>
      <c r="M1393" t="s">
        <v>1514</v>
      </c>
      <c r="N1393" t="s">
        <v>1509</v>
      </c>
      <c r="O1393">
        <v>2021</v>
      </c>
    </row>
    <row r="1394" spans="1:15" hidden="1">
      <c r="A1394" t="s">
        <v>497</v>
      </c>
      <c r="B1394" t="s">
        <v>1426</v>
      </c>
      <c r="C1394" t="s">
        <v>1427</v>
      </c>
      <c r="D1394" t="s">
        <v>1367</v>
      </c>
      <c r="F1394" t="s">
        <v>212</v>
      </c>
      <c r="G1394" t="s">
        <v>1353</v>
      </c>
      <c r="H1394" t="s">
        <v>1353</v>
      </c>
      <c r="I1394" t="s">
        <v>573</v>
      </c>
      <c r="J1394" t="str">
        <f t="shared" si="28"/>
        <v>Scope 3WTT- delivery vehs &amp; freightWTT- vansClass III (1.74 to 3.5 tonnes)Unknownmiles</v>
      </c>
      <c r="K1394" t="s">
        <v>920</v>
      </c>
      <c r="L1394" s="125"/>
      <c r="M1394" t="s">
        <v>1514</v>
      </c>
      <c r="N1394" t="s">
        <v>1509</v>
      </c>
      <c r="O1394">
        <v>2021</v>
      </c>
    </row>
    <row r="1395" spans="1:15" hidden="1">
      <c r="A1395" t="s">
        <v>497</v>
      </c>
      <c r="B1395" t="s">
        <v>1426</v>
      </c>
      <c r="C1395" t="s">
        <v>1427</v>
      </c>
      <c r="D1395" t="s">
        <v>1367</v>
      </c>
      <c r="F1395" t="s">
        <v>212</v>
      </c>
      <c r="G1395" t="s">
        <v>205</v>
      </c>
      <c r="H1395" t="s">
        <v>205</v>
      </c>
      <c r="I1395" t="s">
        <v>573</v>
      </c>
      <c r="J1395" t="str">
        <f t="shared" si="28"/>
        <v>Scope 3WTT- delivery vehs &amp; freightWTT- vansClass III (1.74 to 3.5 tonnes)Unknowntonne.km</v>
      </c>
      <c r="K1395" t="s">
        <v>934</v>
      </c>
      <c r="L1395" s="125"/>
      <c r="M1395" t="s">
        <v>1514</v>
      </c>
      <c r="N1395" t="s">
        <v>1509</v>
      </c>
      <c r="O1395">
        <v>2021</v>
      </c>
    </row>
    <row r="1396" spans="1:15" hidden="1">
      <c r="A1396" t="s">
        <v>497</v>
      </c>
      <c r="B1396" t="s">
        <v>1426</v>
      </c>
      <c r="C1396" t="s">
        <v>1427</v>
      </c>
      <c r="D1396" t="s">
        <v>1367</v>
      </c>
      <c r="F1396" t="s">
        <v>1354</v>
      </c>
      <c r="G1396" t="s">
        <v>473</v>
      </c>
      <c r="H1396" t="s">
        <v>473</v>
      </c>
      <c r="I1396" t="s">
        <v>573</v>
      </c>
      <c r="J1396" t="str">
        <f t="shared" si="28"/>
        <v>Scope 3WTT- delivery vehs &amp; freightWTT- vansClass III (1.74 to 3.5 tonnes)Plug-in Hybrid Electric Vehiclekm</v>
      </c>
      <c r="K1396" t="s">
        <v>919</v>
      </c>
      <c r="L1396" s="125"/>
      <c r="M1396" t="s">
        <v>1514</v>
      </c>
      <c r="N1396" t="s">
        <v>1509</v>
      </c>
      <c r="O1396">
        <v>2021</v>
      </c>
    </row>
    <row r="1397" spans="1:15" hidden="1">
      <c r="A1397" t="s">
        <v>497</v>
      </c>
      <c r="B1397" t="s">
        <v>1426</v>
      </c>
      <c r="C1397" t="s">
        <v>1427</v>
      </c>
      <c r="D1397" t="s">
        <v>1367</v>
      </c>
      <c r="F1397" t="s">
        <v>1354</v>
      </c>
      <c r="G1397" t="s">
        <v>1353</v>
      </c>
      <c r="H1397" t="s">
        <v>1353</v>
      </c>
      <c r="I1397" t="s">
        <v>573</v>
      </c>
      <c r="J1397" t="str">
        <f t="shared" si="28"/>
        <v>Scope 3WTT- delivery vehs &amp; freightWTT- vansClass III (1.74 to 3.5 tonnes)Plug-in Hybrid Electric Vehiclemiles</v>
      </c>
      <c r="K1397" t="s">
        <v>920</v>
      </c>
      <c r="L1397" s="125"/>
      <c r="M1397" t="s">
        <v>1514</v>
      </c>
      <c r="N1397" t="s">
        <v>1509</v>
      </c>
      <c r="O1397">
        <v>2021</v>
      </c>
    </row>
    <row r="1398" spans="1:15" hidden="1">
      <c r="A1398" t="s">
        <v>497</v>
      </c>
      <c r="B1398" t="s">
        <v>1426</v>
      </c>
      <c r="C1398" t="s">
        <v>1427</v>
      </c>
      <c r="D1398" t="s">
        <v>1367</v>
      </c>
      <c r="F1398" t="s">
        <v>1354</v>
      </c>
      <c r="G1398" t="s">
        <v>1353</v>
      </c>
      <c r="H1398" t="s">
        <v>205</v>
      </c>
      <c r="I1398" t="s">
        <v>573</v>
      </c>
      <c r="J1398" t="str">
        <f t="shared" si="28"/>
        <v>Scope 3WTT- delivery vehs &amp; freightWTT- vansClass III (1.74 to 3.5 tonnes)Plug-in Hybrid Electric Vehiclemiles</v>
      </c>
      <c r="K1398" t="s">
        <v>934</v>
      </c>
      <c r="L1398" s="125"/>
      <c r="M1398" t="s">
        <v>1514</v>
      </c>
      <c r="N1398" t="s">
        <v>1509</v>
      </c>
      <c r="O1398">
        <v>2021</v>
      </c>
    </row>
    <row r="1399" spans="1:15" hidden="1">
      <c r="A1399" t="s">
        <v>497</v>
      </c>
      <c r="B1399" t="s">
        <v>1426</v>
      </c>
      <c r="C1399" t="s">
        <v>1427</v>
      </c>
      <c r="D1399" t="s">
        <v>1367</v>
      </c>
      <c r="F1399" t="s">
        <v>1355</v>
      </c>
      <c r="G1399" t="s">
        <v>473</v>
      </c>
      <c r="H1399" t="s">
        <v>473</v>
      </c>
      <c r="I1399" t="s">
        <v>573</v>
      </c>
      <c r="J1399" t="str">
        <f t="shared" si="28"/>
        <v>Scope 3WTT- delivery vehs &amp; freightWTT- vansClass III (1.74 to 3.5 tonnes)Battery Electric Vehiclekm</v>
      </c>
      <c r="K1399" t="s">
        <v>919</v>
      </c>
      <c r="L1399" s="125">
        <v>1.9949999999999999E-2</v>
      </c>
      <c r="M1399" t="s">
        <v>1514</v>
      </c>
      <c r="N1399" t="s">
        <v>1509</v>
      </c>
      <c r="O1399">
        <v>2021</v>
      </c>
    </row>
    <row r="1400" spans="1:15" hidden="1">
      <c r="A1400" t="s">
        <v>497</v>
      </c>
      <c r="B1400" t="s">
        <v>1426</v>
      </c>
      <c r="C1400" t="s">
        <v>1427</v>
      </c>
      <c r="D1400" t="s">
        <v>1367</v>
      </c>
      <c r="F1400" t="s">
        <v>1355</v>
      </c>
      <c r="G1400" t="s">
        <v>1353</v>
      </c>
      <c r="H1400" t="s">
        <v>1353</v>
      </c>
      <c r="I1400" t="s">
        <v>573</v>
      </c>
      <c r="J1400" t="str">
        <f t="shared" si="28"/>
        <v>Scope 3WTT- delivery vehs &amp; freightWTT- vansClass III (1.74 to 3.5 tonnes)Battery Electric Vehiclemiles</v>
      </c>
      <c r="K1400" t="s">
        <v>920</v>
      </c>
      <c r="L1400" s="125">
        <v>3.211E-2</v>
      </c>
      <c r="M1400" t="s">
        <v>1514</v>
      </c>
      <c r="N1400" t="s">
        <v>1509</v>
      </c>
      <c r="O1400">
        <v>2021</v>
      </c>
    </row>
    <row r="1401" spans="1:15" hidden="1">
      <c r="A1401" t="s">
        <v>497</v>
      </c>
      <c r="B1401" t="s">
        <v>1426</v>
      </c>
      <c r="C1401" t="s">
        <v>1427</v>
      </c>
      <c r="D1401" t="s">
        <v>1367</v>
      </c>
      <c r="F1401" t="s">
        <v>1355</v>
      </c>
      <c r="G1401" t="s">
        <v>1353</v>
      </c>
      <c r="H1401" t="s">
        <v>205</v>
      </c>
      <c r="I1401" t="s">
        <v>573</v>
      </c>
      <c r="J1401" t="str">
        <f t="shared" si="28"/>
        <v>Scope 3WTT- delivery vehs &amp; freightWTT- vansClass III (1.74 to 3.5 tonnes)Battery Electric Vehiclemiles</v>
      </c>
      <c r="K1401" t="s">
        <v>934</v>
      </c>
      <c r="L1401" s="125">
        <v>5.9729999999999998E-2</v>
      </c>
      <c r="M1401" t="s">
        <v>1514</v>
      </c>
      <c r="N1401" t="s">
        <v>1509</v>
      </c>
      <c r="O1401">
        <v>2021</v>
      </c>
    </row>
    <row r="1402" spans="1:15" hidden="1">
      <c r="A1402" t="s">
        <v>497</v>
      </c>
      <c r="B1402" t="s">
        <v>1426</v>
      </c>
      <c r="C1402" t="s">
        <v>1427</v>
      </c>
      <c r="D1402" t="s">
        <v>1368</v>
      </c>
      <c r="F1402" t="s">
        <v>142</v>
      </c>
      <c r="G1402" t="s">
        <v>473</v>
      </c>
      <c r="H1402" t="s">
        <v>473</v>
      </c>
      <c r="I1402" t="s">
        <v>573</v>
      </c>
      <c r="J1402" t="str">
        <f t="shared" si="28"/>
        <v>Scope 3WTT- delivery vehs &amp; freightWTT- vansAverage (up to 3.5 tonnes)Dieselkm</v>
      </c>
      <c r="K1402" t="s">
        <v>921</v>
      </c>
      <c r="L1402" s="125">
        <v>5.8959999999999999E-2</v>
      </c>
      <c r="M1402" t="s">
        <v>1514</v>
      </c>
      <c r="N1402" t="s">
        <v>1509</v>
      </c>
      <c r="O1402">
        <v>2021</v>
      </c>
    </row>
    <row r="1403" spans="1:15" hidden="1">
      <c r="A1403" t="s">
        <v>497</v>
      </c>
      <c r="B1403" t="s">
        <v>1426</v>
      </c>
      <c r="C1403" t="s">
        <v>1427</v>
      </c>
      <c r="D1403" t="s">
        <v>1368</v>
      </c>
      <c r="F1403" t="s">
        <v>142</v>
      </c>
      <c r="G1403" t="s">
        <v>1353</v>
      </c>
      <c r="H1403" t="s">
        <v>1353</v>
      </c>
      <c r="I1403" t="s">
        <v>573</v>
      </c>
      <c r="J1403" t="str">
        <f t="shared" si="28"/>
        <v>Scope 3WTT- delivery vehs &amp; freightWTT- vansAverage (up to 3.5 tonnes)Dieselmiles</v>
      </c>
      <c r="K1403" t="s">
        <v>922</v>
      </c>
      <c r="L1403" s="125">
        <v>9.4890000000000002E-2</v>
      </c>
      <c r="M1403" t="s">
        <v>1514</v>
      </c>
      <c r="N1403" t="s">
        <v>1509</v>
      </c>
      <c r="O1403">
        <v>2021</v>
      </c>
    </row>
    <row r="1404" spans="1:15" hidden="1">
      <c r="A1404" t="s">
        <v>497</v>
      </c>
      <c r="B1404" t="s">
        <v>1426</v>
      </c>
      <c r="C1404" t="s">
        <v>1427</v>
      </c>
      <c r="D1404" t="s">
        <v>1368</v>
      </c>
      <c r="F1404" t="s">
        <v>142</v>
      </c>
      <c r="G1404" t="s">
        <v>205</v>
      </c>
      <c r="H1404" t="s">
        <v>205</v>
      </c>
      <c r="I1404" t="s">
        <v>573</v>
      </c>
      <c r="J1404" t="str">
        <f t="shared" si="28"/>
        <v>Scope 3WTT- delivery vehs &amp; freightWTT- vansAverage (up to 3.5 tonnes)Dieseltonne.km</v>
      </c>
      <c r="K1404" t="s">
        <v>935</v>
      </c>
      <c r="L1404" s="125">
        <v>0.14732999999999999</v>
      </c>
      <c r="M1404" t="s">
        <v>1514</v>
      </c>
      <c r="N1404" t="s">
        <v>1509</v>
      </c>
      <c r="O1404">
        <v>2021</v>
      </c>
    </row>
    <row r="1405" spans="1:15" hidden="1">
      <c r="A1405" t="s">
        <v>497</v>
      </c>
      <c r="B1405" t="s">
        <v>1426</v>
      </c>
      <c r="C1405" t="s">
        <v>1427</v>
      </c>
      <c r="D1405" t="s">
        <v>1368</v>
      </c>
      <c r="F1405" t="s">
        <v>211</v>
      </c>
      <c r="G1405" t="s">
        <v>473</v>
      </c>
      <c r="H1405" t="s">
        <v>473</v>
      </c>
      <c r="I1405" t="s">
        <v>573</v>
      </c>
      <c r="J1405" t="str">
        <f t="shared" si="28"/>
        <v>Scope 3WTT- delivery vehs &amp; freightWTT- vansAverage (up to 3.5 tonnes)Petrolkm</v>
      </c>
      <c r="K1405" t="s">
        <v>921</v>
      </c>
      <c r="L1405" s="125">
        <v>5.901E-2</v>
      </c>
      <c r="M1405" t="s">
        <v>1514</v>
      </c>
      <c r="N1405" t="s">
        <v>1509</v>
      </c>
      <c r="O1405">
        <v>2021</v>
      </c>
    </row>
    <row r="1406" spans="1:15" hidden="1">
      <c r="A1406" t="s">
        <v>497</v>
      </c>
      <c r="B1406" t="s">
        <v>1426</v>
      </c>
      <c r="C1406" t="s">
        <v>1427</v>
      </c>
      <c r="D1406" t="s">
        <v>1368</v>
      </c>
      <c r="F1406" t="s">
        <v>211</v>
      </c>
      <c r="G1406" t="s">
        <v>1353</v>
      </c>
      <c r="H1406" t="s">
        <v>1353</v>
      </c>
      <c r="I1406" t="s">
        <v>573</v>
      </c>
      <c r="J1406" t="str">
        <f t="shared" si="28"/>
        <v>Scope 3WTT- delivery vehs &amp; freightWTT- vansAverage (up to 3.5 tonnes)Petrolmiles</v>
      </c>
      <c r="K1406" t="s">
        <v>922</v>
      </c>
      <c r="L1406" s="125">
        <v>9.4969999999999999E-2</v>
      </c>
      <c r="M1406" t="s">
        <v>1514</v>
      </c>
      <c r="N1406" t="s">
        <v>1509</v>
      </c>
      <c r="O1406">
        <v>2021</v>
      </c>
    </row>
    <row r="1407" spans="1:15" hidden="1">
      <c r="A1407" t="s">
        <v>497</v>
      </c>
      <c r="B1407" t="s">
        <v>1426</v>
      </c>
      <c r="C1407" t="s">
        <v>1427</v>
      </c>
      <c r="D1407" t="s">
        <v>1368</v>
      </c>
      <c r="F1407" t="s">
        <v>211</v>
      </c>
      <c r="G1407" t="s">
        <v>205</v>
      </c>
      <c r="H1407" t="s">
        <v>205</v>
      </c>
      <c r="I1407" t="s">
        <v>573</v>
      </c>
      <c r="J1407" t="str">
        <f t="shared" si="28"/>
        <v>Scope 3WTT- delivery vehs &amp; freightWTT- vansAverage (up to 3.5 tonnes)Petroltonne.km</v>
      </c>
      <c r="K1407" t="s">
        <v>935</v>
      </c>
      <c r="L1407" s="125">
        <v>0.20164000000000001</v>
      </c>
      <c r="M1407" t="s">
        <v>1514</v>
      </c>
      <c r="N1407" t="s">
        <v>1509</v>
      </c>
      <c r="O1407">
        <v>2021</v>
      </c>
    </row>
    <row r="1408" spans="1:15" hidden="1">
      <c r="A1408" t="s">
        <v>497</v>
      </c>
      <c r="B1408" t="s">
        <v>1426</v>
      </c>
      <c r="C1408" t="s">
        <v>1427</v>
      </c>
      <c r="D1408" t="s">
        <v>1368</v>
      </c>
      <c r="F1408" t="s">
        <v>10</v>
      </c>
      <c r="G1408" t="s">
        <v>473</v>
      </c>
      <c r="H1408" t="s">
        <v>473</v>
      </c>
      <c r="I1408" t="s">
        <v>573</v>
      </c>
      <c r="J1408" t="str">
        <f t="shared" si="28"/>
        <v>Scope 3WTT- delivery vehs &amp; freightWTT- vansAverage (up to 3.5 tonnes)CNGkm</v>
      </c>
      <c r="K1408" t="s">
        <v>921</v>
      </c>
      <c r="L1408" s="125">
        <v>5.2150000000000002E-2</v>
      </c>
      <c r="M1408" t="s">
        <v>1514</v>
      </c>
      <c r="N1408" t="s">
        <v>1509</v>
      </c>
      <c r="O1408">
        <v>2021</v>
      </c>
    </row>
    <row r="1409" spans="1:15" hidden="1">
      <c r="A1409" t="s">
        <v>497</v>
      </c>
      <c r="B1409" t="s">
        <v>1426</v>
      </c>
      <c r="C1409" t="s">
        <v>1427</v>
      </c>
      <c r="D1409" t="s">
        <v>1368</v>
      </c>
      <c r="F1409" t="s">
        <v>10</v>
      </c>
      <c r="G1409" t="s">
        <v>1353</v>
      </c>
      <c r="H1409" t="s">
        <v>1353</v>
      </c>
      <c r="I1409" t="s">
        <v>573</v>
      </c>
      <c r="J1409" t="str">
        <f t="shared" si="28"/>
        <v>Scope 3WTT- delivery vehs &amp; freightWTT- vansAverage (up to 3.5 tonnes)CNGmiles</v>
      </c>
      <c r="K1409" t="s">
        <v>922</v>
      </c>
      <c r="L1409" s="125">
        <v>8.3930000000000005E-2</v>
      </c>
      <c r="M1409" t="s">
        <v>1514</v>
      </c>
      <c r="N1409" t="s">
        <v>1509</v>
      </c>
      <c r="O1409">
        <v>2021</v>
      </c>
    </row>
    <row r="1410" spans="1:15" hidden="1">
      <c r="A1410" t="s">
        <v>497</v>
      </c>
      <c r="B1410" t="s">
        <v>1426</v>
      </c>
      <c r="C1410" t="s">
        <v>1427</v>
      </c>
      <c r="D1410" t="s">
        <v>1368</v>
      </c>
      <c r="F1410" t="s">
        <v>10</v>
      </c>
      <c r="G1410" t="s">
        <v>205</v>
      </c>
      <c r="H1410" t="s">
        <v>205</v>
      </c>
      <c r="I1410" t="s">
        <v>573</v>
      </c>
      <c r="J1410" t="str">
        <f t="shared" si="28"/>
        <v>Scope 3WTT- delivery vehs &amp; freightWTT- vansAverage (up to 3.5 tonnes)CNGtonne.km</v>
      </c>
      <c r="K1410" t="s">
        <v>935</v>
      </c>
      <c r="L1410" s="125">
        <v>0.13069</v>
      </c>
      <c r="M1410" t="s">
        <v>1514</v>
      </c>
      <c r="N1410" t="s">
        <v>1509</v>
      </c>
      <c r="O1410">
        <v>2021</v>
      </c>
    </row>
    <row r="1411" spans="1:15" hidden="1">
      <c r="A1411" t="s">
        <v>497</v>
      </c>
      <c r="B1411" t="s">
        <v>1426</v>
      </c>
      <c r="C1411" t="s">
        <v>1427</v>
      </c>
      <c r="D1411" t="s">
        <v>1368</v>
      </c>
      <c r="F1411" t="s">
        <v>12</v>
      </c>
      <c r="G1411" t="s">
        <v>473</v>
      </c>
      <c r="H1411" t="s">
        <v>473</v>
      </c>
      <c r="I1411" t="s">
        <v>573</v>
      </c>
      <c r="J1411" t="str">
        <f t="shared" ref="J1411:J1474" si="29">CONCATENATE(A1411,B1411,C1411,D1411,E1411,F1411,G1411)</f>
        <v>Scope 3WTT- delivery vehs &amp; freightWTT- vansAverage (up to 3.5 tonnes)LPGkm</v>
      </c>
      <c r="K1411" t="s">
        <v>921</v>
      </c>
      <c r="L1411" s="125">
        <v>3.1850000000000003E-2</v>
      </c>
      <c r="M1411" t="s">
        <v>1514</v>
      </c>
      <c r="N1411" t="s">
        <v>1509</v>
      </c>
      <c r="O1411">
        <v>2021</v>
      </c>
    </row>
    <row r="1412" spans="1:15" hidden="1">
      <c r="A1412" t="s">
        <v>497</v>
      </c>
      <c r="B1412" t="s">
        <v>1426</v>
      </c>
      <c r="C1412" t="s">
        <v>1427</v>
      </c>
      <c r="D1412" t="s">
        <v>1368</v>
      </c>
      <c r="F1412" t="s">
        <v>12</v>
      </c>
      <c r="G1412" t="s">
        <v>1353</v>
      </c>
      <c r="H1412" t="s">
        <v>1353</v>
      </c>
      <c r="I1412" t="s">
        <v>573</v>
      </c>
      <c r="J1412" t="str">
        <f t="shared" si="29"/>
        <v>Scope 3WTT- delivery vehs &amp; freightWTT- vansAverage (up to 3.5 tonnes)LPGmiles</v>
      </c>
      <c r="K1412" t="s">
        <v>922</v>
      </c>
      <c r="L1412" s="125">
        <v>5.126E-2</v>
      </c>
      <c r="M1412" t="s">
        <v>1514</v>
      </c>
      <c r="N1412" t="s">
        <v>1509</v>
      </c>
      <c r="O1412">
        <v>2021</v>
      </c>
    </row>
    <row r="1413" spans="1:15" hidden="1">
      <c r="A1413" t="s">
        <v>497</v>
      </c>
      <c r="B1413" t="s">
        <v>1426</v>
      </c>
      <c r="C1413" t="s">
        <v>1427</v>
      </c>
      <c r="D1413" t="s">
        <v>1368</v>
      </c>
      <c r="F1413" t="s">
        <v>12</v>
      </c>
      <c r="G1413" t="s">
        <v>205</v>
      </c>
      <c r="H1413" t="s">
        <v>205</v>
      </c>
      <c r="I1413" t="s">
        <v>573</v>
      </c>
      <c r="J1413" t="str">
        <f t="shared" si="29"/>
        <v>Scope 3WTT- delivery vehs &amp; freightWTT- vansAverage (up to 3.5 tonnes)LPGtonne.km</v>
      </c>
      <c r="K1413" t="s">
        <v>935</v>
      </c>
      <c r="L1413" s="125">
        <v>7.9810000000000006E-2</v>
      </c>
      <c r="M1413" t="s">
        <v>1514</v>
      </c>
      <c r="N1413" t="s">
        <v>1509</v>
      </c>
      <c r="O1413">
        <v>2021</v>
      </c>
    </row>
    <row r="1414" spans="1:15" hidden="1">
      <c r="A1414" t="s">
        <v>497</v>
      </c>
      <c r="B1414" t="s">
        <v>1426</v>
      </c>
      <c r="C1414" t="s">
        <v>1427</v>
      </c>
      <c r="D1414" t="s">
        <v>1368</v>
      </c>
      <c r="F1414" t="s">
        <v>212</v>
      </c>
      <c r="G1414" t="s">
        <v>473</v>
      </c>
      <c r="H1414" t="s">
        <v>473</v>
      </c>
      <c r="I1414" t="s">
        <v>573</v>
      </c>
      <c r="J1414" t="str">
        <f t="shared" si="29"/>
        <v>Scope 3WTT- delivery vehs &amp; freightWTT- vansAverage (up to 3.5 tonnes)Unknownkm</v>
      </c>
      <c r="K1414" t="s">
        <v>921</v>
      </c>
      <c r="L1414" s="125">
        <v>5.8959999999999999E-2</v>
      </c>
      <c r="M1414" t="s">
        <v>1514</v>
      </c>
      <c r="N1414" t="s">
        <v>1509</v>
      </c>
      <c r="O1414">
        <v>2021</v>
      </c>
    </row>
    <row r="1415" spans="1:15" hidden="1">
      <c r="A1415" t="s">
        <v>497</v>
      </c>
      <c r="B1415" t="s">
        <v>1426</v>
      </c>
      <c r="C1415" t="s">
        <v>1427</v>
      </c>
      <c r="D1415" t="s">
        <v>1368</v>
      </c>
      <c r="F1415" t="s">
        <v>212</v>
      </c>
      <c r="G1415" t="s">
        <v>1353</v>
      </c>
      <c r="H1415" t="s">
        <v>1353</v>
      </c>
      <c r="I1415" t="s">
        <v>573</v>
      </c>
      <c r="J1415" t="str">
        <f t="shared" si="29"/>
        <v>Scope 3WTT- delivery vehs &amp; freightWTT- vansAverage (up to 3.5 tonnes)Unknownmiles</v>
      </c>
      <c r="K1415" t="s">
        <v>922</v>
      </c>
      <c r="L1415" s="125">
        <v>9.4890000000000002E-2</v>
      </c>
      <c r="M1415" t="s">
        <v>1514</v>
      </c>
      <c r="N1415" t="s">
        <v>1509</v>
      </c>
      <c r="O1415">
        <v>2021</v>
      </c>
    </row>
    <row r="1416" spans="1:15" hidden="1">
      <c r="A1416" t="s">
        <v>497</v>
      </c>
      <c r="B1416" t="s">
        <v>1426</v>
      </c>
      <c r="C1416" t="s">
        <v>1427</v>
      </c>
      <c r="D1416" t="s">
        <v>1368</v>
      </c>
      <c r="F1416" t="s">
        <v>212</v>
      </c>
      <c r="G1416" t="s">
        <v>205</v>
      </c>
      <c r="H1416" t="s">
        <v>205</v>
      </c>
      <c r="I1416" t="s">
        <v>573</v>
      </c>
      <c r="J1416" t="str">
        <f t="shared" si="29"/>
        <v>Scope 3WTT- delivery vehs &amp; freightWTT- vansAverage (up to 3.5 tonnes)Unknowntonne.km</v>
      </c>
      <c r="K1416" t="s">
        <v>935</v>
      </c>
      <c r="L1416" s="125">
        <v>0.14907999999999999</v>
      </c>
      <c r="M1416" t="s">
        <v>1514</v>
      </c>
      <c r="N1416" t="s">
        <v>1509</v>
      </c>
      <c r="O1416">
        <v>2021</v>
      </c>
    </row>
    <row r="1417" spans="1:15" hidden="1">
      <c r="A1417" t="s">
        <v>497</v>
      </c>
      <c r="B1417" t="s">
        <v>1426</v>
      </c>
      <c r="C1417" t="s">
        <v>1427</v>
      </c>
      <c r="D1417" t="s">
        <v>1368</v>
      </c>
      <c r="F1417" t="s">
        <v>1354</v>
      </c>
      <c r="G1417" t="s">
        <v>473</v>
      </c>
      <c r="H1417" t="s">
        <v>473</v>
      </c>
      <c r="I1417" t="s">
        <v>573</v>
      </c>
      <c r="J1417" t="str">
        <f t="shared" si="29"/>
        <v>Scope 3WTT- delivery vehs &amp; freightWTT- vansAverage (up to 3.5 tonnes)Plug-in Hybrid Electric Vehiclekm</v>
      </c>
      <c r="K1417" t="s">
        <v>921</v>
      </c>
      <c r="L1417" s="125"/>
      <c r="M1417" t="s">
        <v>1514</v>
      </c>
      <c r="N1417" t="s">
        <v>1509</v>
      </c>
      <c r="O1417">
        <v>2021</v>
      </c>
    </row>
    <row r="1418" spans="1:15" hidden="1">
      <c r="A1418" t="s">
        <v>497</v>
      </c>
      <c r="B1418" t="s">
        <v>1426</v>
      </c>
      <c r="C1418" t="s">
        <v>1427</v>
      </c>
      <c r="D1418" t="s">
        <v>1368</v>
      </c>
      <c r="F1418" t="s">
        <v>1354</v>
      </c>
      <c r="G1418" t="s">
        <v>1353</v>
      </c>
      <c r="H1418" t="s">
        <v>1353</v>
      </c>
      <c r="I1418" t="s">
        <v>573</v>
      </c>
      <c r="J1418" t="str">
        <f t="shared" si="29"/>
        <v>Scope 3WTT- delivery vehs &amp; freightWTT- vansAverage (up to 3.5 tonnes)Plug-in Hybrid Electric Vehiclemiles</v>
      </c>
      <c r="K1418" t="s">
        <v>922</v>
      </c>
      <c r="L1418" s="125"/>
      <c r="M1418" t="s">
        <v>1514</v>
      </c>
      <c r="N1418" t="s">
        <v>1509</v>
      </c>
      <c r="O1418">
        <v>2021</v>
      </c>
    </row>
    <row r="1419" spans="1:15" hidden="1">
      <c r="A1419" t="s">
        <v>497</v>
      </c>
      <c r="B1419" t="s">
        <v>1426</v>
      </c>
      <c r="C1419" t="s">
        <v>1427</v>
      </c>
      <c r="D1419" t="s">
        <v>1368</v>
      </c>
      <c r="F1419" t="s">
        <v>1354</v>
      </c>
      <c r="G1419" t="s">
        <v>1353</v>
      </c>
      <c r="H1419" t="s">
        <v>205</v>
      </c>
      <c r="I1419" t="s">
        <v>573</v>
      </c>
      <c r="J1419" t="str">
        <f t="shared" si="29"/>
        <v>Scope 3WTT- delivery vehs &amp; freightWTT- vansAverage (up to 3.5 tonnes)Plug-in Hybrid Electric Vehiclemiles</v>
      </c>
      <c r="K1419" t="s">
        <v>935</v>
      </c>
      <c r="L1419" s="125"/>
      <c r="M1419" t="s">
        <v>1514</v>
      </c>
      <c r="N1419" t="s">
        <v>1509</v>
      </c>
      <c r="O1419">
        <v>2021</v>
      </c>
    </row>
    <row r="1420" spans="1:15" hidden="1">
      <c r="A1420" t="s">
        <v>497</v>
      </c>
      <c r="B1420" t="s">
        <v>1426</v>
      </c>
      <c r="C1420" t="s">
        <v>1427</v>
      </c>
      <c r="D1420" t="s">
        <v>1368</v>
      </c>
      <c r="F1420" t="s">
        <v>1355</v>
      </c>
      <c r="G1420" t="s">
        <v>473</v>
      </c>
      <c r="H1420" t="s">
        <v>473</v>
      </c>
      <c r="I1420" t="s">
        <v>573</v>
      </c>
      <c r="J1420" t="str">
        <f t="shared" si="29"/>
        <v>Scope 3WTT- delivery vehs &amp; freightWTT- vansAverage (up to 3.5 tonnes)Battery Electric Vehiclekm</v>
      </c>
      <c r="K1420" t="s">
        <v>921</v>
      </c>
      <c r="L1420" s="125">
        <v>1.423E-2</v>
      </c>
      <c r="M1420" t="s">
        <v>1514</v>
      </c>
      <c r="N1420" t="s">
        <v>1509</v>
      </c>
      <c r="O1420">
        <v>2021</v>
      </c>
    </row>
    <row r="1421" spans="1:15" hidden="1">
      <c r="A1421" t="s">
        <v>497</v>
      </c>
      <c r="B1421" t="s">
        <v>1426</v>
      </c>
      <c r="C1421" t="s">
        <v>1427</v>
      </c>
      <c r="D1421" t="s">
        <v>1368</v>
      </c>
      <c r="F1421" t="s">
        <v>1355</v>
      </c>
      <c r="G1421" t="s">
        <v>1353</v>
      </c>
      <c r="H1421" t="s">
        <v>1353</v>
      </c>
      <c r="I1421" t="s">
        <v>573</v>
      </c>
      <c r="J1421" t="str">
        <f t="shared" si="29"/>
        <v>Scope 3WTT- delivery vehs &amp; freightWTT- vansAverage (up to 3.5 tonnes)Battery Electric Vehiclemiles</v>
      </c>
      <c r="K1421" t="s">
        <v>922</v>
      </c>
      <c r="L1421" s="125">
        <v>2.29E-2</v>
      </c>
      <c r="M1421" t="s">
        <v>1514</v>
      </c>
      <c r="N1421" t="s">
        <v>1509</v>
      </c>
      <c r="O1421">
        <v>2021</v>
      </c>
    </row>
    <row r="1422" spans="1:15" hidden="1">
      <c r="A1422" t="s">
        <v>497</v>
      </c>
      <c r="B1422" t="s">
        <v>1426</v>
      </c>
      <c r="C1422" t="s">
        <v>1427</v>
      </c>
      <c r="D1422" t="s">
        <v>1368</v>
      </c>
      <c r="F1422" t="s">
        <v>1355</v>
      </c>
      <c r="G1422" t="s">
        <v>1353</v>
      </c>
      <c r="H1422" t="s">
        <v>205</v>
      </c>
      <c r="I1422" t="s">
        <v>573</v>
      </c>
      <c r="J1422" t="str">
        <f t="shared" si="29"/>
        <v>Scope 3WTT- delivery vehs &amp; freightWTT- vansAverage (up to 3.5 tonnes)Battery Electric Vehiclemiles</v>
      </c>
      <c r="K1422" t="s">
        <v>935</v>
      </c>
      <c r="L1422" s="125">
        <v>6.3930000000000001E-2</v>
      </c>
      <c r="M1422" t="s">
        <v>1514</v>
      </c>
      <c r="N1422" t="s">
        <v>1509</v>
      </c>
      <c r="O1422">
        <v>2021</v>
      </c>
    </row>
    <row r="1423" spans="1:15" hidden="1">
      <c r="A1423" t="s">
        <v>497</v>
      </c>
      <c r="B1423" t="s">
        <v>1426</v>
      </c>
      <c r="C1423" t="s">
        <v>1428</v>
      </c>
      <c r="D1423" t="s">
        <v>222</v>
      </c>
      <c r="F1423" t="s">
        <v>1370</v>
      </c>
      <c r="G1423" t="s">
        <v>473</v>
      </c>
      <c r="H1423" t="s">
        <v>473</v>
      </c>
      <c r="I1423" t="s">
        <v>573</v>
      </c>
      <c r="J1423" t="str">
        <f t="shared" si="29"/>
        <v>Scope 3WTT- delivery vehs &amp; freightWTT- HGV (all diesel)Rigid (&gt;3.5 - 7.5 tonnes)0% Ladenkm</v>
      </c>
      <c r="K1423" t="s">
        <v>1078</v>
      </c>
      <c r="L1423" s="125">
        <v>0.10796</v>
      </c>
      <c r="M1423" t="s">
        <v>1514</v>
      </c>
      <c r="N1423" t="s">
        <v>1509</v>
      </c>
      <c r="O1423">
        <v>2021</v>
      </c>
    </row>
    <row r="1424" spans="1:15" hidden="1">
      <c r="A1424" t="s">
        <v>497</v>
      </c>
      <c r="B1424" t="s">
        <v>1426</v>
      </c>
      <c r="C1424" t="s">
        <v>1428</v>
      </c>
      <c r="D1424" t="s">
        <v>222</v>
      </c>
      <c r="F1424" t="s">
        <v>1370</v>
      </c>
      <c r="G1424" t="s">
        <v>1353</v>
      </c>
      <c r="H1424" t="s">
        <v>1353</v>
      </c>
      <c r="I1424" t="s">
        <v>573</v>
      </c>
      <c r="J1424" t="str">
        <f t="shared" si="29"/>
        <v>Scope 3WTT- delivery vehs &amp; freightWTT- HGV (all diesel)Rigid (&gt;3.5 - 7.5 tonnes)0% Ladenmiles</v>
      </c>
      <c r="K1424" t="s">
        <v>1079</v>
      </c>
      <c r="L1424" s="125">
        <v>0.17374999999999999</v>
      </c>
      <c r="M1424" t="s">
        <v>1514</v>
      </c>
      <c r="N1424" t="s">
        <v>1509</v>
      </c>
      <c r="O1424">
        <v>2021</v>
      </c>
    </row>
    <row r="1425" spans="1:15" hidden="1">
      <c r="A1425" t="s">
        <v>497</v>
      </c>
      <c r="B1425" t="s">
        <v>1426</v>
      </c>
      <c r="C1425" t="s">
        <v>1428</v>
      </c>
      <c r="D1425" t="s">
        <v>222</v>
      </c>
      <c r="F1425" t="s">
        <v>1370</v>
      </c>
      <c r="G1425" t="s">
        <v>205</v>
      </c>
      <c r="H1425" t="s">
        <v>205</v>
      </c>
      <c r="I1425" t="s">
        <v>573</v>
      </c>
      <c r="J1425" t="str">
        <f t="shared" si="29"/>
        <v>Scope 3WTT- delivery vehs &amp; freightWTT- HGV (all diesel)Rigid (&gt;3.5 - 7.5 tonnes)0% Ladentonne.km</v>
      </c>
      <c r="K1425" t="s">
        <v>1080</v>
      </c>
      <c r="L1425" s="138"/>
      <c r="M1425" t="s">
        <v>1514</v>
      </c>
      <c r="N1425" t="s">
        <v>1509</v>
      </c>
      <c r="O1425">
        <v>2021</v>
      </c>
    </row>
    <row r="1426" spans="1:15" hidden="1">
      <c r="A1426" t="s">
        <v>497</v>
      </c>
      <c r="B1426" t="s">
        <v>1426</v>
      </c>
      <c r="C1426" t="s">
        <v>1428</v>
      </c>
      <c r="D1426" t="s">
        <v>222</v>
      </c>
      <c r="F1426" t="s">
        <v>1371</v>
      </c>
      <c r="G1426" t="s">
        <v>473</v>
      </c>
      <c r="H1426" t="s">
        <v>473</v>
      </c>
      <c r="I1426" t="s">
        <v>573</v>
      </c>
      <c r="J1426" t="str">
        <f t="shared" si="29"/>
        <v>Scope 3WTT- delivery vehs &amp; freightWTT- HGV (all diesel)Rigid (&gt;3.5 - 7.5 tonnes)50% Ladenkm</v>
      </c>
      <c r="K1426" t="s">
        <v>1078</v>
      </c>
      <c r="L1426" s="125">
        <v>0.11735</v>
      </c>
      <c r="M1426" t="s">
        <v>1514</v>
      </c>
      <c r="N1426" t="s">
        <v>1509</v>
      </c>
      <c r="O1426">
        <v>2021</v>
      </c>
    </row>
    <row r="1427" spans="1:15" hidden="1">
      <c r="A1427" t="s">
        <v>497</v>
      </c>
      <c r="B1427" t="s">
        <v>1426</v>
      </c>
      <c r="C1427" t="s">
        <v>1428</v>
      </c>
      <c r="D1427" t="s">
        <v>222</v>
      </c>
      <c r="F1427" t="s">
        <v>1371</v>
      </c>
      <c r="G1427" t="s">
        <v>1353</v>
      </c>
      <c r="H1427" t="s">
        <v>1353</v>
      </c>
      <c r="I1427" t="s">
        <v>573</v>
      </c>
      <c r="J1427" t="str">
        <f t="shared" si="29"/>
        <v>Scope 3WTT- delivery vehs &amp; freightWTT- HGV (all diesel)Rigid (&gt;3.5 - 7.5 tonnes)50% Ladenmiles</v>
      </c>
      <c r="K1427" t="s">
        <v>1079</v>
      </c>
      <c r="L1427" s="125">
        <v>0.18886</v>
      </c>
      <c r="M1427" t="s">
        <v>1514</v>
      </c>
      <c r="N1427" t="s">
        <v>1509</v>
      </c>
      <c r="O1427">
        <v>2021</v>
      </c>
    </row>
    <row r="1428" spans="1:15" hidden="1">
      <c r="A1428" t="s">
        <v>497</v>
      </c>
      <c r="B1428" t="s">
        <v>1426</v>
      </c>
      <c r="C1428" t="s">
        <v>1428</v>
      </c>
      <c r="D1428" t="s">
        <v>222</v>
      </c>
      <c r="F1428" t="s">
        <v>1371</v>
      </c>
      <c r="G1428" t="s">
        <v>205</v>
      </c>
      <c r="H1428" t="s">
        <v>205</v>
      </c>
      <c r="I1428" t="s">
        <v>573</v>
      </c>
      <c r="J1428" t="str">
        <f t="shared" si="29"/>
        <v>Scope 3WTT- delivery vehs &amp; freightWTT- HGV (all diesel)Rigid (&gt;3.5 - 7.5 tonnes)50% Ladentonne.km</v>
      </c>
      <c r="K1428" t="s">
        <v>1080</v>
      </c>
      <c r="L1428" s="125">
        <v>0.10935</v>
      </c>
      <c r="M1428" t="s">
        <v>1514</v>
      </c>
      <c r="N1428" t="s">
        <v>1509</v>
      </c>
      <c r="O1428">
        <v>2021</v>
      </c>
    </row>
    <row r="1429" spans="1:15" hidden="1">
      <c r="A1429" t="s">
        <v>497</v>
      </c>
      <c r="B1429" t="s">
        <v>1426</v>
      </c>
      <c r="C1429" t="s">
        <v>1428</v>
      </c>
      <c r="D1429" t="s">
        <v>222</v>
      </c>
      <c r="F1429" t="s">
        <v>1372</v>
      </c>
      <c r="G1429" t="s">
        <v>473</v>
      </c>
      <c r="H1429" t="s">
        <v>473</v>
      </c>
      <c r="I1429" t="s">
        <v>573</v>
      </c>
      <c r="J1429" t="str">
        <f t="shared" si="29"/>
        <v>Scope 3WTT- delivery vehs &amp; freightWTT- HGV (all diesel)Rigid (&gt;3.5 - 7.5 tonnes)100% Ladenkm</v>
      </c>
      <c r="K1429" t="s">
        <v>1078</v>
      </c>
      <c r="L1429" s="125">
        <v>0.12673999999999999</v>
      </c>
      <c r="M1429" t="s">
        <v>1514</v>
      </c>
      <c r="N1429" t="s">
        <v>1509</v>
      </c>
      <c r="O1429">
        <v>2021</v>
      </c>
    </row>
    <row r="1430" spans="1:15" hidden="1">
      <c r="A1430" t="s">
        <v>497</v>
      </c>
      <c r="B1430" t="s">
        <v>1426</v>
      </c>
      <c r="C1430" t="s">
        <v>1428</v>
      </c>
      <c r="D1430" t="s">
        <v>222</v>
      </c>
      <c r="F1430" t="s">
        <v>1372</v>
      </c>
      <c r="G1430" t="s">
        <v>1353</v>
      </c>
      <c r="H1430" t="s">
        <v>1353</v>
      </c>
      <c r="I1430" t="s">
        <v>573</v>
      </c>
      <c r="J1430" t="str">
        <f t="shared" si="29"/>
        <v>Scope 3WTT- delivery vehs &amp; freightWTT- HGV (all diesel)Rigid (&gt;3.5 - 7.5 tonnes)100% Ladenmiles</v>
      </c>
      <c r="K1430" t="s">
        <v>1079</v>
      </c>
      <c r="L1430" s="125">
        <v>0.20397000000000001</v>
      </c>
      <c r="M1430" t="s">
        <v>1514</v>
      </c>
      <c r="N1430" t="s">
        <v>1509</v>
      </c>
      <c r="O1430">
        <v>2021</v>
      </c>
    </row>
    <row r="1431" spans="1:15" hidden="1">
      <c r="A1431" t="s">
        <v>497</v>
      </c>
      <c r="B1431" t="s">
        <v>1426</v>
      </c>
      <c r="C1431" t="s">
        <v>1428</v>
      </c>
      <c r="D1431" t="s">
        <v>222</v>
      </c>
      <c r="F1431" t="s">
        <v>1372</v>
      </c>
      <c r="G1431" t="s">
        <v>205</v>
      </c>
      <c r="H1431" t="s">
        <v>205</v>
      </c>
      <c r="I1431" t="s">
        <v>573</v>
      </c>
      <c r="J1431" t="str">
        <f t="shared" si="29"/>
        <v>Scope 3WTT- delivery vehs &amp; freightWTT- HGV (all diesel)Rigid (&gt;3.5 - 7.5 tonnes)100% Ladentonne.km</v>
      </c>
      <c r="K1431" t="s">
        <v>1080</v>
      </c>
      <c r="L1431" s="125">
        <v>5.9049999999999998E-2</v>
      </c>
      <c r="M1431" t="s">
        <v>1514</v>
      </c>
      <c r="N1431" t="s">
        <v>1509</v>
      </c>
      <c r="O1431">
        <v>2021</v>
      </c>
    </row>
    <row r="1432" spans="1:15" hidden="1">
      <c r="A1432" t="s">
        <v>497</v>
      </c>
      <c r="B1432" t="s">
        <v>1426</v>
      </c>
      <c r="C1432" t="s">
        <v>1428</v>
      </c>
      <c r="D1432" t="s">
        <v>222</v>
      </c>
      <c r="F1432" t="s">
        <v>1373</v>
      </c>
      <c r="G1432" t="s">
        <v>473</v>
      </c>
      <c r="H1432" t="s">
        <v>473</v>
      </c>
      <c r="I1432" t="s">
        <v>573</v>
      </c>
      <c r="J1432" t="str">
        <f t="shared" si="29"/>
        <v>Scope 3WTT- delivery vehs &amp; freightWTT- HGV (all diesel)Rigid (&gt;3.5 - 7.5 tonnes)Average ladenkm</v>
      </c>
      <c r="K1432" t="s">
        <v>1078</v>
      </c>
      <c r="L1432" s="125">
        <v>0.1166</v>
      </c>
      <c r="M1432" t="s">
        <v>1514</v>
      </c>
      <c r="N1432" t="s">
        <v>1509</v>
      </c>
      <c r="O1432">
        <v>2021</v>
      </c>
    </row>
    <row r="1433" spans="1:15" hidden="1">
      <c r="A1433" t="s">
        <v>497</v>
      </c>
      <c r="B1433" t="s">
        <v>1426</v>
      </c>
      <c r="C1433" t="s">
        <v>1428</v>
      </c>
      <c r="D1433" t="s">
        <v>222</v>
      </c>
      <c r="F1433" t="s">
        <v>1373</v>
      </c>
      <c r="G1433" t="s">
        <v>1353</v>
      </c>
      <c r="H1433" t="s">
        <v>1353</v>
      </c>
      <c r="I1433" t="s">
        <v>573</v>
      </c>
      <c r="J1433" t="str">
        <f t="shared" si="29"/>
        <v>Scope 3WTT- delivery vehs &amp; freightWTT- HGV (all diesel)Rigid (&gt;3.5 - 7.5 tonnes)Average ladenmiles</v>
      </c>
      <c r="K1433" t="s">
        <v>1079</v>
      </c>
      <c r="L1433" s="125">
        <v>0.18765000000000001</v>
      </c>
      <c r="M1433" t="s">
        <v>1514</v>
      </c>
      <c r="N1433" t="s">
        <v>1509</v>
      </c>
      <c r="O1433">
        <v>2021</v>
      </c>
    </row>
    <row r="1434" spans="1:15" hidden="1">
      <c r="A1434" t="s">
        <v>497</v>
      </c>
      <c r="B1434" t="s">
        <v>1426</v>
      </c>
      <c r="C1434" t="s">
        <v>1428</v>
      </c>
      <c r="D1434" t="s">
        <v>222</v>
      </c>
      <c r="F1434" t="s">
        <v>1373</v>
      </c>
      <c r="G1434" t="s">
        <v>205</v>
      </c>
      <c r="H1434" t="s">
        <v>205</v>
      </c>
      <c r="I1434" t="s">
        <v>573</v>
      </c>
      <c r="J1434" t="str">
        <f t="shared" si="29"/>
        <v>Scope 3WTT- delivery vehs &amp; freightWTT- HGV (all diesel)Rigid (&gt;3.5 - 7.5 tonnes)Average ladentonne.km</v>
      </c>
      <c r="K1434" t="s">
        <v>1080</v>
      </c>
      <c r="L1434" s="125">
        <v>0.11809</v>
      </c>
      <c r="M1434" t="s">
        <v>1514</v>
      </c>
      <c r="N1434" t="s">
        <v>1509</v>
      </c>
      <c r="O1434">
        <v>2021</v>
      </c>
    </row>
    <row r="1435" spans="1:15" hidden="1">
      <c r="A1435" t="s">
        <v>497</v>
      </c>
      <c r="B1435" t="s">
        <v>1426</v>
      </c>
      <c r="C1435" t="s">
        <v>1428</v>
      </c>
      <c r="D1435" t="s">
        <v>223</v>
      </c>
      <c r="F1435" t="s">
        <v>1370</v>
      </c>
      <c r="G1435" t="s">
        <v>473</v>
      </c>
      <c r="H1435" t="s">
        <v>473</v>
      </c>
      <c r="I1435" t="s">
        <v>573</v>
      </c>
      <c r="J1435" t="str">
        <f t="shared" si="29"/>
        <v>Scope 3WTT- delivery vehs &amp; freightWTT- HGV (all diesel)Rigid (&gt;7.5 tonnes-17 tonnes)0% Ladenkm</v>
      </c>
      <c r="K1435" t="s">
        <v>1081</v>
      </c>
      <c r="L1435" s="125">
        <v>0.12959999999999999</v>
      </c>
      <c r="M1435" t="s">
        <v>1514</v>
      </c>
      <c r="N1435" t="s">
        <v>1509</v>
      </c>
      <c r="O1435">
        <v>2021</v>
      </c>
    </row>
    <row r="1436" spans="1:15" hidden="1">
      <c r="A1436" t="s">
        <v>497</v>
      </c>
      <c r="B1436" t="s">
        <v>1426</v>
      </c>
      <c r="C1436" t="s">
        <v>1428</v>
      </c>
      <c r="D1436" t="s">
        <v>223</v>
      </c>
      <c r="F1436" t="s">
        <v>1370</v>
      </c>
      <c r="G1436" t="s">
        <v>1353</v>
      </c>
      <c r="H1436" t="s">
        <v>1353</v>
      </c>
      <c r="I1436" t="s">
        <v>573</v>
      </c>
      <c r="J1436" t="str">
        <f t="shared" si="29"/>
        <v>Scope 3WTT- delivery vehs &amp; freightWTT- HGV (all diesel)Rigid (&gt;7.5 tonnes-17 tonnes)0% Ladenmiles</v>
      </c>
      <c r="K1436" t="s">
        <v>1082</v>
      </c>
      <c r="L1436" s="125">
        <v>0.20857999999999999</v>
      </c>
      <c r="M1436" t="s">
        <v>1514</v>
      </c>
      <c r="N1436" t="s">
        <v>1509</v>
      </c>
      <c r="O1436">
        <v>2021</v>
      </c>
    </row>
    <row r="1437" spans="1:15" hidden="1">
      <c r="A1437" t="s">
        <v>497</v>
      </c>
      <c r="B1437" t="s">
        <v>1426</v>
      </c>
      <c r="C1437" t="s">
        <v>1428</v>
      </c>
      <c r="D1437" t="s">
        <v>223</v>
      </c>
      <c r="F1437" t="s">
        <v>1370</v>
      </c>
      <c r="G1437" t="s">
        <v>205</v>
      </c>
      <c r="H1437" t="s">
        <v>205</v>
      </c>
      <c r="I1437" t="s">
        <v>573</v>
      </c>
      <c r="J1437" t="str">
        <f t="shared" si="29"/>
        <v>Scope 3WTT- delivery vehs &amp; freightWTT- HGV (all diesel)Rigid (&gt;7.5 tonnes-17 tonnes)0% Ladentonne.km</v>
      </c>
      <c r="K1437" t="s">
        <v>1083</v>
      </c>
      <c r="L1437" s="138"/>
      <c r="M1437" t="s">
        <v>1514</v>
      </c>
      <c r="N1437" t="s">
        <v>1509</v>
      </c>
      <c r="O1437">
        <v>2021</v>
      </c>
    </row>
    <row r="1438" spans="1:15" hidden="1">
      <c r="A1438" t="s">
        <v>497</v>
      </c>
      <c r="B1438" t="s">
        <v>1426</v>
      </c>
      <c r="C1438" t="s">
        <v>1428</v>
      </c>
      <c r="D1438" t="s">
        <v>223</v>
      </c>
      <c r="F1438" t="s">
        <v>1371</v>
      </c>
      <c r="G1438" t="s">
        <v>473</v>
      </c>
      <c r="H1438" t="s">
        <v>473</v>
      </c>
      <c r="I1438" t="s">
        <v>573</v>
      </c>
      <c r="J1438" t="str">
        <f t="shared" si="29"/>
        <v>Scope 3WTT- delivery vehs &amp; freightWTT- HGV (all diesel)Rigid (&gt;7.5 tonnes-17 tonnes)50% Ladenkm</v>
      </c>
      <c r="K1438" t="s">
        <v>1081</v>
      </c>
      <c r="L1438" s="125">
        <v>0.14812</v>
      </c>
      <c r="M1438" t="s">
        <v>1514</v>
      </c>
      <c r="N1438" t="s">
        <v>1509</v>
      </c>
      <c r="O1438">
        <v>2021</v>
      </c>
    </row>
    <row r="1439" spans="1:15" hidden="1">
      <c r="A1439" t="s">
        <v>497</v>
      </c>
      <c r="B1439" t="s">
        <v>1426</v>
      </c>
      <c r="C1439" t="s">
        <v>1428</v>
      </c>
      <c r="D1439" t="s">
        <v>223</v>
      </c>
      <c r="F1439" t="s">
        <v>1371</v>
      </c>
      <c r="G1439" t="s">
        <v>1353</v>
      </c>
      <c r="H1439" t="s">
        <v>1353</v>
      </c>
      <c r="I1439" t="s">
        <v>573</v>
      </c>
      <c r="J1439" t="str">
        <f t="shared" si="29"/>
        <v>Scope 3WTT- delivery vehs &amp; freightWTT- HGV (all diesel)Rigid (&gt;7.5 tonnes-17 tonnes)50% Ladenmiles</v>
      </c>
      <c r="K1439" t="s">
        <v>1082</v>
      </c>
      <c r="L1439" s="125">
        <v>0.23838000000000001</v>
      </c>
      <c r="M1439" t="s">
        <v>1514</v>
      </c>
      <c r="N1439" t="s">
        <v>1509</v>
      </c>
      <c r="O1439">
        <v>2021</v>
      </c>
    </row>
    <row r="1440" spans="1:15" hidden="1">
      <c r="A1440" t="s">
        <v>497</v>
      </c>
      <c r="B1440" t="s">
        <v>1426</v>
      </c>
      <c r="C1440" t="s">
        <v>1428</v>
      </c>
      <c r="D1440" t="s">
        <v>223</v>
      </c>
      <c r="F1440" t="s">
        <v>1371</v>
      </c>
      <c r="G1440" t="s">
        <v>205</v>
      </c>
      <c r="H1440" t="s">
        <v>205</v>
      </c>
      <c r="I1440" t="s">
        <v>573</v>
      </c>
      <c r="J1440" t="str">
        <f t="shared" si="29"/>
        <v>Scope 3WTT- delivery vehs &amp; freightWTT- HGV (all diesel)Rigid (&gt;7.5 tonnes-17 tonnes)50% Ladentonne.km</v>
      </c>
      <c r="K1440" t="s">
        <v>1083</v>
      </c>
      <c r="L1440" s="125">
        <v>5.8349999999999999E-2</v>
      </c>
      <c r="M1440" t="s">
        <v>1514</v>
      </c>
      <c r="N1440" t="s">
        <v>1509</v>
      </c>
      <c r="O1440">
        <v>2021</v>
      </c>
    </row>
    <row r="1441" spans="1:15" hidden="1">
      <c r="A1441" t="s">
        <v>497</v>
      </c>
      <c r="B1441" t="s">
        <v>1426</v>
      </c>
      <c r="C1441" t="s">
        <v>1428</v>
      </c>
      <c r="D1441" t="s">
        <v>223</v>
      </c>
      <c r="F1441" t="s">
        <v>1372</v>
      </c>
      <c r="G1441" t="s">
        <v>473</v>
      </c>
      <c r="H1441" t="s">
        <v>473</v>
      </c>
      <c r="I1441" t="s">
        <v>573</v>
      </c>
      <c r="J1441" t="str">
        <f t="shared" si="29"/>
        <v>Scope 3WTT- delivery vehs &amp; freightWTT- HGV (all diesel)Rigid (&gt;7.5 tonnes-17 tonnes)100% Ladenkm</v>
      </c>
      <c r="K1441" t="s">
        <v>1081</v>
      </c>
      <c r="L1441" s="125">
        <v>0.16663</v>
      </c>
      <c r="M1441" t="s">
        <v>1514</v>
      </c>
      <c r="N1441" t="s">
        <v>1509</v>
      </c>
      <c r="O1441">
        <v>2021</v>
      </c>
    </row>
    <row r="1442" spans="1:15" hidden="1">
      <c r="A1442" t="s">
        <v>497</v>
      </c>
      <c r="B1442" t="s">
        <v>1426</v>
      </c>
      <c r="C1442" t="s">
        <v>1428</v>
      </c>
      <c r="D1442" t="s">
        <v>223</v>
      </c>
      <c r="F1442" t="s">
        <v>1372</v>
      </c>
      <c r="G1442" t="s">
        <v>1353</v>
      </c>
      <c r="H1442" t="s">
        <v>1353</v>
      </c>
      <c r="I1442" t="s">
        <v>573</v>
      </c>
      <c r="J1442" t="str">
        <f t="shared" si="29"/>
        <v>Scope 3WTT- delivery vehs &amp; freightWTT- HGV (all diesel)Rigid (&gt;7.5 tonnes-17 tonnes)100% Ladenmiles</v>
      </c>
      <c r="K1442" t="s">
        <v>1082</v>
      </c>
      <c r="L1442" s="125">
        <v>0.26817000000000002</v>
      </c>
      <c r="M1442" t="s">
        <v>1514</v>
      </c>
      <c r="N1442" t="s">
        <v>1509</v>
      </c>
      <c r="O1442">
        <v>2021</v>
      </c>
    </row>
    <row r="1443" spans="1:15" hidden="1">
      <c r="A1443" t="s">
        <v>497</v>
      </c>
      <c r="B1443" t="s">
        <v>1426</v>
      </c>
      <c r="C1443" t="s">
        <v>1428</v>
      </c>
      <c r="D1443" t="s">
        <v>223</v>
      </c>
      <c r="F1443" t="s">
        <v>1372</v>
      </c>
      <c r="G1443" t="s">
        <v>205</v>
      </c>
      <c r="H1443" t="s">
        <v>205</v>
      </c>
      <c r="I1443" t="s">
        <v>573</v>
      </c>
      <c r="J1443" t="str">
        <f t="shared" si="29"/>
        <v>Scope 3WTT- delivery vehs &amp; freightWTT- HGV (all diesel)Rigid (&gt;7.5 tonnes-17 tonnes)100% Ladentonne.km</v>
      </c>
      <c r="K1443" t="s">
        <v>1083</v>
      </c>
      <c r="L1443" s="125">
        <v>3.2820000000000002E-2</v>
      </c>
      <c r="M1443" t="s">
        <v>1514</v>
      </c>
      <c r="N1443" t="s">
        <v>1509</v>
      </c>
      <c r="O1443">
        <v>2021</v>
      </c>
    </row>
    <row r="1444" spans="1:15" hidden="1">
      <c r="A1444" t="s">
        <v>497</v>
      </c>
      <c r="B1444" t="s">
        <v>1426</v>
      </c>
      <c r="C1444" t="s">
        <v>1428</v>
      </c>
      <c r="D1444" t="s">
        <v>223</v>
      </c>
      <c r="F1444" t="s">
        <v>1373</v>
      </c>
      <c r="G1444" t="s">
        <v>473</v>
      </c>
      <c r="H1444" t="s">
        <v>473</v>
      </c>
      <c r="I1444" t="s">
        <v>573</v>
      </c>
      <c r="J1444" t="str">
        <f t="shared" si="29"/>
        <v>Scope 3WTT- delivery vehs &amp; freightWTT- HGV (all diesel)Rigid (&gt;7.5 tonnes-17 tonnes)Average ladenkm</v>
      </c>
      <c r="K1444" t="s">
        <v>1081</v>
      </c>
      <c r="L1444" s="125">
        <v>0.14219999999999999</v>
      </c>
      <c r="M1444" t="s">
        <v>1514</v>
      </c>
      <c r="N1444" t="s">
        <v>1509</v>
      </c>
      <c r="O1444">
        <v>2021</v>
      </c>
    </row>
    <row r="1445" spans="1:15" hidden="1">
      <c r="A1445" t="s">
        <v>497</v>
      </c>
      <c r="B1445" t="s">
        <v>1426</v>
      </c>
      <c r="C1445" t="s">
        <v>1428</v>
      </c>
      <c r="D1445" t="s">
        <v>223</v>
      </c>
      <c r="F1445" t="s">
        <v>1373</v>
      </c>
      <c r="G1445" t="s">
        <v>1353</v>
      </c>
      <c r="H1445" t="s">
        <v>1353</v>
      </c>
      <c r="I1445" t="s">
        <v>573</v>
      </c>
      <c r="J1445" t="str">
        <f t="shared" si="29"/>
        <v>Scope 3WTT- delivery vehs &amp; freightWTT- HGV (all diesel)Rigid (&gt;7.5 tonnes-17 tonnes)Average ladenmiles</v>
      </c>
      <c r="K1445" t="s">
        <v>1082</v>
      </c>
      <c r="L1445" s="125">
        <v>0.22883999999999999</v>
      </c>
      <c r="M1445" t="s">
        <v>1514</v>
      </c>
      <c r="N1445" t="s">
        <v>1509</v>
      </c>
      <c r="O1445">
        <v>2021</v>
      </c>
    </row>
    <row r="1446" spans="1:15" hidden="1">
      <c r="A1446" t="s">
        <v>497</v>
      </c>
      <c r="B1446" t="s">
        <v>1426</v>
      </c>
      <c r="C1446" t="s">
        <v>1428</v>
      </c>
      <c r="D1446" t="s">
        <v>223</v>
      </c>
      <c r="F1446" t="s">
        <v>1373</v>
      </c>
      <c r="G1446" t="s">
        <v>205</v>
      </c>
      <c r="H1446" t="s">
        <v>205</v>
      </c>
      <c r="I1446" t="s">
        <v>573</v>
      </c>
      <c r="J1446" t="str">
        <f t="shared" si="29"/>
        <v>Scope 3WTT- delivery vehs &amp; freightWTT- HGV (all diesel)Rigid (&gt;7.5 tonnes-17 tonnes)Average ladentonne.km</v>
      </c>
      <c r="K1446" t="s">
        <v>1083</v>
      </c>
      <c r="L1446" s="125">
        <v>8.2379999999999995E-2</v>
      </c>
      <c r="M1446" t="s">
        <v>1514</v>
      </c>
      <c r="N1446" t="s">
        <v>1509</v>
      </c>
      <c r="O1446">
        <v>2021</v>
      </c>
    </row>
    <row r="1447" spans="1:15" hidden="1">
      <c r="A1447" t="s">
        <v>497</v>
      </c>
      <c r="B1447" t="s">
        <v>1426</v>
      </c>
      <c r="C1447" t="s">
        <v>1428</v>
      </c>
      <c r="D1447" t="s">
        <v>224</v>
      </c>
      <c r="F1447" t="s">
        <v>1370</v>
      </c>
      <c r="G1447" t="s">
        <v>473</v>
      </c>
      <c r="H1447" t="s">
        <v>473</v>
      </c>
      <c r="I1447" t="s">
        <v>573</v>
      </c>
      <c r="J1447" t="str">
        <f t="shared" si="29"/>
        <v>Scope 3WTT- delivery vehs &amp; freightWTT- HGV (all diesel)Rigid (&gt;17 tonnes)0% Ladenkm</v>
      </c>
      <c r="K1447" t="s">
        <v>1084</v>
      </c>
      <c r="L1447" s="125">
        <v>0.18529000000000001</v>
      </c>
      <c r="M1447" t="s">
        <v>1514</v>
      </c>
      <c r="N1447" t="s">
        <v>1509</v>
      </c>
      <c r="O1447">
        <v>2021</v>
      </c>
    </row>
    <row r="1448" spans="1:15" hidden="1">
      <c r="A1448" t="s">
        <v>497</v>
      </c>
      <c r="B1448" t="s">
        <v>1426</v>
      </c>
      <c r="C1448" t="s">
        <v>1428</v>
      </c>
      <c r="D1448" t="s">
        <v>224</v>
      </c>
      <c r="F1448" t="s">
        <v>1370</v>
      </c>
      <c r="G1448" t="s">
        <v>1353</v>
      </c>
      <c r="H1448" t="s">
        <v>1353</v>
      </c>
      <c r="I1448" t="s">
        <v>573</v>
      </c>
      <c r="J1448" t="str">
        <f t="shared" si="29"/>
        <v>Scope 3WTT- delivery vehs &amp; freightWTT- HGV (all diesel)Rigid (&gt;17 tonnes)0% Ladenmiles</v>
      </c>
      <c r="K1448" t="s">
        <v>1085</v>
      </c>
      <c r="L1448" s="125">
        <v>0.29820000000000002</v>
      </c>
      <c r="M1448" t="s">
        <v>1514</v>
      </c>
      <c r="N1448" t="s">
        <v>1509</v>
      </c>
      <c r="O1448">
        <v>2021</v>
      </c>
    </row>
    <row r="1449" spans="1:15" hidden="1">
      <c r="A1449" t="s">
        <v>497</v>
      </c>
      <c r="B1449" t="s">
        <v>1426</v>
      </c>
      <c r="C1449" t="s">
        <v>1428</v>
      </c>
      <c r="D1449" t="s">
        <v>224</v>
      </c>
      <c r="F1449" t="s">
        <v>1370</v>
      </c>
      <c r="G1449" t="s">
        <v>205</v>
      </c>
      <c r="H1449" t="s">
        <v>205</v>
      </c>
      <c r="I1449" t="s">
        <v>573</v>
      </c>
      <c r="J1449" t="str">
        <f t="shared" si="29"/>
        <v>Scope 3WTT- delivery vehs &amp; freightWTT- HGV (all diesel)Rigid (&gt;17 tonnes)0% Ladentonne.km</v>
      </c>
      <c r="K1449" t="s">
        <v>1086</v>
      </c>
      <c r="L1449" s="138"/>
      <c r="M1449" t="s">
        <v>1514</v>
      </c>
      <c r="N1449" t="s">
        <v>1509</v>
      </c>
      <c r="O1449">
        <v>2021</v>
      </c>
    </row>
    <row r="1450" spans="1:15" hidden="1">
      <c r="A1450" t="s">
        <v>497</v>
      </c>
      <c r="B1450" t="s">
        <v>1426</v>
      </c>
      <c r="C1450" t="s">
        <v>1428</v>
      </c>
      <c r="D1450" t="s">
        <v>224</v>
      </c>
      <c r="F1450" t="s">
        <v>1371</v>
      </c>
      <c r="G1450" t="s">
        <v>473</v>
      </c>
      <c r="H1450" t="s">
        <v>473</v>
      </c>
      <c r="I1450" t="s">
        <v>573</v>
      </c>
      <c r="J1450" t="str">
        <f t="shared" si="29"/>
        <v>Scope 3WTT- delivery vehs &amp; freightWTT- HGV (all diesel)Rigid (&gt;17 tonnes)50% Ladenkm</v>
      </c>
      <c r="K1450" t="s">
        <v>1084</v>
      </c>
      <c r="L1450" s="125">
        <v>0.22597</v>
      </c>
      <c r="M1450" t="s">
        <v>1514</v>
      </c>
      <c r="N1450" t="s">
        <v>1509</v>
      </c>
      <c r="O1450">
        <v>2021</v>
      </c>
    </row>
    <row r="1451" spans="1:15" hidden="1">
      <c r="A1451" t="s">
        <v>497</v>
      </c>
      <c r="B1451" t="s">
        <v>1426</v>
      </c>
      <c r="C1451" t="s">
        <v>1428</v>
      </c>
      <c r="D1451" t="s">
        <v>224</v>
      </c>
      <c r="F1451" t="s">
        <v>1371</v>
      </c>
      <c r="G1451" t="s">
        <v>1353</v>
      </c>
      <c r="H1451" t="s">
        <v>1353</v>
      </c>
      <c r="I1451" t="s">
        <v>573</v>
      </c>
      <c r="J1451" t="str">
        <f t="shared" si="29"/>
        <v>Scope 3WTT- delivery vehs &amp; freightWTT- HGV (all diesel)Rigid (&gt;17 tonnes)50% Ladenmiles</v>
      </c>
      <c r="K1451" t="s">
        <v>1085</v>
      </c>
      <c r="L1451" s="125">
        <v>0.36365999999999998</v>
      </c>
      <c r="M1451" t="s">
        <v>1514</v>
      </c>
      <c r="N1451" t="s">
        <v>1509</v>
      </c>
      <c r="O1451">
        <v>2021</v>
      </c>
    </row>
    <row r="1452" spans="1:15" hidden="1">
      <c r="A1452" t="s">
        <v>497</v>
      </c>
      <c r="B1452" t="s">
        <v>1426</v>
      </c>
      <c r="C1452" t="s">
        <v>1428</v>
      </c>
      <c r="D1452" t="s">
        <v>224</v>
      </c>
      <c r="F1452" t="s">
        <v>1371</v>
      </c>
      <c r="G1452" t="s">
        <v>205</v>
      </c>
      <c r="H1452" t="s">
        <v>205</v>
      </c>
      <c r="I1452" t="s">
        <v>573</v>
      </c>
      <c r="J1452" t="str">
        <f t="shared" si="29"/>
        <v>Scope 3WTT- delivery vehs &amp; freightWTT- HGV (all diesel)Rigid (&gt;17 tonnes)50% Ladentonne.km</v>
      </c>
      <c r="K1452" t="s">
        <v>1086</v>
      </c>
      <c r="L1452" s="125">
        <v>4.9459999999999997E-2</v>
      </c>
      <c r="M1452" t="s">
        <v>1514</v>
      </c>
      <c r="N1452" t="s">
        <v>1509</v>
      </c>
      <c r="O1452">
        <v>2021</v>
      </c>
    </row>
    <row r="1453" spans="1:15" hidden="1">
      <c r="A1453" t="s">
        <v>497</v>
      </c>
      <c r="B1453" t="s">
        <v>1426</v>
      </c>
      <c r="C1453" t="s">
        <v>1428</v>
      </c>
      <c r="D1453" t="s">
        <v>224</v>
      </c>
      <c r="F1453" t="s">
        <v>1372</v>
      </c>
      <c r="G1453" t="s">
        <v>473</v>
      </c>
      <c r="H1453" t="s">
        <v>473</v>
      </c>
      <c r="I1453" t="s">
        <v>573</v>
      </c>
      <c r="J1453" t="str">
        <f t="shared" si="29"/>
        <v>Scope 3WTT- delivery vehs &amp; freightWTT- HGV (all diesel)Rigid (&gt;17 tonnes)100% Ladenkm</v>
      </c>
      <c r="K1453" t="s">
        <v>1084</v>
      </c>
      <c r="L1453" s="125">
        <v>0.26663999999999999</v>
      </c>
      <c r="M1453" t="s">
        <v>1514</v>
      </c>
      <c r="N1453" t="s">
        <v>1509</v>
      </c>
      <c r="O1453">
        <v>2021</v>
      </c>
    </row>
    <row r="1454" spans="1:15" hidden="1">
      <c r="A1454" t="s">
        <v>497</v>
      </c>
      <c r="B1454" t="s">
        <v>1426</v>
      </c>
      <c r="C1454" t="s">
        <v>1428</v>
      </c>
      <c r="D1454" t="s">
        <v>224</v>
      </c>
      <c r="F1454" t="s">
        <v>1372</v>
      </c>
      <c r="G1454" t="s">
        <v>1353</v>
      </c>
      <c r="H1454" t="s">
        <v>1353</v>
      </c>
      <c r="I1454" t="s">
        <v>573</v>
      </c>
      <c r="J1454" t="str">
        <f t="shared" si="29"/>
        <v>Scope 3WTT- delivery vehs &amp; freightWTT- HGV (all diesel)Rigid (&gt;17 tonnes)100% Ladenmiles</v>
      </c>
      <c r="K1454" t="s">
        <v>1085</v>
      </c>
      <c r="L1454" s="125">
        <v>0.42912</v>
      </c>
      <c r="M1454" t="s">
        <v>1514</v>
      </c>
      <c r="N1454" t="s">
        <v>1509</v>
      </c>
      <c r="O1454">
        <v>2021</v>
      </c>
    </row>
    <row r="1455" spans="1:15" hidden="1">
      <c r="A1455" t="s">
        <v>497</v>
      </c>
      <c r="B1455" t="s">
        <v>1426</v>
      </c>
      <c r="C1455" t="s">
        <v>1428</v>
      </c>
      <c r="D1455" t="s">
        <v>224</v>
      </c>
      <c r="F1455" t="s">
        <v>1372</v>
      </c>
      <c r="G1455" t="s">
        <v>205</v>
      </c>
      <c r="H1455" t="s">
        <v>205</v>
      </c>
      <c r="I1455" t="s">
        <v>573</v>
      </c>
      <c r="J1455" t="str">
        <f t="shared" si="29"/>
        <v>Scope 3WTT- delivery vehs &amp; freightWTT- HGV (all diesel)Rigid (&gt;17 tonnes)100% Ladentonne.km</v>
      </c>
      <c r="K1455" t="s">
        <v>1086</v>
      </c>
      <c r="L1455" s="125">
        <v>2.9180000000000001E-2</v>
      </c>
      <c r="M1455" t="s">
        <v>1514</v>
      </c>
      <c r="N1455" t="s">
        <v>1509</v>
      </c>
      <c r="O1455">
        <v>2021</v>
      </c>
    </row>
    <row r="1456" spans="1:15" hidden="1">
      <c r="A1456" t="s">
        <v>497</v>
      </c>
      <c r="B1456" t="s">
        <v>1426</v>
      </c>
      <c r="C1456" t="s">
        <v>1428</v>
      </c>
      <c r="D1456" t="s">
        <v>224</v>
      </c>
      <c r="F1456" t="s">
        <v>1373</v>
      </c>
      <c r="G1456" t="s">
        <v>473</v>
      </c>
      <c r="H1456" t="s">
        <v>473</v>
      </c>
      <c r="I1456" t="s">
        <v>573</v>
      </c>
      <c r="J1456" t="str">
        <f t="shared" si="29"/>
        <v>Scope 3WTT- delivery vehs &amp; freightWTT- HGV (all diesel)Rigid (&gt;17 tonnes)Average ladenkm</v>
      </c>
      <c r="K1456" t="s">
        <v>1084</v>
      </c>
      <c r="L1456" s="125">
        <v>0.23227999999999999</v>
      </c>
      <c r="M1456" t="s">
        <v>1514</v>
      </c>
      <c r="N1456" t="s">
        <v>1509</v>
      </c>
      <c r="O1456">
        <v>2021</v>
      </c>
    </row>
    <row r="1457" spans="1:15" hidden="1">
      <c r="A1457" t="s">
        <v>497</v>
      </c>
      <c r="B1457" t="s">
        <v>1426</v>
      </c>
      <c r="C1457" t="s">
        <v>1428</v>
      </c>
      <c r="D1457" t="s">
        <v>224</v>
      </c>
      <c r="F1457" t="s">
        <v>1373</v>
      </c>
      <c r="G1457" t="s">
        <v>1353</v>
      </c>
      <c r="H1457" t="s">
        <v>1353</v>
      </c>
      <c r="I1457" t="s">
        <v>573</v>
      </c>
      <c r="J1457" t="str">
        <f t="shared" si="29"/>
        <v>Scope 3WTT- delivery vehs &amp; freightWTT- HGV (all diesel)Rigid (&gt;17 tonnes)Average ladenmiles</v>
      </c>
      <c r="K1457" t="s">
        <v>1085</v>
      </c>
      <c r="L1457" s="125">
        <v>0.37381999999999999</v>
      </c>
      <c r="M1457" t="s">
        <v>1514</v>
      </c>
      <c r="N1457" t="s">
        <v>1509</v>
      </c>
      <c r="O1457">
        <v>2021</v>
      </c>
    </row>
    <row r="1458" spans="1:15" hidden="1">
      <c r="A1458" t="s">
        <v>497</v>
      </c>
      <c r="B1458" t="s">
        <v>1426</v>
      </c>
      <c r="C1458" t="s">
        <v>1428</v>
      </c>
      <c r="D1458" t="s">
        <v>224</v>
      </c>
      <c r="F1458" t="s">
        <v>1373</v>
      </c>
      <c r="G1458" t="s">
        <v>205</v>
      </c>
      <c r="H1458" t="s">
        <v>205</v>
      </c>
      <c r="I1458" t="s">
        <v>573</v>
      </c>
      <c r="J1458" t="str">
        <f t="shared" si="29"/>
        <v>Scope 3WTT- delivery vehs &amp; freightWTT- HGV (all diesel)Rigid (&gt;17 tonnes)Average ladentonne.km</v>
      </c>
      <c r="K1458" t="s">
        <v>1086</v>
      </c>
      <c r="L1458" s="125">
        <v>4.4010000000000001E-2</v>
      </c>
      <c r="M1458" t="s">
        <v>1514</v>
      </c>
      <c r="N1458" t="s">
        <v>1509</v>
      </c>
      <c r="O1458">
        <v>2021</v>
      </c>
    </row>
    <row r="1459" spans="1:15" hidden="1">
      <c r="A1459" t="s">
        <v>497</v>
      </c>
      <c r="B1459" t="s">
        <v>1426</v>
      </c>
      <c r="C1459" t="s">
        <v>1428</v>
      </c>
      <c r="D1459" t="s">
        <v>201</v>
      </c>
      <c r="F1459" t="s">
        <v>1370</v>
      </c>
      <c r="G1459" t="s">
        <v>473</v>
      </c>
      <c r="H1459" t="s">
        <v>473</v>
      </c>
      <c r="I1459" t="s">
        <v>573</v>
      </c>
      <c r="J1459" t="str">
        <f t="shared" si="29"/>
        <v>Scope 3WTT- delivery vehs &amp; freightWTT- HGV (all diesel)All rigids0% Ladenkm</v>
      </c>
      <c r="K1459" t="s">
        <v>1087</v>
      </c>
      <c r="L1459" s="125">
        <v>0.16073000000000001</v>
      </c>
      <c r="M1459" t="s">
        <v>1514</v>
      </c>
      <c r="N1459" t="s">
        <v>1509</v>
      </c>
      <c r="O1459">
        <v>2021</v>
      </c>
    </row>
    <row r="1460" spans="1:15" hidden="1">
      <c r="A1460" t="s">
        <v>497</v>
      </c>
      <c r="B1460" t="s">
        <v>1426</v>
      </c>
      <c r="C1460" t="s">
        <v>1428</v>
      </c>
      <c r="D1460" t="s">
        <v>201</v>
      </c>
      <c r="F1460" t="s">
        <v>1370</v>
      </c>
      <c r="G1460" t="s">
        <v>1353</v>
      </c>
      <c r="H1460" t="s">
        <v>1353</v>
      </c>
      <c r="I1460" t="s">
        <v>573</v>
      </c>
      <c r="J1460" t="str">
        <f t="shared" si="29"/>
        <v>Scope 3WTT- delivery vehs &amp; freightWTT- HGV (all diesel)All rigids0% Ladenmiles</v>
      </c>
      <c r="K1460" t="s">
        <v>1088</v>
      </c>
      <c r="L1460" s="125">
        <v>0.25867000000000001</v>
      </c>
      <c r="M1460" t="s">
        <v>1514</v>
      </c>
      <c r="N1460" t="s">
        <v>1509</v>
      </c>
      <c r="O1460">
        <v>2021</v>
      </c>
    </row>
    <row r="1461" spans="1:15" hidden="1">
      <c r="A1461" t="s">
        <v>497</v>
      </c>
      <c r="B1461" t="s">
        <v>1426</v>
      </c>
      <c r="C1461" t="s">
        <v>1428</v>
      </c>
      <c r="D1461" t="s">
        <v>201</v>
      </c>
      <c r="F1461" t="s">
        <v>1370</v>
      </c>
      <c r="G1461" t="s">
        <v>205</v>
      </c>
      <c r="H1461" t="s">
        <v>205</v>
      </c>
      <c r="I1461" t="s">
        <v>573</v>
      </c>
      <c r="J1461" t="str">
        <f t="shared" si="29"/>
        <v>Scope 3WTT- delivery vehs &amp; freightWTT- HGV (all diesel)All rigids0% Ladentonne.km</v>
      </c>
      <c r="K1461" t="s">
        <v>1089</v>
      </c>
      <c r="L1461" s="138"/>
      <c r="M1461" t="s">
        <v>1514</v>
      </c>
      <c r="N1461" t="s">
        <v>1509</v>
      </c>
      <c r="O1461">
        <v>2021</v>
      </c>
    </row>
    <row r="1462" spans="1:15" hidden="1">
      <c r="A1462" t="s">
        <v>497</v>
      </c>
      <c r="B1462" t="s">
        <v>1426</v>
      </c>
      <c r="C1462" t="s">
        <v>1428</v>
      </c>
      <c r="D1462" t="s">
        <v>201</v>
      </c>
      <c r="F1462" t="s">
        <v>1371</v>
      </c>
      <c r="G1462" t="s">
        <v>473</v>
      </c>
      <c r="H1462" t="s">
        <v>473</v>
      </c>
      <c r="I1462" t="s">
        <v>573</v>
      </c>
      <c r="J1462" t="str">
        <f t="shared" si="29"/>
        <v>Scope 3WTT- delivery vehs &amp; freightWTT- HGV (all diesel)All rigids50% Ladenkm</v>
      </c>
      <c r="K1462" t="s">
        <v>1087</v>
      </c>
      <c r="L1462" s="125">
        <v>0.1915</v>
      </c>
      <c r="M1462" t="s">
        <v>1514</v>
      </c>
      <c r="N1462" t="s">
        <v>1509</v>
      </c>
      <c r="O1462">
        <v>2021</v>
      </c>
    </row>
    <row r="1463" spans="1:15" hidden="1">
      <c r="A1463" t="s">
        <v>497</v>
      </c>
      <c r="B1463" t="s">
        <v>1426</v>
      </c>
      <c r="C1463" t="s">
        <v>1428</v>
      </c>
      <c r="D1463" t="s">
        <v>201</v>
      </c>
      <c r="F1463" t="s">
        <v>1371</v>
      </c>
      <c r="G1463" t="s">
        <v>1353</v>
      </c>
      <c r="H1463" t="s">
        <v>1353</v>
      </c>
      <c r="I1463" t="s">
        <v>573</v>
      </c>
      <c r="J1463" t="str">
        <f t="shared" si="29"/>
        <v>Scope 3WTT- delivery vehs &amp; freightWTT- HGV (all diesel)All rigids50% Ladenmiles</v>
      </c>
      <c r="K1463" t="s">
        <v>1088</v>
      </c>
      <c r="L1463" s="125">
        <v>0.30819999999999997</v>
      </c>
      <c r="M1463" t="s">
        <v>1514</v>
      </c>
      <c r="N1463" t="s">
        <v>1509</v>
      </c>
      <c r="O1463">
        <v>2021</v>
      </c>
    </row>
    <row r="1464" spans="1:15" hidden="1">
      <c r="A1464" t="s">
        <v>497</v>
      </c>
      <c r="B1464" t="s">
        <v>1426</v>
      </c>
      <c r="C1464" t="s">
        <v>1428</v>
      </c>
      <c r="D1464" t="s">
        <v>201</v>
      </c>
      <c r="F1464" t="s">
        <v>1371</v>
      </c>
      <c r="G1464" t="s">
        <v>205</v>
      </c>
      <c r="H1464" t="s">
        <v>205</v>
      </c>
      <c r="I1464" t="s">
        <v>573</v>
      </c>
      <c r="J1464" t="str">
        <f t="shared" si="29"/>
        <v>Scope 3WTT- delivery vehs &amp; freightWTT- HGV (all diesel)All rigids50% Ladentonne.km</v>
      </c>
      <c r="K1464" t="s">
        <v>1089</v>
      </c>
      <c r="L1464" s="125">
        <v>5.355E-2</v>
      </c>
      <c r="M1464" t="s">
        <v>1514</v>
      </c>
      <c r="N1464" t="s">
        <v>1509</v>
      </c>
      <c r="O1464">
        <v>2021</v>
      </c>
    </row>
    <row r="1465" spans="1:15" hidden="1">
      <c r="A1465" t="s">
        <v>497</v>
      </c>
      <c r="B1465" t="s">
        <v>1426</v>
      </c>
      <c r="C1465" t="s">
        <v>1428</v>
      </c>
      <c r="D1465" t="s">
        <v>201</v>
      </c>
      <c r="F1465" t="s">
        <v>1372</v>
      </c>
      <c r="G1465" t="s">
        <v>473</v>
      </c>
      <c r="H1465" t="s">
        <v>473</v>
      </c>
      <c r="I1465" t="s">
        <v>573</v>
      </c>
      <c r="J1465" t="str">
        <f t="shared" si="29"/>
        <v>Scope 3WTT- delivery vehs &amp; freightWTT- HGV (all diesel)All rigids100% Ladenkm</v>
      </c>
      <c r="K1465" t="s">
        <v>1087</v>
      </c>
      <c r="L1465" s="125">
        <v>0.22228000000000001</v>
      </c>
      <c r="M1465" t="s">
        <v>1514</v>
      </c>
      <c r="N1465" t="s">
        <v>1509</v>
      </c>
      <c r="O1465">
        <v>2021</v>
      </c>
    </row>
    <row r="1466" spans="1:15" hidden="1">
      <c r="A1466" t="s">
        <v>497</v>
      </c>
      <c r="B1466" t="s">
        <v>1426</v>
      </c>
      <c r="C1466" t="s">
        <v>1428</v>
      </c>
      <c r="D1466" t="s">
        <v>201</v>
      </c>
      <c r="F1466" t="s">
        <v>1372</v>
      </c>
      <c r="G1466" t="s">
        <v>1353</v>
      </c>
      <c r="H1466" t="s">
        <v>1353</v>
      </c>
      <c r="I1466" t="s">
        <v>573</v>
      </c>
      <c r="J1466" t="str">
        <f t="shared" si="29"/>
        <v>Scope 3WTT- delivery vehs &amp; freightWTT- HGV (all diesel)All rigids100% Ladenmiles</v>
      </c>
      <c r="K1466" t="s">
        <v>1088</v>
      </c>
      <c r="L1466" s="125">
        <v>0.35772999999999999</v>
      </c>
      <c r="M1466" t="s">
        <v>1514</v>
      </c>
      <c r="N1466" t="s">
        <v>1509</v>
      </c>
      <c r="O1466">
        <v>2021</v>
      </c>
    </row>
    <row r="1467" spans="1:15" hidden="1">
      <c r="A1467" t="s">
        <v>497</v>
      </c>
      <c r="B1467" t="s">
        <v>1426</v>
      </c>
      <c r="C1467" t="s">
        <v>1428</v>
      </c>
      <c r="D1467" t="s">
        <v>201</v>
      </c>
      <c r="F1467" t="s">
        <v>1372</v>
      </c>
      <c r="G1467" t="s">
        <v>205</v>
      </c>
      <c r="H1467" t="s">
        <v>205</v>
      </c>
      <c r="I1467" t="s">
        <v>573</v>
      </c>
      <c r="J1467" t="str">
        <f t="shared" si="29"/>
        <v>Scope 3WTT- delivery vehs &amp; freightWTT- HGV (all diesel)All rigids100% Ladentonne.km</v>
      </c>
      <c r="K1467" t="s">
        <v>1089</v>
      </c>
      <c r="L1467" s="125">
        <v>3.1179999999999999E-2</v>
      </c>
      <c r="M1467" t="s">
        <v>1514</v>
      </c>
      <c r="N1467" t="s">
        <v>1509</v>
      </c>
      <c r="O1467">
        <v>2021</v>
      </c>
    </row>
    <row r="1468" spans="1:15" hidden="1">
      <c r="A1468" t="s">
        <v>497</v>
      </c>
      <c r="B1468" t="s">
        <v>1426</v>
      </c>
      <c r="C1468" t="s">
        <v>1428</v>
      </c>
      <c r="D1468" t="s">
        <v>201</v>
      </c>
      <c r="F1468" t="s">
        <v>1373</v>
      </c>
      <c r="G1468" t="s">
        <v>473</v>
      </c>
      <c r="H1468" t="s">
        <v>473</v>
      </c>
      <c r="I1468" t="s">
        <v>573</v>
      </c>
      <c r="J1468" t="str">
        <f t="shared" si="29"/>
        <v>Scope 3WTT- delivery vehs &amp; freightWTT- HGV (all diesel)All rigidsAverage ladenkm</v>
      </c>
      <c r="K1468" t="s">
        <v>1087</v>
      </c>
      <c r="L1468" s="125">
        <v>0.19478999999999999</v>
      </c>
      <c r="M1468" t="s">
        <v>1514</v>
      </c>
      <c r="N1468" t="s">
        <v>1509</v>
      </c>
      <c r="O1468">
        <v>2021</v>
      </c>
    </row>
    <row r="1469" spans="1:15" hidden="1">
      <c r="A1469" t="s">
        <v>497</v>
      </c>
      <c r="B1469" t="s">
        <v>1426</v>
      </c>
      <c r="C1469" t="s">
        <v>1428</v>
      </c>
      <c r="D1469" t="s">
        <v>201</v>
      </c>
      <c r="F1469" t="s">
        <v>1373</v>
      </c>
      <c r="G1469" t="s">
        <v>1353</v>
      </c>
      <c r="H1469" t="s">
        <v>1353</v>
      </c>
      <c r="I1469" t="s">
        <v>573</v>
      </c>
      <c r="J1469" t="str">
        <f t="shared" si="29"/>
        <v>Scope 3WTT- delivery vehs &amp; freightWTT- HGV (all diesel)All rigidsAverage ladenmiles</v>
      </c>
      <c r="K1469" t="s">
        <v>1088</v>
      </c>
      <c r="L1469" s="125">
        <v>0.31348999999999999</v>
      </c>
      <c r="M1469" t="s">
        <v>1514</v>
      </c>
      <c r="N1469" t="s">
        <v>1509</v>
      </c>
      <c r="O1469">
        <v>2021</v>
      </c>
    </row>
    <row r="1470" spans="1:15" hidden="1">
      <c r="A1470" t="s">
        <v>497</v>
      </c>
      <c r="B1470" t="s">
        <v>1426</v>
      </c>
      <c r="C1470" t="s">
        <v>1428</v>
      </c>
      <c r="D1470" t="s">
        <v>201</v>
      </c>
      <c r="F1470" t="s">
        <v>1373</v>
      </c>
      <c r="G1470" t="s">
        <v>205</v>
      </c>
      <c r="H1470" t="s">
        <v>205</v>
      </c>
      <c r="I1470" t="s">
        <v>573</v>
      </c>
      <c r="J1470" t="str">
        <f t="shared" si="29"/>
        <v>Scope 3WTT- delivery vehs &amp; freightWTT- HGV (all diesel)All rigidsAverage ladentonne.km</v>
      </c>
      <c r="K1470" t="s">
        <v>1089</v>
      </c>
      <c r="L1470" s="125">
        <v>5.0410000000000003E-2</v>
      </c>
      <c r="M1470" t="s">
        <v>1514</v>
      </c>
      <c r="N1470" t="s">
        <v>1509</v>
      </c>
      <c r="O1470">
        <v>2021</v>
      </c>
    </row>
    <row r="1471" spans="1:15" hidden="1">
      <c r="A1471" t="s">
        <v>497</v>
      </c>
      <c r="B1471" t="s">
        <v>1426</v>
      </c>
      <c r="C1471" t="s">
        <v>1428</v>
      </c>
      <c r="D1471" t="s">
        <v>225</v>
      </c>
      <c r="F1471" t="s">
        <v>1370</v>
      </c>
      <c r="G1471" t="s">
        <v>473</v>
      </c>
      <c r="H1471" t="s">
        <v>473</v>
      </c>
      <c r="I1471" t="s">
        <v>573</v>
      </c>
      <c r="J1471" t="str">
        <f t="shared" si="29"/>
        <v>Scope 3WTT- delivery vehs &amp; freightWTT- HGV (all diesel)Articulated (&gt;3.5 - 33t)0% Ladenkm</v>
      </c>
      <c r="K1471" t="s">
        <v>1090</v>
      </c>
      <c r="L1471" s="125">
        <v>0.14982999999999999</v>
      </c>
      <c r="M1471" t="s">
        <v>1514</v>
      </c>
      <c r="N1471" t="s">
        <v>1509</v>
      </c>
      <c r="O1471">
        <v>2021</v>
      </c>
    </row>
    <row r="1472" spans="1:15" hidden="1">
      <c r="A1472" t="s">
        <v>497</v>
      </c>
      <c r="B1472" t="s">
        <v>1426</v>
      </c>
      <c r="C1472" t="s">
        <v>1428</v>
      </c>
      <c r="D1472" t="s">
        <v>225</v>
      </c>
      <c r="F1472" t="s">
        <v>1370</v>
      </c>
      <c r="G1472" t="s">
        <v>1353</v>
      </c>
      <c r="H1472" t="s">
        <v>1353</v>
      </c>
      <c r="I1472" t="s">
        <v>573</v>
      </c>
      <c r="J1472" t="str">
        <f t="shared" si="29"/>
        <v>Scope 3WTT- delivery vehs &amp; freightWTT- HGV (all diesel)Articulated (&gt;3.5 - 33t)0% Ladenmiles</v>
      </c>
      <c r="K1472" t="s">
        <v>1091</v>
      </c>
      <c r="L1472" s="125">
        <v>0.24112</v>
      </c>
      <c r="M1472" t="s">
        <v>1514</v>
      </c>
      <c r="N1472" t="s">
        <v>1509</v>
      </c>
      <c r="O1472">
        <v>2021</v>
      </c>
    </row>
    <row r="1473" spans="1:15" hidden="1">
      <c r="A1473" t="s">
        <v>497</v>
      </c>
      <c r="B1473" t="s">
        <v>1426</v>
      </c>
      <c r="C1473" t="s">
        <v>1428</v>
      </c>
      <c r="D1473" t="s">
        <v>225</v>
      </c>
      <c r="F1473" t="s">
        <v>1370</v>
      </c>
      <c r="G1473" t="s">
        <v>205</v>
      </c>
      <c r="H1473" t="s">
        <v>205</v>
      </c>
      <c r="I1473" t="s">
        <v>573</v>
      </c>
      <c r="J1473" t="str">
        <f t="shared" si="29"/>
        <v>Scope 3WTT- delivery vehs &amp; freightWTT- HGV (all diesel)Articulated (&gt;3.5 - 33t)0% Ladentonne.km</v>
      </c>
      <c r="K1473" t="s">
        <v>1092</v>
      </c>
      <c r="L1473" s="138"/>
      <c r="M1473" t="s">
        <v>1514</v>
      </c>
      <c r="N1473" t="s">
        <v>1509</v>
      </c>
      <c r="O1473">
        <v>2021</v>
      </c>
    </row>
    <row r="1474" spans="1:15" hidden="1">
      <c r="A1474" t="s">
        <v>497</v>
      </c>
      <c r="B1474" t="s">
        <v>1426</v>
      </c>
      <c r="C1474" t="s">
        <v>1428</v>
      </c>
      <c r="D1474" t="s">
        <v>225</v>
      </c>
      <c r="F1474" t="s">
        <v>1371</v>
      </c>
      <c r="G1474" t="s">
        <v>473</v>
      </c>
      <c r="H1474" t="s">
        <v>473</v>
      </c>
      <c r="I1474" t="s">
        <v>573</v>
      </c>
      <c r="J1474" t="str">
        <f t="shared" si="29"/>
        <v>Scope 3WTT- delivery vehs &amp; freightWTT- HGV (all diesel)Articulated (&gt;3.5 - 33t)50% Ladenkm</v>
      </c>
      <c r="K1474" t="s">
        <v>1090</v>
      </c>
      <c r="L1474" s="125">
        <v>0.18728</v>
      </c>
      <c r="M1474" t="s">
        <v>1514</v>
      </c>
      <c r="N1474" t="s">
        <v>1509</v>
      </c>
      <c r="O1474">
        <v>2021</v>
      </c>
    </row>
    <row r="1475" spans="1:15" hidden="1">
      <c r="A1475" t="s">
        <v>497</v>
      </c>
      <c r="B1475" t="s">
        <v>1426</v>
      </c>
      <c r="C1475" t="s">
        <v>1428</v>
      </c>
      <c r="D1475" t="s">
        <v>225</v>
      </c>
      <c r="F1475" t="s">
        <v>1371</v>
      </c>
      <c r="G1475" t="s">
        <v>1353</v>
      </c>
      <c r="H1475" t="s">
        <v>1353</v>
      </c>
      <c r="I1475" t="s">
        <v>573</v>
      </c>
      <c r="J1475" t="str">
        <f t="shared" ref="J1475:J1538" si="30">CONCATENATE(A1475,B1475,C1475,D1475,E1475,F1475,G1475)</f>
        <v>Scope 3WTT- delivery vehs &amp; freightWTT- HGV (all diesel)Articulated (&gt;3.5 - 33t)50% Ladenmiles</v>
      </c>
      <c r="K1475" t="s">
        <v>1091</v>
      </c>
      <c r="L1475" s="125">
        <v>0.30141000000000001</v>
      </c>
      <c r="M1475" t="s">
        <v>1514</v>
      </c>
      <c r="N1475" t="s">
        <v>1509</v>
      </c>
      <c r="O1475">
        <v>2021</v>
      </c>
    </row>
    <row r="1476" spans="1:15" hidden="1">
      <c r="A1476" t="s">
        <v>497</v>
      </c>
      <c r="B1476" t="s">
        <v>1426</v>
      </c>
      <c r="C1476" t="s">
        <v>1428</v>
      </c>
      <c r="D1476" t="s">
        <v>225</v>
      </c>
      <c r="F1476" t="s">
        <v>1371</v>
      </c>
      <c r="G1476" t="s">
        <v>205</v>
      </c>
      <c r="H1476" t="s">
        <v>205</v>
      </c>
      <c r="I1476" t="s">
        <v>573</v>
      </c>
      <c r="J1476" t="str">
        <f t="shared" si="30"/>
        <v>Scope 3WTT- delivery vehs &amp; freightWTT- HGV (all diesel)Articulated (&gt;3.5 - 33t)50% Ladentonne.km</v>
      </c>
      <c r="K1476" t="s">
        <v>1092</v>
      </c>
      <c r="L1476" s="125">
        <v>2.9489999999999999E-2</v>
      </c>
      <c r="M1476" t="s">
        <v>1514</v>
      </c>
      <c r="N1476" t="s">
        <v>1509</v>
      </c>
      <c r="O1476">
        <v>2021</v>
      </c>
    </row>
    <row r="1477" spans="1:15" hidden="1">
      <c r="A1477" t="s">
        <v>497</v>
      </c>
      <c r="B1477" t="s">
        <v>1426</v>
      </c>
      <c r="C1477" t="s">
        <v>1428</v>
      </c>
      <c r="D1477" t="s">
        <v>225</v>
      </c>
      <c r="F1477" t="s">
        <v>1372</v>
      </c>
      <c r="G1477" t="s">
        <v>473</v>
      </c>
      <c r="H1477" t="s">
        <v>473</v>
      </c>
      <c r="I1477" t="s">
        <v>573</v>
      </c>
      <c r="J1477" t="str">
        <f t="shared" si="30"/>
        <v>Scope 3WTT- delivery vehs &amp; freightWTT- HGV (all diesel)Articulated (&gt;3.5 - 33t)100% Ladenkm</v>
      </c>
      <c r="K1477" t="s">
        <v>1090</v>
      </c>
      <c r="L1477" s="125">
        <v>0.22474</v>
      </c>
      <c r="M1477" t="s">
        <v>1514</v>
      </c>
      <c r="N1477" t="s">
        <v>1509</v>
      </c>
      <c r="O1477">
        <v>2021</v>
      </c>
    </row>
    <row r="1478" spans="1:15" hidden="1">
      <c r="A1478" t="s">
        <v>497</v>
      </c>
      <c r="B1478" t="s">
        <v>1426</v>
      </c>
      <c r="C1478" t="s">
        <v>1428</v>
      </c>
      <c r="D1478" t="s">
        <v>225</v>
      </c>
      <c r="F1478" t="s">
        <v>1372</v>
      </c>
      <c r="G1478" t="s">
        <v>1353</v>
      </c>
      <c r="H1478" t="s">
        <v>1353</v>
      </c>
      <c r="I1478" t="s">
        <v>573</v>
      </c>
      <c r="J1478" t="str">
        <f t="shared" si="30"/>
        <v>Scope 3WTT- delivery vehs &amp; freightWTT- HGV (all diesel)Articulated (&gt;3.5 - 33t)100% Ladenmiles</v>
      </c>
      <c r="K1478" t="s">
        <v>1091</v>
      </c>
      <c r="L1478" s="125">
        <v>0.36169000000000001</v>
      </c>
      <c r="M1478" t="s">
        <v>1514</v>
      </c>
      <c r="N1478" t="s">
        <v>1509</v>
      </c>
      <c r="O1478">
        <v>2021</v>
      </c>
    </row>
    <row r="1479" spans="1:15" hidden="1">
      <c r="A1479" t="s">
        <v>497</v>
      </c>
      <c r="B1479" t="s">
        <v>1426</v>
      </c>
      <c r="C1479" t="s">
        <v>1428</v>
      </c>
      <c r="D1479" t="s">
        <v>225</v>
      </c>
      <c r="F1479" t="s">
        <v>1372</v>
      </c>
      <c r="G1479" t="s">
        <v>205</v>
      </c>
      <c r="H1479" t="s">
        <v>205</v>
      </c>
      <c r="I1479" t="s">
        <v>573</v>
      </c>
      <c r="J1479" t="str">
        <f t="shared" si="30"/>
        <v>Scope 3WTT- delivery vehs &amp; freightWTT- HGV (all diesel)Articulated (&gt;3.5 - 33t)100% Ladentonne.km</v>
      </c>
      <c r="K1479" t="s">
        <v>1092</v>
      </c>
      <c r="L1479" s="125">
        <v>1.7690000000000001E-2</v>
      </c>
      <c r="M1479" t="s">
        <v>1514</v>
      </c>
      <c r="N1479" t="s">
        <v>1509</v>
      </c>
      <c r="O1479">
        <v>2021</v>
      </c>
    </row>
    <row r="1480" spans="1:15" hidden="1">
      <c r="A1480" t="s">
        <v>497</v>
      </c>
      <c r="B1480" t="s">
        <v>1426</v>
      </c>
      <c r="C1480" t="s">
        <v>1428</v>
      </c>
      <c r="D1480" t="s">
        <v>225</v>
      </c>
      <c r="F1480" t="s">
        <v>1373</v>
      </c>
      <c r="G1480" t="s">
        <v>473</v>
      </c>
      <c r="H1480" t="s">
        <v>473</v>
      </c>
      <c r="I1480" t="s">
        <v>573</v>
      </c>
      <c r="J1480" t="str">
        <f t="shared" si="30"/>
        <v>Scope 3WTT- delivery vehs &amp; freightWTT- HGV (all diesel)Articulated (&gt;3.5 - 33t)Average ladenkm</v>
      </c>
      <c r="K1480" t="s">
        <v>1090</v>
      </c>
      <c r="L1480" s="125">
        <v>0.18579000000000001</v>
      </c>
      <c r="M1480" t="s">
        <v>1514</v>
      </c>
      <c r="N1480" t="s">
        <v>1509</v>
      </c>
      <c r="O1480">
        <v>2021</v>
      </c>
    </row>
    <row r="1481" spans="1:15" hidden="1">
      <c r="A1481" t="s">
        <v>497</v>
      </c>
      <c r="B1481" t="s">
        <v>1426</v>
      </c>
      <c r="C1481" t="s">
        <v>1428</v>
      </c>
      <c r="D1481" t="s">
        <v>225</v>
      </c>
      <c r="F1481" t="s">
        <v>1373</v>
      </c>
      <c r="G1481" t="s">
        <v>1353</v>
      </c>
      <c r="H1481" t="s">
        <v>1353</v>
      </c>
      <c r="I1481" t="s">
        <v>573</v>
      </c>
      <c r="J1481" t="str">
        <f t="shared" si="30"/>
        <v>Scope 3WTT- delivery vehs &amp; freightWTT- HGV (all diesel)Articulated (&gt;3.5 - 33t)Average ladenmiles</v>
      </c>
      <c r="K1481" t="s">
        <v>1091</v>
      </c>
      <c r="L1481" s="125">
        <v>0.29898999999999998</v>
      </c>
      <c r="M1481" t="s">
        <v>1514</v>
      </c>
      <c r="N1481" t="s">
        <v>1509</v>
      </c>
      <c r="O1481">
        <v>2021</v>
      </c>
    </row>
    <row r="1482" spans="1:15" hidden="1">
      <c r="A1482" t="s">
        <v>497</v>
      </c>
      <c r="B1482" t="s">
        <v>1426</v>
      </c>
      <c r="C1482" t="s">
        <v>1428</v>
      </c>
      <c r="D1482" t="s">
        <v>225</v>
      </c>
      <c r="F1482" t="s">
        <v>1373</v>
      </c>
      <c r="G1482" t="s">
        <v>205</v>
      </c>
      <c r="H1482" t="s">
        <v>205</v>
      </c>
      <c r="I1482" t="s">
        <v>573</v>
      </c>
      <c r="J1482" t="str">
        <f t="shared" si="30"/>
        <v>Scope 3WTT- delivery vehs &amp; freightWTT- HGV (all diesel)Articulated (&gt;3.5 - 33t)Average ladentonne.km</v>
      </c>
      <c r="K1482" t="s">
        <v>1092</v>
      </c>
      <c r="L1482" s="125">
        <v>3.0470000000000001E-2</v>
      </c>
      <c r="M1482" t="s">
        <v>1514</v>
      </c>
      <c r="N1482" t="s">
        <v>1509</v>
      </c>
      <c r="O1482">
        <v>2021</v>
      </c>
    </row>
    <row r="1483" spans="1:15" hidden="1">
      <c r="A1483" t="s">
        <v>497</v>
      </c>
      <c r="B1483" t="s">
        <v>1426</v>
      </c>
      <c r="C1483" t="s">
        <v>1428</v>
      </c>
      <c r="D1483" t="s">
        <v>226</v>
      </c>
      <c r="F1483" t="s">
        <v>1370</v>
      </c>
      <c r="G1483" t="s">
        <v>473</v>
      </c>
      <c r="H1483" t="s">
        <v>473</v>
      </c>
      <c r="I1483" t="s">
        <v>573</v>
      </c>
      <c r="J1483" t="str">
        <f t="shared" si="30"/>
        <v>Scope 3WTT- delivery vehs &amp; freightWTT- HGV (all diesel)Articulated (&gt;33t)0% Ladenkm</v>
      </c>
      <c r="K1483" t="s">
        <v>1093</v>
      </c>
      <c r="L1483" s="125">
        <v>0.15568000000000001</v>
      </c>
      <c r="M1483" t="s">
        <v>1514</v>
      </c>
      <c r="N1483" t="s">
        <v>1509</v>
      </c>
      <c r="O1483">
        <v>2021</v>
      </c>
    </row>
    <row r="1484" spans="1:15" hidden="1">
      <c r="A1484" t="s">
        <v>497</v>
      </c>
      <c r="B1484" t="s">
        <v>1426</v>
      </c>
      <c r="C1484" t="s">
        <v>1428</v>
      </c>
      <c r="D1484" t="s">
        <v>226</v>
      </c>
      <c r="F1484" t="s">
        <v>1370</v>
      </c>
      <c r="G1484" t="s">
        <v>1353</v>
      </c>
      <c r="H1484" t="s">
        <v>1353</v>
      </c>
      <c r="I1484" t="s">
        <v>573</v>
      </c>
      <c r="J1484" t="str">
        <f t="shared" si="30"/>
        <v>Scope 3WTT- delivery vehs &amp; freightWTT- HGV (all diesel)Articulated (&gt;33t)0% Ladenmiles</v>
      </c>
      <c r="K1484" t="s">
        <v>1094</v>
      </c>
      <c r="L1484" s="125">
        <v>0.25053999999999998</v>
      </c>
      <c r="M1484" t="s">
        <v>1514</v>
      </c>
      <c r="N1484" t="s">
        <v>1509</v>
      </c>
      <c r="O1484">
        <v>2021</v>
      </c>
    </row>
    <row r="1485" spans="1:15" hidden="1">
      <c r="A1485" t="s">
        <v>497</v>
      </c>
      <c r="B1485" t="s">
        <v>1426</v>
      </c>
      <c r="C1485" t="s">
        <v>1428</v>
      </c>
      <c r="D1485" t="s">
        <v>226</v>
      </c>
      <c r="F1485" t="s">
        <v>1370</v>
      </c>
      <c r="G1485" t="s">
        <v>205</v>
      </c>
      <c r="H1485" t="s">
        <v>205</v>
      </c>
      <c r="I1485" t="s">
        <v>573</v>
      </c>
      <c r="J1485" t="str">
        <f t="shared" si="30"/>
        <v>Scope 3WTT- delivery vehs &amp; freightWTT- HGV (all diesel)Articulated (&gt;33t)0% Ladentonne.km</v>
      </c>
      <c r="K1485" t="s">
        <v>1095</v>
      </c>
      <c r="L1485" s="138"/>
      <c r="M1485" t="s">
        <v>1514</v>
      </c>
      <c r="N1485" t="s">
        <v>1509</v>
      </c>
      <c r="O1485">
        <v>2021</v>
      </c>
    </row>
    <row r="1486" spans="1:15" hidden="1">
      <c r="A1486" t="s">
        <v>497</v>
      </c>
      <c r="B1486" t="s">
        <v>1426</v>
      </c>
      <c r="C1486" t="s">
        <v>1428</v>
      </c>
      <c r="D1486" t="s">
        <v>226</v>
      </c>
      <c r="F1486" t="s">
        <v>1371</v>
      </c>
      <c r="G1486" t="s">
        <v>473</v>
      </c>
      <c r="H1486" t="s">
        <v>473</v>
      </c>
      <c r="I1486" t="s">
        <v>573</v>
      </c>
      <c r="J1486" t="str">
        <f t="shared" si="30"/>
        <v>Scope 3WTT- delivery vehs &amp; freightWTT- HGV (all diesel)Articulated (&gt;33t)50% Ladenkm</v>
      </c>
      <c r="K1486" t="s">
        <v>1093</v>
      </c>
      <c r="L1486" s="125">
        <v>0.20757</v>
      </c>
      <c r="M1486" t="s">
        <v>1514</v>
      </c>
      <c r="N1486" t="s">
        <v>1509</v>
      </c>
      <c r="O1486">
        <v>2021</v>
      </c>
    </row>
    <row r="1487" spans="1:15" hidden="1">
      <c r="A1487" t="s">
        <v>497</v>
      </c>
      <c r="B1487" t="s">
        <v>1426</v>
      </c>
      <c r="C1487" t="s">
        <v>1428</v>
      </c>
      <c r="D1487" t="s">
        <v>226</v>
      </c>
      <c r="F1487" t="s">
        <v>1371</v>
      </c>
      <c r="G1487" t="s">
        <v>1353</v>
      </c>
      <c r="H1487" t="s">
        <v>1353</v>
      </c>
      <c r="I1487" t="s">
        <v>573</v>
      </c>
      <c r="J1487" t="str">
        <f t="shared" si="30"/>
        <v>Scope 3WTT- delivery vehs &amp; freightWTT- HGV (all diesel)Articulated (&gt;33t)50% Ladenmiles</v>
      </c>
      <c r="K1487" t="s">
        <v>1094</v>
      </c>
      <c r="L1487" s="125">
        <v>0.33405000000000001</v>
      </c>
      <c r="M1487" t="s">
        <v>1514</v>
      </c>
      <c r="N1487" t="s">
        <v>1509</v>
      </c>
      <c r="O1487">
        <v>2021</v>
      </c>
    </row>
    <row r="1488" spans="1:15" hidden="1">
      <c r="A1488" t="s">
        <v>497</v>
      </c>
      <c r="B1488" t="s">
        <v>1426</v>
      </c>
      <c r="C1488" t="s">
        <v>1428</v>
      </c>
      <c r="D1488" t="s">
        <v>226</v>
      </c>
      <c r="F1488" t="s">
        <v>1371</v>
      </c>
      <c r="G1488" t="s">
        <v>205</v>
      </c>
      <c r="H1488" t="s">
        <v>205</v>
      </c>
      <c r="I1488" t="s">
        <v>573</v>
      </c>
      <c r="J1488" t="str">
        <f t="shared" si="30"/>
        <v>Scope 3WTT- delivery vehs &amp; freightWTT- HGV (all diesel)Articulated (&gt;33t)50% Ladentonne.km</v>
      </c>
      <c r="K1488" t="s">
        <v>1095</v>
      </c>
      <c r="L1488" s="125">
        <v>2.2880000000000001E-2</v>
      </c>
      <c r="M1488" t="s">
        <v>1514</v>
      </c>
      <c r="N1488" t="s">
        <v>1509</v>
      </c>
      <c r="O1488">
        <v>2021</v>
      </c>
    </row>
    <row r="1489" spans="1:15" hidden="1">
      <c r="A1489" t="s">
        <v>497</v>
      </c>
      <c r="B1489" t="s">
        <v>1426</v>
      </c>
      <c r="C1489" t="s">
        <v>1428</v>
      </c>
      <c r="D1489" t="s">
        <v>226</v>
      </c>
      <c r="F1489" t="s">
        <v>1372</v>
      </c>
      <c r="G1489" t="s">
        <v>473</v>
      </c>
      <c r="H1489" t="s">
        <v>473</v>
      </c>
      <c r="I1489" t="s">
        <v>573</v>
      </c>
      <c r="J1489" t="str">
        <f t="shared" si="30"/>
        <v>Scope 3WTT- delivery vehs &amp; freightWTT- HGV (all diesel)Articulated (&gt;33t)100% Ladenkm</v>
      </c>
      <c r="K1489" t="s">
        <v>1093</v>
      </c>
      <c r="L1489" s="125">
        <v>0.25946000000000002</v>
      </c>
      <c r="M1489" t="s">
        <v>1514</v>
      </c>
      <c r="N1489" t="s">
        <v>1509</v>
      </c>
      <c r="O1489">
        <v>2021</v>
      </c>
    </row>
    <row r="1490" spans="1:15" hidden="1">
      <c r="A1490" t="s">
        <v>497</v>
      </c>
      <c r="B1490" t="s">
        <v>1426</v>
      </c>
      <c r="C1490" t="s">
        <v>1428</v>
      </c>
      <c r="D1490" t="s">
        <v>226</v>
      </c>
      <c r="F1490" t="s">
        <v>1372</v>
      </c>
      <c r="G1490" t="s">
        <v>1353</v>
      </c>
      <c r="H1490" t="s">
        <v>1353</v>
      </c>
      <c r="I1490" t="s">
        <v>573</v>
      </c>
      <c r="J1490" t="str">
        <f t="shared" si="30"/>
        <v>Scope 3WTT- delivery vehs &amp; freightWTT- HGV (all diesel)Articulated (&gt;33t)100% Ladenmiles</v>
      </c>
      <c r="K1490" t="s">
        <v>1094</v>
      </c>
      <c r="L1490" s="125">
        <v>0.41755999999999999</v>
      </c>
      <c r="M1490" t="s">
        <v>1514</v>
      </c>
      <c r="N1490" t="s">
        <v>1509</v>
      </c>
      <c r="O1490">
        <v>2021</v>
      </c>
    </row>
    <row r="1491" spans="1:15" hidden="1">
      <c r="A1491" t="s">
        <v>497</v>
      </c>
      <c r="B1491" t="s">
        <v>1426</v>
      </c>
      <c r="C1491" t="s">
        <v>1428</v>
      </c>
      <c r="D1491" t="s">
        <v>226</v>
      </c>
      <c r="F1491" t="s">
        <v>1372</v>
      </c>
      <c r="G1491" t="s">
        <v>205</v>
      </c>
      <c r="H1491" t="s">
        <v>205</v>
      </c>
      <c r="I1491" t="s">
        <v>573</v>
      </c>
      <c r="J1491" t="str">
        <f t="shared" si="30"/>
        <v>Scope 3WTT- delivery vehs &amp; freightWTT- HGV (all diesel)Articulated (&gt;33t)100% Ladentonne.km</v>
      </c>
      <c r="K1491" t="s">
        <v>1095</v>
      </c>
      <c r="L1491" s="125">
        <v>1.43E-2</v>
      </c>
      <c r="M1491" t="s">
        <v>1514</v>
      </c>
      <c r="N1491" t="s">
        <v>1509</v>
      </c>
      <c r="O1491">
        <v>2021</v>
      </c>
    </row>
    <row r="1492" spans="1:15" hidden="1">
      <c r="A1492" t="s">
        <v>497</v>
      </c>
      <c r="B1492" t="s">
        <v>1426</v>
      </c>
      <c r="C1492" t="s">
        <v>1428</v>
      </c>
      <c r="D1492" t="s">
        <v>226</v>
      </c>
      <c r="F1492" t="s">
        <v>1373</v>
      </c>
      <c r="G1492" t="s">
        <v>473</v>
      </c>
      <c r="H1492" t="s">
        <v>473</v>
      </c>
      <c r="I1492" t="s">
        <v>573</v>
      </c>
      <c r="J1492" t="str">
        <f t="shared" si="30"/>
        <v>Scope 3WTT- delivery vehs &amp; freightWTT- HGV (all diesel)Articulated (&gt;33t)Average ladenkm</v>
      </c>
      <c r="K1492" t="s">
        <v>1093</v>
      </c>
      <c r="L1492" s="125">
        <v>0.22106000000000001</v>
      </c>
      <c r="M1492" t="s">
        <v>1514</v>
      </c>
      <c r="N1492" t="s">
        <v>1509</v>
      </c>
      <c r="O1492">
        <v>2021</v>
      </c>
    </row>
    <row r="1493" spans="1:15" hidden="1">
      <c r="A1493" t="s">
        <v>497</v>
      </c>
      <c r="B1493" t="s">
        <v>1426</v>
      </c>
      <c r="C1493" t="s">
        <v>1428</v>
      </c>
      <c r="D1493" t="s">
        <v>226</v>
      </c>
      <c r="F1493" t="s">
        <v>1373</v>
      </c>
      <c r="G1493" t="s">
        <v>1353</v>
      </c>
      <c r="H1493" t="s">
        <v>1353</v>
      </c>
      <c r="I1493" t="s">
        <v>573</v>
      </c>
      <c r="J1493" t="str">
        <f t="shared" si="30"/>
        <v>Scope 3WTT- delivery vehs &amp; freightWTT- HGV (all diesel)Articulated (&gt;33t)Average ladenmiles</v>
      </c>
      <c r="K1493" t="s">
        <v>1094</v>
      </c>
      <c r="L1493" s="125">
        <v>0.35576999999999998</v>
      </c>
      <c r="M1493" t="s">
        <v>1514</v>
      </c>
      <c r="N1493" t="s">
        <v>1509</v>
      </c>
      <c r="O1493">
        <v>2021</v>
      </c>
    </row>
    <row r="1494" spans="1:15" hidden="1">
      <c r="A1494" t="s">
        <v>497</v>
      </c>
      <c r="B1494" t="s">
        <v>1426</v>
      </c>
      <c r="C1494" t="s">
        <v>1428</v>
      </c>
      <c r="D1494" t="s">
        <v>226</v>
      </c>
      <c r="F1494" t="s">
        <v>1373</v>
      </c>
      <c r="G1494" t="s">
        <v>205</v>
      </c>
      <c r="H1494" t="s">
        <v>205</v>
      </c>
      <c r="I1494" t="s">
        <v>573</v>
      </c>
      <c r="J1494" t="str">
        <f t="shared" si="30"/>
        <v>Scope 3WTT- delivery vehs &amp; freightWTT- HGV (all diesel)Articulated (&gt;33t)Average ladentonne.km</v>
      </c>
      <c r="K1494" t="s">
        <v>1095</v>
      </c>
      <c r="L1494" s="125">
        <v>1.934E-2</v>
      </c>
      <c r="M1494" t="s">
        <v>1514</v>
      </c>
      <c r="N1494" t="s">
        <v>1509</v>
      </c>
      <c r="O1494">
        <v>2021</v>
      </c>
    </row>
    <row r="1495" spans="1:15" hidden="1">
      <c r="A1495" t="s">
        <v>497</v>
      </c>
      <c r="B1495" t="s">
        <v>1426</v>
      </c>
      <c r="C1495" t="s">
        <v>1428</v>
      </c>
      <c r="D1495" t="s">
        <v>227</v>
      </c>
      <c r="F1495" t="s">
        <v>1370</v>
      </c>
      <c r="G1495" t="s">
        <v>473</v>
      </c>
      <c r="H1495" t="s">
        <v>473</v>
      </c>
      <c r="I1495" t="s">
        <v>573</v>
      </c>
      <c r="J1495" t="str">
        <f t="shared" si="30"/>
        <v>Scope 3WTT- delivery vehs &amp; freightWTT- HGV (all diesel)All artics0% Ladenkm</v>
      </c>
      <c r="K1495" t="s">
        <v>1096</v>
      </c>
      <c r="L1495" s="125">
        <v>0.15543999999999999</v>
      </c>
      <c r="M1495" t="s">
        <v>1514</v>
      </c>
      <c r="N1495" t="s">
        <v>1509</v>
      </c>
      <c r="O1495">
        <v>2021</v>
      </c>
    </row>
    <row r="1496" spans="1:15" hidden="1">
      <c r="A1496" t="s">
        <v>497</v>
      </c>
      <c r="B1496" t="s">
        <v>1426</v>
      </c>
      <c r="C1496" t="s">
        <v>1428</v>
      </c>
      <c r="D1496" t="s">
        <v>227</v>
      </c>
      <c r="F1496" t="s">
        <v>1370</v>
      </c>
      <c r="G1496" t="s">
        <v>1353</v>
      </c>
      <c r="H1496" t="s">
        <v>1353</v>
      </c>
      <c r="I1496" t="s">
        <v>573</v>
      </c>
      <c r="J1496" t="str">
        <f t="shared" si="30"/>
        <v>Scope 3WTT- delivery vehs &amp; freightWTT- HGV (all diesel)All artics0% Ladenmiles</v>
      </c>
      <c r="K1496" t="s">
        <v>1097</v>
      </c>
      <c r="L1496" s="125">
        <v>0.25014999999999998</v>
      </c>
      <c r="M1496" t="s">
        <v>1514</v>
      </c>
      <c r="N1496" t="s">
        <v>1509</v>
      </c>
      <c r="O1496">
        <v>2021</v>
      </c>
    </row>
    <row r="1497" spans="1:15" hidden="1">
      <c r="A1497" t="s">
        <v>497</v>
      </c>
      <c r="B1497" t="s">
        <v>1426</v>
      </c>
      <c r="C1497" t="s">
        <v>1428</v>
      </c>
      <c r="D1497" t="s">
        <v>227</v>
      </c>
      <c r="F1497" t="s">
        <v>1370</v>
      </c>
      <c r="G1497" t="s">
        <v>205</v>
      </c>
      <c r="H1497" t="s">
        <v>205</v>
      </c>
      <c r="I1497" t="s">
        <v>573</v>
      </c>
      <c r="J1497" t="str">
        <f t="shared" si="30"/>
        <v>Scope 3WTT- delivery vehs &amp; freightWTT- HGV (all diesel)All artics0% Ladentonne.km</v>
      </c>
      <c r="K1497" t="s">
        <v>1098</v>
      </c>
      <c r="L1497" s="138"/>
      <c r="M1497" t="s">
        <v>1514</v>
      </c>
      <c r="N1497" t="s">
        <v>1509</v>
      </c>
      <c r="O1497">
        <v>2021</v>
      </c>
    </row>
    <row r="1498" spans="1:15" hidden="1">
      <c r="A1498" t="s">
        <v>497</v>
      </c>
      <c r="B1498" t="s">
        <v>1426</v>
      </c>
      <c r="C1498" t="s">
        <v>1428</v>
      </c>
      <c r="D1498" t="s">
        <v>227</v>
      </c>
      <c r="F1498" t="s">
        <v>1371</v>
      </c>
      <c r="G1498" t="s">
        <v>473</v>
      </c>
      <c r="H1498" t="s">
        <v>473</v>
      </c>
      <c r="I1498" t="s">
        <v>573</v>
      </c>
      <c r="J1498" t="str">
        <f t="shared" si="30"/>
        <v>Scope 3WTT- delivery vehs &amp; freightWTT- HGV (all diesel)All artics50% Ladenkm</v>
      </c>
      <c r="K1498" t="s">
        <v>1096</v>
      </c>
      <c r="L1498" s="125">
        <v>0.20674000000000001</v>
      </c>
      <c r="M1498" t="s">
        <v>1514</v>
      </c>
      <c r="N1498" t="s">
        <v>1509</v>
      </c>
      <c r="O1498">
        <v>2021</v>
      </c>
    </row>
    <row r="1499" spans="1:15" hidden="1">
      <c r="A1499" t="s">
        <v>497</v>
      </c>
      <c r="B1499" t="s">
        <v>1426</v>
      </c>
      <c r="C1499" t="s">
        <v>1428</v>
      </c>
      <c r="D1499" t="s">
        <v>227</v>
      </c>
      <c r="F1499" t="s">
        <v>1371</v>
      </c>
      <c r="G1499" t="s">
        <v>1353</v>
      </c>
      <c r="H1499" t="s">
        <v>1353</v>
      </c>
      <c r="I1499" t="s">
        <v>573</v>
      </c>
      <c r="J1499" t="str">
        <f t="shared" si="30"/>
        <v>Scope 3WTT- delivery vehs &amp; freightWTT- HGV (all diesel)All artics50% Ladenmiles</v>
      </c>
      <c r="K1499" t="s">
        <v>1097</v>
      </c>
      <c r="L1499" s="125">
        <v>0.33271000000000001</v>
      </c>
      <c r="M1499" t="s">
        <v>1514</v>
      </c>
      <c r="N1499" t="s">
        <v>1509</v>
      </c>
      <c r="O1499">
        <v>2021</v>
      </c>
    </row>
    <row r="1500" spans="1:15" hidden="1">
      <c r="A1500" t="s">
        <v>497</v>
      </c>
      <c r="B1500" t="s">
        <v>1426</v>
      </c>
      <c r="C1500" t="s">
        <v>1428</v>
      </c>
      <c r="D1500" t="s">
        <v>227</v>
      </c>
      <c r="F1500" t="s">
        <v>1371</v>
      </c>
      <c r="G1500" t="s">
        <v>205</v>
      </c>
      <c r="H1500" t="s">
        <v>205</v>
      </c>
      <c r="I1500" t="s">
        <v>573</v>
      </c>
      <c r="J1500" t="str">
        <f t="shared" si="30"/>
        <v>Scope 3WTT- delivery vehs &amp; freightWTT- HGV (all diesel)All artics50% Ladentonne.km</v>
      </c>
      <c r="K1500" t="s">
        <v>1098</v>
      </c>
      <c r="L1500" s="125">
        <v>2.3029999999999998E-2</v>
      </c>
      <c r="M1500" t="s">
        <v>1514</v>
      </c>
      <c r="N1500" t="s">
        <v>1509</v>
      </c>
      <c r="O1500">
        <v>2021</v>
      </c>
    </row>
    <row r="1501" spans="1:15" hidden="1">
      <c r="A1501" t="s">
        <v>497</v>
      </c>
      <c r="B1501" t="s">
        <v>1426</v>
      </c>
      <c r="C1501" t="s">
        <v>1428</v>
      </c>
      <c r="D1501" t="s">
        <v>227</v>
      </c>
      <c r="F1501" t="s">
        <v>1372</v>
      </c>
      <c r="G1501" t="s">
        <v>473</v>
      </c>
      <c r="H1501" t="s">
        <v>473</v>
      </c>
      <c r="I1501" t="s">
        <v>573</v>
      </c>
      <c r="J1501" t="str">
        <f t="shared" si="30"/>
        <v>Scope 3WTT- delivery vehs &amp; freightWTT- HGV (all diesel)All artics100% Ladenkm</v>
      </c>
      <c r="K1501" t="s">
        <v>1096</v>
      </c>
      <c r="L1501" s="125">
        <v>0.25803999999999999</v>
      </c>
      <c r="M1501" t="s">
        <v>1514</v>
      </c>
      <c r="N1501" t="s">
        <v>1509</v>
      </c>
      <c r="O1501">
        <v>2021</v>
      </c>
    </row>
    <row r="1502" spans="1:15" hidden="1">
      <c r="A1502" t="s">
        <v>497</v>
      </c>
      <c r="B1502" t="s">
        <v>1426</v>
      </c>
      <c r="C1502" t="s">
        <v>1428</v>
      </c>
      <c r="D1502" t="s">
        <v>227</v>
      </c>
      <c r="F1502" t="s">
        <v>1372</v>
      </c>
      <c r="G1502" t="s">
        <v>1353</v>
      </c>
      <c r="H1502" t="s">
        <v>1353</v>
      </c>
      <c r="I1502" t="s">
        <v>573</v>
      </c>
      <c r="J1502" t="str">
        <f t="shared" si="30"/>
        <v>Scope 3WTT- delivery vehs &amp; freightWTT- HGV (all diesel)All artics100% Ladenmiles</v>
      </c>
      <c r="K1502" t="s">
        <v>1097</v>
      </c>
      <c r="L1502" s="125">
        <v>0.41527999999999998</v>
      </c>
      <c r="M1502" t="s">
        <v>1514</v>
      </c>
      <c r="N1502" t="s">
        <v>1509</v>
      </c>
      <c r="O1502">
        <v>2021</v>
      </c>
    </row>
    <row r="1503" spans="1:15" hidden="1">
      <c r="A1503" t="s">
        <v>497</v>
      </c>
      <c r="B1503" t="s">
        <v>1426</v>
      </c>
      <c r="C1503" t="s">
        <v>1428</v>
      </c>
      <c r="D1503" t="s">
        <v>227</v>
      </c>
      <c r="F1503" t="s">
        <v>1372</v>
      </c>
      <c r="G1503" t="s">
        <v>205</v>
      </c>
      <c r="H1503" t="s">
        <v>205</v>
      </c>
      <c r="I1503" t="s">
        <v>573</v>
      </c>
      <c r="J1503" t="str">
        <f t="shared" si="30"/>
        <v>Scope 3WTT- delivery vehs &amp; freightWTT- HGV (all diesel)All artics100% Ladentonne.km</v>
      </c>
      <c r="K1503" t="s">
        <v>1098</v>
      </c>
      <c r="L1503" s="125">
        <v>1.4370000000000001E-2</v>
      </c>
      <c r="M1503" t="s">
        <v>1514</v>
      </c>
      <c r="N1503" t="s">
        <v>1509</v>
      </c>
      <c r="O1503">
        <v>2021</v>
      </c>
    </row>
    <row r="1504" spans="1:15" hidden="1">
      <c r="A1504" t="s">
        <v>497</v>
      </c>
      <c r="B1504" t="s">
        <v>1426</v>
      </c>
      <c r="C1504" t="s">
        <v>1428</v>
      </c>
      <c r="D1504" t="s">
        <v>227</v>
      </c>
      <c r="F1504" t="s">
        <v>1373</v>
      </c>
      <c r="G1504" t="s">
        <v>473</v>
      </c>
      <c r="H1504" t="s">
        <v>473</v>
      </c>
      <c r="I1504" t="s">
        <v>573</v>
      </c>
      <c r="J1504" t="str">
        <f t="shared" si="30"/>
        <v>Scope 3WTT- delivery vehs &amp; freightWTT- HGV (all diesel)All articsAverage ladenkm</v>
      </c>
      <c r="K1504" t="s">
        <v>1096</v>
      </c>
      <c r="L1504" s="125">
        <v>0.21962000000000001</v>
      </c>
      <c r="M1504" t="s">
        <v>1514</v>
      </c>
      <c r="N1504" t="s">
        <v>1509</v>
      </c>
      <c r="O1504">
        <v>2021</v>
      </c>
    </row>
    <row r="1505" spans="1:15" hidden="1">
      <c r="A1505" t="s">
        <v>497</v>
      </c>
      <c r="B1505" t="s">
        <v>1426</v>
      </c>
      <c r="C1505" t="s">
        <v>1428</v>
      </c>
      <c r="D1505" t="s">
        <v>227</v>
      </c>
      <c r="F1505" t="s">
        <v>1373</v>
      </c>
      <c r="G1505" t="s">
        <v>1353</v>
      </c>
      <c r="H1505" t="s">
        <v>1353</v>
      </c>
      <c r="I1505" t="s">
        <v>573</v>
      </c>
      <c r="J1505" t="str">
        <f t="shared" si="30"/>
        <v>Scope 3WTT- delivery vehs &amp; freightWTT- HGV (all diesel)All articsAverage ladenmiles</v>
      </c>
      <c r="K1505" t="s">
        <v>1097</v>
      </c>
      <c r="L1505" s="125">
        <v>0.35343999999999998</v>
      </c>
      <c r="M1505" t="s">
        <v>1514</v>
      </c>
      <c r="N1505" t="s">
        <v>1509</v>
      </c>
      <c r="O1505">
        <v>2021</v>
      </c>
    </row>
    <row r="1506" spans="1:15" hidden="1">
      <c r="A1506" t="s">
        <v>497</v>
      </c>
      <c r="B1506" t="s">
        <v>1426</v>
      </c>
      <c r="C1506" t="s">
        <v>1428</v>
      </c>
      <c r="D1506" t="s">
        <v>227</v>
      </c>
      <c r="F1506" t="s">
        <v>1373</v>
      </c>
      <c r="G1506" t="s">
        <v>205</v>
      </c>
      <c r="H1506" t="s">
        <v>205</v>
      </c>
      <c r="I1506" t="s">
        <v>573</v>
      </c>
      <c r="J1506" t="str">
        <f t="shared" si="30"/>
        <v>Scope 3WTT- delivery vehs &amp; freightWTT- HGV (all diesel)All articsAverage ladentonne.km</v>
      </c>
      <c r="K1506" t="s">
        <v>1098</v>
      </c>
      <c r="L1506" s="125">
        <v>1.959E-2</v>
      </c>
      <c r="M1506" t="s">
        <v>1514</v>
      </c>
      <c r="N1506" t="s">
        <v>1509</v>
      </c>
      <c r="O1506">
        <v>2021</v>
      </c>
    </row>
    <row r="1507" spans="1:15" hidden="1">
      <c r="A1507" t="s">
        <v>497</v>
      </c>
      <c r="B1507" t="s">
        <v>1426</v>
      </c>
      <c r="C1507" t="s">
        <v>1428</v>
      </c>
      <c r="D1507" t="s">
        <v>228</v>
      </c>
      <c r="F1507" t="s">
        <v>1370</v>
      </c>
      <c r="G1507" t="s">
        <v>473</v>
      </c>
      <c r="H1507" t="s">
        <v>473</v>
      </c>
      <c r="I1507" t="s">
        <v>573</v>
      </c>
      <c r="J1507" t="str">
        <f t="shared" si="30"/>
        <v>Scope 3WTT- delivery vehs &amp; freightWTT- HGV (all diesel)All HGVs0% Ladenkm</v>
      </c>
      <c r="K1507" t="s">
        <v>1099</v>
      </c>
      <c r="L1507" s="125">
        <v>0.15772</v>
      </c>
      <c r="M1507" t="s">
        <v>1514</v>
      </c>
      <c r="N1507" t="s">
        <v>1509</v>
      </c>
      <c r="O1507">
        <v>2021</v>
      </c>
    </row>
    <row r="1508" spans="1:15" hidden="1">
      <c r="A1508" t="s">
        <v>497</v>
      </c>
      <c r="B1508" t="s">
        <v>1426</v>
      </c>
      <c r="C1508" t="s">
        <v>1428</v>
      </c>
      <c r="D1508" t="s">
        <v>228</v>
      </c>
      <c r="F1508" t="s">
        <v>1370</v>
      </c>
      <c r="G1508" t="s">
        <v>1353</v>
      </c>
      <c r="H1508" t="s">
        <v>1353</v>
      </c>
      <c r="I1508" t="s">
        <v>573</v>
      </c>
      <c r="J1508" t="str">
        <f t="shared" si="30"/>
        <v>Scope 3WTT- delivery vehs &amp; freightWTT- HGV (all diesel)All HGVs0% Ladenmiles</v>
      </c>
      <c r="K1508" t="s">
        <v>1100</v>
      </c>
      <c r="L1508" s="125">
        <v>0.25383</v>
      </c>
      <c r="M1508" t="s">
        <v>1514</v>
      </c>
      <c r="N1508" t="s">
        <v>1509</v>
      </c>
      <c r="O1508">
        <v>2021</v>
      </c>
    </row>
    <row r="1509" spans="1:15" hidden="1">
      <c r="A1509" t="s">
        <v>497</v>
      </c>
      <c r="B1509" t="s">
        <v>1426</v>
      </c>
      <c r="C1509" t="s">
        <v>1428</v>
      </c>
      <c r="D1509" t="s">
        <v>228</v>
      </c>
      <c r="F1509" t="s">
        <v>1370</v>
      </c>
      <c r="G1509" t="s">
        <v>205</v>
      </c>
      <c r="H1509" t="s">
        <v>205</v>
      </c>
      <c r="I1509" t="s">
        <v>573</v>
      </c>
      <c r="J1509" t="str">
        <f t="shared" si="30"/>
        <v>Scope 3WTT- delivery vehs &amp; freightWTT- HGV (all diesel)All HGVs0% Ladentonne.km</v>
      </c>
      <c r="K1509" t="s">
        <v>1101</v>
      </c>
      <c r="L1509" s="138"/>
      <c r="M1509" t="s">
        <v>1514</v>
      </c>
      <c r="N1509" t="s">
        <v>1509</v>
      </c>
      <c r="O1509">
        <v>2021</v>
      </c>
    </row>
    <row r="1510" spans="1:15" hidden="1">
      <c r="A1510" t="s">
        <v>497</v>
      </c>
      <c r="B1510" t="s">
        <v>1426</v>
      </c>
      <c r="C1510" t="s">
        <v>1428</v>
      </c>
      <c r="D1510" t="s">
        <v>228</v>
      </c>
      <c r="F1510" t="s">
        <v>1371</v>
      </c>
      <c r="G1510" t="s">
        <v>473</v>
      </c>
      <c r="H1510" t="s">
        <v>473</v>
      </c>
      <c r="I1510" t="s">
        <v>573</v>
      </c>
      <c r="J1510" t="str">
        <f t="shared" si="30"/>
        <v>Scope 3WTT- delivery vehs &amp; freightWTT- HGV (all diesel)All HGVs50% Ladenkm</v>
      </c>
      <c r="K1510" t="s">
        <v>1099</v>
      </c>
      <c r="L1510" s="125">
        <v>0.20016</v>
      </c>
      <c r="M1510" t="s">
        <v>1514</v>
      </c>
      <c r="N1510" t="s">
        <v>1509</v>
      </c>
      <c r="O1510">
        <v>2021</v>
      </c>
    </row>
    <row r="1511" spans="1:15" hidden="1">
      <c r="A1511" t="s">
        <v>497</v>
      </c>
      <c r="B1511" t="s">
        <v>1426</v>
      </c>
      <c r="C1511" t="s">
        <v>1428</v>
      </c>
      <c r="D1511" t="s">
        <v>228</v>
      </c>
      <c r="F1511" t="s">
        <v>1371</v>
      </c>
      <c r="G1511" t="s">
        <v>1353</v>
      </c>
      <c r="H1511" t="s">
        <v>1353</v>
      </c>
      <c r="I1511" t="s">
        <v>573</v>
      </c>
      <c r="J1511" t="str">
        <f t="shared" si="30"/>
        <v>Scope 3WTT- delivery vehs &amp; freightWTT- HGV (all diesel)All HGVs50% Ladenmiles</v>
      </c>
      <c r="K1511" t="s">
        <v>1100</v>
      </c>
      <c r="L1511" s="125">
        <v>0.32212000000000002</v>
      </c>
      <c r="M1511" t="s">
        <v>1514</v>
      </c>
      <c r="N1511" t="s">
        <v>1509</v>
      </c>
      <c r="O1511">
        <v>2021</v>
      </c>
    </row>
    <row r="1512" spans="1:15" hidden="1">
      <c r="A1512" t="s">
        <v>497</v>
      </c>
      <c r="B1512" t="s">
        <v>1426</v>
      </c>
      <c r="C1512" t="s">
        <v>1428</v>
      </c>
      <c r="D1512" t="s">
        <v>228</v>
      </c>
      <c r="F1512" t="s">
        <v>1371</v>
      </c>
      <c r="G1512" t="s">
        <v>205</v>
      </c>
      <c r="H1512" t="s">
        <v>205</v>
      </c>
      <c r="I1512" t="s">
        <v>573</v>
      </c>
      <c r="J1512" t="str">
        <f t="shared" si="30"/>
        <v>Scope 3WTT- delivery vehs &amp; freightWTT- HGV (all diesel)All HGVs50% Ladentonne.km</v>
      </c>
      <c r="K1512" t="s">
        <v>1101</v>
      </c>
      <c r="L1512" s="125">
        <v>2.9360000000000001E-2</v>
      </c>
      <c r="M1512" t="s">
        <v>1514</v>
      </c>
      <c r="N1512" t="s">
        <v>1509</v>
      </c>
      <c r="O1512">
        <v>2021</v>
      </c>
    </row>
    <row r="1513" spans="1:15" hidden="1">
      <c r="A1513" t="s">
        <v>497</v>
      </c>
      <c r="B1513" t="s">
        <v>1426</v>
      </c>
      <c r="C1513" t="s">
        <v>1428</v>
      </c>
      <c r="D1513" t="s">
        <v>228</v>
      </c>
      <c r="F1513" t="s">
        <v>1372</v>
      </c>
      <c r="G1513" t="s">
        <v>473</v>
      </c>
      <c r="H1513" t="s">
        <v>473</v>
      </c>
      <c r="I1513" t="s">
        <v>573</v>
      </c>
      <c r="J1513" t="str">
        <f t="shared" si="30"/>
        <v>Scope 3WTT- delivery vehs &amp; freightWTT- HGV (all diesel)All HGVs100% Ladenkm</v>
      </c>
      <c r="K1513" t="s">
        <v>1099</v>
      </c>
      <c r="L1513" s="125">
        <v>0.24259</v>
      </c>
      <c r="M1513" t="s">
        <v>1514</v>
      </c>
      <c r="N1513" t="s">
        <v>1509</v>
      </c>
      <c r="O1513">
        <v>2021</v>
      </c>
    </row>
    <row r="1514" spans="1:15" hidden="1">
      <c r="A1514" t="s">
        <v>497</v>
      </c>
      <c r="B1514" t="s">
        <v>1426</v>
      </c>
      <c r="C1514" t="s">
        <v>1428</v>
      </c>
      <c r="D1514" t="s">
        <v>228</v>
      </c>
      <c r="F1514" t="s">
        <v>1372</v>
      </c>
      <c r="G1514" t="s">
        <v>1353</v>
      </c>
      <c r="H1514" t="s">
        <v>1353</v>
      </c>
      <c r="I1514" t="s">
        <v>573</v>
      </c>
      <c r="J1514" t="str">
        <f t="shared" si="30"/>
        <v>Scope 3WTT- delivery vehs &amp; freightWTT- HGV (all diesel)All HGVs100% Ladenmiles</v>
      </c>
      <c r="K1514" t="s">
        <v>1100</v>
      </c>
      <c r="L1514" s="125">
        <v>0.39041999999999999</v>
      </c>
      <c r="M1514" t="s">
        <v>1514</v>
      </c>
      <c r="N1514" t="s">
        <v>1509</v>
      </c>
      <c r="O1514">
        <v>2021</v>
      </c>
    </row>
    <row r="1515" spans="1:15" hidden="1">
      <c r="A1515" t="s">
        <v>497</v>
      </c>
      <c r="B1515" t="s">
        <v>1426</v>
      </c>
      <c r="C1515" t="s">
        <v>1428</v>
      </c>
      <c r="D1515" t="s">
        <v>228</v>
      </c>
      <c r="F1515" t="s">
        <v>1372</v>
      </c>
      <c r="G1515" t="s">
        <v>205</v>
      </c>
      <c r="H1515" t="s">
        <v>205</v>
      </c>
      <c r="I1515" t="s">
        <v>573</v>
      </c>
      <c r="J1515" t="str">
        <f t="shared" si="30"/>
        <v>Scope 3WTT- delivery vehs &amp; freightWTT- HGV (all diesel)All HGVs100% Ladentonne.km</v>
      </c>
      <c r="K1515" t="s">
        <v>1101</v>
      </c>
      <c r="L1515" s="125">
        <v>1.787E-2</v>
      </c>
      <c r="M1515" t="s">
        <v>1514</v>
      </c>
      <c r="N1515" t="s">
        <v>1509</v>
      </c>
      <c r="O1515">
        <v>2021</v>
      </c>
    </row>
    <row r="1516" spans="1:15" hidden="1">
      <c r="A1516" t="s">
        <v>497</v>
      </c>
      <c r="B1516" t="s">
        <v>1426</v>
      </c>
      <c r="C1516" t="s">
        <v>1428</v>
      </c>
      <c r="D1516" t="s">
        <v>228</v>
      </c>
      <c r="F1516" t="s">
        <v>1373</v>
      </c>
      <c r="G1516" t="s">
        <v>473</v>
      </c>
      <c r="H1516" t="s">
        <v>473</v>
      </c>
      <c r="I1516" t="s">
        <v>573</v>
      </c>
      <c r="J1516" t="str">
        <f t="shared" si="30"/>
        <v>Scope 3WTT- delivery vehs &amp; freightWTT- HGV (all diesel)All HGVsAverage ladenkm</v>
      </c>
      <c r="K1516" t="s">
        <v>1099</v>
      </c>
      <c r="L1516" s="125">
        <v>0.20888999999999999</v>
      </c>
      <c r="M1516" t="s">
        <v>1514</v>
      </c>
      <c r="N1516" t="s">
        <v>1509</v>
      </c>
      <c r="O1516">
        <v>2021</v>
      </c>
    </row>
    <row r="1517" spans="1:15" hidden="1">
      <c r="A1517" t="s">
        <v>497</v>
      </c>
      <c r="B1517" t="s">
        <v>1426</v>
      </c>
      <c r="C1517" t="s">
        <v>1428</v>
      </c>
      <c r="D1517" t="s">
        <v>228</v>
      </c>
      <c r="F1517" t="s">
        <v>1373</v>
      </c>
      <c r="G1517" t="s">
        <v>1353</v>
      </c>
      <c r="H1517" t="s">
        <v>1353</v>
      </c>
      <c r="I1517" t="s">
        <v>573</v>
      </c>
      <c r="J1517" t="str">
        <f t="shared" si="30"/>
        <v>Scope 3WTT- delivery vehs &amp; freightWTT- HGV (all diesel)All HGVsAverage ladenmiles</v>
      </c>
      <c r="K1517" t="s">
        <v>1100</v>
      </c>
      <c r="L1517" s="125">
        <v>0.33617999999999998</v>
      </c>
      <c r="M1517" t="s">
        <v>1514</v>
      </c>
      <c r="N1517" t="s">
        <v>1509</v>
      </c>
      <c r="O1517">
        <v>2021</v>
      </c>
    </row>
    <row r="1518" spans="1:15" hidden="1">
      <c r="A1518" t="s">
        <v>497</v>
      </c>
      <c r="B1518" t="s">
        <v>1426</v>
      </c>
      <c r="C1518" t="s">
        <v>1428</v>
      </c>
      <c r="D1518" t="s">
        <v>228</v>
      </c>
      <c r="F1518" t="s">
        <v>1373</v>
      </c>
      <c r="G1518" t="s">
        <v>205</v>
      </c>
      <c r="H1518" t="s">
        <v>205</v>
      </c>
      <c r="I1518" t="s">
        <v>573</v>
      </c>
      <c r="J1518" t="str">
        <f t="shared" si="30"/>
        <v>Scope 3WTT- delivery vehs &amp; freightWTT- HGV (all diesel)All HGVsAverage ladentonne.km</v>
      </c>
      <c r="K1518" t="s">
        <v>1101</v>
      </c>
      <c r="L1518" s="125">
        <v>2.5989999999999999E-2</v>
      </c>
      <c r="M1518" t="s">
        <v>1514</v>
      </c>
      <c r="N1518" t="s">
        <v>1509</v>
      </c>
      <c r="O1518">
        <v>2021</v>
      </c>
    </row>
    <row r="1519" spans="1:15" hidden="1">
      <c r="A1519" t="s">
        <v>497</v>
      </c>
      <c r="B1519" t="s">
        <v>1426</v>
      </c>
      <c r="C1519" t="s">
        <v>1429</v>
      </c>
      <c r="D1519" t="s">
        <v>222</v>
      </c>
      <c r="F1519" t="s">
        <v>1370</v>
      </c>
      <c r="G1519" t="s">
        <v>473</v>
      </c>
      <c r="H1519" t="s">
        <v>473</v>
      </c>
      <c r="I1519" t="s">
        <v>573</v>
      </c>
      <c r="J1519" t="str">
        <f t="shared" si="30"/>
        <v>Scope 3WTT- delivery vehs &amp; freightWTT- HGV refrigerated (all diesel)Rigid (&gt;3.5 - 7.5 tonnes)0% Ladenkm</v>
      </c>
      <c r="K1519" t="s">
        <v>1102</v>
      </c>
      <c r="L1519" s="125">
        <v>0.12878999999999999</v>
      </c>
      <c r="M1519" t="s">
        <v>1514</v>
      </c>
      <c r="N1519" t="s">
        <v>1509</v>
      </c>
      <c r="O1519">
        <v>2021</v>
      </c>
    </row>
    <row r="1520" spans="1:15" hidden="1">
      <c r="A1520" t="s">
        <v>497</v>
      </c>
      <c r="B1520" t="s">
        <v>1426</v>
      </c>
      <c r="C1520" t="s">
        <v>1429</v>
      </c>
      <c r="D1520" t="s">
        <v>222</v>
      </c>
      <c r="F1520" t="s">
        <v>1370</v>
      </c>
      <c r="G1520" t="s">
        <v>1353</v>
      </c>
      <c r="H1520" t="s">
        <v>1353</v>
      </c>
      <c r="I1520" t="s">
        <v>573</v>
      </c>
      <c r="J1520" t="str">
        <f t="shared" si="30"/>
        <v>Scope 3WTT- delivery vehs &amp; freightWTT- HGV refrigerated (all diesel)Rigid (&gt;3.5 - 7.5 tonnes)0% Ladenmiles</v>
      </c>
      <c r="K1520" t="s">
        <v>1103</v>
      </c>
      <c r="L1520" s="125">
        <v>0.20727000000000001</v>
      </c>
      <c r="M1520" t="s">
        <v>1514</v>
      </c>
      <c r="N1520" t="s">
        <v>1509</v>
      </c>
      <c r="O1520">
        <v>2021</v>
      </c>
    </row>
    <row r="1521" spans="1:15" hidden="1">
      <c r="A1521" t="s">
        <v>497</v>
      </c>
      <c r="B1521" t="s">
        <v>1426</v>
      </c>
      <c r="C1521" t="s">
        <v>1429</v>
      </c>
      <c r="D1521" t="s">
        <v>222</v>
      </c>
      <c r="F1521" t="s">
        <v>1370</v>
      </c>
      <c r="G1521" t="s">
        <v>205</v>
      </c>
      <c r="H1521" t="s">
        <v>205</v>
      </c>
      <c r="I1521" t="s">
        <v>573</v>
      </c>
      <c r="J1521" t="str">
        <f t="shared" si="30"/>
        <v>Scope 3WTT- delivery vehs &amp; freightWTT- HGV refrigerated (all diesel)Rigid (&gt;3.5 - 7.5 tonnes)0% Ladentonne.km</v>
      </c>
      <c r="K1521" t="s">
        <v>1104</v>
      </c>
      <c r="L1521" s="125"/>
      <c r="M1521" t="s">
        <v>1514</v>
      </c>
      <c r="N1521" t="s">
        <v>1509</v>
      </c>
      <c r="O1521">
        <v>2021</v>
      </c>
    </row>
    <row r="1522" spans="1:15" hidden="1">
      <c r="A1522" t="s">
        <v>497</v>
      </c>
      <c r="B1522" t="s">
        <v>1426</v>
      </c>
      <c r="C1522" t="s">
        <v>1429</v>
      </c>
      <c r="D1522" t="s">
        <v>222</v>
      </c>
      <c r="F1522" t="s">
        <v>1371</v>
      </c>
      <c r="G1522" t="s">
        <v>473</v>
      </c>
      <c r="H1522" t="s">
        <v>473</v>
      </c>
      <c r="I1522" t="s">
        <v>573</v>
      </c>
      <c r="J1522" t="str">
        <f t="shared" si="30"/>
        <v>Scope 3WTT- delivery vehs &amp; freightWTT- HGV refrigerated (all diesel)Rigid (&gt;3.5 - 7.5 tonnes)50% Ladenkm</v>
      </c>
      <c r="K1522" t="s">
        <v>1102</v>
      </c>
      <c r="L1522" s="125">
        <v>0.13999</v>
      </c>
      <c r="M1522" t="s">
        <v>1514</v>
      </c>
      <c r="N1522" t="s">
        <v>1509</v>
      </c>
      <c r="O1522">
        <v>2021</v>
      </c>
    </row>
    <row r="1523" spans="1:15" hidden="1">
      <c r="A1523" t="s">
        <v>497</v>
      </c>
      <c r="B1523" t="s">
        <v>1426</v>
      </c>
      <c r="C1523" t="s">
        <v>1429</v>
      </c>
      <c r="D1523" t="s">
        <v>222</v>
      </c>
      <c r="F1523" t="s">
        <v>1371</v>
      </c>
      <c r="G1523" t="s">
        <v>1353</v>
      </c>
      <c r="H1523" t="s">
        <v>1353</v>
      </c>
      <c r="I1523" t="s">
        <v>573</v>
      </c>
      <c r="J1523" t="str">
        <f t="shared" si="30"/>
        <v>Scope 3WTT- delivery vehs &amp; freightWTT- HGV refrigerated (all diesel)Rigid (&gt;3.5 - 7.5 tonnes)50% Ladenmiles</v>
      </c>
      <c r="K1523" t="s">
        <v>1103</v>
      </c>
      <c r="L1523" s="125">
        <v>0.2253</v>
      </c>
      <c r="M1523" t="s">
        <v>1514</v>
      </c>
      <c r="N1523" t="s">
        <v>1509</v>
      </c>
      <c r="O1523">
        <v>2021</v>
      </c>
    </row>
    <row r="1524" spans="1:15" hidden="1">
      <c r="A1524" t="s">
        <v>497</v>
      </c>
      <c r="B1524" t="s">
        <v>1426</v>
      </c>
      <c r="C1524" t="s">
        <v>1429</v>
      </c>
      <c r="D1524" t="s">
        <v>222</v>
      </c>
      <c r="F1524" t="s">
        <v>1371</v>
      </c>
      <c r="G1524" t="s">
        <v>205</v>
      </c>
      <c r="H1524" t="s">
        <v>205</v>
      </c>
      <c r="I1524" t="s">
        <v>573</v>
      </c>
      <c r="J1524" t="str">
        <f t="shared" si="30"/>
        <v>Scope 3WTT- delivery vehs &amp; freightWTT- HGV refrigerated (all diesel)Rigid (&gt;3.5 - 7.5 tonnes)50% Ladentonne.km</v>
      </c>
      <c r="K1524" t="s">
        <v>1104</v>
      </c>
      <c r="L1524" s="125">
        <v>0.13044</v>
      </c>
      <c r="M1524" t="s">
        <v>1514</v>
      </c>
      <c r="N1524" t="s">
        <v>1509</v>
      </c>
      <c r="O1524">
        <v>2021</v>
      </c>
    </row>
    <row r="1525" spans="1:15" hidden="1">
      <c r="A1525" t="s">
        <v>497</v>
      </c>
      <c r="B1525" t="s">
        <v>1426</v>
      </c>
      <c r="C1525" t="s">
        <v>1429</v>
      </c>
      <c r="D1525" t="s">
        <v>222</v>
      </c>
      <c r="F1525" t="s">
        <v>1372</v>
      </c>
      <c r="G1525" t="s">
        <v>473</v>
      </c>
      <c r="H1525" t="s">
        <v>473</v>
      </c>
      <c r="I1525" t="s">
        <v>573</v>
      </c>
      <c r="J1525" t="str">
        <f t="shared" si="30"/>
        <v>Scope 3WTT- delivery vehs &amp; freightWTT- HGV refrigerated (all diesel)Rigid (&gt;3.5 - 7.5 tonnes)100% Ladenkm</v>
      </c>
      <c r="K1525" t="s">
        <v>1102</v>
      </c>
      <c r="L1525" s="125">
        <v>0.15118999999999999</v>
      </c>
      <c r="M1525" t="s">
        <v>1514</v>
      </c>
      <c r="N1525" t="s">
        <v>1509</v>
      </c>
      <c r="O1525">
        <v>2021</v>
      </c>
    </row>
    <row r="1526" spans="1:15" hidden="1">
      <c r="A1526" t="s">
        <v>497</v>
      </c>
      <c r="B1526" t="s">
        <v>1426</v>
      </c>
      <c r="C1526" t="s">
        <v>1429</v>
      </c>
      <c r="D1526" t="s">
        <v>222</v>
      </c>
      <c r="F1526" t="s">
        <v>1372</v>
      </c>
      <c r="G1526" t="s">
        <v>1353</v>
      </c>
      <c r="H1526" t="s">
        <v>1353</v>
      </c>
      <c r="I1526" t="s">
        <v>573</v>
      </c>
      <c r="J1526" t="str">
        <f t="shared" si="30"/>
        <v>Scope 3WTT- delivery vehs &amp; freightWTT- HGV refrigerated (all diesel)Rigid (&gt;3.5 - 7.5 tonnes)100% Ladenmiles</v>
      </c>
      <c r="K1526" t="s">
        <v>1103</v>
      </c>
      <c r="L1526" s="125">
        <v>0.24332000000000001</v>
      </c>
      <c r="M1526" t="s">
        <v>1514</v>
      </c>
      <c r="N1526" t="s">
        <v>1509</v>
      </c>
      <c r="O1526">
        <v>2021</v>
      </c>
    </row>
    <row r="1527" spans="1:15" hidden="1">
      <c r="A1527" t="s">
        <v>497</v>
      </c>
      <c r="B1527" t="s">
        <v>1426</v>
      </c>
      <c r="C1527" t="s">
        <v>1429</v>
      </c>
      <c r="D1527" t="s">
        <v>222</v>
      </c>
      <c r="F1527" t="s">
        <v>1372</v>
      </c>
      <c r="G1527" t="s">
        <v>205</v>
      </c>
      <c r="H1527" t="s">
        <v>205</v>
      </c>
      <c r="I1527" t="s">
        <v>573</v>
      </c>
      <c r="J1527" t="str">
        <f t="shared" si="30"/>
        <v>Scope 3WTT- delivery vehs &amp; freightWTT- HGV refrigerated (all diesel)Rigid (&gt;3.5 - 7.5 tonnes)100% Ladentonne.km</v>
      </c>
      <c r="K1527" t="s">
        <v>1104</v>
      </c>
      <c r="L1527" s="125">
        <v>7.0440000000000003E-2</v>
      </c>
      <c r="M1527" t="s">
        <v>1514</v>
      </c>
      <c r="N1527" t="s">
        <v>1509</v>
      </c>
      <c r="O1527">
        <v>2021</v>
      </c>
    </row>
    <row r="1528" spans="1:15" hidden="1">
      <c r="A1528" t="s">
        <v>497</v>
      </c>
      <c r="B1528" t="s">
        <v>1426</v>
      </c>
      <c r="C1528" t="s">
        <v>1429</v>
      </c>
      <c r="D1528" t="s">
        <v>222</v>
      </c>
      <c r="F1528" t="s">
        <v>1373</v>
      </c>
      <c r="G1528" t="s">
        <v>473</v>
      </c>
      <c r="H1528" t="s">
        <v>473</v>
      </c>
      <c r="I1528" t="s">
        <v>573</v>
      </c>
      <c r="J1528" t="str">
        <f t="shared" si="30"/>
        <v>Scope 3WTT- delivery vehs &amp; freightWTT- HGV refrigerated (all diesel)Rigid (&gt;3.5 - 7.5 tonnes)Average ladenkm</v>
      </c>
      <c r="K1528" t="s">
        <v>1102</v>
      </c>
      <c r="L1528" s="125">
        <v>0.1391</v>
      </c>
      <c r="M1528" t="s">
        <v>1514</v>
      </c>
      <c r="N1528" t="s">
        <v>1509</v>
      </c>
      <c r="O1528">
        <v>2021</v>
      </c>
    </row>
    <row r="1529" spans="1:15" hidden="1">
      <c r="A1529" t="s">
        <v>497</v>
      </c>
      <c r="B1529" t="s">
        <v>1426</v>
      </c>
      <c r="C1529" t="s">
        <v>1429</v>
      </c>
      <c r="D1529" t="s">
        <v>222</v>
      </c>
      <c r="F1529" t="s">
        <v>1373</v>
      </c>
      <c r="G1529" t="s">
        <v>1353</v>
      </c>
      <c r="H1529" t="s">
        <v>1353</v>
      </c>
      <c r="I1529" t="s">
        <v>573</v>
      </c>
      <c r="J1529" t="str">
        <f t="shared" si="30"/>
        <v>Scope 3WTT- delivery vehs &amp; freightWTT- HGV refrigerated (all diesel)Rigid (&gt;3.5 - 7.5 tonnes)Average ladenmiles</v>
      </c>
      <c r="K1529" t="s">
        <v>1103</v>
      </c>
      <c r="L1529" s="125">
        <v>0.22384999999999999</v>
      </c>
      <c r="M1529" t="s">
        <v>1514</v>
      </c>
      <c r="N1529" t="s">
        <v>1509</v>
      </c>
      <c r="O1529">
        <v>2021</v>
      </c>
    </row>
    <row r="1530" spans="1:15" hidden="1">
      <c r="A1530" t="s">
        <v>497</v>
      </c>
      <c r="B1530" t="s">
        <v>1426</v>
      </c>
      <c r="C1530" t="s">
        <v>1429</v>
      </c>
      <c r="D1530" t="s">
        <v>222</v>
      </c>
      <c r="F1530" t="s">
        <v>1373</v>
      </c>
      <c r="G1530" t="s">
        <v>205</v>
      </c>
      <c r="H1530" t="s">
        <v>205</v>
      </c>
      <c r="I1530" t="s">
        <v>573</v>
      </c>
      <c r="J1530" t="str">
        <f t="shared" si="30"/>
        <v>Scope 3WTT- delivery vehs &amp; freightWTT- HGV refrigerated (all diesel)Rigid (&gt;3.5 - 7.5 tonnes)Average ladentonne.km</v>
      </c>
      <c r="K1530" t="s">
        <v>1104</v>
      </c>
      <c r="L1530" s="125">
        <v>0.14088000000000001</v>
      </c>
      <c r="M1530" t="s">
        <v>1514</v>
      </c>
      <c r="N1530" t="s">
        <v>1509</v>
      </c>
      <c r="O1530">
        <v>2021</v>
      </c>
    </row>
    <row r="1531" spans="1:15" hidden="1">
      <c r="A1531" t="s">
        <v>497</v>
      </c>
      <c r="B1531" t="s">
        <v>1426</v>
      </c>
      <c r="C1531" t="s">
        <v>1429</v>
      </c>
      <c r="D1531" t="s">
        <v>223</v>
      </c>
      <c r="F1531" t="s">
        <v>1370</v>
      </c>
      <c r="G1531" t="s">
        <v>473</v>
      </c>
      <c r="H1531" t="s">
        <v>473</v>
      </c>
      <c r="I1531" t="s">
        <v>573</v>
      </c>
      <c r="J1531" t="str">
        <f t="shared" si="30"/>
        <v>Scope 3WTT- delivery vehs &amp; freightWTT- HGV refrigerated (all diesel)Rigid (&gt;7.5 tonnes-17 tonnes)0% Ladenkm</v>
      </c>
      <c r="K1531" t="s">
        <v>1105</v>
      </c>
      <c r="L1531" s="125">
        <v>0.15461</v>
      </c>
      <c r="M1531" t="s">
        <v>1514</v>
      </c>
      <c r="N1531" t="s">
        <v>1509</v>
      </c>
      <c r="O1531">
        <v>2021</v>
      </c>
    </row>
    <row r="1532" spans="1:15" hidden="1">
      <c r="A1532" t="s">
        <v>497</v>
      </c>
      <c r="B1532" t="s">
        <v>1426</v>
      </c>
      <c r="C1532" t="s">
        <v>1429</v>
      </c>
      <c r="D1532" t="s">
        <v>223</v>
      </c>
      <c r="F1532" t="s">
        <v>1370</v>
      </c>
      <c r="G1532" t="s">
        <v>1353</v>
      </c>
      <c r="H1532" t="s">
        <v>1353</v>
      </c>
      <c r="I1532" t="s">
        <v>573</v>
      </c>
      <c r="J1532" t="str">
        <f t="shared" si="30"/>
        <v>Scope 3WTT- delivery vehs &amp; freightWTT- HGV refrigerated (all diesel)Rigid (&gt;7.5 tonnes-17 tonnes)0% Ladenmiles</v>
      </c>
      <c r="K1532" t="s">
        <v>1106</v>
      </c>
      <c r="L1532" s="125">
        <v>0.24882000000000001</v>
      </c>
      <c r="M1532" t="s">
        <v>1514</v>
      </c>
      <c r="N1532" t="s">
        <v>1509</v>
      </c>
      <c r="O1532">
        <v>2021</v>
      </c>
    </row>
    <row r="1533" spans="1:15" hidden="1">
      <c r="A1533" t="s">
        <v>497</v>
      </c>
      <c r="B1533" t="s">
        <v>1426</v>
      </c>
      <c r="C1533" t="s">
        <v>1429</v>
      </c>
      <c r="D1533" t="s">
        <v>223</v>
      </c>
      <c r="F1533" t="s">
        <v>1370</v>
      </c>
      <c r="G1533" t="s">
        <v>205</v>
      </c>
      <c r="H1533" t="s">
        <v>205</v>
      </c>
      <c r="I1533" t="s">
        <v>573</v>
      </c>
      <c r="J1533" t="str">
        <f t="shared" si="30"/>
        <v>Scope 3WTT- delivery vehs &amp; freightWTT- HGV refrigerated (all diesel)Rigid (&gt;7.5 tonnes-17 tonnes)0% Ladentonne.km</v>
      </c>
      <c r="K1533" t="s">
        <v>1107</v>
      </c>
      <c r="L1533" s="125"/>
      <c r="M1533" t="s">
        <v>1514</v>
      </c>
      <c r="N1533" t="s">
        <v>1509</v>
      </c>
      <c r="O1533">
        <v>2021</v>
      </c>
    </row>
    <row r="1534" spans="1:15" hidden="1">
      <c r="A1534" t="s">
        <v>497</v>
      </c>
      <c r="B1534" t="s">
        <v>1426</v>
      </c>
      <c r="C1534" t="s">
        <v>1429</v>
      </c>
      <c r="D1534" t="s">
        <v>223</v>
      </c>
      <c r="F1534" t="s">
        <v>1371</v>
      </c>
      <c r="G1534" t="s">
        <v>473</v>
      </c>
      <c r="H1534" t="s">
        <v>473</v>
      </c>
      <c r="I1534" t="s">
        <v>573</v>
      </c>
      <c r="J1534" t="str">
        <f t="shared" si="30"/>
        <v>Scope 3WTT- delivery vehs &amp; freightWTT- HGV refrigerated (all diesel)Rigid (&gt;7.5 tonnes-17 tonnes)50% Ladenkm</v>
      </c>
      <c r="K1534" t="s">
        <v>1105</v>
      </c>
      <c r="L1534" s="125">
        <v>0.1767</v>
      </c>
      <c r="M1534" t="s">
        <v>1514</v>
      </c>
      <c r="N1534" t="s">
        <v>1509</v>
      </c>
      <c r="O1534">
        <v>2021</v>
      </c>
    </row>
    <row r="1535" spans="1:15" hidden="1">
      <c r="A1535" t="s">
        <v>497</v>
      </c>
      <c r="B1535" t="s">
        <v>1426</v>
      </c>
      <c r="C1535" t="s">
        <v>1429</v>
      </c>
      <c r="D1535" t="s">
        <v>223</v>
      </c>
      <c r="F1535" t="s">
        <v>1371</v>
      </c>
      <c r="G1535" t="s">
        <v>1353</v>
      </c>
      <c r="H1535" t="s">
        <v>1353</v>
      </c>
      <c r="I1535" t="s">
        <v>573</v>
      </c>
      <c r="J1535" t="str">
        <f t="shared" si="30"/>
        <v>Scope 3WTT- delivery vehs &amp; freightWTT- HGV refrigerated (all diesel)Rigid (&gt;7.5 tonnes-17 tonnes)50% Ladenmiles</v>
      </c>
      <c r="K1535" t="s">
        <v>1106</v>
      </c>
      <c r="L1535" s="125">
        <v>0.28437000000000001</v>
      </c>
      <c r="M1535" t="s">
        <v>1514</v>
      </c>
      <c r="N1535" t="s">
        <v>1509</v>
      </c>
      <c r="O1535">
        <v>2021</v>
      </c>
    </row>
    <row r="1536" spans="1:15" hidden="1">
      <c r="A1536" t="s">
        <v>497</v>
      </c>
      <c r="B1536" t="s">
        <v>1426</v>
      </c>
      <c r="C1536" t="s">
        <v>1429</v>
      </c>
      <c r="D1536" t="s">
        <v>223</v>
      </c>
      <c r="F1536" t="s">
        <v>1371</v>
      </c>
      <c r="G1536" t="s">
        <v>205</v>
      </c>
      <c r="H1536" t="s">
        <v>205</v>
      </c>
      <c r="I1536" t="s">
        <v>573</v>
      </c>
      <c r="J1536" t="str">
        <f t="shared" si="30"/>
        <v>Scope 3WTT- delivery vehs &amp; freightWTT- HGV refrigerated (all diesel)Rigid (&gt;7.5 tonnes-17 tonnes)50% Ladentonne.km</v>
      </c>
      <c r="K1536" t="s">
        <v>1107</v>
      </c>
      <c r="L1536" s="125">
        <v>6.9610000000000005E-2</v>
      </c>
      <c r="M1536" t="s">
        <v>1514</v>
      </c>
      <c r="N1536" t="s">
        <v>1509</v>
      </c>
      <c r="O1536">
        <v>2021</v>
      </c>
    </row>
    <row r="1537" spans="1:15" hidden="1">
      <c r="A1537" t="s">
        <v>497</v>
      </c>
      <c r="B1537" t="s">
        <v>1426</v>
      </c>
      <c r="C1537" t="s">
        <v>1429</v>
      </c>
      <c r="D1537" t="s">
        <v>223</v>
      </c>
      <c r="F1537" t="s">
        <v>1372</v>
      </c>
      <c r="G1537" t="s">
        <v>473</v>
      </c>
      <c r="H1537" t="s">
        <v>473</v>
      </c>
      <c r="I1537" t="s">
        <v>573</v>
      </c>
      <c r="J1537" t="str">
        <f t="shared" si="30"/>
        <v>Scope 3WTT- delivery vehs &amp; freightWTT- HGV refrigerated (all diesel)Rigid (&gt;7.5 tonnes-17 tonnes)100% Ladenkm</v>
      </c>
      <c r="K1537" t="s">
        <v>1105</v>
      </c>
      <c r="L1537" s="125">
        <v>0.19878000000000001</v>
      </c>
      <c r="M1537" t="s">
        <v>1514</v>
      </c>
      <c r="N1537" t="s">
        <v>1509</v>
      </c>
      <c r="O1537">
        <v>2021</v>
      </c>
    </row>
    <row r="1538" spans="1:15" hidden="1">
      <c r="A1538" t="s">
        <v>497</v>
      </c>
      <c r="B1538" t="s">
        <v>1426</v>
      </c>
      <c r="C1538" t="s">
        <v>1429</v>
      </c>
      <c r="D1538" t="s">
        <v>223</v>
      </c>
      <c r="F1538" t="s">
        <v>1372</v>
      </c>
      <c r="G1538" t="s">
        <v>1353</v>
      </c>
      <c r="H1538" t="s">
        <v>1353</v>
      </c>
      <c r="I1538" t="s">
        <v>573</v>
      </c>
      <c r="J1538" t="str">
        <f t="shared" si="30"/>
        <v>Scope 3WTT- delivery vehs &amp; freightWTT- HGV refrigerated (all diesel)Rigid (&gt;7.5 tonnes-17 tonnes)100% Ladenmiles</v>
      </c>
      <c r="K1538" t="s">
        <v>1106</v>
      </c>
      <c r="L1538" s="125">
        <v>0.31991000000000003</v>
      </c>
      <c r="M1538" t="s">
        <v>1514</v>
      </c>
      <c r="N1538" t="s">
        <v>1509</v>
      </c>
      <c r="O1538">
        <v>2021</v>
      </c>
    </row>
    <row r="1539" spans="1:15" hidden="1">
      <c r="A1539" t="s">
        <v>497</v>
      </c>
      <c r="B1539" t="s">
        <v>1426</v>
      </c>
      <c r="C1539" t="s">
        <v>1429</v>
      </c>
      <c r="D1539" t="s">
        <v>223</v>
      </c>
      <c r="F1539" t="s">
        <v>1372</v>
      </c>
      <c r="G1539" t="s">
        <v>205</v>
      </c>
      <c r="H1539" t="s">
        <v>205</v>
      </c>
      <c r="I1539" t="s">
        <v>573</v>
      </c>
      <c r="J1539" t="str">
        <f t="shared" ref="J1539:J1602" si="31">CONCATENATE(A1539,B1539,C1539,D1539,E1539,F1539,G1539)</f>
        <v>Scope 3WTT- delivery vehs &amp; freightWTT- HGV refrigerated (all diesel)Rigid (&gt;7.5 tonnes-17 tonnes)100% Ladentonne.km</v>
      </c>
      <c r="K1539" t="s">
        <v>1107</v>
      </c>
      <c r="L1539" s="125">
        <v>3.9149999999999997E-2</v>
      </c>
      <c r="M1539" t="s">
        <v>1514</v>
      </c>
      <c r="N1539" t="s">
        <v>1509</v>
      </c>
      <c r="O1539">
        <v>2021</v>
      </c>
    </row>
    <row r="1540" spans="1:15" hidden="1">
      <c r="A1540" t="s">
        <v>497</v>
      </c>
      <c r="B1540" t="s">
        <v>1426</v>
      </c>
      <c r="C1540" t="s">
        <v>1429</v>
      </c>
      <c r="D1540" t="s">
        <v>223</v>
      </c>
      <c r="F1540" t="s">
        <v>1373</v>
      </c>
      <c r="G1540" t="s">
        <v>473</v>
      </c>
      <c r="H1540" t="s">
        <v>473</v>
      </c>
      <c r="I1540" t="s">
        <v>573</v>
      </c>
      <c r="J1540" t="str">
        <f t="shared" si="31"/>
        <v>Scope 3WTT- delivery vehs &amp; freightWTT- HGV refrigerated (all diesel)Rigid (&gt;7.5 tonnes-17 tonnes)Average ladenkm</v>
      </c>
      <c r="K1540" t="s">
        <v>1105</v>
      </c>
      <c r="L1540" s="125">
        <v>0.16963</v>
      </c>
      <c r="M1540" t="s">
        <v>1514</v>
      </c>
      <c r="N1540" t="s">
        <v>1509</v>
      </c>
      <c r="O1540">
        <v>2021</v>
      </c>
    </row>
    <row r="1541" spans="1:15" hidden="1">
      <c r="A1541" t="s">
        <v>497</v>
      </c>
      <c r="B1541" t="s">
        <v>1426</v>
      </c>
      <c r="C1541" t="s">
        <v>1429</v>
      </c>
      <c r="D1541" t="s">
        <v>223</v>
      </c>
      <c r="F1541" t="s">
        <v>1373</v>
      </c>
      <c r="G1541" t="s">
        <v>1353</v>
      </c>
      <c r="H1541" t="s">
        <v>1353</v>
      </c>
      <c r="I1541" t="s">
        <v>573</v>
      </c>
      <c r="J1541" t="str">
        <f t="shared" si="31"/>
        <v>Scope 3WTT- delivery vehs &amp; freightWTT- HGV refrigerated (all diesel)Rigid (&gt;7.5 tonnes-17 tonnes)Average ladenmiles</v>
      </c>
      <c r="K1541" t="s">
        <v>1106</v>
      </c>
      <c r="L1541" s="125">
        <v>0.27299000000000001</v>
      </c>
      <c r="M1541" t="s">
        <v>1514</v>
      </c>
      <c r="N1541" t="s">
        <v>1509</v>
      </c>
      <c r="O1541">
        <v>2021</v>
      </c>
    </row>
    <row r="1542" spans="1:15" hidden="1">
      <c r="A1542" t="s">
        <v>497</v>
      </c>
      <c r="B1542" t="s">
        <v>1426</v>
      </c>
      <c r="C1542" t="s">
        <v>1429</v>
      </c>
      <c r="D1542" t="s">
        <v>223</v>
      </c>
      <c r="F1542" t="s">
        <v>1373</v>
      </c>
      <c r="G1542" t="s">
        <v>205</v>
      </c>
      <c r="H1542" t="s">
        <v>205</v>
      </c>
      <c r="I1542" t="s">
        <v>573</v>
      </c>
      <c r="J1542" t="str">
        <f t="shared" si="31"/>
        <v>Scope 3WTT- delivery vehs &amp; freightWTT- HGV refrigerated (all diesel)Rigid (&gt;7.5 tonnes-17 tonnes)Average ladentonne.km</v>
      </c>
      <c r="K1542" t="s">
        <v>1107</v>
      </c>
      <c r="L1542" s="125">
        <v>9.8269999999999996E-2</v>
      </c>
      <c r="M1542" t="s">
        <v>1514</v>
      </c>
      <c r="N1542" t="s">
        <v>1509</v>
      </c>
      <c r="O1542">
        <v>2021</v>
      </c>
    </row>
    <row r="1543" spans="1:15" hidden="1">
      <c r="A1543" t="s">
        <v>497</v>
      </c>
      <c r="B1543" t="s">
        <v>1426</v>
      </c>
      <c r="C1543" t="s">
        <v>1429</v>
      </c>
      <c r="D1543" t="s">
        <v>224</v>
      </c>
      <c r="F1543" t="s">
        <v>1370</v>
      </c>
      <c r="G1543" t="s">
        <v>473</v>
      </c>
      <c r="H1543" t="s">
        <v>473</v>
      </c>
      <c r="I1543" t="s">
        <v>573</v>
      </c>
      <c r="J1543" t="str">
        <f t="shared" si="31"/>
        <v>Scope 3WTT- delivery vehs &amp; freightWTT- HGV refrigerated (all diesel)Rigid (&gt;17 tonnes)0% Ladenkm</v>
      </c>
      <c r="K1543" t="s">
        <v>1108</v>
      </c>
      <c r="L1543" s="125">
        <v>0.22103999999999999</v>
      </c>
      <c r="M1543" t="s">
        <v>1514</v>
      </c>
      <c r="N1543" t="s">
        <v>1509</v>
      </c>
      <c r="O1543">
        <v>2021</v>
      </c>
    </row>
    <row r="1544" spans="1:15" hidden="1">
      <c r="A1544" t="s">
        <v>497</v>
      </c>
      <c r="B1544" t="s">
        <v>1426</v>
      </c>
      <c r="C1544" t="s">
        <v>1429</v>
      </c>
      <c r="D1544" t="s">
        <v>224</v>
      </c>
      <c r="F1544" t="s">
        <v>1370</v>
      </c>
      <c r="G1544" t="s">
        <v>1353</v>
      </c>
      <c r="H1544" t="s">
        <v>1353</v>
      </c>
      <c r="I1544" t="s">
        <v>573</v>
      </c>
      <c r="J1544" t="str">
        <f t="shared" si="31"/>
        <v>Scope 3WTT- delivery vehs &amp; freightWTT- HGV refrigerated (all diesel)Rigid (&gt;17 tonnes)0% Ladenmiles</v>
      </c>
      <c r="K1544" t="s">
        <v>1109</v>
      </c>
      <c r="L1544" s="125">
        <v>0.35574</v>
      </c>
      <c r="M1544" t="s">
        <v>1514</v>
      </c>
      <c r="N1544" t="s">
        <v>1509</v>
      </c>
      <c r="O1544">
        <v>2021</v>
      </c>
    </row>
    <row r="1545" spans="1:15" hidden="1">
      <c r="A1545" t="s">
        <v>497</v>
      </c>
      <c r="B1545" t="s">
        <v>1426</v>
      </c>
      <c r="C1545" t="s">
        <v>1429</v>
      </c>
      <c r="D1545" t="s">
        <v>224</v>
      </c>
      <c r="F1545" t="s">
        <v>1370</v>
      </c>
      <c r="G1545" t="s">
        <v>205</v>
      </c>
      <c r="H1545" t="s">
        <v>205</v>
      </c>
      <c r="I1545" t="s">
        <v>573</v>
      </c>
      <c r="J1545" t="str">
        <f t="shared" si="31"/>
        <v>Scope 3WTT- delivery vehs &amp; freightWTT- HGV refrigerated (all diesel)Rigid (&gt;17 tonnes)0% Ladentonne.km</v>
      </c>
      <c r="K1545" t="s">
        <v>1110</v>
      </c>
      <c r="L1545" s="125"/>
      <c r="M1545" t="s">
        <v>1514</v>
      </c>
      <c r="N1545" t="s">
        <v>1509</v>
      </c>
      <c r="O1545">
        <v>2021</v>
      </c>
    </row>
    <row r="1546" spans="1:15" hidden="1">
      <c r="A1546" t="s">
        <v>497</v>
      </c>
      <c r="B1546" t="s">
        <v>1426</v>
      </c>
      <c r="C1546" t="s">
        <v>1429</v>
      </c>
      <c r="D1546" t="s">
        <v>224</v>
      </c>
      <c r="F1546" t="s">
        <v>1371</v>
      </c>
      <c r="G1546" t="s">
        <v>473</v>
      </c>
      <c r="H1546" t="s">
        <v>473</v>
      </c>
      <c r="I1546" t="s">
        <v>573</v>
      </c>
      <c r="J1546" t="str">
        <f t="shared" si="31"/>
        <v>Scope 3WTT- delivery vehs &amp; freightWTT- HGV refrigerated (all diesel)Rigid (&gt;17 tonnes)50% Ladenkm</v>
      </c>
      <c r="K1546" t="s">
        <v>1108</v>
      </c>
      <c r="L1546" s="125">
        <v>0.26956999999999998</v>
      </c>
      <c r="M1546" t="s">
        <v>1514</v>
      </c>
      <c r="N1546" t="s">
        <v>1509</v>
      </c>
      <c r="O1546">
        <v>2021</v>
      </c>
    </row>
    <row r="1547" spans="1:15" hidden="1">
      <c r="A1547" t="s">
        <v>497</v>
      </c>
      <c r="B1547" t="s">
        <v>1426</v>
      </c>
      <c r="C1547" t="s">
        <v>1429</v>
      </c>
      <c r="D1547" t="s">
        <v>224</v>
      </c>
      <c r="F1547" t="s">
        <v>1371</v>
      </c>
      <c r="G1547" t="s">
        <v>1353</v>
      </c>
      <c r="H1547" t="s">
        <v>1353</v>
      </c>
      <c r="I1547" t="s">
        <v>573</v>
      </c>
      <c r="J1547" t="str">
        <f t="shared" si="31"/>
        <v>Scope 3WTT- delivery vehs &amp; freightWTT- HGV refrigerated (all diesel)Rigid (&gt;17 tonnes)50% Ladenmiles</v>
      </c>
      <c r="K1547" t="s">
        <v>1109</v>
      </c>
      <c r="L1547" s="125">
        <v>0.43382999999999999</v>
      </c>
      <c r="M1547" t="s">
        <v>1514</v>
      </c>
      <c r="N1547" t="s">
        <v>1509</v>
      </c>
      <c r="O1547">
        <v>2021</v>
      </c>
    </row>
    <row r="1548" spans="1:15" hidden="1">
      <c r="A1548" t="s">
        <v>497</v>
      </c>
      <c r="B1548" t="s">
        <v>1426</v>
      </c>
      <c r="C1548" t="s">
        <v>1429</v>
      </c>
      <c r="D1548" t="s">
        <v>224</v>
      </c>
      <c r="F1548" t="s">
        <v>1371</v>
      </c>
      <c r="G1548" t="s">
        <v>205</v>
      </c>
      <c r="H1548" t="s">
        <v>205</v>
      </c>
      <c r="I1548" t="s">
        <v>573</v>
      </c>
      <c r="J1548" t="str">
        <f t="shared" si="31"/>
        <v>Scope 3WTT- delivery vehs &amp; freightWTT- HGV refrigerated (all diesel)Rigid (&gt;17 tonnes)50% Ladentonne.km</v>
      </c>
      <c r="K1548" t="s">
        <v>1110</v>
      </c>
      <c r="L1548" s="125">
        <v>5.8999999999999997E-2</v>
      </c>
      <c r="M1548" t="s">
        <v>1514</v>
      </c>
      <c r="N1548" t="s">
        <v>1509</v>
      </c>
      <c r="O1548">
        <v>2021</v>
      </c>
    </row>
    <row r="1549" spans="1:15" hidden="1">
      <c r="A1549" t="s">
        <v>497</v>
      </c>
      <c r="B1549" t="s">
        <v>1426</v>
      </c>
      <c r="C1549" t="s">
        <v>1429</v>
      </c>
      <c r="D1549" t="s">
        <v>224</v>
      </c>
      <c r="F1549" t="s">
        <v>1372</v>
      </c>
      <c r="G1549" t="s">
        <v>473</v>
      </c>
      <c r="H1549" t="s">
        <v>473</v>
      </c>
      <c r="I1549" t="s">
        <v>573</v>
      </c>
      <c r="J1549" t="str">
        <f t="shared" si="31"/>
        <v>Scope 3WTT- delivery vehs &amp; freightWTT- HGV refrigerated (all diesel)Rigid (&gt;17 tonnes)100% Ladenkm</v>
      </c>
      <c r="K1549" t="s">
        <v>1108</v>
      </c>
      <c r="L1549" s="125">
        <v>0.31808999999999998</v>
      </c>
      <c r="M1549" t="s">
        <v>1514</v>
      </c>
      <c r="N1549" t="s">
        <v>1509</v>
      </c>
      <c r="O1549">
        <v>2021</v>
      </c>
    </row>
    <row r="1550" spans="1:15" hidden="1">
      <c r="A1550" t="s">
        <v>497</v>
      </c>
      <c r="B1550" t="s">
        <v>1426</v>
      </c>
      <c r="C1550" t="s">
        <v>1429</v>
      </c>
      <c r="D1550" t="s">
        <v>224</v>
      </c>
      <c r="F1550" t="s">
        <v>1372</v>
      </c>
      <c r="G1550" t="s">
        <v>1353</v>
      </c>
      <c r="H1550" t="s">
        <v>1353</v>
      </c>
      <c r="I1550" t="s">
        <v>573</v>
      </c>
      <c r="J1550" t="str">
        <f t="shared" si="31"/>
        <v>Scope 3WTT- delivery vehs &amp; freightWTT- HGV refrigerated (all diesel)Rigid (&gt;17 tonnes)100% Ladenmiles</v>
      </c>
      <c r="K1550" t="s">
        <v>1109</v>
      </c>
      <c r="L1550" s="125">
        <v>0.51190999999999998</v>
      </c>
      <c r="M1550" t="s">
        <v>1514</v>
      </c>
      <c r="N1550" t="s">
        <v>1509</v>
      </c>
      <c r="O1550">
        <v>2021</v>
      </c>
    </row>
    <row r="1551" spans="1:15" hidden="1">
      <c r="A1551" t="s">
        <v>497</v>
      </c>
      <c r="B1551" t="s">
        <v>1426</v>
      </c>
      <c r="C1551" t="s">
        <v>1429</v>
      </c>
      <c r="D1551" t="s">
        <v>224</v>
      </c>
      <c r="F1551" t="s">
        <v>1372</v>
      </c>
      <c r="G1551" t="s">
        <v>205</v>
      </c>
      <c r="H1551" t="s">
        <v>205</v>
      </c>
      <c r="I1551" t="s">
        <v>573</v>
      </c>
      <c r="J1551" t="str">
        <f t="shared" si="31"/>
        <v>Scope 3WTT- delivery vehs &amp; freightWTT- HGV refrigerated (all diesel)Rigid (&gt;17 tonnes)100% Ladentonne.km</v>
      </c>
      <c r="K1551" t="s">
        <v>1110</v>
      </c>
      <c r="L1551" s="125">
        <v>3.4810000000000001E-2</v>
      </c>
      <c r="M1551" t="s">
        <v>1514</v>
      </c>
      <c r="N1551" t="s">
        <v>1509</v>
      </c>
      <c r="O1551">
        <v>2021</v>
      </c>
    </row>
    <row r="1552" spans="1:15" hidden="1">
      <c r="A1552" t="s">
        <v>497</v>
      </c>
      <c r="B1552" t="s">
        <v>1426</v>
      </c>
      <c r="C1552" t="s">
        <v>1429</v>
      </c>
      <c r="D1552" t="s">
        <v>224</v>
      </c>
      <c r="F1552" t="s">
        <v>1373</v>
      </c>
      <c r="G1552" t="s">
        <v>473</v>
      </c>
      <c r="H1552" t="s">
        <v>473</v>
      </c>
      <c r="I1552" t="s">
        <v>573</v>
      </c>
      <c r="J1552" t="str">
        <f t="shared" si="31"/>
        <v>Scope 3WTT- delivery vehs &amp; freightWTT- HGV refrigerated (all diesel)Rigid (&gt;17 tonnes)Average ladenkm</v>
      </c>
      <c r="K1552" t="s">
        <v>1108</v>
      </c>
      <c r="L1552" s="125">
        <v>0.27709</v>
      </c>
      <c r="M1552" t="s">
        <v>1514</v>
      </c>
      <c r="N1552" t="s">
        <v>1509</v>
      </c>
      <c r="O1552">
        <v>2021</v>
      </c>
    </row>
    <row r="1553" spans="1:15" hidden="1">
      <c r="A1553" t="s">
        <v>497</v>
      </c>
      <c r="B1553" t="s">
        <v>1426</v>
      </c>
      <c r="C1553" t="s">
        <v>1429</v>
      </c>
      <c r="D1553" t="s">
        <v>224</v>
      </c>
      <c r="F1553" t="s">
        <v>1373</v>
      </c>
      <c r="G1553" t="s">
        <v>1353</v>
      </c>
      <c r="H1553" t="s">
        <v>1353</v>
      </c>
      <c r="I1553" t="s">
        <v>573</v>
      </c>
      <c r="J1553" t="str">
        <f t="shared" si="31"/>
        <v>Scope 3WTT- delivery vehs &amp; freightWTT- HGV refrigerated (all diesel)Rigid (&gt;17 tonnes)Average ladenmiles</v>
      </c>
      <c r="K1553" t="s">
        <v>1109</v>
      </c>
      <c r="L1553" s="125">
        <v>0.44594</v>
      </c>
      <c r="M1553" t="s">
        <v>1514</v>
      </c>
      <c r="N1553" t="s">
        <v>1509</v>
      </c>
      <c r="O1553">
        <v>2021</v>
      </c>
    </row>
    <row r="1554" spans="1:15" hidden="1">
      <c r="A1554" t="s">
        <v>497</v>
      </c>
      <c r="B1554" t="s">
        <v>1426</v>
      </c>
      <c r="C1554" t="s">
        <v>1429</v>
      </c>
      <c r="D1554" t="s">
        <v>224</v>
      </c>
      <c r="F1554" t="s">
        <v>1373</v>
      </c>
      <c r="G1554" t="s">
        <v>205</v>
      </c>
      <c r="H1554" t="s">
        <v>205</v>
      </c>
      <c r="I1554" t="s">
        <v>573</v>
      </c>
      <c r="J1554" t="str">
        <f t="shared" si="31"/>
        <v>Scope 3WTT- delivery vehs &amp; freightWTT- HGV refrigerated (all diesel)Rigid (&gt;17 tonnes)Average ladentonne.km</v>
      </c>
      <c r="K1554" t="s">
        <v>1110</v>
      </c>
      <c r="L1554" s="125">
        <v>5.2499999999999998E-2</v>
      </c>
      <c r="M1554" t="s">
        <v>1514</v>
      </c>
      <c r="N1554" t="s">
        <v>1509</v>
      </c>
      <c r="O1554">
        <v>2021</v>
      </c>
    </row>
    <row r="1555" spans="1:15" hidden="1">
      <c r="A1555" t="s">
        <v>497</v>
      </c>
      <c r="B1555" t="s">
        <v>1426</v>
      </c>
      <c r="C1555" t="s">
        <v>1429</v>
      </c>
      <c r="D1555" t="s">
        <v>201</v>
      </c>
      <c r="F1555" t="s">
        <v>1370</v>
      </c>
      <c r="G1555" t="s">
        <v>473</v>
      </c>
      <c r="H1555" t="s">
        <v>473</v>
      </c>
      <c r="I1555" t="s">
        <v>573</v>
      </c>
      <c r="J1555" t="str">
        <f t="shared" si="31"/>
        <v>Scope 3WTT- delivery vehs &amp; freightWTT- HGV refrigerated (all diesel)All rigids0% Ladenkm</v>
      </c>
      <c r="K1555" t="s">
        <v>1111</v>
      </c>
      <c r="L1555" s="125">
        <v>0.19173999999999999</v>
      </c>
      <c r="M1555" t="s">
        <v>1514</v>
      </c>
      <c r="N1555" t="s">
        <v>1509</v>
      </c>
      <c r="O1555">
        <v>2021</v>
      </c>
    </row>
    <row r="1556" spans="1:15" hidden="1">
      <c r="A1556" t="s">
        <v>497</v>
      </c>
      <c r="B1556" t="s">
        <v>1426</v>
      </c>
      <c r="C1556" t="s">
        <v>1429</v>
      </c>
      <c r="D1556" t="s">
        <v>201</v>
      </c>
      <c r="F1556" t="s">
        <v>1370</v>
      </c>
      <c r="G1556" t="s">
        <v>1353</v>
      </c>
      <c r="H1556" t="s">
        <v>1353</v>
      </c>
      <c r="I1556" t="s">
        <v>573</v>
      </c>
      <c r="J1556" t="str">
        <f t="shared" si="31"/>
        <v>Scope 3WTT- delivery vehs &amp; freightWTT- HGV refrigerated (all diesel)All rigids0% Ladenmiles</v>
      </c>
      <c r="K1556" t="s">
        <v>1112</v>
      </c>
      <c r="L1556" s="125">
        <v>0.30857000000000001</v>
      </c>
      <c r="M1556" t="s">
        <v>1514</v>
      </c>
      <c r="N1556" t="s">
        <v>1509</v>
      </c>
      <c r="O1556">
        <v>2021</v>
      </c>
    </row>
    <row r="1557" spans="1:15" hidden="1">
      <c r="A1557" t="s">
        <v>497</v>
      </c>
      <c r="B1557" t="s">
        <v>1426</v>
      </c>
      <c r="C1557" t="s">
        <v>1429</v>
      </c>
      <c r="D1557" t="s">
        <v>201</v>
      </c>
      <c r="F1557" t="s">
        <v>1370</v>
      </c>
      <c r="G1557" t="s">
        <v>205</v>
      </c>
      <c r="H1557" t="s">
        <v>205</v>
      </c>
      <c r="I1557" t="s">
        <v>573</v>
      </c>
      <c r="J1557" t="str">
        <f t="shared" si="31"/>
        <v>Scope 3WTT- delivery vehs &amp; freightWTT- HGV refrigerated (all diesel)All rigids0% Ladentonne.km</v>
      </c>
      <c r="K1557" t="s">
        <v>1113</v>
      </c>
      <c r="L1557" s="125"/>
      <c r="M1557" t="s">
        <v>1514</v>
      </c>
      <c r="N1557" t="s">
        <v>1509</v>
      </c>
      <c r="O1557">
        <v>2021</v>
      </c>
    </row>
    <row r="1558" spans="1:15" hidden="1">
      <c r="A1558" t="s">
        <v>497</v>
      </c>
      <c r="B1558" t="s">
        <v>1426</v>
      </c>
      <c r="C1558" t="s">
        <v>1429</v>
      </c>
      <c r="D1558" t="s">
        <v>201</v>
      </c>
      <c r="F1558" t="s">
        <v>1371</v>
      </c>
      <c r="G1558" t="s">
        <v>473</v>
      </c>
      <c r="H1558" t="s">
        <v>473</v>
      </c>
      <c r="I1558" t="s">
        <v>573</v>
      </c>
      <c r="J1558" t="str">
        <f t="shared" si="31"/>
        <v>Scope 3WTT- delivery vehs &amp; freightWTT- HGV refrigerated (all diesel)All rigids50% Ladenkm</v>
      </c>
      <c r="K1558" t="s">
        <v>1111</v>
      </c>
      <c r="L1558" s="125">
        <v>0.22844999999999999</v>
      </c>
      <c r="M1558" t="s">
        <v>1514</v>
      </c>
      <c r="N1558" t="s">
        <v>1509</v>
      </c>
      <c r="O1558">
        <v>2021</v>
      </c>
    </row>
    <row r="1559" spans="1:15" hidden="1">
      <c r="A1559" t="s">
        <v>497</v>
      </c>
      <c r="B1559" t="s">
        <v>1426</v>
      </c>
      <c r="C1559" t="s">
        <v>1429</v>
      </c>
      <c r="D1559" t="s">
        <v>201</v>
      </c>
      <c r="F1559" t="s">
        <v>1371</v>
      </c>
      <c r="G1559" t="s">
        <v>1353</v>
      </c>
      <c r="H1559" t="s">
        <v>1353</v>
      </c>
      <c r="I1559" t="s">
        <v>573</v>
      </c>
      <c r="J1559" t="str">
        <f t="shared" si="31"/>
        <v>Scope 3WTT- delivery vehs &amp; freightWTT- HGV refrigerated (all diesel)All rigids50% Ladenmiles</v>
      </c>
      <c r="K1559" t="s">
        <v>1112</v>
      </c>
      <c r="L1559" s="125">
        <v>0.36765999999999999</v>
      </c>
      <c r="M1559" t="s">
        <v>1514</v>
      </c>
      <c r="N1559" t="s">
        <v>1509</v>
      </c>
      <c r="O1559">
        <v>2021</v>
      </c>
    </row>
    <row r="1560" spans="1:15" hidden="1">
      <c r="A1560" t="s">
        <v>497</v>
      </c>
      <c r="B1560" t="s">
        <v>1426</v>
      </c>
      <c r="C1560" t="s">
        <v>1429</v>
      </c>
      <c r="D1560" t="s">
        <v>201</v>
      </c>
      <c r="F1560" t="s">
        <v>1371</v>
      </c>
      <c r="G1560" t="s">
        <v>205</v>
      </c>
      <c r="H1560" t="s">
        <v>205</v>
      </c>
      <c r="I1560" t="s">
        <v>573</v>
      </c>
      <c r="J1560" t="str">
        <f t="shared" si="31"/>
        <v>Scope 3WTT- delivery vehs &amp; freightWTT- HGV refrigerated (all diesel)All rigids50% Ladentonne.km</v>
      </c>
      <c r="K1560" t="s">
        <v>1113</v>
      </c>
      <c r="L1560" s="125">
        <v>6.3880000000000006E-2</v>
      </c>
      <c r="M1560" t="s">
        <v>1514</v>
      </c>
      <c r="N1560" t="s">
        <v>1509</v>
      </c>
      <c r="O1560">
        <v>2021</v>
      </c>
    </row>
    <row r="1561" spans="1:15" hidden="1">
      <c r="A1561" t="s">
        <v>497</v>
      </c>
      <c r="B1561" t="s">
        <v>1426</v>
      </c>
      <c r="C1561" t="s">
        <v>1429</v>
      </c>
      <c r="D1561" t="s">
        <v>201</v>
      </c>
      <c r="F1561" t="s">
        <v>1372</v>
      </c>
      <c r="G1561" t="s">
        <v>473</v>
      </c>
      <c r="H1561" t="s">
        <v>473</v>
      </c>
      <c r="I1561" t="s">
        <v>573</v>
      </c>
      <c r="J1561" t="str">
        <f t="shared" si="31"/>
        <v>Scope 3WTT- delivery vehs &amp; freightWTT- HGV refrigerated (all diesel)All rigids100% Ladenkm</v>
      </c>
      <c r="K1561" t="s">
        <v>1111</v>
      </c>
      <c r="L1561" s="125">
        <v>0.26517000000000002</v>
      </c>
      <c r="M1561" t="s">
        <v>1514</v>
      </c>
      <c r="N1561" t="s">
        <v>1509</v>
      </c>
      <c r="O1561">
        <v>2021</v>
      </c>
    </row>
    <row r="1562" spans="1:15" hidden="1">
      <c r="A1562" t="s">
        <v>497</v>
      </c>
      <c r="B1562" t="s">
        <v>1426</v>
      </c>
      <c r="C1562" t="s">
        <v>1429</v>
      </c>
      <c r="D1562" t="s">
        <v>201</v>
      </c>
      <c r="F1562" t="s">
        <v>1372</v>
      </c>
      <c r="G1562" t="s">
        <v>1353</v>
      </c>
      <c r="H1562" t="s">
        <v>1353</v>
      </c>
      <c r="I1562" t="s">
        <v>573</v>
      </c>
      <c r="J1562" t="str">
        <f t="shared" si="31"/>
        <v>Scope 3WTT- delivery vehs &amp; freightWTT- HGV refrigerated (all diesel)All rigids100% Ladenmiles</v>
      </c>
      <c r="K1562" t="s">
        <v>1112</v>
      </c>
      <c r="L1562" s="125">
        <v>0.42674000000000001</v>
      </c>
      <c r="M1562" t="s">
        <v>1514</v>
      </c>
      <c r="N1562" t="s">
        <v>1509</v>
      </c>
      <c r="O1562">
        <v>2021</v>
      </c>
    </row>
    <row r="1563" spans="1:15" hidden="1">
      <c r="A1563" t="s">
        <v>497</v>
      </c>
      <c r="B1563" t="s">
        <v>1426</v>
      </c>
      <c r="C1563" t="s">
        <v>1429</v>
      </c>
      <c r="D1563" t="s">
        <v>201</v>
      </c>
      <c r="F1563" t="s">
        <v>1372</v>
      </c>
      <c r="G1563" t="s">
        <v>205</v>
      </c>
      <c r="H1563" t="s">
        <v>205</v>
      </c>
      <c r="I1563" t="s">
        <v>573</v>
      </c>
      <c r="J1563" t="str">
        <f t="shared" si="31"/>
        <v>Scope 3WTT- delivery vehs &amp; freightWTT- HGV refrigerated (all diesel)All rigids100% Ladentonne.km</v>
      </c>
      <c r="K1563" t="s">
        <v>1113</v>
      </c>
      <c r="L1563" s="125">
        <v>3.7199999999999997E-2</v>
      </c>
      <c r="M1563" t="s">
        <v>1514</v>
      </c>
      <c r="N1563" t="s">
        <v>1509</v>
      </c>
      <c r="O1563">
        <v>2021</v>
      </c>
    </row>
    <row r="1564" spans="1:15" hidden="1">
      <c r="A1564" t="s">
        <v>497</v>
      </c>
      <c r="B1564" t="s">
        <v>1426</v>
      </c>
      <c r="C1564" t="s">
        <v>1429</v>
      </c>
      <c r="D1564" t="s">
        <v>201</v>
      </c>
      <c r="F1564" t="s">
        <v>1373</v>
      </c>
      <c r="G1564" t="s">
        <v>473</v>
      </c>
      <c r="H1564" t="s">
        <v>473</v>
      </c>
      <c r="I1564" t="s">
        <v>573</v>
      </c>
      <c r="J1564" t="str">
        <f t="shared" si="31"/>
        <v>Scope 3WTT- delivery vehs &amp; freightWTT- HGV refrigerated (all diesel)All rigidsAverage ladenkm</v>
      </c>
      <c r="K1564" t="s">
        <v>1111</v>
      </c>
      <c r="L1564" s="125">
        <v>0.23236999999999999</v>
      </c>
      <c r="M1564" t="s">
        <v>1514</v>
      </c>
      <c r="N1564" t="s">
        <v>1509</v>
      </c>
      <c r="O1564">
        <v>2021</v>
      </c>
    </row>
    <row r="1565" spans="1:15" hidden="1">
      <c r="A1565" t="s">
        <v>497</v>
      </c>
      <c r="B1565" t="s">
        <v>1426</v>
      </c>
      <c r="C1565" t="s">
        <v>1429</v>
      </c>
      <c r="D1565" t="s">
        <v>201</v>
      </c>
      <c r="F1565" t="s">
        <v>1373</v>
      </c>
      <c r="G1565" t="s">
        <v>1353</v>
      </c>
      <c r="H1565" t="s">
        <v>1353</v>
      </c>
      <c r="I1565" t="s">
        <v>573</v>
      </c>
      <c r="J1565" t="str">
        <f t="shared" si="31"/>
        <v>Scope 3WTT- delivery vehs &amp; freightWTT- HGV refrigerated (all diesel)All rigidsAverage ladenmiles</v>
      </c>
      <c r="K1565" t="s">
        <v>1112</v>
      </c>
      <c r="L1565" s="125">
        <v>0.37397000000000002</v>
      </c>
      <c r="M1565" t="s">
        <v>1514</v>
      </c>
      <c r="N1565" t="s">
        <v>1509</v>
      </c>
      <c r="O1565">
        <v>2021</v>
      </c>
    </row>
    <row r="1566" spans="1:15" hidden="1">
      <c r="A1566" t="s">
        <v>497</v>
      </c>
      <c r="B1566" t="s">
        <v>1426</v>
      </c>
      <c r="C1566" t="s">
        <v>1429</v>
      </c>
      <c r="D1566" t="s">
        <v>201</v>
      </c>
      <c r="F1566" t="s">
        <v>1373</v>
      </c>
      <c r="G1566" t="s">
        <v>205</v>
      </c>
      <c r="H1566" t="s">
        <v>205</v>
      </c>
      <c r="I1566" t="s">
        <v>573</v>
      </c>
      <c r="J1566" t="str">
        <f t="shared" si="31"/>
        <v>Scope 3WTT- delivery vehs &amp; freightWTT- HGV refrigerated (all diesel)All rigidsAverage ladentonne.km</v>
      </c>
      <c r="K1566" t="s">
        <v>1113</v>
      </c>
      <c r="L1566" s="125">
        <v>6.0130000000000003E-2</v>
      </c>
      <c r="M1566" t="s">
        <v>1514</v>
      </c>
      <c r="N1566" t="s">
        <v>1509</v>
      </c>
      <c r="O1566">
        <v>2021</v>
      </c>
    </row>
    <row r="1567" spans="1:15" hidden="1">
      <c r="A1567" t="s">
        <v>497</v>
      </c>
      <c r="B1567" t="s">
        <v>1426</v>
      </c>
      <c r="C1567" t="s">
        <v>1429</v>
      </c>
      <c r="D1567" t="s">
        <v>225</v>
      </c>
      <c r="F1567" t="s">
        <v>1370</v>
      </c>
      <c r="G1567" t="s">
        <v>473</v>
      </c>
      <c r="H1567" t="s">
        <v>473</v>
      </c>
      <c r="I1567" t="s">
        <v>573</v>
      </c>
      <c r="J1567" t="str">
        <f t="shared" si="31"/>
        <v>Scope 3WTT- delivery vehs &amp; freightWTT- HGV refrigerated (all diesel)Articulated (&gt;3.5 - 33t)0% Ladenkm</v>
      </c>
      <c r="K1567" t="s">
        <v>1114</v>
      </c>
      <c r="L1567" s="125">
        <v>0.17369999999999999</v>
      </c>
      <c r="M1567" t="s">
        <v>1514</v>
      </c>
      <c r="N1567" t="s">
        <v>1509</v>
      </c>
      <c r="O1567">
        <v>2021</v>
      </c>
    </row>
    <row r="1568" spans="1:15" hidden="1">
      <c r="A1568" t="s">
        <v>497</v>
      </c>
      <c r="B1568" t="s">
        <v>1426</v>
      </c>
      <c r="C1568" t="s">
        <v>1429</v>
      </c>
      <c r="D1568" t="s">
        <v>225</v>
      </c>
      <c r="F1568" t="s">
        <v>1370</v>
      </c>
      <c r="G1568" t="s">
        <v>1353</v>
      </c>
      <c r="H1568" t="s">
        <v>1353</v>
      </c>
      <c r="I1568" t="s">
        <v>573</v>
      </c>
      <c r="J1568" t="str">
        <f t="shared" si="31"/>
        <v>Scope 3WTT- delivery vehs &amp; freightWTT- HGV refrigerated (all diesel)Articulated (&gt;3.5 - 33t)0% Ladenmiles</v>
      </c>
      <c r="K1568" t="s">
        <v>1115</v>
      </c>
      <c r="L1568" s="125">
        <v>0.27954000000000001</v>
      </c>
      <c r="M1568" t="s">
        <v>1514</v>
      </c>
      <c r="N1568" t="s">
        <v>1509</v>
      </c>
      <c r="O1568">
        <v>2021</v>
      </c>
    </row>
    <row r="1569" spans="1:15" hidden="1">
      <c r="A1569" t="s">
        <v>497</v>
      </c>
      <c r="B1569" t="s">
        <v>1426</v>
      </c>
      <c r="C1569" t="s">
        <v>1429</v>
      </c>
      <c r="D1569" t="s">
        <v>225</v>
      </c>
      <c r="F1569" t="s">
        <v>1370</v>
      </c>
      <c r="G1569" t="s">
        <v>205</v>
      </c>
      <c r="H1569" t="s">
        <v>205</v>
      </c>
      <c r="I1569" t="s">
        <v>573</v>
      </c>
      <c r="J1569" t="str">
        <f t="shared" si="31"/>
        <v>Scope 3WTT- delivery vehs &amp; freightWTT- HGV refrigerated (all diesel)Articulated (&gt;3.5 - 33t)0% Ladentonne.km</v>
      </c>
      <c r="K1569" t="s">
        <v>1116</v>
      </c>
      <c r="L1569" s="125"/>
      <c r="M1569" t="s">
        <v>1514</v>
      </c>
      <c r="N1569" t="s">
        <v>1509</v>
      </c>
      <c r="O1569">
        <v>2021</v>
      </c>
    </row>
    <row r="1570" spans="1:15" hidden="1">
      <c r="A1570" t="s">
        <v>497</v>
      </c>
      <c r="B1570" t="s">
        <v>1426</v>
      </c>
      <c r="C1570" t="s">
        <v>1429</v>
      </c>
      <c r="D1570" t="s">
        <v>225</v>
      </c>
      <c r="F1570" t="s">
        <v>1371</v>
      </c>
      <c r="G1570" t="s">
        <v>473</v>
      </c>
      <c r="H1570" t="s">
        <v>473</v>
      </c>
      <c r="I1570" t="s">
        <v>573</v>
      </c>
      <c r="J1570" t="str">
        <f t="shared" si="31"/>
        <v>Scope 3WTT- delivery vehs &amp; freightWTT- HGV refrigerated (all diesel)Articulated (&gt;3.5 - 33t)50% Ladenkm</v>
      </c>
      <c r="K1570" t="s">
        <v>1114</v>
      </c>
      <c r="L1570" s="125">
        <v>0.21712000000000001</v>
      </c>
      <c r="M1570" t="s">
        <v>1514</v>
      </c>
      <c r="N1570" t="s">
        <v>1509</v>
      </c>
      <c r="O1570">
        <v>2021</v>
      </c>
    </row>
    <row r="1571" spans="1:15" hidden="1">
      <c r="A1571" t="s">
        <v>497</v>
      </c>
      <c r="B1571" t="s">
        <v>1426</v>
      </c>
      <c r="C1571" t="s">
        <v>1429</v>
      </c>
      <c r="D1571" t="s">
        <v>225</v>
      </c>
      <c r="F1571" t="s">
        <v>1371</v>
      </c>
      <c r="G1571" t="s">
        <v>1353</v>
      </c>
      <c r="H1571" t="s">
        <v>1353</v>
      </c>
      <c r="I1571" t="s">
        <v>573</v>
      </c>
      <c r="J1571" t="str">
        <f t="shared" si="31"/>
        <v>Scope 3WTT- delivery vehs &amp; freightWTT- HGV refrigerated (all diesel)Articulated (&gt;3.5 - 33t)50% Ladenmiles</v>
      </c>
      <c r="K1571" t="s">
        <v>1115</v>
      </c>
      <c r="L1571" s="125">
        <v>0.34942000000000001</v>
      </c>
      <c r="M1571" t="s">
        <v>1514</v>
      </c>
      <c r="N1571" t="s">
        <v>1509</v>
      </c>
      <c r="O1571">
        <v>2021</v>
      </c>
    </row>
    <row r="1572" spans="1:15" hidden="1">
      <c r="A1572" t="s">
        <v>497</v>
      </c>
      <c r="B1572" t="s">
        <v>1426</v>
      </c>
      <c r="C1572" t="s">
        <v>1429</v>
      </c>
      <c r="D1572" t="s">
        <v>225</v>
      </c>
      <c r="F1572" t="s">
        <v>1371</v>
      </c>
      <c r="G1572" t="s">
        <v>205</v>
      </c>
      <c r="H1572" t="s">
        <v>205</v>
      </c>
      <c r="I1572" t="s">
        <v>573</v>
      </c>
      <c r="J1572" t="str">
        <f t="shared" si="31"/>
        <v>Scope 3WTT- delivery vehs &amp; freightWTT- HGV refrigerated (all diesel)Articulated (&gt;3.5 - 33t)50% Ladentonne.km</v>
      </c>
      <c r="K1572" t="s">
        <v>1116</v>
      </c>
      <c r="L1572" s="125">
        <v>3.4189999999999998E-2</v>
      </c>
      <c r="M1572" t="s">
        <v>1514</v>
      </c>
      <c r="N1572" t="s">
        <v>1509</v>
      </c>
      <c r="O1572">
        <v>2021</v>
      </c>
    </row>
    <row r="1573" spans="1:15" hidden="1">
      <c r="A1573" t="s">
        <v>497</v>
      </c>
      <c r="B1573" t="s">
        <v>1426</v>
      </c>
      <c r="C1573" t="s">
        <v>1429</v>
      </c>
      <c r="D1573" t="s">
        <v>225</v>
      </c>
      <c r="F1573" t="s">
        <v>1372</v>
      </c>
      <c r="G1573" t="s">
        <v>473</v>
      </c>
      <c r="H1573" t="s">
        <v>473</v>
      </c>
      <c r="I1573" t="s">
        <v>573</v>
      </c>
      <c r="J1573" t="str">
        <f t="shared" si="31"/>
        <v>Scope 3WTT- delivery vehs &amp; freightWTT- HGV refrigerated (all diesel)Articulated (&gt;3.5 - 33t)100% Ladenkm</v>
      </c>
      <c r="K1573" t="s">
        <v>1114</v>
      </c>
      <c r="L1573" s="125">
        <v>0.26055</v>
      </c>
      <c r="M1573" t="s">
        <v>1514</v>
      </c>
      <c r="N1573" t="s">
        <v>1509</v>
      </c>
      <c r="O1573">
        <v>2021</v>
      </c>
    </row>
    <row r="1574" spans="1:15" hidden="1">
      <c r="A1574" t="s">
        <v>497</v>
      </c>
      <c r="B1574" t="s">
        <v>1426</v>
      </c>
      <c r="C1574" t="s">
        <v>1429</v>
      </c>
      <c r="D1574" t="s">
        <v>225</v>
      </c>
      <c r="F1574" t="s">
        <v>1372</v>
      </c>
      <c r="G1574" t="s">
        <v>1353</v>
      </c>
      <c r="H1574" t="s">
        <v>1353</v>
      </c>
      <c r="I1574" t="s">
        <v>573</v>
      </c>
      <c r="J1574" t="str">
        <f t="shared" si="31"/>
        <v>Scope 3WTT- delivery vehs &amp; freightWTT- HGV refrigerated (all diesel)Articulated (&gt;3.5 - 33t)100% Ladenmiles</v>
      </c>
      <c r="K1574" t="s">
        <v>1115</v>
      </c>
      <c r="L1574" s="125">
        <v>0.41931000000000002</v>
      </c>
      <c r="M1574" t="s">
        <v>1514</v>
      </c>
      <c r="N1574" t="s">
        <v>1509</v>
      </c>
      <c r="O1574">
        <v>2021</v>
      </c>
    </row>
    <row r="1575" spans="1:15" hidden="1">
      <c r="A1575" t="s">
        <v>497</v>
      </c>
      <c r="B1575" t="s">
        <v>1426</v>
      </c>
      <c r="C1575" t="s">
        <v>1429</v>
      </c>
      <c r="D1575" t="s">
        <v>225</v>
      </c>
      <c r="F1575" t="s">
        <v>1372</v>
      </c>
      <c r="G1575" t="s">
        <v>205</v>
      </c>
      <c r="H1575" t="s">
        <v>205</v>
      </c>
      <c r="I1575" t="s">
        <v>573</v>
      </c>
      <c r="J1575" t="str">
        <f t="shared" si="31"/>
        <v>Scope 3WTT- delivery vehs &amp; freightWTT- HGV refrigerated (all diesel)Articulated (&gt;3.5 - 33t)100% Ladentonne.km</v>
      </c>
      <c r="K1575" t="s">
        <v>1116</v>
      </c>
      <c r="L1575" s="125">
        <v>2.051E-2</v>
      </c>
      <c r="M1575" t="s">
        <v>1514</v>
      </c>
      <c r="N1575" t="s">
        <v>1509</v>
      </c>
      <c r="O1575">
        <v>2021</v>
      </c>
    </row>
    <row r="1576" spans="1:15" hidden="1">
      <c r="A1576" t="s">
        <v>497</v>
      </c>
      <c r="B1576" t="s">
        <v>1426</v>
      </c>
      <c r="C1576" t="s">
        <v>1429</v>
      </c>
      <c r="D1576" t="s">
        <v>225</v>
      </c>
      <c r="F1576" t="s">
        <v>1373</v>
      </c>
      <c r="G1576" t="s">
        <v>473</v>
      </c>
      <c r="H1576" t="s">
        <v>473</v>
      </c>
      <c r="I1576" t="s">
        <v>573</v>
      </c>
      <c r="J1576" t="str">
        <f t="shared" si="31"/>
        <v>Scope 3WTT- delivery vehs &amp; freightWTT- HGV refrigerated (all diesel)Articulated (&gt;3.5 - 33t)Average ladenkm</v>
      </c>
      <c r="K1576" t="s">
        <v>1114</v>
      </c>
      <c r="L1576" s="125">
        <v>0.21539</v>
      </c>
      <c r="M1576" t="s">
        <v>1514</v>
      </c>
      <c r="N1576" t="s">
        <v>1509</v>
      </c>
      <c r="O1576">
        <v>2021</v>
      </c>
    </row>
    <row r="1577" spans="1:15" hidden="1">
      <c r="A1577" t="s">
        <v>497</v>
      </c>
      <c r="B1577" t="s">
        <v>1426</v>
      </c>
      <c r="C1577" t="s">
        <v>1429</v>
      </c>
      <c r="D1577" t="s">
        <v>225</v>
      </c>
      <c r="F1577" t="s">
        <v>1373</v>
      </c>
      <c r="G1577" t="s">
        <v>1353</v>
      </c>
      <c r="H1577" t="s">
        <v>1353</v>
      </c>
      <c r="I1577" t="s">
        <v>573</v>
      </c>
      <c r="J1577" t="str">
        <f t="shared" si="31"/>
        <v>Scope 3WTT- delivery vehs &amp; freightWTT- HGV refrigerated (all diesel)Articulated (&gt;3.5 - 33t)Average ladenmiles</v>
      </c>
      <c r="K1577" t="s">
        <v>1115</v>
      </c>
      <c r="L1577" s="125">
        <v>0.34662999999999999</v>
      </c>
      <c r="M1577" t="s">
        <v>1514</v>
      </c>
      <c r="N1577" t="s">
        <v>1509</v>
      </c>
      <c r="O1577">
        <v>2021</v>
      </c>
    </row>
    <row r="1578" spans="1:15" hidden="1">
      <c r="A1578" t="s">
        <v>497</v>
      </c>
      <c r="B1578" t="s">
        <v>1426</v>
      </c>
      <c r="C1578" t="s">
        <v>1429</v>
      </c>
      <c r="D1578" t="s">
        <v>225</v>
      </c>
      <c r="F1578" t="s">
        <v>1373</v>
      </c>
      <c r="G1578" t="s">
        <v>205</v>
      </c>
      <c r="H1578" t="s">
        <v>205</v>
      </c>
      <c r="I1578" t="s">
        <v>573</v>
      </c>
      <c r="J1578" t="str">
        <f t="shared" si="31"/>
        <v>Scope 3WTT- delivery vehs &amp; freightWTT- HGV refrigerated (all diesel)Articulated (&gt;3.5 - 33t)Average ladentonne.km</v>
      </c>
      <c r="K1578" t="s">
        <v>1116</v>
      </c>
      <c r="L1578" s="125">
        <v>3.533E-2</v>
      </c>
      <c r="M1578" t="s">
        <v>1514</v>
      </c>
      <c r="N1578" t="s">
        <v>1509</v>
      </c>
      <c r="O1578">
        <v>2021</v>
      </c>
    </row>
    <row r="1579" spans="1:15" hidden="1">
      <c r="A1579" t="s">
        <v>497</v>
      </c>
      <c r="B1579" t="s">
        <v>1426</v>
      </c>
      <c r="C1579" t="s">
        <v>1429</v>
      </c>
      <c r="D1579" t="s">
        <v>226</v>
      </c>
      <c r="F1579" t="s">
        <v>1370</v>
      </c>
      <c r="G1579" t="s">
        <v>473</v>
      </c>
      <c r="H1579" t="s">
        <v>473</v>
      </c>
      <c r="I1579" t="s">
        <v>573</v>
      </c>
      <c r="J1579" t="str">
        <f t="shared" si="31"/>
        <v>Scope 3WTT- delivery vehs &amp; freightWTT- HGV refrigerated (all diesel)Articulated (&gt;33t)0% Ladenkm</v>
      </c>
      <c r="K1579" t="s">
        <v>1117</v>
      </c>
      <c r="L1579" s="125">
        <v>0.18048</v>
      </c>
      <c r="M1579" t="s">
        <v>1514</v>
      </c>
      <c r="N1579" t="s">
        <v>1509</v>
      </c>
      <c r="O1579">
        <v>2021</v>
      </c>
    </row>
    <row r="1580" spans="1:15" hidden="1">
      <c r="A1580" t="s">
        <v>497</v>
      </c>
      <c r="B1580" t="s">
        <v>1426</v>
      </c>
      <c r="C1580" t="s">
        <v>1429</v>
      </c>
      <c r="D1580" t="s">
        <v>226</v>
      </c>
      <c r="F1580" t="s">
        <v>1370</v>
      </c>
      <c r="G1580" t="s">
        <v>1353</v>
      </c>
      <c r="H1580" t="s">
        <v>1353</v>
      </c>
      <c r="I1580" t="s">
        <v>573</v>
      </c>
      <c r="J1580" t="str">
        <f t="shared" si="31"/>
        <v>Scope 3WTT- delivery vehs &amp; freightWTT- HGV refrigerated (all diesel)Articulated (&gt;33t)0% Ladenmiles</v>
      </c>
      <c r="K1580" t="s">
        <v>1118</v>
      </c>
      <c r="L1580" s="125">
        <v>0.29044999999999999</v>
      </c>
      <c r="M1580" t="s">
        <v>1514</v>
      </c>
      <c r="N1580" t="s">
        <v>1509</v>
      </c>
      <c r="O1580">
        <v>2021</v>
      </c>
    </row>
    <row r="1581" spans="1:15" hidden="1">
      <c r="A1581" t="s">
        <v>497</v>
      </c>
      <c r="B1581" t="s">
        <v>1426</v>
      </c>
      <c r="C1581" t="s">
        <v>1429</v>
      </c>
      <c r="D1581" t="s">
        <v>226</v>
      </c>
      <c r="F1581" t="s">
        <v>1370</v>
      </c>
      <c r="G1581" t="s">
        <v>205</v>
      </c>
      <c r="H1581" t="s">
        <v>205</v>
      </c>
      <c r="I1581" t="s">
        <v>573</v>
      </c>
      <c r="J1581" t="str">
        <f t="shared" si="31"/>
        <v>Scope 3WTT- delivery vehs &amp; freightWTT- HGV refrigerated (all diesel)Articulated (&gt;33t)0% Ladentonne.km</v>
      </c>
      <c r="K1581" t="s">
        <v>1119</v>
      </c>
      <c r="L1581" s="125"/>
      <c r="M1581" t="s">
        <v>1514</v>
      </c>
      <c r="N1581" t="s">
        <v>1509</v>
      </c>
      <c r="O1581">
        <v>2021</v>
      </c>
    </row>
    <row r="1582" spans="1:15" hidden="1">
      <c r="A1582" t="s">
        <v>497</v>
      </c>
      <c r="B1582" t="s">
        <v>1426</v>
      </c>
      <c r="C1582" t="s">
        <v>1429</v>
      </c>
      <c r="D1582" t="s">
        <v>226</v>
      </c>
      <c r="F1582" t="s">
        <v>1371</v>
      </c>
      <c r="G1582" t="s">
        <v>473</v>
      </c>
      <c r="H1582" t="s">
        <v>473</v>
      </c>
      <c r="I1582" t="s">
        <v>573</v>
      </c>
      <c r="J1582" t="str">
        <f t="shared" si="31"/>
        <v>Scope 3WTT- delivery vehs &amp; freightWTT- HGV refrigerated (all diesel)Articulated (&gt;33t)50% Ladenkm</v>
      </c>
      <c r="K1582" t="s">
        <v>1117</v>
      </c>
      <c r="L1582" s="125">
        <v>0.24063999999999999</v>
      </c>
      <c r="M1582" t="s">
        <v>1514</v>
      </c>
      <c r="N1582" t="s">
        <v>1509</v>
      </c>
      <c r="O1582">
        <v>2021</v>
      </c>
    </row>
    <row r="1583" spans="1:15" hidden="1">
      <c r="A1583" t="s">
        <v>497</v>
      </c>
      <c r="B1583" t="s">
        <v>1426</v>
      </c>
      <c r="C1583" t="s">
        <v>1429</v>
      </c>
      <c r="D1583" t="s">
        <v>226</v>
      </c>
      <c r="F1583" t="s">
        <v>1371</v>
      </c>
      <c r="G1583" t="s">
        <v>1353</v>
      </c>
      <c r="H1583" t="s">
        <v>1353</v>
      </c>
      <c r="I1583" t="s">
        <v>573</v>
      </c>
      <c r="J1583" t="str">
        <f t="shared" si="31"/>
        <v>Scope 3WTT- delivery vehs &amp; freightWTT- HGV refrigerated (all diesel)Articulated (&gt;33t)50% Ladenmiles</v>
      </c>
      <c r="K1583" t="s">
        <v>1118</v>
      </c>
      <c r="L1583" s="125">
        <v>0.38727</v>
      </c>
      <c r="M1583" t="s">
        <v>1514</v>
      </c>
      <c r="N1583" t="s">
        <v>1509</v>
      </c>
      <c r="O1583">
        <v>2021</v>
      </c>
    </row>
    <row r="1584" spans="1:15" hidden="1">
      <c r="A1584" t="s">
        <v>497</v>
      </c>
      <c r="B1584" t="s">
        <v>1426</v>
      </c>
      <c r="C1584" t="s">
        <v>1429</v>
      </c>
      <c r="D1584" t="s">
        <v>226</v>
      </c>
      <c r="F1584" t="s">
        <v>1371</v>
      </c>
      <c r="G1584" t="s">
        <v>205</v>
      </c>
      <c r="H1584" t="s">
        <v>205</v>
      </c>
      <c r="I1584" t="s">
        <v>573</v>
      </c>
      <c r="J1584" t="str">
        <f t="shared" si="31"/>
        <v>Scope 3WTT- delivery vehs &amp; freightWTT- HGV refrigerated (all diesel)Articulated (&gt;33t)50% Ladentonne.km</v>
      </c>
      <c r="K1584" t="s">
        <v>1119</v>
      </c>
      <c r="L1584" s="125">
        <v>2.6519999999999998E-2</v>
      </c>
      <c r="M1584" t="s">
        <v>1514</v>
      </c>
      <c r="N1584" t="s">
        <v>1509</v>
      </c>
      <c r="O1584">
        <v>2021</v>
      </c>
    </row>
    <row r="1585" spans="1:15" hidden="1">
      <c r="A1585" t="s">
        <v>497</v>
      </c>
      <c r="B1585" t="s">
        <v>1426</v>
      </c>
      <c r="C1585" t="s">
        <v>1429</v>
      </c>
      <c r="D1585" t="s">
        <v>226</v>
      </c>
      <c r="F1585" t="s">
        <v>1372</v>
      </c>
      <c r="G1585" t="s">
        <v>473</v>
      </c>
      <c r="H1585" t="s">
        <v>473</v>
      </c>
      <c r="I1585" t="s">
        <v>573</v>
      </c>
      <c r="J1585" t="str">
        <f t="shared" si="31"/>
        <v>Scope 3WTT- delivery vehs &amp; freightWTT- HGV refrigerated (all diesel)Articulated (&gt;33t)100% Ladenkm</v>
      </c>
      <c r="K1585" t="s">
        <v>1117</v>
      </c>
      <c r="L1585" s="125">
        <v>0.30080000000000001</v>
      </c>
      <c r="M1585" t="s">
        <v>1514</v>
      </c>
      <c r="N1585" t="s">
        <v>1509</v>
      </c>
      <c r="O1585">
        <v>2021</v>
      </c>
    </row>
    <row r="1586" spans="1:15" hidden="1">
      <c r="A1586" t="s">
        <v>497</v>
      </c>
      <c r="B1586" t="s">
        <v>1426</v>
      </c>
      <c r="C1586" t="s">
        <v>1429</v>
      </c>
      <c r="D1586" t="s">
        <v>226</v>
      </c>
      <c r="F1586" t="s">
        <v>1372</v>
      </c>
      <c r="G1586" t="s">
        <v>1353</v>
      </c>
      <c r="H1586" t="s">
        <v>1353</v>
      </c>
      <c r="I1586" t="s">
        <v>573</v>
      </c>
      <c r="J1586" t="str">
        <f t="shared" si="31"/>
        <v>Scope 3WTT- delivery vehs &amp; freightWTT- HGV refrigerated (all diesel)Articulated (&gt;33t)100% Ladenmiles</v>
      </c>
      <c r="K1586" t="s">
        <v>1118</v>
      </c>
      <c r="L1586" s="125">
        <v>0.48409000000000002</v>
      </c>
      <c r="M1586" t="s">
        <v>1514</v>
      </c>
      <c r="N1586" t="s">
        <v>1509</v>
      </c>
      <c r="O1586">
        <v>2021</v>
      </c>
    </row>
    <row r="1587" spans="1:15" hidden="1">
      <c r="A1587" t="s">
        <v>497</v>
      </c>
      <c r="B1587" t="s">
        <v>1426</v>
      </c>
      <c r="C1587" t="s">
        <v>1429</v>
      </c>
      <c r="D1587" t="s">
        <v>226</v>
      </c>
      <c r="F1587" t="s">
        <v>1372</v>
      </c>
      <c r="G1587" t="s">
        <v>205</v>
      </c>
      <c r="H1587" t="s">
        <v>205</v>
      </c>
      <c r="I1587" t="s">
        <v>573</v>
      </c>
      <c r="J1587" t="str">
        <f t="shared" si="31"/>
        <v>Scope 3WTT- delivery vehs &amp; freightWTT- HGV refrigerated (all diesel)Articulated (&gt;33t)100% Ladentonne.km</v>
      </c>
      <c r="K1587" t="s">
        <v>1119</v>
      </c>
      <c r="L1587" s="125">
        <v>1.6580000000000001E-2</v>
      </c>
      <c r="M1587" t="s">
        <v>1514</v>
      </c>
      <c r="N1587" t="s">
        <v>1509</v>
      </c>
      <c r="O1587">
        <v>2021</v>
      </c>
    </row>
    <row r="1588" spans="1:15" hidden="1">
      <c r="A1588" t="s">
        <v>497</v>
      </c>
      <c r="B1588" t="s">
        <v>1426</v>
      </c>
      <c r="C1588" t="s">
        <v>1429</v>
      </c>
      <c r="D1588" t="s">
        <v>226</v>
      </c>
      <c r="F1588" t="s">
        <v>1373</v>
      </c>
      <c r="G1588" t="s">
        <v>473</v>
      </c>
      <c r="H1588" t="s">
        <v>473</v>
      </c>
      <c r="I1588" t="s">
        <v>573</v>
      </c>
      <c r="J1588" t="str">
        <f t="shared" si="31"/>
        <v>Scope 3WTT- delivery vehs &amp; freightWTT- HGV refrigerated (all diesel)Articulated (&gt;33t)Average ladenkm</v>
      </c>
      <c r="K1588" t="s">
        <v>1117</v>
      </c>
      <c r="L1588" s="125">
        <v>0.25628000000000001</v>
      </c>
      <c r="M1588" t="s">
        <v>1514</v>
      </c>
      <c r="N1588" t="s">
        <v>1509</v>
      </c>
      <c r="O1588">
        <v>2021</v>
      </c>
    </row>
    <row r="1589" spans="1:15" hidden="1">
      <c r="A1589" t="s">
        <v>497</v>
      </c>
      <c r="B1589" t="s">
        <v>1426</v>
      </c>
      <c r="C1589" t="s">
        <v>1429</v>
      </c>
      <c r="D1589" t="s">
        <v>226</v>
      </c>
      <c r="F1589" t="s">
        <v>1373</v>
      </c>
      <c r="G1589" t="s">
        <v>1353</v>
      </c>
      <c r="H1589" t="s">
        <v>1353</v>
      </c>
      <c r="I1589" t="s">
        <v>573</v>
      </c>
      <c r="J1589" t="str">
        <f t="shared" si="31"/>
        <v>Scope 3WTT- delivery vehs &amp; freightWTT- HGV refrigerated (all diesel)Articulated (&gt;33t)Average ladenmiles</v>
      </c>
      <c r="K1589" t="s">
        <v>1118</v>
      </c>
      <c r="L1589" s="125">
        <v>0.41243999999999997</v>
      </c>
      <c r="M1589" t="s">
        <v>1514</v>
      </c>
      <c r="N1589" t="s">
        <v>1509</v>
      </c>
      <c r="O1589">
        <v>2021</v>
      </c>
    </row>
    <row r="1590" spans="1:15" hidden="1">
      <c r="A1590" t="s">
        <v>497</v>
      </c>
      <c r="B1590" t="s">
        <v>1426</v>
      </c>
      <c r="C1590" t="s">
        <v>1429</v>
      </c>
      <c r="D1590" t="s">
        <v>226</v>
      </c>
      <c r="F1590" t="s">
        <v>1373</v>
      </c>
      <c r="G1590" t="s">
        <v>205</v>
      </c>
      <c r="H1590" t="s">
        <v>205</v>
      </c>
      <c r="I1590" t="s">
        <v>573</v>
      </c>
      <c r="J1590" t="str">
        <f t="shared" si="31"/>
        <v>Scope 3WTT- delivery vehs &amp; freightWTT- HGV refrigerated (all diesel)Articulated (&gt;33t)Average ladentonne.km</v>
      </c>
      <c r="K1590" t="s">
        <v>1119</v>
      </c>
      <c r="L1590" s="125">
        <v>2.2419999999999999E-2</v>
      </c>
      <c r="M1590" t="s">
        <v>1514</v>
      </c>
      <c r="N1590" t="s">
        <v>1509</v>
      </c>
      <c r="O1590">
        <v>2021</v>
      </c>
    </row>
    <row r="1591" spans="1:15" hidden="1">
      <c r="A1591" t="s">
        <v>497</v>
      </c>
      <c r="B1591" t="s">
        <v>1426</v>
      </c>
      <c r="C1591" t="s">
        <v>1429</v>
      </c>
      <c r="D1591" t="s">
        <v>227</v>
      </c>
      <c r="F1591" t="s">
        <v>1370</v>
      </c>
      <c r="G1591" t="s">
        <v>473</v>
      </c>
      <c r="H1591" t="s">
        <v>473</v>
      </c>
      <c r="I1591" t="s">
        <v>573</v>
      </c>
      <c r="J1591" t="str">
        <f t="shared" si="31"/>
        <v>Scope 3WTT- delivery vehs &amp; freightWTT- HGV refrigerated (all diesel)All artics0% Ladenkm</v>
      </c>
      <c r="K1591" t="s">
        <v>1120</v>
      </c>
      <c r="L1591" s="125">
        <v>0.1802</v>
      </c>
      <c r="M1591" t="s">
        <v>1514</v>
      </c>
      <c r="N1591" t="s">
        <v>1509</v>
      </c>
      <c r="O1591">
        <v>2021</v>
      </c>
    </row>
    <row r="1592" spans="1:15" hidden="1">
      <c r="A1592" t="s">
        <v>497</v>
      </c>
      <c r="B1592" t="s">
        <v>1426</v>
      </c>
      <c r="C1592" t="s">
        <v>1429</v>
      </c>
      <c r="D1592" t="s">
        <v>227</v>
      </c>
      <c r="F1592" t="s">
        <v>1370</v>
      </c>
      <c r="G1592" t="s">
        <v>1353</v>
      </c>
      <c r="H1592" t="s">
        <v>1353</v>
      </c>
      <c r="I1592" t="s">
        <v>573</v>
      </c>
      <c r="J1592" t="str">
        <f t="shared" si="31"/>
        <v>Scope 3WTT- delivery vehs &amp; freightWTT- HGV refrigerated (all diesel)All artics0% Ladenmiles</v>
      </c>
      <c r="K1592" t="s">
        <v>1121</v>
      </c>
      <c r="L1592" s="125">
        <v>0.29000999999999999</v>
      </c>
      <c r="M1592" t="s">
        <v>1514</v>
      </c>
      <c r="N1592" t="s">
        <v>1509</v>
      </c>
      <c r="O1592">
        <v>2021</v>
      </c>
    </row>
    <row r="1593" spans="1:15" hidden="1">
      <c r="A1593" t="s">
        <v>497</v>
      </c>
      <c r="B1593" t="s">
        <v>1426</v>
      </c>
      <c r="C1593" t="s">
        <v>1429</v>
      </c>
      <c r="D1593" t="s">
        <v>227</v>
      </c>
      <c r="F1593" t="s">
        <v>1370</v>
      </c>
      <c r="G1593" t="s">
        <v>205</v>
      </c>
      <c r="H1593" t="s">
        <v>205</v>
      </c>
      <c r="I1593" t="s">
        <v>573</v>
      </c>
      <c r="J1593" t="str">
        <f t="shared" si="31"/>
        <v>Scope 3WTT- delivery vehs &amp; freightWTT- HGV refrigerated (all diesel)All artics0% Ladentonne.km</v>
      </c>
      <c r="K1593" t="s">
        <v>1122</v>
      </c>
      <c r="L1593" s="125"/>
      <c r="M1593" t="s">
        <v>1514</v>
      </c>
      <c r="N1593" t="s">
        <v>1509</v>
      </c>
      <c r="O1593">
        <v>2021</v>
      </c>
    </row>
    <row r="1594" spans="1:15" hidden="1">
      <c r="A1594" t="s">
        <v>497</v>
      </c>
      <c r="B1594" t="s">
        <v>1426</v>
      </c>
      <c r="C1594" t="s">
        <v>1429</v>
      </c>
      <c r="D1594" t="s">
        <v>227</v>
      </c>
      <c r="F1594" t="s">
        <v>1371</v>
      </c>
      <c r="G1594" t="s">
        <v>473</v>
      </c>
      <c r="H1594" t="s">
        <v>473</v>
      </c>
      <c r="I1594" t="s">
        <v>573</v>
      </c>
      <c r="J1594" t="str">
        <f t="shared" si="31"/>
        <v>Scope 3WTT- delivery vehs &amp; freightWTT- HGV refrigerated (all diesel)All artics50% Ladenkm</v>
      </c>
      <c r="K1594" t="s">
        <v>1120</v>
      </c>
      <c r="L1594" s="125">
        <v>0.23968</v>
      </c>
      <c r="M1594" t="s">
        <v>1514</v>
      </c>
      <c r="N1594" t="s">
        <v>1509</v>
      </c>
      <c r="O1594">
        <v>2021</v>
      </c>
    </row>
    <row r="1595" spans="1:15" hidden="1">
      <c r="A1595" t="s">
        <v>497</v>
      </c>
      <c r="B1595" t="s">
        <v>1426</v>
      </c>
      <c r="C1595" t="s">
        <v>1429</v>
      </c>
      <c r="D1595" t="s">
        <v>227</v>
      </c>
      <c r="F1595" t="s">
        <v>1371</v>
      </c>
      <c r="G1595" t="s">
        <v>1353</v>
      </c>
      <c r="H1595" t="s">
        <v>1353</v>
      </c>
      <c r="I1595" t="s">
        <v>573</v>
      </c>
      <c r="J1595" t="str">
        <f t="shared" si="31"/>
        <v>Scope 3WTT- delivery vehs &amp; freightWTT- HGV refrigerated (all diesel)All artics50% Ladenmiles</v>
      </c>
      <c r="K1595" t="s">
        <v>1121</v>
      </c>
      <c r="L1595" s="125">
        <v>0.38572000000000001</v>
      </c>
      <c r="M1595" t="s">
        <v>1514</v>
      </c>
      <c r="N1595" t="s">
        <v>1509</v>
      </c>
      <c r="O1595">
        <v>2021</v>
      </c>
    </row>
    <row r="1596" spans="1:15" hidden="1">
      <c r="A1596" t="s">
        <v>497</v>
      </c>
      <c r="B1596" t="s">
        <v>1426</v>
      </c>
      <c r="C1596" t="s">
        <v>1429</v>
      </c>
      <c r="D1596" t="s">
        <v>227</v>
      </c>
      <c r="F1596" t="s">
        <v>1371</v>
      </c>
      <c r="G1596" t="s">
        <v>205</v>
      </c>
      <c r="H1596" t="s">
        <v>205</v>
      </c>
      <c r="I1596" t="s">
        <v>573</v>
      </c>
      <c r="J1596" t="str">
        <f t="shared" si="31"/>
        <v>Scope 3WTT- delivery vehs &amp; freightWTT- HGV refrigerated (all diesel)All artics50% Ladentonne.km</v>
      </c>
      <c r="K1596" t="s">
        <v>1122</v>
      </c>
      <c r="L1596" s="125">
        <v>2.6689999999999998E-2</v>
      </c>
      <c r="M1596" t="s">
        <v>1514</v>
      </c>
      <c r="N1596" t="s">
        <v>1509</v>
      </c>
      <c r="O1596">
        <v>2021</v>
      </c>
    </row>
    <row r="1597" spans="1:15" hidden="1">
      <c r="A1597" t="s">
        <v>497</v>
      </c>
      <c r="B1597" t="s">
        <v>1426</v>
      </c>
      <c r="C1597" t="s">
        <v>1429</v>
      </c>
      <c r="D1597" t="s">
        <v>227</v>
      </c>
      <c r="F1597" t="s">
        <v>1372</v>
      </c>
      <c r="G1597" t="s">
        <v>473</v>
      </c>
      <c r="H1597" t="s">
        <v>473</v>
      </c>
      <c r="I1597" t="s">
        <v>573</v>
      </c>
      <c r="J1597" t="str">
        <f t="shared" si="31"/>
        <v>Scope 3WTT- delivery vehs &amp; freightWTT- HGV refrigerated (all diesel)All artics100% Ladenkm</v>
      </c>
      <c r="K1597" t="s">
        <v>1120</v>
      </c>
      <c r="L1597" s="125">
        <v>0.29915000000000003</v>
      </c>
      <c r="M1597" t="s">
        <v>1514</v>
      </c>
      <c r="N1597" t="s">
        <v>1509</v>
      </c>
      <c r="O1597">
        <v>2021</v>
      </c>
    </row>
    <row r="1598" spans="1:15" hidden="1">
      <c r="A1598" t="s">
        <v>497</v>
      </c>
      <c r="B1598" t="s">
        <v>1426</v>
      </c>
      <c r="C1598" t="s">
        <v>1429</v>
      </c>
      <c r="D1598" t="s">
        <v>227</v>
      </c>
      <c r="F1598" t="s">
        <v>1372</v>
      </c>
      <c r="G1598" t="s">
        <v>1353</v>
      </c>
      <c r="H1598" t="s">
        <v>1353</v>
      </c>
      <c r="I1598" t="s">
        <v>573</v>
      </c>
      <c r="J1598" t="str">
        <f t="shared" si="31"/>
        <v>Scope 3WTT- delivery vehs &amp; freightWTT- HGV refrigerated (all diesel)All artics100% Ladenmiles</v>
      </c>
      <c r="K1598" t="s">
        <v>1121</v>
      </c>
      <c r="L1598" s="125">
        <v>0.48143999999999998</v>
      </c>
      <c r="M1598" t="s">
        <v>1514</v>
      </c>
      <c r="N1598" t="s">
        <v>1509</v>
      </c>
      <c r="O1598">
        <v>2021</v>
      </c>
    </row>
    <row r="1599" spans="1:15" hidden="1">
      <c r="A1599" t="s">
        <v>497</v>
      </c>
      <c r="B1599" t="s">
        <v>1426</v>
      </c>
      <c r="C1599" t="s">
        <v>1429</v>
      </c>
      <c r="D1599" t="s">
        <v>227</v>
      </c>
      <c r="F1599" t="s">
        <v>1372</v>
      </c>
      <c r="G1599" t="s">
        <v>205</v>
      </c>
      <c r="H1599" t="s">
        <v>205</v>
      </c>
      <c r="I1599" t="s">
        <v>573</v>
      </c>
      <c r="J1599" t="str">
        <f t="shared" si="31"/>
        <v>Scope 3WTT- delivery vehs &amp; freightWTT- HGV refrigerated (all diesel)All artics100% Ladentonne.km</v>
      </c>
      <c r="K1599" t="s">
        <v>1122</v>
      </c>
      <c r="L1599" s="125">
        <v>1.6660000000000001E-2</v>
      </c>
      <c r="M1599" t="s">
        <v>1514</v>
      </c>
      <c r="N1599" t="s">
        <v>1509</v>
      </c>
      <c r="O1599">
        <v>2021</v>
      </c>
    </row>
    <row r="1600" spans="1:15" hidden="1">
      <c r="A1600" t="s">
        <v>497</v>
      </c>
      <c r="B1600" t="s">
        <v>1426</v>
      </c>
      <c r="C1600" t="s">
        <v>1429</v>
      </c>
      <c r="D1600" t="s">
        <v>227</v>
      </c>
      <c r="F1600" t="s">
        <v>1373</v>
      </c>
      <c r="G1600" t="s">
        <v>473</v>
      </c>
      <c r="H1600" t="s">
        <v>473</v>
      </c>
      <c r="I1600" t="s">
        <v>573</v>
      </c>
      <c r="J1600" t="str">
        <f t="shared" si="31"/>
        <v>Scope 3WTT- delivery vehs &amp; freightWTT- HGV refrigerated (all diesel)All articsAverage ladenkm</v>
      </c>
      <c r="K1600" t="s">
        <v>1120</v>
      </c>
      <c r="L1600" s="125">
        <v>0.25461</v>
      </c>
      <c r="M1600" t="s">
        <v>1514</v>
      </c>
      <c r="N1600" t="s">
        <v>1509</v>
      </c>
      <c r="O1600">
        <v>2021</v>
      </c>
    </row>
    <row r="1601" spans="1:15" hidden="1">
      <c r="A1601" t="s">
        <v>497</v>
      </c>
      <c r="B1601" t="s">
        <v>1426</v>
      </c>
      <c r="C1601" t="s">
        <v>1429</v>
      </c>
      <c r="D1601" t="s">
        <v>227</v>
      </c>
      <c r="F1601" t="s">
        <v>1373</v>
      </c>
      <c r="G1601" t="s">
        <v>1353</v>
      </c>
      <c r="H1601" t="s">
        <v>1353</v>
      </c>
      <c r="I1601" t="s">
        <v>573</v>
      </c>
      <c r="J1601" t="str">
        <f t="shared" si="31"/>
        <v>Scope 3WTT- delivery vehs &amp; freightWTT- HGV refrigerated (all diesel)All articsAverage ladenmiles</v>
      </c>
      <c r="K1601" t="s">
        <v>1121</v>
      </c>
      <c r="L1601" s="125">
        <v>0.40975</v>
      </c>
      <c r="M1601" t="s">
        <v>1514</v>
      </c>
      <c r="N1601" t="s">
        <v>1509</v>
      </c>
      <c r="O1601">
        <v>2021</v>
      </c>
    </row>
    <row r="1602" spans="1:15" hidden="1">
      <c r="A1602" t="s">
        <v>497</v>
      </c>
      <c r="B1602" t="s">
        <v>1426</v>
      </c>
      <c r="C1602" t="s">
        <v>1429</v>
      </c>
      <c r="D1602" t="s">
        <v>227</v>
      </c>
      <c r="F1602" t="s">
        <v>1373</v>
      </c>
      <c r="G1602" t="s">
        <v>205</v>
      </c>
      <c r="H1602" t="s">
        <v>205</v>
      </c>
      <c r="I1602" t="s">
        <v>573</v>
      </c>
      <c r="J1602" t="str">
        <f t="shared" si="31"/>
        <v>Scope 3WTT- delivery vehs &amp; freightWTT- HGV refrigerated (all diesel)All articsAverage ladentonne.km</v>
      </c>
      <c r="K1602" t="s">
        <v>1122</v>
      </c>
      <c r="L1602" s="125">
        <v>2.2710000000000001E-2</v>
      </c>
      <c r="M1602" t="s">
        <v>1514</v>
      </c>
      <c r="N1602" t="s">
        <v>1509</v>
      </c>
      <c r="O1602">
        <v>2021</v>
      </c>
    </row>
    <row r="1603" spans="1:15" hidden="1">
      <c r="A1603" t="s">
        <v>497</v>
      </c>
      <c r="B1603" t="s">
        <v>1426</v>
      </c>
      <c r="C1603" t="s">
        <v>1429</v>
      </c>
      <c r="D1603" t="s">
        <v>228</v>
      </c>
      <c r="F1603" t="s">
        <v>1370</v>
      </c>
      <c r="G1603" t="s">
        <v>473</v>
      </c>
      <c r="H1603" t="s">
        <v>473</v>
      </c>
      <c r="I1603" t="s">
        <v>573</v>
      </c>
      <c r="J1603" t="str">
        <f t="shared" ref="J1603:J1666" si="32">CONCATENATE(A1603,B1603,C1603,D1603,E1603,F1603,G1603)</f>
        <v>Scope 3WTT- delivery vehs &amp; freightWTT- HGV refrigerated (all diesel)All HGVs0% Ladenkm</v>
      </c>
      <c r="K1603" t="s">
        <v>1123</v>
      </c>
      <c r="L1603" s="125">
        <v>0.18514</v>
      </c>
      <c r="M1603" t="s">
        <v>1514</v>
      </c>
      <c r="N1603" t="s">
        <v>1509</v>
      </c>
      <c r="O1603">
        <v>2021</v>
      </c>
    </row>
    <row r="1604" spans="1:15" hidden="1">
      <c r="A1604" t="s">
        <v>497</v>
      </c>
      <c r="B1604" t="s">
        <v>1426</v>
      </c>
      <c r="C1604" t="s">
        <v>1429</v>
      </c>
      <c r="D1604" t="s">
        <v>228</v>
      </c>
      <c r="F1604" t="s">
        <v>1370</v>
      </c>
      <c r="G1604" t="s">
        <v>1353</v>
      </c>
      <c r="H1604" t="s">
        <v>1353</v>
      </c>
      <c r="I1604" t="s">
        <v>573</v>
      </c>
      <c r="J1604" t="str">
        <f t="shared" si="32"/>
        <v>Scope 3WTT- delivery vehs &amp; freightWTT- HGV refrigerated (all diesel)All HGVs0% Ladenmiles</v>
      </c>
      <c r="K1604" t="s">
        <v>1124</v>
      </c>
      <c r="L1604" s="125">
        <v>0.29796</v>
      </c>
      <c r="M1604" t="s">
        <v>1514</v>
      </c>
      <c r="N1604" t="s">
        <v>1509</v>
      </c>
      <c r="O1604">
        <v>2021</v>
      </c>
    </row>
    <row r="1605" spans="1:15" hidden="1">
      <c r="A1605" t="s">
        <v>497</v>
      </c>
      <c r="B1605" t="s">
        <v>1426</v>
      </c>
      <c r="C1605" t="s">
        <v>1429</v>
      </c>
      <c r="D1605" t="s">
        <v>228</v>
      </c>
      <c r="F1605" t="s">
        <v>1370</v>
      </c>
      <c r="G1605" t="s">
        <v>205</v>
      </c>
      <c r="H1605" t="s">
        <v>205</v>
      </c>
      <c r="I1605" t="s">
        <v>573</v>
      </c>
      <c r="J1605" t="str">
        <f t="shared" si="32"/>
        <v>Scope 3WTT- delivery vehs &amp; freightWTT- HGV refrigerated (all diesel)All HGVs0% Ladentonne.km</v>
      </c>
      <c r="K1605" t="s">
        <v>1125</v>
      </c>
      <c r="L1605" s="125"/>
      <c r="M1605" t="s">
        <v>1514</v>
      </c>
      <c r="N1605" t="s">
        <v>1509</v>
      </c>
      <c r="O1605">
        <v>2021</v>
      </c>
    </row>
    <row r="1606" spans="1:15" hidden="1">
      <c r="A1606" t="s">
        <v>497</v>
      </c>
      <c r="B1606" t="s">
        <v>1426</v>
      </c>
      <c r="C1606" t="s">
        <v>1429</v>
      </c>
      <c r="D1606" t="s">
        <v>228</v>
      </c>
      <c r="F1606" t="s">
        <v>1371</v>
      </c>
      <c r="G1606" t="s">
        <v>473</v>
      </c>
      <c r="H1606" t="s">
        <v>473</v>
      </c>
      <c r="I1606" t="s">
        <v>573</v>
      </c>
      <c r="J1606" t="str">
        <f t="shared" si="32"/>
        <v>Scope 3WTT- delivery vehs &amp; freightWTT- HGV refrigerated (all diesel)All HGVs50% Ladenkm</v>
      </c>
      <c r="K1606" t="s">
        <v>1123</v>
      </c>
      <c r="L1606" s="125">
        <v>0.23494999999999999</v>
      </c>
      <c r="M1606" t="s">
        <v>1514</v>
      </c>
      <c r="N1606" t="s">
        <v>1509</v>
      </c>
      <c r="O1606">
        <v>2021</v>
      </c>
    </row>
    <row r="1607" spans="1:15" hidden="1">
      <c r="A1607" t="s">
        <v>497</v>
      </c>
      <c r="B1607" t="s">
        <v>1426</v>
      </c>
      <c r="C1607" t="s">
        <v>1429</v>
      </c>
      <c r="D1607" t="s">
        <v>228</v>
      </c>
      <c r="F1607" t="s">
        <v>1371</v>
      </c>
      <c r="G1607" t="s">
        <v>1353</v>
      </c>
      <c r="H1607" t="s">
        <v>1353</v>
      </c>
      <c r="I1607" t="s">
        <v>573</v>
      </c>
      <c r="J1607" t="str">
        <f t="shared" si="32"/>
        <v>Scope 3WTT- delivery vehs &amp; freightWTT- HGV refrigerated (all diesel)All HGVs50% Ladenmiles</v>
      </c>
      <c r="K1607" t="s">
        <v>1124</v>
      </c>
      <c r="L1607" s="125">
        <v>0.37812000000000001</v>
      </c>
      <c r="M1607" t="s">
        <v>1514</v>
      </c>
      <c r="N1607" t="s">
        <v>1509</v>
      </c>
      <c r="O1607">
        <v>2021</v>
      </c>
    </row>
    <row r="1608" spans="1:15" hidden="1">
      <c r="A1608" t="s">
        <v>497</v>
      </c>
      <c r="B1608" t="s">
        <v>1426</v>
      </c>
      <c r="C1608" t="s">
        <v>1429</v>
      </c>
      <c r="D1608" t="s">
        <v>228</v>
      </c>
      <c r="F1608" t="s">
        <v>1371</v>
      </c>
      <c r="G1608" t="s">
        <v>205</v>
      </c>
      <c r="H1608" t="s">
        <v>205</v>
      </c>
      <c r="I1608" t="s">
        <v>573</v>
      </c>
      <c r="J1608" t="str">
        <f t="shared" si="32"/>
        <v>Scope 3WTT- delivery vehs &amp; freightWTT- HGV refrigerated (all diesel)All HGVs50% Ladentonne.km</v>
      </c>
      <c r="K1608" t="s">
        <v>1125</v>
      </c>
      <c r="L1608" s="125">
        <v>3.4470000000000001E-2</v>
      </c>
      <c r="M1608" t="s">
        <v>1514</v>
      </c>
      <c r="N1608" t="s">
        <v>1509</v>
      </c>
      <c r="O1608">
        <v>2021</v>
      </c>
    </row>
    <row r="1609" spans="1:15" hidden="1">
      <c r="A1609" t="s">
        <v>497</v>
      </c>
      <c r="B1609" t="s">
        <v>1426</v>
      </c>
      <c r="C1609" t="s">
        <v>1429</v>
      </c>
      <c r="D1609" t="s">
        <v>228</v>
      </c>
      <c r="F1609" t="s">
        <v>1372</v>
      </c>
      <c r="G1609" t="s">
        <v>473</v>
      </c>
      <c r="H1609" t="s">
        <v>473</v>
      </c>
      <c r="I1609" t="s">
        <v>573</v>
      </c>
      <c r="J1609" t="str">
        <f t="shared" si="32"/>
        <v>Scope 3WTT- delivery vehs &amp; freightWTT- HGV refrigerated (all diesel)All HGVs100% Ladenkm</v>
      </c>
      <c r="K1609" t="s">
        <v>1123</v>
      </c>
      <c r="L1609" s="125">
        <v>0.28476000000000001</v>
      </c>
      <c r="M1609" t="s">
        <v>1514</v>
      </c>
      <c r="N1609" t="s">
        <v>1509</v>
      </c>
      <c r="O1609">
        <v>2021</v>
      </c>
    </row>
    <row r="1610" spans="1:15" hidden="1">
      <c r="A1610" t="s">
        <v>497</v>
      </c>
      <c r="B1610" t="s">
        <v>1426</v>
      </c>
      <c r="C1610" t="s">
        <v>1429</v>
      </c>
      <c r="D1610" t="s">
        <v>228</v>
      </c>
      <c r="F1610" t="s">
        <v>1372</v>
      </c>
      <c r="G1610" t="s">
        <v>1353</v>
      </c>
      <c r="H1610" t="s">
        <v>1353</v>
      </c>
      <c r="I1610" t="s">
        <v>573</v>
      </c>
      <c r="J1610" t="str">
        <f t="shared" si="32"/>
        <v>Scope 3WTT- delivery vehs &amp; freightWTT- HGV refrigerated (all diesel)All HGVs100% Ladenmiles</v>
      </c>
      <c r="K1610" t="s">
        <v>1124</v>
      </c>
      <c r="L1610" s="125">
        <v>0.45828000000000002</v>
      </c>
      <c r="M1610" t="s">
        <v>1514</v>
      </c>
      <c r="N1610" t="s">
        <v>1509</v>
      </c>
      <c r="O1610">
        <v>2021</v>
      </c>
    </row>
    <row r="1611" spans="1:15" hidden="1">
      <c r="A1611" t="s">
        <v>497</v>
      </c>
      <c r="B1611" t="s">
        <v>1426</v>
      </c>
      <c r="C1611" t="s">
        <v>1429</v>
      </c>
      <c r="D1611" t="s">
        <v>228</v>
      </c>
      <c r="F1611" t="s">
        <v>1372</v>
      </c>
      <c r="G1611" t="s">
        <v>205</v>
      </c>
      <c r="H1611" t="s">
        <v>205</v>
      </c>
      <c r="I1611" t="s">
        <v>573</v>
      </c>
      <c r="J1611" t="str">
        <f t="shared" si="32"/>
        <v>Scope 3WTT- delivery vehs &amp; freightWTT- HGV refrigerated (all diesel)All HGVs100% Ladentonne.km</v>
      </c>
      <c r="K1611" t="s">
        <v>1125</v>
      </c>
      <c r="L1611" s="125">
        <v>2.0969999999999999E-2</v>
      </c>
      <c r="M1611" t="s">
        <v>1514</v>
      </c>
      <c r="N1611" t="s">
        <v>1509</v>
      </c>
      <c r="O1611">
        <v>2021</v>
      </c>
    </row>
    <row r="1612" spans="1:15" hidden="1">
      <c r="A1612" t="s">
        <v>497</v>
      </c>
      <c r="B1612" t="s">
        <v>1426</v>
      </c>
      <c r="C1612" t="s">
        <v>1429</v>
      </c>
      <c r="D1612" t="s">
        <v>228</v>
      </c>
      <c r="F1612" t="s">
        <v>1373</v>
      </c>
      <c r="G1612" t="s">
        <v>473</v>
      </c>
      <c r="H1612" t="s">
        <v>473</v>
      </c>
      <c r="I1612" t="s">
        <v>573</v>
      </c>
      <c r="J1612" t="str">
        <f t="shared" si="32"/>
        <v>Scope 3WTT- delivery vehs &amp; freightWTT- HGV refrigerated (all diesel)All HGVsAverage ladenkm</v>
      </c>
      <c r="K1612" t="s">
        <v>1123</v>
      </c>
      <c r="L1612" s="125">
        <v>0.24521000000000001</v>
      </c>
      <c r="M1612" t="s">
        <v>1514</v>
      </c>
      <c r="N1612" t="s">
        <v>1509</v>
      </c>
      <c r="O1612">
        <v>2021</v>
      </c>
    </row>
    <row r="1613" spans="1:15" hidden="1">
      <c r="A1613" t="s">
        <v>497</v>
      </c>
      <c r="B1613" t="s">
        <v>1426</v>
      </c>
      <c r="C1613" t="s">
        <v>1429</v>
      </c>
      <c r="D1613" t="s">
        <v>228</v>
      </c>
      <c r="F1613" t="s">
        <v>1373</v>
      </c>
      <c r="G1613" t="s">
        <v>1353</v>
      </c>
      <c r="H1613" t="s">
        <v>1353</v>
      </c>
      <c r="I1613" t="s">
        <v>573</v>
      </c>
      <c r="J1613" t="str">
        <f t="shared" si="32"/>
        <v>Scope 3WTT- delivery vehs &amp; freightWTT- HGV refrigerated (all diesel)All HGVsAverage ladenmiles</v>
      </c>
      <c r="K1613" t="s">
        <v>1124</v>
      </c>
      <c r="L1613" s="125">
        <v>0.39462000000000003</v>
      </c>
      <c r="M1613" t="s">
        <v>1514</v>
      </c>
      <c r="N1613" t="s">
        <v>1509</v>
      </c>
      <c r="O1613">
        <v>2021</v>
      </c>
    </row>
    <row r="1614" spans="1:15" hidden="1">
      <c r="A1614" t="s">
        <v>497</v>
      </c>
      <c r="B1614" t="s">
        <v>1426</v>
      </c>
      <c r="C1614" t="s">
        <v>1429</v>
      </c>
      <c r="D1614" t="s">
        <v>228</v>
      </c>
      <c r="F1614" t="s">
        <v>1373</v>
      </c>
      <c r="G1614" t="s">
        <v>205</v>
      </c>
      <c r="H1614" t="s">
        <v>205</v>
      </c>
      <c r="I1614" t="s">
        <v>573</v>
      </c>
      <c r="J1614" t="str">
        <f t="shared" si="32"/>
        <v>Scope 3WTT- delivery vehs &amp; freightWTT- HGV refrigerated (all diesel)All HGVsAverage ladentonne.km</v>
      </c>
      <c r="K1614" t="s">
        <v>1125</v>
      </c>
      <c r="L1614" s="125">
        <v>3.0499999999999999E-2</v>
      </c>
      <c r="M1614" t="s">
        <v>1514</v>
      </c>
      <c r="N1614" t="s">
        <v>1509</v>
      </c>
      <c r="O1614">
        <v>2021</v>
      </c>
    </row>
    <row r="1615" spans="1:15" hidden="1">
      <c r="A1615" t="s">
        <v>497</v>
      </c>
      <c r="B1615" t="s">
        <v>1426</v>
      </c>
      <c r="C1615" t="s">
        <v>1430</v>
      </c>
      <c r="D1615" t="s">
        <v>1240</v>
      </c>
      <c r="F1615" t="s">
        <v>1407</v>
      </c>
      <c r="G1615" t="s">
        <v>205</v>
      </c>
      <c r="H1615" t="s">
        <v>205</v>
      </c>
      <c r="I1615" t="s">
        <v>573</v>
      </c>
      <c r="J1615" t="str">
        <f t="shared" si="32"/>
        <v>Scope 3WTT- delivery vehs &amp; freightWTT- freight flightsDomestic, to/from UKWith RFtonne.km</v>
      </c>
      <c r="K1615" t="s">
        <v>1126</v>
      </c>
      <c r="L1615" s="125">
        <v>0.49186000000000002</v>
      </c>
      <c r="M1615" t="s">
        <v>1514</v>
      </c>
      <c r="N1615" t="s">
        <v>1509</v>
      </c>
      <c r="O1615">
        <v>2021</v>
      </c>
    </row>
    <row r="1616" spans="1:15" hidden="1">
      <c r="A1616" t="s">
        <v>497</v>
      </c>
      <c r="B1616" t="s">
        <v>1426</v>
      </c>
      <c r="C1616" t="s">
        <v>1430</v>
      </c>
      <c r="D1616" t="s">
        <v>1240</v>
      </c>
      <c r="F1616" t="s">
        <v>1408</v>
      </c>
      <c r="G1616" t="s">
        <v>205</v>
      </c>
      <c r="H1616" t="s">
        <v>205</v>
      </c>
      <c r="I1616" t="s">
        <v>573</v>
      </c>
      <c r="J1616" t="str">
        <f t="shared" si="32"/>
        <v>Scope 3WTT- delivery vehs &amp; freightWTT- freight flightsDomestic, to/from UKWithout RFtonne.km</v>
      </c>
      <c r="K1616" t="s">
        <v>1126</v>
      </c>
      <c r="L1616" s="125">
        <v>0.49186000000000002</v>
      </c>
      <c r="M1616" t="s">
        <v>1514</v>
      </c>
      <c r="N1616" t="s">
        <v>1509</v>
      </c>
      <c r="O1616">
        <v>2021</v>
      </c>
    </row>
    <row r="1617" spans="1:15" hidden="1">
      <c r="A1617" t="s">
        <v>497</v>
      </c>
      <c r="B1617" t="s">
        <v>1426</v>
      </c>
      <c r="C1617" t="s">
        <v>1430</v>
      </c>
      <c r="D1617" t="s">
        <v>1241</v>
      </c>
      <c r="F1617" t="s">
        <v>1407</v>
      </c>
      <c r="G1617" t="s">
        <v>205</v>
      </c>
      <c r="H1617" t="s">
        <v>205</v>
      </c>
      <c r="I1617" t="s">
        <v>573</v>
      </c>
      <c r="J1617" t="str">
        <f t="shared" si="32"/>
        <v>Scope 3WTT- delivery vehs &amp; freightWTT- freight flightsShort-haul, to/from UKWith RFtonne.km</v>
      </c>
      <c r="K1617" t="s">
        <v>1127</v>
      </c>
      <c r="L1617" s="125">
        <v>0.25209999999999999</v>
      </c>
      <c r="M1617" t="s">
        <v>1514</v>
      </c>
      <c r="N1617" t="s">
        <v>1509</v>
      </c>
      <c r="O1617">
        <v>2021</v>
      </c>
    </row>
    <row r="1618" spans="1:15" hidden="1">
      <c r="A1618" t="s">
        <v>497</v>
      </c>
      <c r="B1618" t="s">
        <v>1426</v>
      </c>
      <c r="C1618" t="s">
        <v>1430</v>
      </c>
      <c r="D1618" t="s">
        <v>1241</v>
      </c>
      <c r="F1618" t="s">
        <v>1408</v>
      </c>
      <c r="G1618" t="s">
        <v>205</v>
      </c>
      <c r="H1618" t="s">
        <v>205</v>
      </c>
      <c r="I1618" t="s">
        <v>573</v>
      </c>
      <c r="J1618" t="str">
        <f t="shared" si="32"/>
        <v>Scope 3WTT- delivery vehs &amp; freightWTT- freight flightsShort-haul, to/from UKWithout RFtonne.km</v>
      </c>
      <c r="K1618" t="s">
        <v>1127</v>
      </c>
      <c r="L1618" s="125">
        <v>0.25209999999999999</v>
      </c>
      <c r="M1618" t="s">
        <v>1514</v>
      </c>
      <c r="N1618" t="s">
        <v>1509</v>
      </c>
      <c r="O1618">
        <v>2021</v>
      </c>
    </row>
    <row r="1619" spans="1:15" hidden="1">
      <c r="A1619" t="s">
        <v>497</v>
      </c>
      <c r="B1619" t="s">
        <v>1426</v>
      </c>
      <c r="C1619" t="s">
        <v>1430</v>
      </c>
      <c r="D1619" t="s">
        <v>1242</v>
      </c>
      <c r="F1619" t="s">
        <v>1407</v>
      </c>
      <c r="G1619" t="s">
        <v>205</v>
      </c>
      <c r="H1619" t="s">
        <v>205</v>
      </c>
      <c r="I1619" t="s">
        <v>573</v>
      </c>
      <c r="J1619" t="str">
        <f t="shared" si="32"/>
        <v>Scope 3WTT- delivery vehs &amp; freightWTT- freight flightsLong-haul, to/from UKWith RFtonne.km</v>
      </c>
      <c r="K1619" t="s">
        <v>1128</v>
      </c>
      <c r="L1619" s="125">
        <v>0.11157</v>
      </c>
      <c r="M1619" t="s">
        <v>1514</v>
      </c>
      <c r="N1619" t="s">
        <v>1509</v>
      </c>
      <c r="O1619">
        <v>2021</v>
      </c>
    </row>
    <row r="1620" spans="1:15" hidden="1">
      <c r="A1620" t="s">
        <v>497</v>
      </c>
      <c r="B1620" t="s">
        <v>1426</v>
      </c>
      <c r="C1620" t="s">
        <v>1430</v>
      </c>
      <c r="D1620" t="s">
        <v>1242</v>
      </c>
      <c r="F1620" t="s">
        <v>1408</v>
      </c>
      <c r="G1620" t="s">
        <v>205</v>
      </c>
      <c r="H1620" t="s">
        <v>205</v>
      </c>
      <c r="I1620" t="s">
        <v>573</v>
      </c>
      <c r="J1620" t="str">
        <f t="shared" si="32"/>
        <v>Scope 3WTT- delivery vehs &amp; freightWTT- freight flightsLong-haul, to/from UKWithout RFtonne.km</v>
      </c>
      <c r="K1620" t="s">
        <v>1128</v>
      </c>
      <c r="L1620" s="125">
        <v>0.11157</v>
      </c>
      <c r="M1620" t="s">
        <v>1514</v>
      </c>
      <c r="N1620" t="s">
        <v>1509</v>
      </c>
      <c r="O1620">
        <v>2021</v>
      </c>
    </row>
    <row r="1621" spans="1:15" hidden="1">
      <c r="A1621" t="s">
        <v>497</v>
      </c>
      <c r="B1621" t="s">
        <v>1426</v>
      </c>
      <c r="C1621" t="s">
        <v>1430</v>
      </c>
      <c r="D1621" t="s">
        <v>1243</v>
      </c>
      <c r="F1621" t="s">
        <v>1407</v>
      </c>
      <c r="G1621" t="s">
        <v>205</v>
      </c>
      <c r="H1621" t="s">
        <v>205</v>
      </c>
      <c r="I1621" t="s">
        <v>573</v>
      </c>
      <c r="J1621" t="str">
        <f t="shared" si="32"/>
        <v>Scope 3WTT- delivery vehs &amp; freightWTT- freight flightsInternational, to/from non-UKWith RFtonne.km</v>
      </c>
      <c r="K1621" t="s">
        <v>1129</v>
      </c>
      <c r="L1621" s="125">
        <v>0.11157</v>
      </c>
      <c r="M1621" t="s">
        <v>1514</v>
      </c>
      <c r="N1621" t="s">
        <v>1509</v>
      </c>
      <c r="O1621">
        <v>2021</v>
      </c>
    </row>
    <row r="1622" spans="1:15" hidden="1">
      <c r="A1622" t="s">
        <v>497</v>
      </c>
      <c r="B1622" t="s">
        <v>1426</v>
      </c>
      <c r="C1622" t="s">
        <v>1430</v>
      </c>
      <c r="D1622" t="s">
        <v>1243</v>
      </c>
      <c r="F1622" t="s">
        <v>1408</v>
      </c>
      <c r="G1622" t="s">
        <v>205</v>
      </c>
      <c r="H1622" t="s">
        <v>205</v>
      </c>
      <c r="I1622" t="s">
        <v>573</v>
      </c>
      <c r="J1622" t="str">
        <f t="shared" si="32"/>
        <v>Scope 3WTT- delivery vehs &amp; freightWTT- freight flightsInternational, to/from non-UKWithout RFtonne.km</v>
      </c>
      <c r="K1622" t="s">
        <v>1129</v>
      </c>
      <c r="L1622" s="125">
        <v>0.11157</v>
      </c>
      <c r="M1622" t="s">
        <v>1514</v>
      </c>
      <c r="N1622" t="s">
        <v>1509</v>
      </c>
      <c r="O1622">
        <v>2021</v>
      </c>
    </row>
    <row r="1623" spans="1:15" hidden="1">
      <c r="A1623" t="s">
        <v>497</v>
      </c>
      <c r="B1623" t="s">
        <v>1426</v>
      </c>
      <c r="C1623" t="s">
        <v>1424</v>
      </c>
      <c r="D1623" t="s">
        <v>207</v>
      </c>
      <c r="G1623" t="s">
        <v>205</v>
      </c>
      <c r="H1623" t="s">
        <v>205</v>
      </c>
      <c r="I1623" t="s">
        <v>573</v>
      </c>
      <c r="J1623" t="str">
        <f t="shared" si="32"/>
        <v>Scope 3WTT- delivery vehs &amp; freightWTT- railFreight traintonne.km</v>
      </c>
      <c r="K1623" t="s">
        <v>1130</v>
      </c>
      <c r="L1623" s="125">
        <v>6.6100000000000004E-3</v>
      </c>
      <c r="M1623" t="s">
        <v>1514</v>
      </c>
      <c r="N1623" t="s">
        <v>1509</v>
      </c>
      <c r="O1623">
        <v>2021</v>
      </c>
    </row>
    <row r="1624" spans="1:15" hidden="1">
      <c r="A1624" t="s">
        <v>497</v>
      </c>
      <c r="B1624" t="s">
        <v>1426</v>
      </c>
      <c r="C1624" t="s">
        <v>1431</v>
      </c>
      <c r="D1624" t="s">
        <v>1432</v>
      </c>
      <c r="E1624" t="s">
        <v>1433</v>
      </c>
      <c r="G1624" t="s">
        <v>205</v>
      </c>
      <c r="H1624" t="s">
        <v>205</v>
      </c>
      <c r="I1624" t="s">
        <v>573</v>
      </c>
      <c r="J1624" t="str">
        <f t="shared" si="32"/>
        <v>Scope 3WTT- delivery vehs &amp; freightWTT- sea tankerCrude tanker200,000+ dwttonne.km</v>
      </c>
      <c r="K1624" t="s">
        <v>1131</v>
      </c>
      <c r="L1624" s="125">
        <v>6.6E-4</v>
      </c>
      <c r="M1624" t="s">
        <v>1514</v>
      </c>
      <c r="N1624" t="s">
        <v>1509</v>
      </c>
      <c r="O1624">
        <v>2021</v>
      </c>
    </row>
    <row r="1625" spans="1:15" hidden="1">
      <c r="A1625" t="s">
        <v>497</v>
      </c>
      <c r="B1625" t="s">
        <v>1426</v>
      </c>
      <c r="C1625" t="s">
        <v>1431</v>
      </c>
      <c r="D1625" t="s">
        <v>1432</v>
      </c>
      <c r="E1625" t="s">
        <v>1434</v>
      </c>
      <c r="G1625" t="s">
        <v>205</v>
      </c>
      <c r="H1625" t="s">
        <v>205</v>
      </c>
      <c r="I1625" t="s">
        <v>573</v>
      </c>
      <c r="J1625" t="str">
        <f t="shared" si="32"/>
        <v>Scope 3WTT- delivery vehs &amp; freightWTT- sea tankerCrude tanker120,000–199,999 dwttonne.km</v>
      </c>
      <c r="K1625" t="s">
        <v>1132</v>
      </c>
      <c r="L1625" s="125">
        <v>1.0020000000000001E-3</v>
      </c>
      <c r="M1625" t="s">
        <v>1514</v>
      </c>
      <c r="N1625" t="s">
        <v>1509</v>
      </c>
      <c r="O1625">
        <v>2021</v>
      </c>
    </row>
    <row r="1626" spans="1:15" hidden="1">
      <c r="A1626" t="s">
        <v>497</v>
      </c>
      <c r="B1626" t="s">
        <v>1426</v>
      </c>
      <c r="C1626" t="s">
        <v>1431</v>
      </c>
      <c r="D1626" t="s">
        <v>1432</v>
      </c>
      <c r="E1626" t="s">
        <v>1435</v>
      </c>
      <c r="G1626" t="s">
        <v>205</v>
      </c>
      <c r="H1626" t="s">
        <v>205</v>
      </c>
      <c r="I1626" t="s">
        <v>573</v>
      </c>
      <c r="J1626" t="str">
        <f t="shared" si="32"/>
        <v>Scope 3WTT- delivery vehs &amp; freightWTT- sea tankerCrude tanker80,000–119,999 dwttonne.km</v>
      </c>
      <c r="K1626" t="s">
        <v>1133</v>
      </c>
      <c r="L1626" s="125">
        <v>1.343E-3</v>
      </c>
      <c r="M1626" t="s">
        <v>1514</v>
      </c>
      <c r="N1626" t="s">
        <v>1509</v>
      </c>
      <c r="O1626">
        <v>2021</v>
      </c>
    </row>
    <row r="1627" spans="1:15" hidden="1">
      <c r="A1627" t="s">
        <v>497</v>
      </c>
      <c r="B1627" t="s">
        <v>1426</v>
      </c>
      <c r="C1627" t="s">
        <v>1431</v>
      </c>
      <c r="D1627" t="s">
        <v>1432</v>
      </c>
      <c r="E1627" t="s">
        <v>1436</v>
      </c>
      <c r="G1627" t="s">
        <v>205</v>
      </c>
      <c r="H1627" t="s">
        <v>205</v>
      </c>
      <c r="I1627" t="s">
        <v>573</v>
      </c>
      <c r="J1627" t="str">
        <f t="shared" si="32"/>
        <v>Scope 3WTT- delivery vehs &amp; freightWTT- sea tankerCrude tanker60,000–79,999 dwttonne.km</v>
      </c>
      <c r="K1627" t="s">
        <v>1134</v>
      </c>
      <c r="L1627" s="125">
        <v>1.7080000000000001E-3</v>
      </c>
      <c r="M1627" t="s">
        <v>1514</v>
      </c>
      <c r="N1627" t="s">
        <v>1509</v>
      </c>
      <c r="O1627">
        <v>2021</v>
      </c>
    </row>
    <row r="1628" spans="1:15" hidden="1">
      <c r="A1628" t="s">
        <v>497</v>
      </c>
      <c r="B1628" t="s">
        <v>1426</v>
      </c>
      <c r="C1628" t="s">
        <v>1431</v>
      </c>
      <c r="D1628" t="s">
        <v>1432</v>
      </c>
      <c r="E1628" t="s">
        <v>1437</v>
      </c>
      <c r="G1628" t="s">
        <v>205</v>
      </c>
      <c r="H1628" t="s">
        <v>205</v>
      </c>
      <c r="I1628" t="s">
        <v>573</v>
      </c>
      <c r="J1628" t="str">
        <f t="shared" si="32"/>
        <v>Scope 3WTT- delivery vehs &amp; freightWTT- sea tankerCrude tanker10,000–59,999 dwttonne.km</v>
      </c>
      <c r="K1628" t="s">
        <v>1135</v>
      </c>
      <c r="L1628" s="125">
        <v>2.0720000000000001E-3</v>
      </c>
      <c r="M1628" t="s">
        <v>1514</v>
      </c>
      <c r="N1628" t="s">
        <v>1509</v>
      </c>
      <c r="O1628">
        <v>2021</v>
      </c>
    </row>
    <row r="1629" spans="1:15" hidden="1">
      <c r="A1629" t="s">
        <v>497</v>
      </c>
      <c r="B1629" t="s">
        <v>1426</v>
      </c>
      <c r="C1629" t="s">
        <v>1431</v>
      </c>
      <c r="D1629" t="s">
        <v>1432</v>
      </c>
      <c r="E1629" t="s">
        <v>1438</v>
      </c>
      <c r="G1629" t="s">
        <v>205</v>
      </c>
      <c r="H1629" t="s">
        <v>205</v>
      </c>
      <c r="I1629" t="s">
        <v>573</v>
      </c>
      <c r="J1629" t="str">
        <f t="shared" si="32"/>
        <v>Scope 3WTT- delivery vehs &amp; freightWTT- sea tankerCrude tanker0–9999 dwttonne.km</v>
      </c>
      <c r="K1629" t="s">
        <v>1136</v>
      </c>
      <c r="L1629" s="125">
        <v>7.5830000000000003E-3</v>
      </c>
      <c r="M1629" t="s">
        <v>1514</v>
      </c>
      <c r="N1629" t="s">
        <v>1509</v>
      </c>
      <c r="O1629">
        <v>2021</v>
      </c>
    </row>
    <row r="1630" spans="1:15" hidden="1">
      <c r="A1630" t="s">
        <v>497</v>
      </c>
      <c r="B1630" t="s">
        <v>1426</v>
      </c>
      <c r="C1630" t="s">
        <v>1431</v>
      </c>
      <c r="D1630" t="s">
        <v>1432</v>
      </c>
      <c r="E1630" t="s">
        <v>215</v>
      </c>
      <c r="G1630" t="s">
        <v>205</v>
      </c>
      <c r="H1630" t="s">
        <v>205</v>
      </c>
      <c r="I1630" t="s">
        <v>573</v>
      </c>
      <c r="J1630" t="str">
        <f t="shared" si="32"/>
        <v>Scope 3WTT- delivery vehs &amp; freightWTT- sea tankerCrude tankerAveragetonne.km</v>
      </c>
      <c r="K1630" t="s">
        <v>1137</v>
      </c>
      <c r="L1630" s="125">
        <v>1.0269999999999999E-3</v>
      </c>
      <c r="M1630" t="s">
        <v>1514</v>
      </c>
      <c r="N1630" t="s">
        <v>1509</v>
      </c>
      <c r="O1630">
        <v>2021</v>
      </c>
    </row>
    <row r="1631" spans="1:15" hidden="1">
      <c r="A1631" t="s">
        <v>497</v>
      </c>
      <c r="B1631" t="s">
        <v>1426</v>
      </c>
      <c r="C1631" t="s">
        <v>1431</v>
      </c>
      <c r="D1631" t="s">
        <v>1439</v>
      </c>
      <c r="E1631" t="s">
        <v>1440</v>
      </c>
      <c r="G1631" t="s">
        <v>205</v>
      </c>
      <c r="H1631" t="s">
        <v>205</v>
      </c>
      <c r="I1631" t="s">
        <v>573</v>
      </c>
      <c r="J1631" t="str">
        <f t="shared" si="32"/>
        <v>Scope 3WTT- delivery vehs &amp; freightWTT- sea tankerProducts tanker 60,000+ dwttonne.km</v>
      </c>
      <c r="K1631" t="s">
        <v>1138</v>
      </c>
      <c r="L1631" s="125">
        <v>1.2979999999999999E-3</v>
      </c>
      <c r="M1631" t="s">
        <v>1514</v>
      </c>
      <c r="N1631" t="s">
        <v>1509</v>
      </c>
      <c r="O1631">
        <v>2021</v>
      </c>
    </row>
    <row r="1632" spans="1:15" hidden="1">
      <c r="A1632" t="s">
        <v>497</v>
      </c>
      <c r="B1632" t="s">
        <v>1426</v>
      </c>
      <c r="C1632" t="s">
        <v>1431</v>
      </c>
      <c r="D1632" t="s">
        <v>1439</v>
      </c>
      <c r="E1632" t="s">
        <v>1441</v>
      </c>
      <c r="G1632" t="s">
        <v>205</v>
      </c>
      <c r="H1632" t="s">
        <v>205</v>
      </c>
      <c r="I1632" t="s">
        <v>573</v>
      </c>
      <c r="J1632" t="str">
        <f t="shared" si="32"/>
        <v>Scope 3WTT- delivery vehs &amp; freightWTT- sea tankerProducts tanker 20,000–59,999 dwttonne.km</v>
      </c>
      <c r="K1632" t="s">
        <v>1139</v>
      </c>
      <c r="L1632" s="125">
        <v>2.3449999999999999E-3</v>
      </c>
      <c r="M1632" t="s">
        <v>1514</v>
      </c>
      <c r="N1632" t="s">
        <v>1509</v>
      </c>
      <c r="O1632">
        <v>2021</v>
      </c>
    </row>
    <row r="1633" spans="1:15" hidden="1">
      <c r="A1633" t="s">
        <v>497</v>
      </c>
      <c r="B1633" t="s">
        <v>1426</v>
      </c>
      <c r="C1633" t="s">
        <v>1431</v>
      </c>
      <c r="D1633" t="s">
        <v>1439</v>
      </c>
      <c r="E1633" t="s">
        <v>1442</v>
      </c>
      <c r="G1633" t="s">
        <v>205</v>
      </c>
      <c r="H1633" t="s">
        <v>205</v>
      </c>
      <c r="I1633" t="s">
        <v>573</v>
      </c>
      <c r="J1633" t="str">
        <f t="shared" si="32"/>
        <v>Scope 3WTT- delivery vehs &amp; freightWTT- sea tankerProducts tanker 10,000–19,999 dwttonne.km</v>
      </c>
      <c r="K1633" t="s">
        <v>1140</v>
      </c>
      <c r="L1633" s="125">
        <v>4.2579999999999996E-3</v>
      </c>
      <c r="M1633" t="s">
        <v>1514</v>
      </c>
      <c r="N1633" t="s">
        <v>1509</v>
      </c>
      <c r="O1633">
        <v>2021</v>
      </c>
    </row>
    <row r="1634" spans="1:15" hidden="1">
      <c r="A1634" t="s">
        <v>497</v>
      </c>
      <c r="B1634" t="s">
        <v>1426</v>
      </c>
      <c r="C1634" t="s">
        <v>1431</v>
      </c>
      <c r="D1634" t="s">
        <v>1439</v>
      </c>
      <c r="E1634" t="s">
        <v>1443</v>
      </c>
      <c r="G1634" t="s">
        <v>205</v>
      </c>
      <c r="H1634" t="s">
        <v>205</v>
      </c>
      <c r="I1634" t="s">
        <v>573</v>
      </c>
      <c r="J1634" t="str">
        <f t="shared" si="32"/>
        <v>Scope 3WTT- delivery vehs &amp; freightWTT- sea tankerProducts tanker 5000–9999 dwttonne.km</v>
      </c>
      <c r="K1634" t="s">
        <v>1141</v>
      </c>
      <c r="L1634" s="125">
        <v>6.6490000000000004E-3</v>
      </c>
      <c r="M1634" t="s">
        <v>1514</v>
      </c>
      <c r="N1634" t="s">
        <v>1509</v>
      </c>
      <c r="O1634">
        <v>2021</v>
      </c>
    </row>
    <row r="1635" spans="1:15" hidden="1">
      <c r="A1635" t="s">
        <v>497</v>
      </c>
      <c r="B1635" t="s">
        <v>1426</v>
      </c>
      <c r="C1635" t="s">
        <v>1431</v>
      </c>
      <c r="D1635" t="s">
        <v>1439</v>
      </c>
      <c r="E1635" t="s">
        <v>1444</v>
      </c>
      <c r="G1635" t="s">
        <v>205</v>
      </c>
      <c r="H1635" t="s">
        <v>205</v>
      </c>
      <c r="I1635" t="s">
        <v>573</v>
      </c>
      <c r="J1635" t="str">
        <f t="shared" si="32"/>
        <v>Scope 3WTT- delivery vehs &amp; freightWTT- sea tankerProducts tanker 0–4999 dwttonne.km</v>
      </c>
      <c r="K1635" t="s">
        <v>1142</v>
      </c>
      <c r="L1635" s="125">
        <v>1.0246999999999999E-2</v>
      </c>
      <c r="M1635" t="s">
        <v>1514</v>
      </c>
      <c r="N1635" t="s">
        <v>1509</v>
      </c>
      <c r="O1635">
        <v>2021</v>
      </c>
    </row>
    <row r="1636" spans="1:15" hidden="1">
      <c r="A1636" t="s">
        <v>497</v>
      </c>
      <c r="B1636" t="s">
        <v>1426</v>
      </c>
      <c r="C1636" t="s">
        <v>1431</v>
      </c>
      <c r="D1636" t="s">
        <v>1439</v>
      </c>
      <c r="E1636" t="s">
        <v>215</v>
      </c>
      <c r="G1636" t="s">
        <v>205</v>
      </c>
      <c r="H1636" t="s">
        <v>205</v>
      </c>
      <c r="I1636" t="s">
        <v>573</v>
      </c>
      <c r="J1636" t="str">
        <f t="shared" si="32"/>
        <v>Scope 3WTT- delivery vehs &amp; freightWTT- sea tankerProducts tanker Averagetonne.km</v>
      </c>
      <c r="K1636" t="s">
        <v>1143</v>
      </c>
      <c r="L1636" s="125">
        <v>2.029E-3</v>
      </c>
      <c r="M1636" t="s">
        <v>1514</v>
      </c>
      <c r="N1636" t="s">
        <v>1509</v>
      </c>
      <c r="O1636">
        <v>2021</v>
      </c>
    </row>
    <row r="1637" spans="1:15" hidden="1">
      <c r="A1637" t="s">
        <v>497</v>
      </c>
      <c r="B1637" t="s">
        <v>1426</v>
      </c>
      <c r="C1637" t="s">
        <v>1431</v>
      </c>
      <c r="D1637" t="s">
        <v>1445</v>
      </c>
      <c r="E1637" t="s">
        <v>1446</v>
      </c>
      <c r="G1637" t="s">
        <v>205</v>
      </c>
      <c r="H1637" t="s">
        <v>205</v>
      </c>
      <c r="I1637" t="s">
        <v>573</v>
      </c>
      <c r="J1637" t="str">
        <f t="shared" si="32"/>
        <v>Scope 3WTT- delivery vehs &amp; freightWTT- sea tankerChemical tanker 20,000+ dwttonne.km</v>
      </c>
      <c r="K1637" t="s">
        <v>1144</v>
      </c>
      <c r="L1637" s="125">
        <v>1.913E-3</v>
      </c>
      <c r="M1637" t="s">
        <v>1514</v>
      </c>
      <c r="N1637" t="s">
        <v>1509</v>
      </c>
      <c r="O1637">
        <v>2021</v>
      </c>
    </row>
    <row r="1638" spans="1:15" hidden="1">
      <c r="A1638" t="s">
        <v>497</v>
      </c>
      <c r="B1638" t="s">
        <v>1426</v>
      </c>
      <c r="C1638" t="s">
        <v>1431</v>
      </c>
      <c r="D1638" t="s">
        <v>1445</v>
      </c>
      <c r="E1638" t="s">
        <v>1442</v>
      </c>
      <c r="G1638" t="s">
        <v>205</v>
      </c>
      <c r="H1638" t="s">
        <v>205</v>
      </c>
      <c r="I1638" t="s">
        <v>573</v>
      </c>
      <c r="J1638" t="str">
        <f t="shared" si="32"/>
        <v>Scope 3WTT- delivery vehs &amp; freightWTT- sea tankerChemical tanker 10,000–19,999 dwttonne.km</v>
      </c>
      <c r="K1638" t="s">
        <v>1145</v>
      </c>
      <c r="L1638" s="125">
        <v>2.4589999999999998E-3</v>
      </c>
      <c r="M1638" t="s">
        <v>1514</v>
      </c>
      <c r="N1638" t="s">
        <v>1509</v>
      </c>
      <c r="O1638">
        <v>2021</v>
      </c>
    </row>
    <row r="1639" spans="1:15" hidden="1">
      <c r="A1639" t="s">
        <v>497</v>
      </c>
      <c r="B1639" t="s">
        <v>1426</v>
      </c>
      <c r="C1639" t="s">
        <v>1431</v>
      </c>
      <c r="D1639" t="s">
        <v>1445</v>
      </c>
      <c r="E1639" t="s">
        <v>1443</v>
      </c>
      <c r="G1639" t="s">
        <v>205</v>
      </c>
      <c r="H1639" t="s">
        <v>205</v>
      </c>
      <c r="I1639" t="s">
        <v>573</v>
      </c>
      <c r="J1639" t="str">
        <f t="shared" si="32"/>
        <v>Scope 3WTT- delivery vehs &amp; freightWTT- sea tankerChemical tanker 5000–9999 dwttonne.km</v>
      </c>
      <c r="K1639" t="s">
        <v>1146</v>
      </c>
      <c r="L1639" s="125">
        <v>3.4380000000000001E-3</v>
      </c>
      <c r="M1639" t="s">
        <v>1514</v>
      </c>
      <c r="N1639" t="s">
        <v>1509</v>
      </c>
      <c r="O1639">
        <v>2021</v>
      </c>
    </row>
    <row r="1640" spans="1:15" hidden="1">
      <c r="A1640" t="s">
        <v>497</v>
      </c>
      <c r="B1640" t="s">
        <v>1426</v>
      </c>
      <c r="C1640" t="s">
        <v>1431</v>
      </c>
      <c r="D1640" t="s">
        <v>1445</v>
      </c>
      <c r="E1640" t="s">
        <v>1444</v>
      </c>
      <c r="G1640" t="s">
        <v>205</v>
      </c>
      <c r="H1640" t="s">
        <v>205</v>
      </c>
      <c r="I1640" t="s">
        <v>573</v>
      </c>
      <c r="J1640" t="str">
        <f t="shared" si="32"/>
        <v>Scope 3WTT- delivery vehs &amp; freightWTT- sea tankerChemical tanker 0–4999 dwttonne.km</v>
      </c>
      <c r="K1640" t="s">
        <v>1147</v>
      </c>
      <c r="L1640" s="125">
        <v>5.0549999999999996E-3</v>
      </c>
      <c r="M1640" t="s">
        <v>1514</v>
      </c>
      <c r="N1640" t="s">
        <v>1509</v>
      </c>
      <c r="O1640">
        <v>2021</v>
      </c>
    </row>
    <row r="1641" spans="1:15" hidden="1">
      <c r="A1641" t="s">
        <v>497</v>
      </c>
      <c r="B1641" t="s">
        <v>1426</v>
      </c>
      <c r="C1641" t="s">
        <v>1431</v>
      </c>
      <c r="D1641" t="s">
        <v>1445</v>
      </c>
      <c r="E1641" t="s">
        <v>215</v>
      </c>
      <c r="G1641" t="s">
        <v>205</v>
      </c>
      <c r="H1641" t="s">
        <v>205</v>
      </c>
      <c r="I1641" t="s">
        <v>573</v>
      </c>
      <c r="J1641" t="str">
        <f t="shared" si="32"/>
        <v>Scope 3WTT- delivery vehs &amp; freightWTT- sea tankerChemical tanker Averagetonne.km</v>
      </c>
      <c r="K1641" t="s">
        <v>1148</v>
      </c>
      <c r="L1641" s="125">
        <v>2.3180000000000002E-3</v>
      </c>
      <c r="M1641" t="s">
        <v>1514</v>
      </c>
      <c r="N1641" t="s">
        <v>1509</v>
      </c>
      <c r="O1641">
        <v>2021</v>
      </c>
    </row>
    <row r="1642" spans="1:15" hidden="1">
      <c r="A1642" t="s">
        <v>497</v>
      </c>
      <c r="B1642" t="s">
        <v>1426</v>
      </c>
      <c r="C1642" t="s">
        <v>1431</v>
      </c>
      <c r="D1642" t="s">
        <v>1447</v>
      </c>
      <c r="E1642" t="s">
        <v>1448</v>
      </c>
      <c r="G1642" t="s">
        <v>205</v>
      </c>
      <c r="H1642" t="s">
        <v>205</v>
      </c>
      <c r="I1642" t="s">
        <v>573</v>
      </c>
      <c r="J1642" t="str">
        <f t="shared" si="32"/>
        <v>Scope 3WTT- delivery vehs &amp; freightWTT- sea tankerLNG tanker200,000+ m3tonne.km</v>
      </c>
      <c r="K1642" t="s">
        <v>1149</v>
      </c>
      <c r="L1642" s="125">
        <v>2.1180000000000001E-3</v>
      </c>
      <c r="M1642" t="s">
        <v>1514</v>
      </c>
      <c r="N1642" t="s">
        <v>1509</v>
      </c>
      <c r="O1642">
        <v>2021</v>
      </c>
    </row>
    <row r="1643" spans="1:15" hidden="1">
      <c r="A1643" t="s">
        <v>497</v>
      </c>
      <c r="B1643" t="s">
        <v>1426</v>
      </c>
      <c r="C1643" t="s">
        <v>1431</v>
      </c>
      <c r="D1643" t="s">
        <v>1447</v>
      </c>
      <c r="E1643" t="s">
        <v>1449</v>
      </c>
      <c r="G1643" t="s">
        <v>205</v>
      </c>
      <c r="H1643" t="s">
        <v>205</v>
      </c>
      <c r="I1643" t="s">
        <v>573</v>
      </c>
      <c r="J1643" t="str">
        <f t="shared" si="32"/>
        <v>Scope 3WTT- delivery vehs &amp; freightWTT- sea tankerLNG tanker0–199,999 m3tonne.km</v>
      </c>
      <c r="K1643" t="s">
        <v>1150</v>
      </c>
      <c r="L1643" s="125">
        <v>3.3019999999999998E-3</v>
      </c>
      <c r="M1643" t="s">
        <v>1514</v>
      </c>
      <c r="N1643" t="s">
        <v>1509</v>
      </c>
      <c r="O1643">
        <v>2021</v>
      </c>
    </row>
    <row r="1644" spans="1:15" hidden="1">
      <c r="A1644" t="s">
        <v>497</v>
      </c>
      <c r="B1644" t="s">
        <v>1426</v>
      </c>
      <c r="C1644" t="s">
        <v>1431</v>
      </c>
      <c r="D1644" t="s">
        <v>1447</v>
      </c>
      <c r="E1644" t="s">
        <v>215</v>
      </c>
      <c r="G1644" t="s">
        <v>205</v>
      </c>
      <c r="H1644" t="s">
        <v>205</v>
      </c>
      <c r="I1644" t="s">
        <v>573</v>
      </c>
      <c r="J1644" t="str">
        <f t="shared" si="32"/>
        <v>Scope 3WTT- delivery vehs &amp; freightWTT- sea tankerLNG tankerAveragetonne.km</v>
      </c>
      <c r="K1644" t="s">
        <v>1151</v>
      </c>
      <c r="L1644" s="125">
        <v>2.594E-3</v>
      </c>
      <c r="M1644" t="s">
        <v>1514</v>
      </c>
      <c r="N1644" t="s">
        <v>1509</v>
      </c>
      <c r="O1644">
        <v>2021</v>
      </c>
    </row>
    <row r="1645" spans="1:15" hidden="1">
      <c r="A1645" t="s">
        <v>497</v>
      </c>
      <c r="B1645" t="s">
        <v>1426</v>
      </c>
      <c r="C1645" t="s">
        <v>1431</v>
      </c>
      <c r="D1645" t="s">
        <v>1450</v>
      </c>
      <c r="E1645" t="s">
        <v>1451</v>
      </c>
      <c r="G1645" t="s">
        <v>205</v>
      </c>
      <c r="H1645" t="s">
        <v>205</v>
      </c>
      <c r="I1645" t="s">
        <v>573</v>
      </c>
      <c r="J1645" t="str">
        <f t="shared" si="32"/>
        <v>Scope 3WTT- delivery vehs &amp; freightWTT- sea tankerLPG tanker50,000+ m3tonne.km</v>
      </c>
      <c r="K1645" t="s">
        <v>1152</v>
      </c>
      <c r="L1645" s="125">
        <v>2.049E-3</v>
      </c>
      <c r="M1645" t="s">
        <v>1514</v>
      </c>
      <c r="N1645" t="s">
        <v>1509</v>
      </c>
      <c r="O1645">
        <v>2021</v>
      </c>
    </row>
    <row r="1646" spans="1:15" hidden="1">
      <c r="A1646" t="s">
        <v>497</v>
      </c>
      <c r="B1646" t="s">
        <v>1426</v>
      </c>
      <c r="C1646" t="s">
        <v>1431</v>
      </c>
      <c r="D1646" t="s">
        <v>1450</v>
      </c>
      <c r="E1646" t="s">
        <v>1452</v>
      </c>
      <c r="G1646" t="s">
        <v>205</v>
      </c>
      <c r="H1646" t="s">
        <v>205</v>
      </c>
      <c r="I1646" t="s">
        <v>573</v>
      </c>
      <c r="J1646" t="str">
        <f t="shared" si="32"/>
        <v>Scope 3WTT- delivery vehs &amp; freightWTT- sea tankerLPG tanker0–49,999 m3tonne.km</v>
      </c>
      <c r="K1646" t="s">
        <v>1153</v>
      </c>
      <c r="L1646" s="125">
        <v>9.9050000000000006E-3</v>
      </c>
      <c r="M1646" t="s">
        <v>1514</v>
      </c>
      <c r="N1646" t="s">
        <v>1509</v>
      </c>
      <c r="O1646">
        <v>2021</v>
      </c>
    </row>
    <row r="1647" spans="1:15" hidden="1">
      <c r="A1647" t="s">
        <v>497</v>
      </c>
      <c r="B1647" t="s">
        <v>1426</v>
      </c>
      <c r="C1647" t="s">
        <v>1431</v>
      </c>
      <c r="D1647" t="s">
        <v>1450</v>
      </c>
      <c r="E1647" t="s">
        <v>215</v>
      </c>
      <c r="G1647" t="s">
        <v>205</v>
      </c>
      <c r="H1647" t="s">
        <v>205</v>
      </c>
      <c r="I1647" t="s">
        <v>573</v>
      </c>
      <c r="J1647" t="str">
        <f t="shared" si="32"/>
        <v>Scope 3WTT- delivery vehs &amp; freightWTT- sea tankerLPG tankerAveragetonne.km</v>
      </c>
      <c r="K1647" t="s">
        <v>1154</v>
      </c>
      <c r="L1647" s="125">
        <v>2.3319999999999999E-3</v>
      </c>
      <c r="M1647" t="s">
        <v>1514</v>
      </c>
      <c r="N1647" t="s">
        <v>1509</v>
      </c>
      <c r="O1647">
        <v>2021</v>
      </c>
    </row>
    <row r="1648" spans="1:15" hidden="1">
      <c r="A1648" t="s">
        <v>497</v>
      </c>
      <c r="B1648" t="s">
        <v>1426</v>
      </c>
      <c r="C1648" t="s">
        <v>1453</v>
      </c>
      <c r="D1648" t="s">
        <v>1454</v>
      </c>
      <c r="E1648" t="s">
        <v>1455</v>
      </c>
      <c r="G1648" t="s">
        <v>205</v>
      </c>
      <c r="H1648" t="s">
        <v>205</v>
      </c>
      <c r="I1648" t="s">
        <v>573</v>
      </c>
      <c r="J1648" t="str">
        <f t="shared" si="32"/>
        <v>Scope 3WTT- delivery vehs &amp; freightWTT- cargo shipGeneral cargo10,000+ dwttonne.km</v>
      </c>
      <c r="K1648" t="s">
        <v>1155</v>
      </c>
      <c r="L1648" s="125">
        <v>2.7100000000000002E-3</v>
      </c>
      <c r="M1648" t="s">
        <v>1514</v>
      </c>
      <c r="N1648" t="s">
        <v>1509</v>
      </c>
      <c r="O1648">
        <v>2021</v>
      </c>
    </row>
    <row r="1649" spans="1:15" hidden="1">
      <c r="A1649" t="s">
        <v>497</v>
      </c>
      <c r="B1649" t="s">
        <v>1426</v>
      </c>
      <c r="C1649" t="s">
        <v>1453</v>
      </c>
      <c r="D1649" t="s">
        <v>1454</v>
      </c>
      <c r="E1649" t="s">
        <v>1443</v>
      </c>
      <c r="G1649" t="s">
        <v>205</v>
      </c>
      <c r="H1649" t="s">
        <v>205</v>
      </c>
      <c r="I1649" t="s">
        <v>573</v>
      </c>
      <c r="J1649" t="str">
        <f t="shared" si="32"/>
        <v>Scope 3WTT- delivery vehs &amp; freightWTT- cargo shipGeneral cargo5000–9999 dwttonne.km</v>
      </c>
      <c r="K1649" t="s">
        <v>1156</v>
      </c>
      <c r="L1649" s="125">
        <v>3.5980000000000001E-3</v>
      </c>
      <c r="M1649" t="s">
        <v>1514</v>
      </c>
      <c r="N1649" t="s">
        <v>1509</v>
      </c>
      <c r="O1649">
        <v>2021</v>
      </c>
    </row>
    <row r="1650" spans="1:15" hidden="1">
      <c r="A1650" t="s">
        <v>497</v>
      </c>
      <c r="B1650" t="s">
        <v>1426</v>
      </c>
      <c r="C1650" t="s">
        <v>1453</v>
      </c>
      <c r="D1650" t="s">
        <v>1454</v>
      </c>
      <c r="E1650" t="s">
        <v>1444</v>
      </c>
      <c r="G1650" t="s">
        <v>205</v>
      </c>
      <c r="H1650" t="s">
        <v>205</v>
      </c>
      <c r="I1650" t="s">
        <v>573</v>
      </c>
      <c r="J1650" t="str">
        <f t="shared" si="32"/>
        <v>Scope 3WTT- delivery vehs &amp; freightWTT- cargo shipGeneral cargo0–4999 dwttonne.km</v>
      </c>
      <c r="K1650" t="s">
        <v>1157</v>
      </c>
      <c r="L1650" s="125">
        <v>3.1649999999999998E-3</v>
      </c>
      <c r="M1650" t="s">
        <v>1514</v>
      </c>
      <c r="N1650" t="s">
        <v>1509</v>
      </c>
      <c r="O1650">
        <v>2021</v>
      </c>
    </row>
    <row r="1651" spans="1:15" hidden="1">
      <c r="A1651" t="s">
        <v>497</v>
      </c>
      <c r="B1651" t="s">
        <v>1426</v>
      </c>
      <c r="C1651" t="s">
        <v>1453</v>
      </c>
      <c r="D1651" t="s">
        <v>1454</v>
      </c>
      <c r="E1651" t="s">
        <v>1456</v>
      </c>
      <c r="G1651" t="s">
        <v>205</v>
      </c>
      <c r="H1651" t="s">
        <v>205</v>
      </c>
      <c r="I1651" t="s">
        <v>573</v>
      </c>
      <c r="J1651" t="str">
        <f t="shared" si="32"/>
        <v>Scope 3WTT- delivery vehs &amp; freightWTT- cargo shipGeneral cargo10,000+ dwt 100+ TEUtonne.km</v>
      </c>
      <c r="K1651" t="s">
        <v>1158</v>
      </c>
      <c r="L1651" s="125">
        <v>2.5049999999999998E-3</v>
      </c>
      <c r="M1651" t="s">
        <v>1514</v>
      </c>
      <c r="N1651" t="s">
        <v>1509</v>
      </c>
      <c r="O1651">
        <v>2021</v>
      </c>
    </row>
    <row r="1652" spans="1:15" hidden="1">
      <c r="A1652" t="s">
        <v>497</v>
      </c>
      <c r="B1652" t="s">
        <v>1426</v>
      </c>
      <c r="C1652" t="s">
        <v>1453</v>
      </c>
      <c r="D1652" t="s">
        <v>1454</v>
      </c>
      <c r="E1652" t="s">
        <v>1457</v>
      </c>
      <c r="G1652" t="s">
        <v>205</v>
      </c>
      <c r="H1652" t="s">
        <v>205</v>
      </c>
      <c r="I1652" t="s">
        <v>573</v>
      </c>
      <c r="J1652" t="str">
        <f t="shared" si="32"/>
        <v>Scope 3WTT- delivery vehs &amp; freightWTT- cargo shipGeneral cargo5000–9999 dwt 100+ TEUtonne.km</v>
      </c>
      <c r="K1652" t="s">
        <v>1159</v>
      </c>
      <c r="L1652" s="125">
        <v>3.9849999999999998E-3</v>
      </c>
      <c r="M1652" t="s">
        <v>1514</v>
      </c>
      <c r="N1652" t="s">
        <v>1509</v>
      </c>
      <c r="O1652">
        <v>2021</v>
      </c>
    </row>
    <row r="1653" spans="1:15" hidden="1">
      <c r="A1653" t="s">
        <v>497</v>
      </c>
      <c r="B1653" t="s">
        <v>1426</v>
      </c>
      <c r="C1653" t="s">
        <v>1453</v>
      </c>
      <c r="D1653" t="s">
        <v>1454</v>
      </c>
      <c r="E1653" t="s">
        <v>1458</v>
      </c>
      <c r="G1653" t="s">
        <v>205</v>
      </c>
      <c r="H1653" t="s">
        <v>205</v>
      </c>
      <c r="I1653" t="s">
        <v>573</v>
      </c>
      <c r="J1653" t="str">
        <f t="shared" si="32"/>
        <v>Scope 3WTT- delivery vehs &amp; freightWTT- cargo shipGeneral cargo0–4999 dwt 100+ TEUtonne.km</v>
      </c>
      <c r="K1653" t="s">
        <v>1160</v>
      </c>
      <c r="L1653" s="125">
        <v>4.509E-3</v>
      </c>
      <c r="M1653" t="s">
        <v>1514</v>
      </c>
      <c r="N1653" t="s">
        <v>1509</v>
      </c>
      <c r="O1653">
        <v>2021</v>
      </c>
    </row>
    <row r="1654" spans="1:15" hidden="1">
      <c r="A1654" t="s">
        <v>497</v>
      </c>
      <c r="B1654" t="s">
        <v>1426</v>
      </c>
      <c r="C1654" t="s">
        <v>1453</v>
      </c>
      <c r="D1654" t="s">
        <v>1454</v>
      </c>
      <c r="E1654" t="s">
        <v>215</v>
      </c>
      <c r="G1654" t="s">
        <v>205</v>
      </c>
      <c r="H1654" t="s">
        <v>205</v>
      </c>
      <c r="I1654" t="s">
        <v>573</v>
      </c>
      <c r="J1654" t="str">
        <f t="shared" si="32"/>
        <v>Scope 3WTT- delivery vehs &amp; freightWTT- cargo shipGeneral cargoAveragetonne.km</v>
      </c>
      <c r="K1654" t="s">
        <v>1161</v>
      </c>
      <c r="L1654" s="125">
        <v>2.9719999999999998E-3</v>
      </c>
      <c r="M1654" t="s">
        <v>1514</v>
      </c>
      <c r="N1654" t="s">
        <v>1509</v>
      </c>
      <c r="O1654">
        <v>2021</v>
      </c>
    </row>
    <row r="1655" spans="1:15" hidden="1">
      <c r="A1655" t="s">
        <v>497</v>
      </c>
      <c r="B1655" t="s">
        <v>1426</v>
      </c>
      <c r="C1655" t="s">
        <v>1453</v>
      </c>
      <c r="D1655" t="s">
        <v>1459</v>
      </c>
      <c r="E1655" t="s">
        <v>1460</v>
      </c>
      <c r="G1655" t="s">
        <v>205</v>
      </c>
      <c r="H1655" t="s">
        <v>205</v>
      </c>
      <c r="I1655" t="s">
        <v>573</v>
      </c>
      <c r="J1655" t="str">
        <f t="shared" si="32"/>
        <v>Scope 3WTT- delivery vehs &amp; freightWTT- cargo shipRefrigerated cargo All dwttonne.km</v>
      </c>
      <c r="K1655" t="s">
        <v>1162</v>
      </c>
      <c r="L1655" s="125">
        <v>2.9369999999999999E-3</v>
      </c>
      <c r="M1655" t="s">
        <v>1514</v>
      </c>
      <c r="N1655" t="s">
        <v>1509</v>
      </c>
      <c r="O1655">
        <v>2021</v>
      </c>
    </row>
    <row r="1656" spans="1:15" hidden="1">
      <c r="A1656" t="s">
        <v>497</v>
      </c>
      <c r="B1656" t="s">
        <v>1426</v>
      </c>
      <c r="C1656" t="s">
        <v>1453</v>
      </c>
      <c r="D1656" t="s">
        <v>1461</v>
      </c>
      <c r="E1656" t="s">
        <v>1462</v>
      </c>
      <c r="G1656" t="s">
        <v>205</v>
      </c>
      <c r="H1656" t="s">
        <v>205</v>
      </c>
      <c r="I1656" t="s">
        <v>573</v>
      </c>
      <c r="J1656" t="str">
        <f t="shared" si="32"/>
        <v>Scope 3WTT- delivery vehs &amp; freightWTT- cargo shipVehicle transport4000+ CEUtonne.km</v>
      </c>
      <c r="K1656" t="s">
        <v>1163</v>
      </c>
      <c r="L1656" s="125">
        <v>7.2870000000000001E-3</v>
      </c>
      <c r="M1656" t="s">
        <v>1514</v>
      </c>
      <c r="N1656" t="s">
        <v>1509</v>
      </c>
      <c r="O1656">
        <v>2021</v>
      </c>
    </row>
    <row r="1657" spans="1:15" hidden="1">
      <c r="A1657" t="s">
        <v>497</v>
      </c>
      <c r="B1657" t="s">
        <v>1426</v>
      </c>
      <c r="C1657" t="s">
        <v>1453</v>
      </c>
      <c r="D1657" t="s">
        <v>1461</v>
      </c>
      <c r="E1657" t="s">
        <v>1463</v>
      </c>
      <c r="G1657" t="s">
        <v>205</v>
      </c>
      <c r="H1657" t="s">
        <v>205</v>
      </c>
      <c r="I1657" t="s">
        <v>573</v>
      </c>
      <c r="J1657" t="str">
        <f t="shared" si="32"/>
        <v>Scope 3WTT- delivery vehs &amp; freightWTT- cargo shipVehicle transport0–3999 CEUtonne.km</v>
      </c>
      <c r="K1657" t="s">
        <v>1164</v>
      </c>
      <c r="L1657" s="125">
        <v>1.3115999999999999E-2</v>
      </c>
      <c r="M1657" t="s">
        <v>1514</v>
      </c>
      <c r="N1657" t="s">
        <v>1509</v>
      </c>
      <c r="O1657">
        <v>2021</v>
      </c>
    </row>
    <row r="1658" spans="1:15" hidden="1">
      <c r="A1658" t="s">
        <v>497</v>
      </c>
      <c r="B1658" t="s">
        <v>1426</v>
      </c>
      <c r="C1658" t="s">
        <v>1453</v>
      </c>
      <c r="D1658" t="s">
        <v>1461</v>
      </c>
      <c r="E1658" t="s">
        <v>215</v>
      </c>
      <c r="G1658" t="s">
        <v>205</v>
      </c>
      <c r="H1658" t="s">
        <v>205</v>
      </c>
      <c r="I1658" t="s">
        <v>573</v>
      </c>
      <c r="J1658" t="str">
        <f t="shared" si="32"/>
        <v>Scope 3WTT- delivery vehs &amp; freightWTT- cargo shipVehicle transportAveragetonne.km</v>
      </c>
      <c r="K1658" t="s">
        <v>1165</v>
      </c>
      <c r="L1658" s="125">
        <v>8.6639999999999998E-3</v>
      </c>
      <c r="M1658" t="s">
        <v>1514</v>
      </c>
      <c r="N1658" t="s">
        <v>1509</v>
      </c>
      <c r="O1658">
        <v>2021</v>
      </c>
    </row>
    <row r="1659" spans="1:15" hidden="1">
      <c r="A1659" t="s">
        <v>497</v>
      </c>
      <c r="B1659" t="s">
        <v>1426</v>
      </c>
      <c r="C1659" t="s">
        <v>1453</v>
      </c>
      <c r="D1659" t="s">
        <v>1464</v>
      </c>
      <c r="E1659" t="s">
        <v>1465</v>
      </c>
      <c r="G1659" t="s">
        <v>205</v>
      </c>
      <c r="H1659" t="s">
        <v>205</v>
      </c>
      <c r="I1659" t="s">
        <v>573</v>
      </c>
      <c r="J1659" t="str">
        <f t="shared" si="32"/>
        <v>Scope 3WTT- delivery vehs &amp; freightWTT- cargo shipRoRo-Ferry2000+ LMtonne.km</v>
      </c>
      <c r="K1659" t="s">
        <v>1166</v>
      </c>
      <c r="L1659" s="125">
        <v>1.1272000000000001E-2</v>
      </c>
      <c r="M1659" t="s">
        <v>1514</v>
      </c>
      <c r="N1659" t="s">
        <v>1509</v>
      </c>
      <c r="O1659">
        <v>2021</v>
      </c>
    </row>
    <row r="1660" spans="1:15" hidden="1">
      <c r="A1660" t="s">
        <v>497</v>
      </c>
      <c r="B1660" t="s">
        <v>1426</v>
      </c>
      <c r="C1660" t="s">
        <v>1453</v>
      </c>
      <c r="D1660" t="s">
        <v>1464</v>
      </c>
      <c r="E1660" t="s">
        <v>1466</v>
      </c>
      <c r="G1660" t="s">
        <v>205</v>
      </c>
      <c r="H1660" t="s">
        <v>205</v>
      </c>
      <c r="I1660" t="s">
        <v>573</v>
      </c>
      <c r="J1660" t="str">
        <f t="shared" si="32"/>
        <v>Scope 3WTT- delivery vehs &amp; freightWTT- cargo shipRoRo-Ferry0–1999 LMtonne.km</v>
      </c>
      <c r="K1660" t="s">
        <v>1167</v>
      </c>
      <c r="L1660" s="125">
        <v>1.3731E-2</v>
      </c>
      <c r="M1660" t="s">
        <v>1514</v>
      </c>
      <c r="N1660" t="s">
        <v>1509</v>
      </c>
      <c r="O1660">
        <v>2021</v>
      </c>
    </row>
    <row r="1661" spans="1:15" hidden="1">
      <c r="A1661" t="s">
        <v>497</v>
      </c>
      <c r="B1661" t="s">
        <v>1426</v>
      </c>
      <c r="C1661" t="s">
        <v>1453</v>
      </c>
      <c r="D1661" t="s">
        <v>1464</v>
      </c>
      <c r="E1661" t="s">
        <v>215</v>
      </c>
      <c r="G1661" t="s">
        <v>205</v>
      </c>
      <c r="H1661" t="s">
        <v>205</v>
      </c>
      <c r="I1661" t="s">
        <v>573</v>
      </c>
      <c r="J1661" t="str">
        <f t="shared" si="32"/>
        <v>Scope 3WTT- delivery vehs &amp; freightWTT- cargo shipRoRo-FerryAveragetonne.km</v>
      </c>
      <c r="K1661" t="s">
        <v>1168</v>
      </c>
      <c r="L1661" s="125">
        <v>1.1601999999999999E-2</v>
      </c>
      <c r="M1661" t="s">
        <v>1514</v>
      </c>
      <c r="N1661" t="s">
        <v>1509</v>
      </c>
      <c r="O1661">
        <v>2021</v>
      </c>
    </row>
    <row r="1662" spans="1:15" hidden="1">
      <c r="A1662" t="s">
        <v>497</v>
      </c>
      <c r="B1662" t="s">
        <v>1426</v>
      </c>
      <c r="C1662" t="s">
        <v>1453</v>
      </c>
      <c r="D1662" t="s">
        <v>1467</v>
      </c>
      <c r="E1662" t="s">
        <v>215</v>
      </c>
      <c r="G1662" t="s">
        <v>205</v>
      </c>
      <c r="H1662" t="s">
        <v>205</v>
      </c>
      <c r="I1662" t="s">
        <v>573</v>
      </c>
      <c r="J1662" t="str">
        <f t="shared" si="32"/>
        <v>Scope 3WTT- delivery vehs &amp; freightWTT- cargo shipLarge RoPax ferryAveragetonne.km</v>
      </c>
      <c r="K1662" t="s">
        <v>1169</v>
      </c>
      <c r="L1662" s="125">
        <v>8.4594000000000003E-2</v>
      </c>
      <c r="M1662" t="s">
        <v>1514</v>
      </c>
      <c r="N1662" t="s">
        <v>1509</v>
      </c>
      <c r="O1662">
        <v>2021</v>
      </c>
    </row>
    <row r="1663" spans="1:15" hidden="1">
      <c r="A1663" t="s">
        <v>497</v>
      </c>
      <c r="B1663" t="s">
        <v>1426</v>
      </c>
      <c r="C1663" t="s">
        <v>1453</v>
      </c>
      <c r="D1663" t="s">
        <v>1468</v>
      </c>
      <c r="E1663" t="s">
        <v>1469</v>
      </c>
      <c r="G1663" t="s">
        <v>205</v>
      </c>
      <c r="H1663" t="s">
        <v>205</v>
      </c>
      <c r="I1663" t="s">
        <v>573</v>
      </c>
      <c r="J1663" t="str">
        <f t="shared" si="32"/>
        <v>Scope 3WTT- delivery vehs &amp; freightWTT- cargo shipContainer ship8000+ TEUtonne.km</v>
      </c>
      <c r="K1663" t="s">
        <v>1170</v>
      </c>
      <c r="L1663" s="125">
        <v>2.846E-3</v>
      </c>
      <c r="M1663" t="s">
        <v>1514</v>
      </c>
      <c r="N1663" t="s">
        <v>1509</v>
      </c>
      <c r="O1663">
        <v>2021</v>
      </c>
    </row>
    <row r="1664" spans="1:15" hidden="1">
      <c r="A1664" t="s">
        <v>497</v>
      </c>
      <c r="B1664" t="s">
        <v>1426</v>
      </c>
      <c r="C1664" t="s">
        <v>1453</v>
      </c>
      <c r="D1664" t="s">
        <v>1468</v>
      </c>
      <c r="E1664" t="s">
        <v>1470</v>
      </c>
      <c r="G1664" t="s">
        <v>205</v>
      </c>
      <c r="H1664" t="s">
        <v>205</v>
      </c>
      <c r="I1664" t="s">
        <v>573</v>
      </c>
      <c r="J1664" t="str">
        <f t="shared" si="32"/>
        <v>Scope 3WTT- delivery vehs &amp; freightWTT- cargo shipContainer ship5000–7999 TEUtonne.km</v>
      </c>
      <c r="K1664" t="s">
        <v>1171</v>
      </c>
      <c r="L1664" s="125">
        <v>3.7799999999999999E-3</v>
      </c>
      <c r="M1664" t="s">
        <v>1514</v>
      </c>
      <c r="N1664" t="s">
        <v>1509</v>
      </c>
      <c r="O1664">
        <v>2021</v>
      </c>
    </row>
    <row r="1665" spans="1:15" hidden="1">
      <c r="A1665" t="s">
        <v>497</v>
      </c>
      <c r="B1665" t="s">
        <v>1426</v>
      </c>
      <c r="C1665" t="s">
        <v>1453</v>
      </c>
      <c r="D1665" t="s">
        <v>1468</v>
      </c>
      <c r="E1665" t="s">
        <v>1471</v>
      </c>
      <c r="G1665" t="s">
        <v>205</v>
      </c>
      <c r="H1665" t="s">
        <v>205</v>
      </c>
      <c r="I1665" t="s">
        <v>573</v>
      </c>
      <c r="J1665" t="str">
        <f t="shared" si="32"/>
        <v>Scope 3WTT- delivery vehs &amp; freightWTT- cargo shipContainer ship3000–4999 TEUtonne.km</v>
      </c>
      <c r="K1665" t="s">
        <v>1172</v>
      </c>
      <c r="L1665" s="125">
        <v>3.7799999999999999E-3</v>
      </c>
      <c r="M1665" t="s">
        <v>1514</v>
      </c>
      <c r="N1665" t="s">
        <v>1509</v>
      </c>
      <c r="O1665">
        <v>2021</v>
      </c>
    </row>
    <row r="1666" spans="1:15" hidden="1">
      <c r="A1666" t="s">
        <v>497</v>
      </c>
      <c r="B1666" t="s">
        <v>1426</v>
      </c>
      <c r="C1666" t="s">
        <v>1453</v>
      </c>
      <c r="D1666" t="s">
        <v>1468</v>
      </c>
      <c r="E1666" t="s">
        <v>1472</v>
      </c>
      <c r="G1666" t="s">
        <v>205</v>
      </c>
      <c r="H1666" t="s">
        <v>205</v>
      </c>
      <c r="I1666" t="s">
        <v>573</v>
      </c>
      <c r="J1666" t="str">
        <f t="shared" si="32"/>
        <v>Scope 3WTT- delivery vehs &amp; freightWTT- cargo shipContainer ship2000–2999 TEUtonne.km</v>
      </c>
      <c r="K1666" t="s">
        <v>1173</v>
      </c>
      <c r="L1666" s="125">
        <v>4.5539999999999999E-3</v>
      </c>
      <c r="M1666" t="s">
        <v>1514</v>
      </c>
      <c r="N1666" t="s">
        <v>1509</v>
      </c>
      <c r="O1666">
        <v>2021</v>
      </c>
    </row>
    <row r="1667" spans="1:15" hidden="1">
      <c r="A1667" t="s">
        <v>497</v>
      </c>
      <c r="B1667" t="s">
        <v>1426</v>
      </c>
      <c r="C1667" t="s">
        <v>1453</v>
      </c>
      <c r="D1667" t="s">
        <v>1468</v>
      </c>
      <c r="E1667" t="s">
        <v>1473</v>
      </c>
      <c r="G1667" t="s">
        <v>205</v>
      </c>
      <c r="H1667" t="s">
        <v>205</v>
      </c>
      <c r="I1667" t="s">
        <v>573</v>
      </c>
      <c r="J1667" t="str">
        <f t="shared" ref="J1667:J1730" si="33">CONCATENATE(A1667,B1667,C1667,D1667,E1667,F1667,G1667)</f>
        <v>Scope 3WTT- delivery vehs &amp; freightWTT- cargo shipContainer ship1000–1999 TEUtonne.km</v>
      </c>
      <c r="K1667" t="s">
        <v>1174</v>
      </c>
      <c r="L1667" s="125">
        <v>7.3090000000000004E-3</v>
      </c>
      <c r="M1667" t="s">
        <v>1514</v>
      </c>
      <c r="N1667" t="s">
        <v>1509</v>
      </c>
      <c r="O1667">
        <v>2021</v>
      </c>
    </row>
    <row r="1668" spans="1:15" hidden="1">
      <c r="A1668" t="s">
        <v>497</v>
      </c>
      <c r="B1668" t="s">
        <v>1426</v>
      </c>
      <c r="C1668" t="s">
        <v>1453</v>
      </c>
      <c r="D1668" t="s">
        <v>1468</v>
      </c>
      <c r="E1668" t="s">
        <v>1474</v>
      </c>
      <c r="G1668" t="s">
        <v>205</v>
      </c>
      <c r="H1668" t="s">
        <v>205</v>
      </c>
      <c r="I1668" t="s">
        <v>573</v>
      </c>
      <c r="J1668" t="str">
        <f t="shared" si="33"/>
        <v>Scope 3WTT- delivery vehs &amp; freightWTT- cargo shipContainer ship0–999 TEUtonne.km</v>
      </c>
      <c r="K1668" t="s">
        <v>1175</v>
      </c>
      <c r="L1668" s="125">
        <v>8.2660000000000008E-3</v>
      </c>
      <c r="M1668" t="s">
        <v>1514</v>
      </c>
      <c r="N1668" t="s">
        <v>1509</v>
      </c>
      <c r="O1668">
        <v>2021</v>
      </c>
    </row>
    <row r="1669" spans="1:15" hidden="1">
      <c r="A1669" t="s">
        <v>497</v>
      </c>
      <c r="B1669" t="s">
        <v>1426</v>
      </c>
      <c r="C1669" t="s">
        <v>1453</v>
      </c>
      <c r="D1669" t="s">
        <v>1468</v>
      </c>
      <c r="E1669" t="s">
        <v>215</v>
      </c>
      <c r="G1669" t="s">
        <v>205</v>
      </c>
      <c r="H1669" t="s">
        <v>205</v>
      </c>
      <c r="I1669" t="s">
        <v>573</v>
      </c>
      <c r="J1669" t="str">
        <f t="shared" si="33"/>
        <v>Scope 3WTT- delivery vehs &amp; freightWTT- cargo shipContainer shipAveragetonne.km</v>
      </c>
      <c r="K1669" t="s">
        <v>1176</v>
      </c>
      <c r="L1669" s="125">
        <v>3.6250000000000002E-3</v>
      </c>
      <c r="M1669" t="s">
        <v>1514</v>
      </c>
      <c r="N1669" t="s">
        <v>1509</v>
      </c>
      <c r="O1669">
        <v>2021</v>
      </c>
    </row>
    <row r="1670" spans="1:15" hidden="1">
      <c r="A1670" t="s">
        <v>497</v>
      </c>
      <c r="B1670" t="s">
        <v>1426</v>
      </c>
      <c r="C1670" t="s">
        <v>1453</v>
      </c>
      <c r="D1670" t="s">
        <v>1475</v>
      </c>
      <c r="E1670" t="s">
        <v>1433</v>
      </c>
      <c r="G1670" t="s">
        <v>205</v>
      </c>
      <c r="H1670" t="s">
        <v>205</v>
      </c>
      <c r="I1670" t="s">
        <v>573</v>
      </c>
      <c r="J1670" t="str">
        <f t="shared" si="33"/>
        <v>Scope 3WTT- delivery vehs &amp; freightWTT- cargo shipBulk carrier200,000+ dwttonne.km</v>
      </c>
      <c r="K1670" t="s">
        <v>1177</v>
      </c>
      <c r="L1670" s="125">
        <v>5.6899999999999995E-4</v>
      </c>
      <c r="M1670" t="s">
        <v>1514</v>
      </c>
      <c r="N1670" t="s">
        <v>1509</v>
      </c>
      <c r="O1670">
        <v>2021</v>
      </c>
    </row>
    <row r="1671" spans="1:15" hidden="1">
      <c r="A1671" t="s">
        <v>497</v>
      </c>
      <c r="B1671" t="s">
        <v>1426</v>
      </c>
      <c r="C1671" t="s">
        <v>1453</v>
      </c>
      <c r="D1671" t="s">
        <v>1475</v>
      </c>
      <c r="E1671" t="s">
        <v>1476</v>
      </c>
      <c r="G1671" t="s">
        <v>205</v>
      </c>
      <c r="H1671" t="s">
        <v>205</v>
      </c>
      <c r="I1671" t="s">
        <v>573</v>
      </c>
      <c r="J1671" t="str">
        <f t="shared" si="33"/>
        <v>Scope 3WTT- delivery vehs &amp; freightWTT- cargo shipBulk carrier100,000–199,999 dwttonne.km</v>
      </c>
      <c r="K1671" t="s">
        <v>1178</v>
      </c>
      <c r="L1671" s="125">
        <v>6.8300000000000001E-4</v>
      </c>
      <c r="M1671" t="s">
        <v>1514</v>
      </c>
      <c r="N1671" t="s">
        <v>1509</v>
      </c>
      <c r="O1671">
        <v>2021</v>
      </c>
    </row>
    <row r="1672" spans="1:15" hidden="1">
      <c r="A1672" t="s">
        <v>497</v>
      </c>
      <c r="B1672" t="s">
        <v>1426</v>
      </c>
      <c r="C1672" t="s">
        <v>1453</v>
      </c>
      <c r="D1672" t="s">
        <v>1475</v>
      </c>
      <c r="E1672" t="s">
        <v>1477</v>
      </c>
      <c r="G1672" t="s">
        <v>205</v>
      </c>
      <c r="H1672" t="s">
        <v>205</v>
      </c>
      <c r="I1672" t="s">
        <v>573</v>
      </c>
      <c r="J1672" t="str">
        <f t="shared" si="33"/>
        <v>Scope 3WTT- delivery vehs &amp; freightWTT- cargo shipBulk carrier60,000–99,999 dwttonne.km</v>
      </c>
      <c r="K1672" t="s">
        <v>1179</v>
      </c>
      <c r="L1672" s="125">
        <v>9.3400000000000004E-4</v>
      </c>
      <c r="M1672" t="s">
        <v>1514</v>
      </c>
      <c r="N1672" t="s">
        <v>1509</v>
      </c>
      <c r="O1672">
        <v>2021</v>
      </c>
    </row>
    <row r="1673" spans="1:15" hidden="1">
      <c r="A1673" t="s">
        <v>497</v>
      </c>
      <c r="B1673" t="s">
        <v>1426</v>
      </c>
      <c r="C1673" t="s">
        <v>1453</v>
      </c>
      <c r="D1673" t="s">
        <v>1475</v>
      </c>
      <c r="E1673" t="s">
        <v>1478</v>
      </c>
      <c r="G1673" t="s">
        <v>205</v>
      </c>
      <c r="H1673" t="s">
        <v>205</v>
      </c>
      <c r="I1673" t="s">
        <v>573</v>
      </c>
      <c r="J1673" t="str">
        <f t="shared" si="33"/>
        <v>Scope 3WTT- delivery vehs &amp; freightWTT- cargo shipBulk carrier35,000–59,999 dwttonne.km</v>
      </c>
      <c r="K1673" t="s">
        <v>1180</v>
      </c>
      <c r="L1673" s="125">
        <v>1.2979999999999999E-3</v>
      </c>
      <c r="M1673" t="s">
        <v>1514</v>
      </c>
      <c r="N1673" t="s">
        <v>1509</v>
      </c>
      <c r="O1673">
        <v>2021</v>
      </c>
    </row>
    <row r="1674" spans="1:15" hidden="1">
      <c r="A1674" t="s">
        <v>497</v>
      </c>
      <c r="B1674" t="s">
        <v>1426</v>
      </c>
      <c r="C1674" t="s">
        <v>1453</v>
      </c>
      <c r="D1674" t="s">
        <v>1475</v>
      </c>
      <c r="E1674" t="s">
        <v>1479</v>
      </c>
      <c r="G1674" t="s">
        <v>205</v>
      </c>
      <c r="H1674" t="s">
        <v>205</v>
      </c>
      <c r="I1674" t="s">
        <v>573</v>
      </c>
      <c r="J1674" t="str">
        <f t="shared" si="33"/>
        <v>Scope 3WTT- delivery vehs &amp; freightWTT- cargo shipBulk carrier10,000–34,999 dwttonne.km</v>
      </c>
      <c r="K1674" t="s">
        <v>1181</v>
      </c>
      <c r="L1674" s="125">
        <v>1.799E-3</v>
      </c>
      <c r="M1674" t="s">
        <v>1514</v>
      </c>
      <c r="N1674" t="s">
        <v>1509</v>
      </c>
      <c r="O1674">
        <v>2021</v>
      </c>
    </row>
    <row r="1675" spans="1:15" hidden="1">
      <c r="A1675" t="s">
        <v>497</v>
      </c>
      <c r="B1675" t="s">
        <v>1426</v>
      </c>
      <c r="C1675" t="s">
        <v>1453</v>
      </c>
      <c r="D1675" t="s">
        <v>1475</v>
      </c>
      <c r="E1675" t="s">
        <v>1438</v>
      </c>
      <c r="G1675" t="s">
        <v>205</v>
      </c>
      <c r="H1675" t="s">
        <v>205</v>
      </c>
      <c r="I1675" t="s">
        <v>573</v>
      </c>
      <c r="J1675" t="str">
        <f t="shared" si="33"/>
        <v>Scope 3WTT- delivery vehs &amp; freightWTT- cargo shipBulk carrier0–9999 dwttonne.km</v>
      </c>
      <c r="K1675" t="s">
        <v>1182</v>
      </c>
      <c r="L1675" s="125">
        <v>6.6490000000000004E-3</v>
      </c>
      <c r="M1675" t="s">
        <v>1514</v>
      </c>
      <c r="N1675" t="s">
        <v>1509</v>
      </c>
      <c r="O1675">
        <v>2021</v>
      </c>
    </row>
    <row r="1676" spans="1:15" hidden="1">
      <c r="A1676" t="s">
        <v>497</v>
      </c>
      <c r="B1676" t="s">
        <v>1426</v>
      </c>
      <c r="C1676" t="s">
        <v>1453</v>
      </c>
      <c r="D1676" t="s">
        <v>1475</v>
      </c>
      <c r="E1676" t="s">
        <v>215</v>
      </c>
      <c r="G1676" t="s">
        <v>205</v>
      </c>
      <c r="H1676" t="s">
        <v>205</v>
      </c>
      <c r="I1676" t="s">
        <v>573</v>
      </c>
      <c r="J1676" t="str">
        <f t="shared" si="33"/>
        <v>Scope 3WTT- delivery vehs &amp; freightWTT- cargo shipBulk carrierAveragetonne.km</v>
      </c>
      <c r="K1676" t="s">
        <v>1183</v>
      </c>
      <c r="L1676" s="125">
        <v>7.9500000000000003E-4</v>
      </c>
      <c r="M1676" t="s">
        <v>1514</v>
      </c>
      <c r="N1676" t="s">
        <v>1509</v>
      </c>
      <c r="O1676">
        <v>2021</v>
      </c>
    </row>
    <row r="1677" spans="1:15" hidden="1">
      <c r="A1677" t="s">
        <v>497</v>
      </c>
      <c r="B1677" t="s">
        <v>1480</v>
      </c>
      <c r="C1677" t="s">
        <v>1481</v>
      </c>
      <c r="D1677" t="s">
        <v>1322</v>
      </c>
      <c r="G1677" t="s">
        <v>1323</v>
      </c>
      <c r="H1677" t="s">
        <v>1323</v>
      </c>
      <c r="I1677" t="s">
        <v>573</v>
      </c>
      <c r="J1677" t="str">
        <f t="shared" si="33"/>
        <v>Scope 3WTT- bioenergyWTT- biofuelBioethanolGJ</v>
      </c>
      <c r="K1677" t="s">
        <v>752</v>
      </c>
      <c r="L1677" s="125">
        <v>25.60643</v>
      </c>
      <c r="M1677" t="s">
        <v>1514</v>
      </c>
      <c r="N1677" t="s">
        <v>1509</v>
      </c>
      <c r="O1677">
        <v>2021</v>
      </c>
    </row>
    <row r="1678" spans="1:15" hidden="1">
      <c r="A1678" t="s">
        <v>497</v>
      </c>
      <c r="B1678" t="s">
        <v>1480</v>
      </c>
      <c r="C1678" t="s">
        <v>1481</v>
      </c>
      <c r="D1678" t="s">
        <v>1322</v>
      </c>
      <c r="G1678" t="s">
        <v>476</v>
      </c>
      <c r="H1678" t="s">
        <v>476</v>
      </c>
      <c r="I1678" t="s">
        <v>573</v>
      </c>
      <c r="J1678" t="str">
        <f t="shared" si="33"/>
        <v>Scope 3WTT- bioenergyWTT- biofuelBioethanolkg</v>
      </c>
      <c r="K1678" t="s">
        <v>753</v>
      </c>
      <c r="L1678" s="125">
        <v>0.68625000000000003</v>
      </c>
      <c r="M1678" t="s">
        <v>1514</v>
      </c>
      <c r="N1678" t="s">
        <v>1509</v>
      </c>
      <c r="O1678">
        <v>2021</v>
      </c>
    </row>
    <row r="1679" spans="1:15" hidden="1">
      <c r="A1679" t="s">
        <v>497</v>
      </c>
      <c r="B1679" t="s">
        <v>1480</v>
      </c>
      <c r="C1679" t="s">
        <v>1481</v>
      </c>
      <c r="D1679" t="s">
        <v>1322</v>
      </c>
      <c r="G1679" t="s">
        <v>452</v>
      </c>
      <c r="H1679" t="s">
        <v>452</v>
      </c>
      <c r="I1679" t="s">
        <v>573</v>
      </c>
      <c r="J1679" t="str">
        <f t="shared" si="33"/>
        <v>Scope 3WTT- bioenergyWTT- biofuelBioethanollitres</v>
      </c>
      <c r="K1679" t="s">
        <v>754</v>
      </c>
      <c r="L1679" s="125">
        <v>0.54488000000000003</v>
      </c>
      <c r="M1679" t="s">
        <v>1514</v>
      </c>
      <c r="N1679" t="s">
        <v>1509</v>
      </c>
      <c r="O1679">
        <v>2021</v>
      </c>
    </row>
    <row r="1680" spans="1:15" hidden="1">
      <c r="A1680" t="s">
        <v>497</v>
      </c>
      <c r="B1680" t="s">
        <v>1480</v>
      </c>
      <c r="C1680" t="s">
        <v>1481</v>
      </c>
      <c r="D1680" t="s">
        <v>1324</v>
      </c>
      <c r="G1680" t="s">
        <v>1323</v>
      </c>
      <c r="H1680" t="s">
        <v>1323</v>
      </c>
      <c r="I1680" t="s">
        <v>573</v>
      </c>
      <c r="J1680" t="str">
        <f t="shared" si="33"/>
        <v>Scope 3WTT- bioenergyWTT- biofuelBiodiesel MEGJ</v>
      </c>
      <c r="K1680" t="s">
        <v>755</v>
      </c>
      <c r="L1680" s="125">
        <v>12.66351</v>
      </c>
      <c r="M1680" t="s">
        <v>1514</v>
      </c>
      <c r="N1680" t="s">
        <v>1509</v>
      </c>
      <c r="O1680">
        <v>2021</v>
      </c>
    </row>
    <row r="1681" spans="1:15" hidden="1">
      <c r="A1681" t="s">
        <v>497</v>
      </c>
      <c r="B1681" t="s">
        <v>1480</v>
      </c>
      <c r="C1681" t="s">
        <v>1481</v>
      </c>
      <c r="D1681" t="s">
        <v>1324</v>
      </c>
      <c r="G1681" t="s">
        <v>476</v>
      </c>
      <c r="H1681" t="s">
        <v>476</v>
      </c>
      <c r="I1681" t="s">
        <v>573</v>
      </c>
      <c r="J1681" t="str">
        <f t="shared" si="33"/>
        <v>Scope 3WTT- bioenergyWTT- biofuelBiodiesel MEkg</v>
      </c>
      <c r="K1681" t="s">
        <v>756</v>
      </c>
      <c r="L1681" s="125">
        <v>0.47108</v>
      </c>
      <c r="M1681" t="s">
        <v>1514</v>
      </c>
      <c r="N1681" t="s">
        <v>1509</v>
      </c>
      <c r="O1681">
        <v>2021</v>
      </c>
    </row>
    <row r="1682" spans="1:15" hidden="1">
      <c r="A1682" t="s">
        <v>497</v>
      </c>
      <c r="B1682" t="s">
        <v>1480</v>
      </c>
      <c r="C1682" t="s">
        <v>1481</v>
      </c>
      <c r="D1682" t="s">
        <v>1324</v>
      </c>
      <c r="G1682" t="s">
        <v>452</v>
      </c>
      <c r="H1682" t="s">
        <v>452</v>
      </c>
      <c r="I1682" t="s">
        <v>573</v>
      </c>
      <c r="J1682" t="str">
        <f t="shared" si="33"/>
        <v>Scope 3WTT- bioenergyWTT- biofuelBiodiesel MElitres</v>
      </c>
      <c r="K1682" t="s">
        <v>757</v>
      </c>
      <c r="L1682" s="125">
        <v>0.41926000000000002</v>
      </c>
      <c r="M1682" t="s">
        <v>1514</v>
      </c>
      <c r="N1682" t="s">
        <v>1509</v>
      </c>
      <c r="O1682">
        <v>2021</v>
      </c>
    </row>
    <row r="1683" spans="1:15" hidden="1">
      <c r="A1683" t="s">
        <v>497</v>
      </c>
      <c r="B1683" t="s">
        <v>1480</v>
      </c>
      <c r="C1683" t="s">
        <v>1481</v>
      </c>
      <c r="D1683" t="s">
        <v>1325</v>
      </c>
      <c r="G1683" t="s">
        <v>1323</v>
      </c>
      <c r="H1683" t="s">
        <v>1323</v>
      </c>
      <c r="I1683" t="s">
        <v>573</v>
      </c>
      <c r="J1683" t="str">
        <f t="shared" si="33"/>
        <v>Scope 3WTT- bioenergyWTT- biofuelBiomethaneGJ</v>
      </c>
      <c r="K1683" t="s">
        <v>758</v>
      </c>
      <c r="L1683" s="125">
        <v>17.451609999999999</v>
      </c>
      <c r="M1683" t="s">
        <v>1514</v>
      </c>
      <c r="N1683" t="s">
        <v>1509</v>
      </c>
      <c r="O1683">
        <v>2021</v>
      </c>
    </row>
    <row r="1684" spans="1:15" hidden="1">
      <c r="A1684" t="s">
        <v>497</v>
      </c>
      <c r="B1684" t="s">
        <v>1480</v>
      </c>
      <c r="C1684" t="s">
        <v>1481</v>
      </c>
      <c r="D1684" t="s">
        <v>1325</v>
      </c>
      <c r="G1684" t="s">
        <v>476</v>
      </c>
      <c r="H1684" t="s">
        <v>476</v>
      </c>
      <c r="I1684" t="s">
        <v>573</v>
      </c>
      <c r="J1684" t="str">
        <f t="shared" si="33"/>
        <v>Scope 3WTT- bioenergyWTT- biofuelBiomethanekg</v>
      </c>
      <c r="K1684" t="s">
        <v>759</v>
      </c>
      <c r="L1684" s="125">
        <v>0.85512999999999995</v>
      </c>
      <c r="M1684" t="s">
        <v>1514</v>
      </c>
      <c r="N1684" t="s">
        <v>1509</v>
      </c>
      <c r="O1684">
        <v>2021</v>
      </c>
    </row>
    <row r="1685" spans="1:15" hidden="1">
      <c r="A1685" t="s">
        <v>497</v>
      </c>
      <c r="B1685" t="s">
        <v>1480</v>
      </c>
      <c r="C1685" t="s">
        <v>1481</v>
      </c>
      <c r="D1685" t="s">
        <v>1325</v>
      </c>
      <c r="G1685" t="s">
        <v>452</v>
      </c>
      <c r="H1685" t="s">
        <v>452</v>
      </c>
      <c r="I1685" t="s">
        <v>573</v>
      </c>
      <c r="J1685" t="str">
        <f t="shared" si="33"/>
        <v>Scope 3WTT- bioenergyWTT- biofuelBiomethanelitres</v>
      </c>
      <c r="K1685" t="s">
        <v>760</v>
      </c>
      <c r="L1685" s="125"/>
      <c r="M1685" t="s">
        <v>1514</v>
      </c>
      <c r="N1685" t="s">
        <v>1509</v>
      </c>
      <c r="O1685">
        <v>2021</v>
      </c>
    </row>
    <row r="1686" spans="1:15" hidden="1">
      <c r="A1686" t="s">
        <v>497</v>
      </c>
      <c r="B1686" t="s">
        <v>1480</v>
      </c>
      <c r="C1686" t="s">
        <v>1481</v>
      </c>
      <c r="D1686" t="s">
        <v>1326</v>
      </c>
      <c r="G1686" t="s">
        <v>1323</v>
      </c>
      <c r="H1686" t="s">
        <v>1323</v>
      </c>
      <c r="I1686" t="s">
        <v>573</v>
      </c>
      <c r="J1686" t="str">
        <f t="shared" si="33"/>
        <v>Scope 3WTT- bioenergyWTT- biofuelBiodiesel ME (from used cooking oil)GJ</v>
      </c>
      <c r="K1686" t="s">
        <v>761</v>
      </c>
      <c r="L1686" s="125">
        <v>10.54167</v>
      </c>
      <c r="M1686" t="s">
        <v>1514</v>
      </c>
      <c r="N1686" t="s">
        <v>1509</v>
      </c>
      <c r="O1686">
        <v>2021</v>
      </c>
    </row>
    <row r="1687" spans="1:15" hidden="1">
      <c r="A1687" t="s">
        <v>497</v>
      </c>
      <c r="B1687" t="s">
        <v>1480</v>
      </c>
      <c r="C1687" t="s">
        <v>1481</v>
      </c>
      <c r="D1687" t="s">
        <v>1326</v>
      </c>
      <c r="G1687" t="s">
        <v>476</v>
      </c>
      <c r="H1687" t="s">
        <v>476</v>
      </c>
      <c r="I1687" t="s">
        <v>573</v>
      </c>
      <c r="J1687" t="str">
        <f t="shared" si="33"/>
        <v>Scope 3WTT- bioenergyWTT- biofuelBiodiesel ME (from used cooking oil)kg</v>
      </c>
      <c r="K1687" t="s">
        <v>762</v>
      </c>
      <c r="L1687" s="125">
        <v>0.39215</v>
      </c>
      <c r="M1687" t="s">
        <v>1514</v>
      </c>
      <c r="N1687" t="s">
        <v>1509</v>
      </c>
      <c r="O1687">
        <v>2021</v>
      </c>
    </row>
    <row r="1688" spans="1:15" hidden="1">
      <c r="A1688" t="s">
        <v>497</v>
      </c>
      <c r="B1688" t="s">
        <v>1480</v>
      </c>
      <c r="C1688" t="s">
        <v>1481</v>
      </c>
      <c r="D1688" t="s">
        <v>1326</v>
      </c>
      <c r="G1688" t="s">
        <v>452</v>
      </c>
      <c r="H1688" t="s">
        <v>452</v>
      </c>
      <c r="I1688" t="s">
        <v>573</v>
      </c>
      <c r="J1688" t="str">
        <f t="shared" si="33"/>
        <v>Scope 3WTT- bioenergyWTT- biofuelBiodiesel ME (from used cooking oil)litres</v>
      </c>
      <c r="K1688" t="s">
        <v>763</v>
      </c>
      <c r="L1688" s="125">
        <v>0.34900999999999999</v>
      </c>
      <c r="M1688" t="s">
        <v>1514</v>
      </c>
      <c r="N1688" t="s">
        <v>1509</v>
      </c>
      <c r="O1688">
        <v>2021</v>
      </c>
    </row>
    <row r="1689" spans="1:15" hidden="1">
      <c r="A1689" t="s">
        <v>497</v>
      </c>
      <c r="B1689" t="s">
        <v>1480</v>
      </c>
      <c r="C1689" t="s">
        <v>1481</v>
      </c>
      <c r="D1689" t="s">
        <v>1327</v>
      </c>
      <c r="G1689" t="s">
        <v>1323</v>
      </c>
      <c r="H1689" t="s">
        <v>1323</v>
      </c>
      <c r="I1689" t="s">
        <v>573</v>
      </c>
      <c r="J1689" t="str">
        <f t="shared" si="33"/>
        <v>Scope 3WTT- bioenergyWTT- biofuelBiodiesel ME (from tallow)GJ</v>
      </c>
      <c r="K1689" t="s">
        <v>764</v>
      </c>
      <c r="L1689" s="125">
        <v>13.168570000000001</v>
      </c>
      <c r="M1689" t="s">
        <v>1514</v>
      </c>
      <c r="N1689" t="s">
        <v>1509</v>
      </c>
      <c r="O1689">
        <v>2021</v>
      </c>
    </row>
    <row r="1690" spans="1:15" hidden="1">
      <c r="A1690" t="s">
        <v>497</v>
      </c>
      <c r="B1690" t="s">
        <v>1480</v>
      </c>
      <c r="C1690" t="s">
        <v>1481</v>
      </c>
      <c r="D1690" t="s">
        <v>1327</v>
      </c>
      <c r="G1690" t="s">
        <v>476</v>
      </c>
      <c r="H1690" t="s">
        <v>476</v>
      </c>
      <c r="I1690" t="s">
        <v>573</v>
      </c>
      <c r="J1690" t="str">
        <f t="shared" si="33"/>
        <v>Scope 3WTT- bioenergyWTT- biofuelBiodiesel ME (from tallow)kg</v>
      </c>
      <c r="K1690" t="s">
        <v>765</v>
      </c>
      <c r="L1690" s="125">
        <v>0.48987000000000003</v>
      </c>
      <c r="M1690" t="s">
        <v>1514</v>
      </c>
      <c r="N1690" t="s">
        <v>1509</v>
      </c>
      <c r="O1690">
        <v>2021</v>
      </c>
    </row>
    <row r="1691" spans="1:15" hidden="1">
      <c r="A1691" t="s">
        <v>497</v>
      </c>
      <c r="B1691" t="s">
        <v>1480</v>
      </c>
      <c r="C1691" t="s">
        <v>1481</v>
      </c>
      <c r="D1691" t="s">
        <v>1327</v>
      </c>
      <c r="G1691" t="s">
        <v>452</v>
      </c>
      <c r="H1691" t="s">
        <v>452</v>
      </c>
      <c r="I1691" t="s">
        <v>573</v>
      </c>
      <c r="J1691" t="str">
        <f t="shared" si="33"/>
        <v>Scope 3WTT- bioenergyWTT- biofuelBiodiesel ME (from tallow)litres</v>
      </c>
      <c r="K1691" t="s">
        <v>766</v>
      </c>
      <c r="L1691" s="125">
        <v>0.43597999999999998</v>
      </c>
      <c r="M1691" t="s">
        <v>1514</v>
      </c>
      <c r="N1691" t="s">
        <v>1509</v>
      </c>
      <c r="O1691">
        <v>2021</v>
      </c>
    </row>
    <row r="1692" spans="1:15" hidden="1">
      <c r="A1692" t="s">
        <v>497</v>
      </c>
      <c r="B1692" t="s">
        <v>1480</v>
      </c>
      <c r="C1692" t="s">
        <v>1481</v>
      </c>
      <c r="D1692" t="s">
        <v>1328</v>
      </c>
      <c r="G1692" t="s">
        <v>1323</v>
      </c>
      <c r="H1692" t="s">
        <v>1323</v>
      </c>
      <c r="I1692" t="s">
        <v>573</v>
      </c>
      <c r="J1692" t="str">
        <f t="shared" si="33"/>
        <v>Scope 3WTT- bioenergyWTT- biofuelBiodiesel HVOGJ</v>
      </c>
      <c r="K1692" t="s">
        <v>767</v>
      </c>
      <c r="L1692" s="125">
        <v>6.2121199999999996</v>
      </c>
      <c r="M1692" t="s">
        <v>1514</v>
      </c>
      <c r="N1692" t="s">
        <v>1509</v>
      </c>
      <c r="O1692">
        <v>2021</v>
      </c>
    </row>
    <row r="1693" spans="1:15" hidden="1">
      <c r="A1693" t="s">
        <v>497</v>
      </c>
      <c r="B1693" t="s">
        <v>1480</v>
      </c>
      <c r="C1693" t="s">
        <v>1481</v>
      </c>
      <c r="D1693" t="s">
        <v>1328</v>
      </c>
      <c r="G1693" t="s">
        <v>476</v>
      </c>
      <c r="H1693" t="s">
        <v>476</v>
      </c>
      <c r="I1693" t="s">
        <v>573</v>
      </c>
      <c r="J1693" t="str">
        <f t="shared" si="33"/>
        <v>Scope 3WTT- bioenergyWTT- biofuelBiodiesel HVOkg</v>
      </c>
      <c r="K1693" t="s">
        <v>768</v>
      </c>
      <c r="L1693" s="125">
        <v>0.27333000000000002</v>
      </c>
      <c r="M1693" t="s">
        <v>1514</v>
      </c>
      <c r="N1693" t="s">
        <v>1509</v>
      </c>
      <c r="O1693">
        <v>2021</v>
      </c>
    </row>
    <row r="1694" spans="1:15" hidden="1">
      <c r="A1694" t="s">
        <v>497</v>
      </c>
      <c r="B1694" t="s">
        <v>1480</v>
      </c>
      <c r="C1694" t="s">
        <v>1481</v>
      </c>
      <c r="D1694" t="s">
        <v>1328</v>
      </c>
      <c r="G1694" t="s">
        <v>452</v>
      </c>
      <c r="H1694" t="s">
        <v>452</v>
      </c>
      <c r="I1694" t="s">
        <v>573</v>
      </c>
      <c r="J1694" t="str">
        <f t="shared" si="33"/>
        <v>Scope 3WTT- bioenergyWTT- biofuelBiodiesel HVOlitres</v>
      </c>
      <c r="K1694" t="s">
        <v>769</v>
      </c>
      <c r="L1694" s="125">
        <v>0.2132</v>
      </c>
      <c r="M1694" t="s">
        <v>1514</v>
      </c>
      <c r="N1694" t="s">
        <v>1509</v>
      </c>
      <c r="O1694">
        <v>2021</v>
      </c>
    </row>
    <row r="1695" spans="1:15" hidden="1">
      <c r="A1695" t="s">
        <v>497</v>
      </c>
      <c r="B1695" t="s">
        <v>1480</v>
      </c>
      <c r="C1695" t="s">
        <v>1481</v>
      </c>
      <c r="D1695" t="s">
        <v>1329</v>
      </c>
      <c r="G1695" t="s">
        <v>1323</v>
      </c>
      <c r="H1695" t="s">
        <v>1323</v>
      </c>
      <c r="I1695" t="s">
        <v>573</v>
      </c>
      <c r="J1695" t="str">
        <f t="shared" si="33"/>
        <v>Scope 3WTT- bioenergyWTT- biofuelBiopropaneGJ</v>
      </c>
      <c r="K1695" t="s">
        <v>770</v>
      </c>
      <c r="L1695" s="125">
        <v>12.16667</v>
      </c>
      <c r="M1695" t="s">
        <v>1514</v>
      </c>
      <c r="N1695" t="s">
        <v>1509</v>
      </c>
      <c r="O1695">
        <v>2021</v>
      </c>
    </row>
    <row r="1696" spans="1:15" hidden="1">
      <c r="A1696" t="s">
        <v>497</v>
      </c>
      <c r="B1696" t="s">
        <v>1480</v>
      </c>
      <c r="C1696" t="s">
        <v>1481</v>
      </c>
      <c r="D1696" t="s">
        <v>1329</v>
      </c>
      <c r="G1696" t="s">
        <v>476</v>
      </c>
      <c r="H1696" t="s">
        <v>476</v>
      </c>
      <c r="I1696" t="s">
        <v>573</v>
      </c>
      <c r="J1696" t="str">
        <f t="shared" si="33"/>
        <v>Scope 3WTT- bioenergyWTT- biofuelBiopropanekg</v>
      </c>
      <c r="K1696" t="s">
        <v>771</v>
      </c>
      <c r="L1696" s="125">
        <v>0.56452999999999998</v>
      </c>
      <c r="M1696" t="s">
        <v>1514</v>
      </c>
      <c r="N1696" t="s">
        <v>1509</v>
      </c>
      <c r="O1696">
        <v>2021</v>
      </c>
    </row>
    <row r="1697" spans="1:15" hidden="1">
      <c r="A1697" t="s">
        <v>497</v>
      </c>
      <c r="B1697" t="s">
        <v>1480</v>
      </c>
      <c r="C1697" t="s">
        <v>1481</v>
      </c>
      <c r="D1697" t="s">
        <v>1329</v>
      </c>
      <c r="G1697" t="s">
        <v>452</v>
      </c>
      <c r="H1697" t="s">
        <v>452</v>
      </c>
      <c r="I1697" t="s">
        <v>573</v>
      </c>
      <c r="J1697" t="str">
        <f t="shared" si="33"/>
        <v>Scope 3WTT- bioenergyWTT- biofuelBiopropanelitres</v>
      </c>
      <c r="K1697" t="s">
        <v>1184</v>
      </c>
      <c r="L1697" s="125">
        <v>0.29070000000000001</v>
      </c>
      <c r="M1697" t="s">
        <v>1514</v>
      </c>
      <c r="N1697" t="s">
        <v>1509</v>
      </c>
      <c r="O1697">
        <v>2021</v>
      </c>
    </row>
    <row r="1698" spans="1:15" hidden="1">
      <c r="A1698" t="s">
        <v>497</v>
      </c>
      <c r="B1698" t="s">
        <v>1480</v>
      </c>
      <c r="C1698" t="s">
        <v>1481</v>
      </c>
      <c r="D1698" t="s">
        <v>1331</v>
      </c>
      <c r="G1698" t="s">
        <v>1323</v>
      </c>
      <c r="H1698" t="s">
        <v>1323</v>
      </c>
      <c r="I1698" t="s">
        <v>573</v>
      </c>
      <c r="J1698" t="str">
        <f t="shared" si="33"/>
        <v>Scope 3WTT- bioenergyWTT- biofuelBio PetrolGJ</v>
      </c>
      <c r="K1698" t="s">
        <v>774</v>
      </c>
      <c r="L1698" s="125">
        <v>9</v>
      </c>
      <c r="M1698" t="s">
        <v>1514</v>
      </c>
      <c r="N1698" t="s">
        <v>1509</v>
      </c>
      <c r="O1698">
        <v>2021</v>
      </c>
    </row>
    <row r="1699" spans="1:15" hidden="1">
      <c r="A1699" t="s">
        <v>497</v>
      </c>
      <c r="B1699" t="s">
        <v>1480</v>
      </c>
      <c r="C1699" t="s">
        <v>1481</v>
      </c>
      <c r="D1699" t="s">
        <v>1331</v>
      </c>
      <c r="G1699" t="s">
        <v>476</v>
      </c>
      <c r="H1699" t="s">
        <v>476</v>
      </c>
      <c r="I1699" t="s">
        <v>573</v>
      </c>
      <c r="J1699" t="str">
        <f t="shared" si="33"/>
        <v>Scope 3WTT- bioenergyWTT- biofuelBio Petrolkg</v>
      </c>
      <c r="K1699" t="s">
        <v>773</v>
      </c>
      <c r="L1699" s="125">
        <v>0.40183999999999997</v>
      </c>
      <c r="M1699" t="s">
        <v>1514</v>
      </c>
      <c r="N1699" t="s">
        <v>1509</v>
      </c>
      <c r="O1699">
        <v>2021</v>
      </c>
    </row>
    <row r="1700" spans="1:15" hidden="1">
      <c r="A1700" t="s">
        <v>497</v>
      </c>
      <c r="B1700" t="s">
        <v>1480</v>
      </c>
      <c r="C1700" t="s">
        <v>1481</v>
      </c>
      <c r="D1700" t="s">
        <v>1331</v>
      </c>
      <c r="G1700" t="s">
        <v>452</v>
      </c>
      <c r="H1700" t="s">
        <v>452</v>
      </c>
      <c r="I1700" t="s">
        <v>573</v>
      </c>
      <c r="J1700" t="str">
        <f t="shared" si="33"/>
        <v>Scope 3WTT- bioenergyWTT- biofuelBio Petrollitres</v>
      </c>
      <c r="K1700" t="s">
        <v>775</v>
      </c>
      <c r="L1700" s="125">
        <v>0.29809999999999998</v>
      </c>
      <c r="M1700" t="s">
        <v>1514</v>
      </c>
      <c r="N1700" t="s">
        <v>1509</v>
      </c>
      <c r="O1700">
        <v>2021</v>
      </c>
    </row>
    <row r="1701" spans="1:15" hidden="1">
      <c r="A1701" t="s">
        <v>497</v>
      </c>
      <c r="B1701" t="s">
        <v>1480</v>
      </c>
      <c r="C1701" t="s">
        <v>1481</v>
      </c>
      <c r="D1701" t="s">
        <v>1482</v>
      </c>
      <c r="G1701" t="s">
        <v>1323</v>
      </c>
      <c r="H1701" t="s">
        <v>1323</v>
      </c>
      <c r="I1701" t="s">
        <v>573</v>
      </c>
      <c r="J1701" t="str">
        <f t="shared" si="33"/>
        <v>Scope 3WTT- bioenergyWTT- biofuelRenewable PetrolGJ</v>
      </c>
      <c r="K1701" t="s">
        <v>1185</v>
      </c>
      <c r="L1701" s="125">
        <v>24.27206</v>
      </c>
      <c r="M1701" t="s">
        <v>1514</v>
      </c>
      <c r="N1701" t="s">
        <v>1509</v>
      </c>
      <c r="O1701">
        <v>2021</v>
      </c>
    </row>
    <row r="1702" spans="1:15" hidden="1">
      <c r="A1702" t="s">
        <v>497</v>
      </c>
      <c r="B1702" t="s">
        <v>1480</v>
      </c>
      <c r="C1702" t="s">
        <v>1481</v>
      </c>
      <c r="D1702" t="s">
        <v>1482</v>
      </c>
      <c r="G1702" t="s">
        <v>476</v>
      </c>
      <c r="H1702" t="s">
        <v>476</v>
      </c>
      <c r="I1702" t="s">
        <v>573</v>
      </c>
      <c r="J1702" t="str">
        <f t="shared" si="33"/>
        <v>Scope 3WTT- bioenergyWTT- biofuelRenewable Petrolkg</v>
      </c>
      <c r="K1702" t="s">
        <v>1186</v>
      </c>
      <c r="L1702" s="125">
        <v>0.67208000000000001</v>
      </c>
      <c r="M1702" t="s">
        <v>1514</v>
      </c>
      <c r="N1702" t="s">
        <v>1509</v>
      </c>
      <c r="O1702">
        <v>2021</v>
      </c>
    </row>
    <row r="1703" spans="1:15" hidden="1">
      <c r="A1703" t="s">
        <v>497</v>
      </c>
      <c r="B1703" t="s">
        <v>1480</v>
      </c>
      <c r="C1703" t="s">
        <v>1481</v>
      </c>
      <c r="D1703" t="s">
        <v>1482</v>
      </c>
      <c r="G1703" t="s">
        <v>452</v>
      </c>
      <c r="H1703" t="s">
        <v>452</v>
      </c>
      <c r="I1703" t="s">
        <v>573</v>
      </c>
      <c r="J1703" t="str">
        <f t="shared" si="33"/>
        <v>Scope 3WTT- bioenergyWTT- biofuelRenewable Petrollitres</v>
      </c>
      <c r="K1703" t="s">
        <v>1187</v>
      </c>
      <c r="L1703" s="125">
        <v>0.57906999999999997</v>
      </c>
      <c r="M1703" t="s">
        <v>1514</v>
      </c>
      <c r="N1703" t="s">
        <v>1509</v>
      </c>
      <c r="O1703">
        <v>2021</v>
      </c>
    </row>
    <row r="1704" spans="1:15" hidden="1">
      <c r="A1704" t="s">
        <v>497</v>
      </c>
      <c r="B1704" t="s">
        <v>1480</v>
      </c>
      <c r="C1704" t="s">
        <v>1483</v>
      </c>
      <c r="D1704" t="s">
        <v>1334</v>
      </c>
      <c r="G1704" t="s">
        <v>136</v>
      </c>
      <c r="H1704" t="s">
        <v>136</v>
      </c>
      <c r="I1704" t="s">
        <v>573</v>
      </c>
      <c r="J1704" t="str">
        <f t="shared" si="33"/>
        <v>Scope 3WTT- bioenergyWTT- biomassWood logskWh</v>
      </c>
      <c r="K1704" t="s">
        <v>779</v>
      </c>
      <c r="L1704" s="125">
        <v>1.277E-2</v>
      </c>
      <c r="M1704" t="s">
        <v>1514</v>
      </c>
      <c r="N1704" t="s">
        <v>1509</v>
      </c>
      <c r="O1704">
        <v>2021</v>
      </c>
    </row>
    <row r="1705" spans="1:15" hidden="1">
      <c r="A1705" t="s">
        <v>497</v>
      </c>
      <c r="B1705" t="s">
        <v>1480</v>
      </c>
      <c r="C1705" t="s">
        <v>1483</v>
      </c>
      <c r="D1705" t="s">
        <v>1334</v>
      </c>
      <c r="G1705" t="s">
        <v>11</v>
      </c>
      <c r="H1705" t="s">
        <v>11</v>
      </c>
      <c r="I1705" t="s">
        <v>573</v>
      </c>
      <c r="J1705" t="str">
        <f t="shared" si="33"/>
        <v>Scope 3WTT- bioenergyWTT- biomassWood logstonnes</v>
      </c>
      <c r="K1705" t="s">
        <v>780</v>
      </c>
      <c r="L1705" s="125">
        <v>52.14</v>
      </c>
      <c r="M1705" t="s">
        <v>1514</v>
      </c>
      <c r="N1705" t="s">
        <v>1509</v>
      </c>
      <c r="O1705">
        <v>2021</v>
      </c>
    </row>
    <row r="1706" spans="1:15" hidden="1">
      <c r="A1706" t="s">
        <v>497</v>
      </c>
      <c r="B1706" t="s">
        <v>1480</v>
      </c>
      <c r="C1706" t="s">
        <v>1483</v>
      </c>
      <c r="D1706" t="s">
        <v>1335</v>
      </c>
      <c r="G1706" t="s">
        <v>136</v>
      </c>
      <c r="H1706" t="s">
        <v>136</v>
      </c>
      <c r="I1706" t="s">
        <v>573</v>
      </c>
      <c r="J1706" t="str">
        <f t="shared" si="33"/>
        <v>Scope 3WTT- bioenergyWTT- biomassWood chipskWh</v>
      </c>
      <c r="K1706" t="s">
        <v>781</v>
      </c>
      <c r="L1706" s="125">
        <v>7.92E-3</v>
      </c>
      <c r="M1706" t="s">
        <v>1514</v>
      </c>
      <c r="N1706" t="s">
        <v>1509</v>
      </c>
      <c r="O1706">
        <v>2021</v>
      </c>
    </row>
    <row r="1707" spans="1:15" hidden="1">
      <c r="A1707" t="s">
        <v>497</v>
      </c>
      <c r="B1707" t="s">
        <v>1480</v>
      </c>
      <c r="C1707" t="s">
        <v>1483</v>
      </c>
      <c r="D1707" t="s">
        <v>1335</v>
      </c>
      <c r="G1707" t="s">
        <v>11</v>
      </c>
      <c r="H1707" t="s">
        <v>11</v>
      </c>
      <c r="I1707" t="s">
        <v>573</v>
      </c>
      <c r="J1707" t="str">
        <f t="shared" si="33"/>
        <v>Scope 3WTT- bioenergyWTT- biomassWood chipstonnes</v>
      </c>
      <c r="K1707" t="s">
        <v>782</v>
      </c>
      <c r="L1707" s="125">
        <v>30.4</v>
      </c>
      <c r="M1707" t="s">
        <v>1514</v>
      </c>
      <c r="N1707" t="s">
        <v>1509</v>
      </c>
      <c r="O1707">
        <v>2021</v>
      </c>
    </row>
    <row r="1708" spans="1:15" hidden="1">
      <c r="A1708" t="s">
        <v>497</v>
      </c>
      <c r="B1708" t="s">
        <v>1480</v>
      </c>
      <c r="C1708" t="s">
        <v>1483</v>
      </c>
      <c r="D1708" t="s">
        <v>1336</v>
      </c>
      <c r="G1708" t="s">
        <v>136</v>
      </c>
      <c r="H1708" t="s">
        <v>136</v>
      </c>
      <c r="I1708" t="s">
        <v>573</v>
      </c>
      <c r="J1708" t="str">
        <f t="shared" si="33"/>
        <v>Scope 3WTT- bioenergyWTT- biomassWood pelletskWh</v>
      </c>
      <c r="K1708" t="s">
        <v>783</v>
      </c>
      <c r="L1708" s="125">
        <v>3.7440000000000001E-2</v>
      </c>
      <c r="M1708" t="s">
        <v>1514</v>
      </c>
      <c r="N1708" t="s">
        <v>1509</v>
      </c>
      <c r="O1708">
        <v>2021</v>
      </c>
    </row>
    <row r="1709" spans="1:15" hidden="1">
      <c r="A1709" t="s">
        <v>497</v>
      </c>
      <c r="B1709" t="s">
        <v>1480</v>
      </c>
      <c r="C1709" t="s">
        <v>1483</v>
      </c>
      <c r="D1709" t="s">
        <v>1336</v>
      </c>
      <c r="G1709" t="s">
        <v>11</v>
      </c>
      <c r="H1709" t="s">
        <v>11</v>
      </c>
      <c r="I1709" t="s">
        <v>573</v>
      </c>
      <c r="J1709" t="str">
        <f t="shared" si="33"/>
        <v>Scope 3WTT- bioenergyWTT- biomassWood pelletstonnes</v>
      </c>
      <c r="K1709" t="s">
        <v>784</v>
      </c>
      <c r="L1709" s="125">
        <v>177</v>
      </c>
      <c r="M1709" t="s">
        <v>1514</v>
      </c>
      <c r="N1709" t="s">
        <v>1509</v>
      </c>
      <c r="O1709">
        <v>2021</v>
      </c>
    </row>
    <row r="1710" spans="1:15" hidden="1">
      <c r="A1710" t="s">
        <v>497</v>
      </c>
      <c r="B1710" t="s">
        <v>1480</v>
      </c>
      <c r="C1710" t="s">
        <v>1483</v>
      </c>
      <c r="D1710" t="s">
        <v>1337</v>
      </c>
      <c r="G1710" t="s">
        <v>136</v>
      </c>
      <c r="H1710" t="s">
        <v>136</v>
      </c>
      <c r="I1710" t="s">
        <v>573</v>
      </c>
      <c r="J1710" t="str">
        <f t="shared" si="33"/>
        <v>Scope 3WTT- bioenergyWTT- biomassGrass/strawkWh</v>
      </c>
      <c r="K1710" t="s">
        <v>785</v>
      </c>
      <c r="L1710" s="125">
        <v>1.6039999999999999E-2</v>
      </c>
      <c r="M1710" t="s">
        <v>1514</v>
      </c>
      <c r="N1710" t="s">
        <v>1509</v>
      </c>
      <c r="O1710">
        <v>2021</v>
      </c>
    </row>
    <row r="1711" spans="1:15" hidden="1">
      <c r="A1711" t="s">
        <v>497</v>
      </c>
      <c r="B1711" t="s">
        <v>1480</v>
      </c>
      <c r="C1711" t="s">
        <v>1483</v>
      </c>
      <c r="D1711" t="s">
        <v>1337</v>
      </c>
      <c r="G1711" t="s">
        <v>11</v>
      </c>
      <c r="H1711" t="s">
        <v>11</v>
      </c>
      <c r="I1711" t="s">
        <v>573</v>
      </c>
      <c r="J1711" t="str">
        <f t="shared" si="33"/>
        <v>Scope 3WTT- bioenergyWTT- biomassGrass/strawtonnes</v>
      </c>
      <c r="K1711" t="s">
        <v>786</v>
      </c>
      <c r="L1711" s="125">
        <v>68.650000000000006</v>
      </c>
      <c r="M1711" t="s">
        <v>1514</v>
      </c>
      <c r="N1711" t="s">
        <v>1509</v>
      </c>
      <c r="O1711">
        <v>2021</v>
      </c>
    </row>
    <row r="1712" spans="1:15" hidden="1">
      <c r="A1712" t="s">
        <v>497</v>
      </c>
      <c r="B1712" t="s">
        <v>1480</v>
      </c>
      <c r="C1712" t="s">
        <v>1484</v>
      </c>
      <c r="D1712" t="s">
        <v>1338</v>
      </c>
      <c r="G1712" t="s">
        <v>136</v>
      </c>
      <c r="H1712" t="s">
        <v>136</v>
      </c>
      <c r="I1712" t="s">
        <v>573</v>
      </c>
      <c r="J1712" t="str">
        <f t="shared" si="33"/>
        <v>Scope 3WTT- bioenergyWTT- biogasBiogaskWh</v>
      </c>
      <c r="K1712" t="s">
        <v>787</v>
      </c>
      <c r="L1712" s="125">
        <v>2.4049999999999998E-2</v>
      </c>
      <c r="M1712" t="s">
        <v>1514</v>
      </c>
      <c r="N1712" t="s">
        <v>1509</v>
      </c>
      <c r="O1712">
        <v>2021</v>
      </c>
    </row>
    <row r="1713" spans="1:15" hidden="1">
      <c r="A1713" t="s">
        <v>497</v>
      </c>
      <c r="B1713" t="s">
        <v>1480</v>
      </c>
      <c r="C1713" t="s">
        <v>1484</v>
      </c>
      <c r="D1713" t="s">
        <v>1338</v>
      </c>
      <c r="G1713" t="s">
        <v>11</v>
      </c>
      <c r="H1713" t="s">
        <v>11</v>
      </c>
      <c r="I1713" t="s">
        <v>573</v>
      </c>
      <c r="J1713" t="str">
        <f t="shared" si="33"/>
        <v>Scope 3WTT- bioenergyWTT- biogasBiogastonnes</v>
      </c>
      <c r="K1713" t="s">
        <v>788</v>
      </c>
      <c r="L1713" s="125">
        <v>133.60714999999999</v>
      </c>
      <c r="M1713" t="s">
        <v>1514</v>
      </c>
      <c r="N1713" t="s">
        <v>1509</v>
      </c>
      <c r="O1713">
        <v>2021</v>
      </c>
    </row>
    <row r="1714" spans="1:15" hidden="1">
      <c r="A1714" t="s">
        <v>497</v>
      </c>
      <c r="B1714" t="s">
        <v>1480</v>
      </c>
      <c r="C1714" t="s">
        <v>1484</v>
      </c>
      <c r="D1714" t="s">
        <v>1339</v>
      </c>
      <c r="G1714" t="s">
        <v>136</v>
      </c>
      <c r="H1714" t="s">
        <v>136</v>
      </c>
      <c r="I1714" t="s">
        <v>573</v>
      </c>
      <c r="J1714" t="str">
        <f t="shared" si="33"/>
        <v>Scope 3WTT- bioenergyWTT- biogasLandfill gaskWh</v>
      </c>
      <c r="K1714" t="s">
        <v>789</v>
      </c>
      <c r="L1714" s="125">
        <v>0</v>
      </c>
      <c r="M1714" t="s">
        <v>1514</v>
      </c>
      <c r="N1714" t="s">
        <v>1509</v>
      </c>
      <c r="O1714">
        <v>2021</v>
      </c>
    </row>
    <row r="1715" spans="1:15" hidden="1">
      <c r="A1715" t="s">
        <v>497</v>
      </c>
      <c r="B1715" t="s">
        <v>1480</v>
      </c>
      <c r="C1715" t="s">
        <v>1484</v>
      </c>
      <c r="D1715" t="s">
        <v>1339</v>
      </c>
      <c r="G1715" t="s">
        <v>11</v>
      </c>
      <c r="H1715" t="s">
        <v>11</v>
      </c>
      <c r="I1715" t="s">
        <v>573</v>
      </c>
      <c r="J1715" t="str">
        <f t="shared" si="33"/>
        <v>Scope 3WTT- bioenergyWTT- biogasLandfill gastonnes</v>
      </c>
      <c r="K1715" t="s">
        <v>790</v>
      </c>
      <c r="L1715" s="125">
        <v>0</v>
      </c>
      <c r="M1715" t="s">
        <v>1514</v>
      </c>
      <c r="N1715" t="s">
        <v>1509</v>
      </c>
      <c r="O1715">
        <v>2021</v>
      </c>
    </row>
    <row r="1716" spans="1:15" hidden="1">
      <c r="A1716" t="s">
        <v>497</v>
      </c>
      <c r="B1716" t="s">
        <v>1485</v>
      </c>
      <c r="C1716" t="s">
        <v>190</v>
      </c>
      <c r="D1716" t="s">
        <v>1240</v>
      </c>
      <c r="E1716" t="s">
        <v>468</v>
      </c>
      <c r="F1716" t="s">
        <v>1407</v>
      </c>
      <c r="G1716" t="s">
        <v>472</v>
      </c>
      <c r="H1716" t="s">
        <v>472</v>
      </c>
      <c r="I1716" t="s">
        <v>573</v>
      </c>
      <c r="J1716" t="str">
        <f t="shared" si="33"/>
        <v>Scope 3Business travel- airFlightsDomestic, to/from UKAverage passengerWith RFpassenger.km</v>
      </c>
      <c r="K1716" t="s">
        <v>1049</v>
      </c>
      <c r="L1716" s="125">
        <v>0.24586999999999998</v>
      </c>
      <c r="M1716" t="s">
        <v>1514</v>
      </c>
      <c r="N1716" t="s">
        <v>1509</v>
      </c>
      <c r="O1716">
        <v>2021</v>
      </c>
    </row>
    <row r="1717" spans="1:15" hidden="1">
      <c r="A1717" t="s">
        <v>497</v>
      </c>
      <c r="B1717" t="s">
        <v>1485</v>
      </c>
      <c r="C1717" t="s">
        <v>190</v>
      </c>
      <c r="D1717" t="s">
        <v>1240</v>
      </c>
      <c r="E1717" t="s">
        <v>468</v>
      </c>
      <c r="F1717" t="s">
        <v>1408</v>
      </c>
      <c r="G1717" t="s">
        <v>472</v>
      </c>
      <c r="H1717" t="s">
        <v>472</v>
      </c>
      <c r="I1717" t="s">
        <v>573</v>
      </c>
      <c r="J1717" t="str">
        <f t="shared" si="33"/>
        <v>Scope 3Business travel- airFlightsDomestic, to/from UKAverage passengerWithout RFpassenger.km</v>
      </c>
      <c r="K1717" t="s">
        <v>1049</v>
      </c>
      <c r="L1717" s="125">
        <v>0.13002999999999998</v>
      </c>
      <c r="M1717" t="s">
        <v>1514</v>
      </c>
      <c r="N1717" t="s">
        <v>1509</v>
      </c>
      <c r="O1717">
        <v>2021</v>
      </c>
    </row>
    <row r="1718" spans="1:15" hidden="1">
      <c r="A1718" t="s">
        <v>497</v>
      </c>
      <c r="B1718" t="s">
        <v>1485</v>
      </c>
      <c r="C1718" t="s">
        <v>190</v>
      </c>
      <c r="D1718" t="s">
        <v>1241</v>
      </c>
      <c r="E1718" t="s">
        <v>1410</v>
      </c>
      <c r="F1718" t="s">
        <v>1407</v>
      </c>
      <c r="G1718" t="s">
        <v>472</v>
      </c>
      <c r="H1718" t="s">
        <v>472</v>
      </c>
      <c r="I1718" t="s">
        <v>573</v>
      </c>
      <c r="J1718" t="str">
        <f t="shared" si="33"/>
        <v>Scope 3Business travel- airFlightsShort-haul, to/from UKBusiness classWith RFpassenger.km</v>
      </c>
      <c r="K1718" t="s">
        <v>1052</v>
      </c>
      <c r="L1718" s="125">
        <v>0.22652000000000003</v>
      </c>
      <c r="M1718" t="s">
        <v>1514</v>
      </c>
      <c r="N1718" t="s">
        <v>1509</v>
      </c>
      <c r="O1718">
        <v>2021</v>
      </c>
    </row>
    <row r="1719" spans="1:15" hidden="1">
      <c r="A1719" t="s">
        <v>497</v>
      </c>
      <c r="B1719" t="s">
        <v>1485</v>
      </c>
      <c r="C1719" t="s">
        <v>190</v>
      </c>
      <c r="D1719" t="s">
        <v>1241</v>
      </c>
      <c r="E1719" t="s">
        <v>1409</v>
      </c>
      <c r="F1719" t="s">
        <v>1407</v>
      </c>
      <c r="G1719" t="s">
        <v>472</v>
      </c>
      <c r="H1719" t="s">
        <v>472</v>
      </c>
      <c r="I1719" t="s">
        <v>573</v>
      </c>
      <c r="J1719" t="str">
        <f t="shared" si="33"/>
        <v>Scope 3Business travel- airFlightsShort-haul, to/from UKEconomy classWith RFpassenger.km</v>
      </c>
      <c r="K1719" t="s">
        <v>1051</v>
      </c>
      <c r="L1719" s="125">
        <v>0.15102000000000002</v>
      </c>
      <c r="M1719" t="s">
        <v>1514</v>
      </c>
      <c r="N1719" t="s">
        <v>1509</v>
      </c>
      <c r="O1719">
        <v>2021</v>
      </c>
    </row>
    <row r="1720" spans="1:15" hidden="1">
      <c r="A1720" t="s">
        <v>497</v>
      </c>
      <c r="B1720" t="s">
        <v>1485</v>
      </c>
      <c r="C1720" t="s">
        <v>190</v>
      </c>
      <c r="D1720" t="s">
        <v>1241</v>
      </c>
      <c r="E1720" t="s">
        <v>468</v>
      </c>
      <c r="F1720" t="s">
        <v>1407</v>
      </c>
      <c r="G1720" t="s">
        <v>472</v>
      </c>
      <c r="H1720" t="s">
        <v>472</v>
      </c>
      <c r="I1720" t="s">
        <v>573</v>
      </c>
      <c r="J1720" t="str">
        <f t="shared" si="33"/>
        <v>Scope 3Business travel- airFlightsShort-haul, to/from UKAverage passengerWith RFpassenger.km</v>
      </c>
      <c r="K1720" t="s">
        <v>1050</v>
      </c>
      <c r="L1720" s="125">
        <v>0.15353000000000003</v>
      </c>
      <c r="M1720" t="s">
        <v>1514</v>
      </c>
      <c r="N1720" t="s">
        <v>1509</v>
      </c>
      <c r="O1720">
        <v>2021</v>
      </c>
    </row>
    <row r="1721" spans="1:15" hidden="1">
      <c r="A1721" t="s">
        <v>497</v>
      </c>
      <c r="B1721" t="s">
        <v>1485</v>
      </c>
      <c r="C1721" t="s">
        <v>190</v>
      </c>
      <c r="D1721" t="s">
        <v>1241</v>
      </c>
      <c r="E1721" t="s">
        <v>1410</v>
      </c>
      <c r="F1721" t="s">
        <v>1408</v>
      </c>
      <c r="G1721" t="s">
        <v>472</v>
      </c>
      <c r="H1721" t="s">
        <v>472</v>
      </c>
      <c r="I1721" t="s">
        <v>573</v>
      </c>
      <c r="J1721" t="str">
        <f t="shared" si="33"/>
        <v>Scope 3Business travel- airFlightsShort-haul, to/from UKBusiness classWithout RFpassenger.km</v>
      </c>
      <c r="K1721" t="s">
        <v>1052</v>
      </c>
      <c r="L1721" s="125">
        <v>0.11975999999999999</v>
      </c>
      <c r="M1721" t="s">
        <v>1514</v>
      </c>
      <c r="N1721" t="s">
        <v>1509</v>
      </c>
      <c r="O1721">
        <v>2021</v>
      </c>
    </row>
    <row r="1722" spans="1:15" hidden="1">
      <c r="A1722" t="s">
        <v>497</v>
      </c>
      <c r="B1722" t="s">
        <v>1485</v>
      </c>
      <c r="C1722" t="s">
        <v>190</v>
      </c>
      <c r="D1722" t="s">
        <v>1241</v>
      </c>
      <c r="E1722" t="s">
        <v>1409</v>
      </c>
      <c r="F1722" t="s">
        <v>1408</v>
      </c>
      <c r="G1722" t="s">
        <v>472</v>
      </c>
      <c r="H1722" t="s">
        <v>472</v>
      </c>
      <c r="I1722" t="s">
        <v>573</v>
      </c>
      <c r="J1722" t="str">
        <f t="shared" si="33"/>
        <v>Scope 3Business travel- airFlightsShort-haul, to/from UKEconomy classWithout RFpassenger.km</v>
      </c>
      <c r="K1722" t="s">
        <v>1051</v>
      </c>
      <c r="L1722" s="125">
        <v>7.9839999999999994E-2</v>
      </c>
      <c r="M1722" t="s">
        <v>1514</v>
      </c>
      <c r="N1722" t="s">
        <v>1509</v>
      </c>
      <c r="O1722">
        <v>2021</v>
      </c>
    </row>
    <row r="1723" spans="1:15" hidden="1">
      <c r="A1723" t="s">
        <v>497</v>
      </c>
      <c r="B1723" t="s">
        <v>1485</v>
      </c>
      <c r="C1723" t="s">
        <v>190</v>
      </c>
      <c r="D1723" t="s">
        <v>1241</v>
      </c>
      <c r="E1723" t="s">
        <v>468</v>
      </c>
      <c r="F1723" t="s">
        <v>1408</v>
      </c>
      <c r="G1723" t="s">
        <v>472</v>
      </c>
      <c r="H1723" t="s">
        <v>472</v>
      </c>
      <c r="I1723" t="s">
        <v>573</v>
      </c>
      <c r="J1723" t="str">
        <f t="shared" si="33"/>
        <v>Scope 3Business travel- airFlightsShort-haul, to/from UKAverage passengerWithout RFpassenger.km</v>
      </c>
      <c r="K1723" t="s">
        <v>1050</v>
      </c>
      <c r="L1723" s="125">
        <v>8.1169999999999992E-2</v>
      </c>
      <c r="M1723" t="s">
        <v>1514</v>
      </c>
      <c r="N1723" t="s">
        <v>1509</v>
      </c>
      <c r="O1723">
        <v>2021</v>
      </c>
    </row>
    <row r="1724" spans="1:15" hidden="1">
      <c r="A1724" t="s">
        <v>497</v>
      </c>
      <c r="B1724" t="s">
        <v>1485</v>
      </c>
      <c r="C1724" t="s">
        <v>190</v>
      </c>
      <c r="D1724" t="s">
        <v>1242</v>
      </c>
      <c r="E1724" t="s">
        <v>468</v>
      </c>
      <c r="F1724" t="s">
        <v>1407</v>
      </c>
      <c r="G1724" t="s">
        <v>472</v>
      </c>
      <c r="H1724" t="s">
        <v>472</v>
      </c>
      <c r="I1724" t="s">
        <v>573</v>
      </c>
      <c r="J1724" t="str">
        <f t="shared" si="33"/>
        <v>Scope 3Business travel- airFlightsLong-haul, to/from UKAverage passengerWith RFpassenger.km</v>
      </c>
      <c r="K1724" t="s">
        <v>1053</v>
      </c>
      <c r="L1724" s="125">
        <v>0.19309000000000001</v>
      </c>
      <c r="M1724" t="s">
        <v>1514</v>
      </c>
      <c r="N1724" t="s">
        <v>1509</v>
      </c>
      <c r="O1724">
        <v>2021</v>
      </c>
    </row>
    <row r="1725" spans="1:15" hidden="1">
      <c r="A1725" t="s">
        <v>497</v>
      </c>
      <c r="B1725" t="s">
        <v>1485</v>
      </c>
      <c r="C1725" t="s">
        <v>190</v>
      </c>
      <c r="D1725" t="s">
        <v>1242</v>
      </c>
      <c r="E1725" t="s">
        <v>1409</v>
      </c>
      <c r="F1725" t="s">
        <v>1407</v>
      </c>
      <c r="G1725" t="s">
        <v>472</v>
      </c>
      <c r="H1725" t="s">
        <v>472</v>
      </c>
      <c r="I1725" t="s">
        <v>573</v>
      </c>
      <c r="J1725" t="str">
        <f t="shared" si="33"/>
        <v>Scope 3Business travel- airFlightsLong-haul, to/from UKEconomy classWith RFpassenger.km</v>
      </c>
      <c r="K1725" t="s">
        <v>1054</v>
      </c>
      <c r="L1725" s="125">
        <v>0.14787000000000003</v>
      </c>
      <c r="M1725" t="s">
        <v>1514</v>
      </c>
      <c r="N1725" t="s">
        <v>1509</v>
      </c>
      <c r="O1725">
        <v>2021</v>
      </c>
    </row>
    <row r="1726" spans="1:15" hidden="1">
      <c r="A1726" t="s">
        <v>497</v>
      </c>
      <c r="B1726" t="s">
        <v>1485</v>
      </c>
      <c r="C1726" t="s">
        <v>190</v>
      </c>
      <c r="D1726" t="s">
        <v>1242</v>
      </c>
      <c r="E1726" t="s">
        <v>1411</v>
      </c>
      <c r="F1726" t="s">
        <v>1407</v>
      </c>
      <c r="G1726" t="s">
        <v>472</v>
      </c>
      <c r="H1726" t="s">
        <v>472</v>
      </c>
      <c r="I1726" t="s">
        <v>573</v>
      </c>
      <c r="J1726" t="str">
        <f t="shared" si="33"/>
        <v>Scope 3Business travel- airFlightsLong-haul, to/from UKPremium economy classWith RFpassenger.km</v>
      </c>
      <c r="K1726" t="s">
        <v>1055</v>
      </c>
      <c r="L1726" s="125">
        <v>0.23659000000000002</v>
      </c>
      <c r="M1726" t="s">
        <v>1514</v>
      </c>
      <c r="N1726" t="s">
        <v>1509</v>
      </c>
      <c r="O1726">
        <v>2021</v>
      </c>
    </row>
    <row r="1727" spans="1:15" hidden="1">
      <c r="A1727" t="s">
        <v>497</v>
      </c>
      <c r="B1727" t="s">
        <v>1485</v>
      </c>
      <c r="C1727" t="s">
        <v>190</v>
      </c>
      <c r="D1727" t="s">
        <v>1242</v>
      </c>
      <c r="E1727" t="s">
        <v>1410</v>
      </c>
      <c r="F1727" t="s">
        <v>1407</v>
      </c>
      <c r="G1727" t="s">
        <v>472</v>
      </c>
      <c r="H1727" t="s">
        <v>472</v>
      </c>
      <c r="I1727" t="s">
        <v>573</v>
      </c>
      <c r="J1727" t="str">
        <f t="shared" si="33"/>
        <v>Scope 3Business travel- airFlightsLong-haul, to/from UKBusiness classWith RFpassenger.km</v>
      </c>
      <c r="K1727" t="s">
        <v>1057</v>
      </c>
      <c r="L1727" s="125">
        <v>0.42882000000000003</v>
      </c>
      <c r="M1727" t="s">
        <v>1514</v>
      </c>
      <c r="N1727" t="s">
        <v>1509</v>
      </c>
      <c r="O1727">
        <v>2021</v>
      </c>
    </row>
    <row r="1728" spans="1:15" hidden="1">
      <c r="A1728" t="s">
        <v>497</v>
      </c>
      <c r="B1728" t="s">
        <v>1485</v>
      </c>
      <c r="C1728" t="s">
        <v>190</v>
      </c>
      <c r="D1728" t="s">
        <v>1242</v>
      </c>
      <c r="E1728" t="s">
        <v>1412</v>
      </c>
      <c r="F1728" t="s">
        <v>1407</v>
      </c>
      <c r="G1728" t="s">
        <v>472</v>
      </c>
      <c r="H1728" t="s">
        <v>472</v>
      </c>
      <c r="I1728" t="s">
        <v>573</v>
      </c>
      <c r="J1728" t="str">
        <f t="shared" si="33"/>
        <v>Scope 3Business travel- airFlightsLong-haul, to/from UKFirst classWith RFpassenger.km</v>
      </c>
      <c r="K1728" t="s">
        <v>1056</v>
      </c>
      <c r="L1728" s="125">
        <v>0.59147000000000005</v>
      </c>
      <c r="M1728" t="s">
        <v>1514</v>
      </c>
      <c r="N1728" t="s">
        <v>1509</v>
      </c>
      <c r="O1728">
        <v>2021</v>
      </c>
    </row>
    <row r="1729" spans="1:15" hidden="1">
      <c r="A1729" t="s">
        <v>497</v>
      </c>
      <c r="B1729" t="s">
        <v>1485</v>
      </c>
      <c r="C1729" t="s">
        <v>190</v>
      </c>
      <c r="D1729" t="s">
        <v>1242</v>
      </c>
      <c r="E1729" t="s">
        <v>468</v>
      </c>
      <c r="F1729" t="s">
        <v>1408</v>
      </c>
      <c r="G1729" t="s">
        <v>472</v>
      </c>
      <c r="H1729" t="s">
        <v>472</v>
      </c>
      <c r="I1729" t="s">
        <v>573</v>
      </c>
      <c r="J1729" t="str">
        <f t="shared" si="33"/>
        <v>Scope 3Business travel- airFlightsLong-haul, to/from UKAverage passengerWithout RFpassenger.km</v>
      </c>
      <c r="K1729" t="s">
        <v>1053</v>
      </c>
      <c r="L1729" s="125">
        <v>0.10208</v>
      </c>
      <c r="M1729" t="s">
        <v>1514</v>
      </c>
      <c r="N1729" t="s">
        <v>1509</v>
      </c>
      <c r="O1729">
        <v>2021</v>
      </c>
    </row>
    <row r="1730" spans="1:15" hidden="1">
      <c r="A1730" t="s">
        <v>497</v>
      </c>
      <c r="B1730" t="s">
        <v>1485</v>
      </c>
      <c r="C1730" t="s">
        <v>190</v>
      </c>
      <c r="D1730" t="s">
        <v>1242</v>
      </c>
      <c r="E1730" t="s">
        <v>1409</v>
      </c>
      <c r="F1730" t="s">
        <v>1408</v>
      </c>
      <c r="G1730" t="s">
        <v>472</v>
      </c>
      <c r="H1730" t="s">
        <v>472</v>
      </c>
      <c r="I1730" t="s">
        <v>573</v>
      </c>
      <c r="J1730" t="str">
        <f t="shared" si="33"/>
        <v>Scope 3Business travel- airFlightsLong-haul, to/from UKEconomy classWithout RFpassenger.km</v>
      </c>
      <c r="K1730" t="s">
        <v>1054</v>
      </c>
      <c r="L1730" s="125">
        <v>7.8179999999999986E-2</v>
      </c>
      <c r="M1730" t="s">
        <v>1514</v>
      </c>
      <c r="N1730" t="s">
        <v>1509</v>
      </c>
      <c r="O1730">
        <v>2021</v>
      </c>
    </row>
    <row r="1731" spans="1:15" hidden="1">
      <c r="A1731" t="s">
        <v>497</v>
      </c>
      <c r="B1731" t="s">
        <v>1485</v>
      </c>
      <c r="C1731" t="s">
        <v>190</v>
      </c>
      <c r="D1731" t="s">
        <v>1242</v>
      </c>
      <c r="E1731" t="s">
        <v>1411</v>
      </c>
      <c r="F1731" t="s">
        <v>1408</v>
      </c>
      <c r="G1731" t="s">
        <v>472</v>
      </c>
      <c r="H1731" t="s">
        <v>472</v>
      </c>
      <c r="I1731" t="s">
        <v>573</v>
      </c>
      <c r="J1731" t="str">
        <f t="shared" ref="J1731:J1794" si="34">CONCATENATE(A1731,B1731,C1731,D1731,E1731,F1731,G1731)</f>
        <v>Scope 3Business travel- airFlightsLong-haul, to/from UKPremium economy classWithout RFpassenger.km</v>
      </c>
      <c r="K1731" t="s">
        <v>1055</v>
      </c>
      <c r="L1731" s="125">
        <v>0.12508</v>
      </c>
      <c r="M1731" t="s">
        <v>1514</v>
      </c>
      <c r="N1731" t="s">
        <v>1509</v>
      </c>
      <c r="O1731">
        <v>2021</v>
      </c>
    </row>
    <row r="1732" spans="1:15" hidden="1">
      <c r="A1732" t="s">
        <v>497</v>
      </c>
      <c r="B1732" t="s">
        <v>1485</v>
      </c>
      <c r="C1732" t="s">
        <v>190</v>
      </c>
      <c r="D1732" t="s">
        <v>1242</v>
      </c>
      <c r="E1732" t="s">
        <v>1410</v>
      </c>
      <c r="F1732" t="s">
        <v>1408</v>
      </c>
      <c r="G1732" t="s">
        <v>472</v>
      </c>
      <c r="H1732" t="s">
        <v>472</v>
      </c>
      <c r="I1732" t="s">
        <v>573</v>
      </c>
      <c r="J1732" t="str">
        <f t="shared" si="34"/>
        <v>Scope 3Business travel- airFlightsLong-haul, to/from UKBusiness classWithout RFpassenger.km</v>
      </c>
      <c r="K1732" t="s">
        <v>1057</v>
      </c>
      <c r="L1732" s="125">
        <v>0.22670999999999999</v>
      </c>
      <c r="M1732" t="s">
        <v>1514</v>
      </c>
      <c r="N1732" t="s">
        <v>1509</v>
      </c>
      <c r="O1732">
        <v>2021</v>
      </c>
    </row>
    <row r="1733" spans="1:15" hidden="1">
      <c r="A1733" t="s">
        <v>497</v>
      </c>
      <c r="B1733" t="s">
        <v>1485</v>
      </c>
      <c r="C1733" t="s">
        <v>190</v>
      </c>
      <c r="D1733" t="s">
        <v>1242</v>
      </c>
      <c r="E1733" t="s">
        <v>1412</v>
      </c>
      <c r="F1733" t="s">
        <v>1408</v>
      </c>
      <c r="G1733" t="s">
        <v>472</v>
      </c>
      <c r="H1733" t="s">
        <v>472</v>
      </c>
      <c r="I1733" t="s">
        <v>573</v>
      </c>
      <c r="J1733" t="str">
        <f t="shared" si="34"/>
        <v>Scope 3Business travel- airFlightsLong-haul, to/from UKFirst classWithout RFpassenger.km</v>
      </c>
      <c r="K1733" t="s">
        <v>1056</v>
      </c>
      <c r="L1733" s="125">
        <v>0.31270000000000003</v>
      </c>
      <c r="M1733" t="s">
        <v>1514</v>
      </c>
      <c r="N1733" t="s">
        <v>1509</v>
      </c>
      <c r="O1733">
        <v>2021</v>
      </c>
    </row>
    <row r="1734" spans="1:15" hidden="1">
      <c r="A1734" t="s">
        <v>497</v>
      </c>
      <c r="B1734" t="s">
        <v>1485</v>
      </c>
      <c r="C1734" t="s">
        <v>190</v>
      </c>
      <c r="D1734" t="s">
        <v>1243</v>
      </c>
      <c r="E1734" t="s">
        <v>468</v>
      </c>
      <c r="F1734" t="s">
        <v>1407</v>
      </c>
      <c r="G1734" t="s">
        <v>472</v>
      </c>
      <c r="H1734" t="s">
        <v>472</v>
      </c>
      <c r="I1734" t="s">
        <v>573</v>
      </c>
      <c r="J1734" t="str">
        <f t="shared" si="34"/>
        <v>Scope 3Business travel- airFlightsInternational, to/from non-UKAverage passengerWith RFpassenger.km</v>
      </c>
      <c r="K1734" t="s">
        <v>1058</v>
      </c>
      <c r="L1734" s="125">
        <v>0.18362000000000001</v>
      </c>
      <c r="M1734" t="s">
        <v>1514</v>
      </c>
      <c r="N1734" t="s">
        <v>1509</v>
      </c>
      <c r="O1734">
        <v>2021</v>
      </c>
    </row>
    <row r="1735" spans="1:15" hidden="1">
      <c r="A1735" t="s">
        <v>497</v>
      </c>
      <c r="B1735" t="s">
        <v>1485</v>
      </c>
      <c r="C1735" t="s">
        <v>190</v>
      </c>
      <c r="D1735" t="s">
        <v>1243</v>
      </c>
      <c r="E1735" t="s">
        <v>1409</v>
      </c>
      <c r="F1735" t="s">
        <v>1407</v>
      </c>
      <c r="G1735" t="s">
        <v>472</v>
      </c>
      <c r="H1735" t="s">
        <v>472</v>
      </c>
      <c r="I1735" t="s">
        <v>573</v>
      </c>
      <c r="J1735" t="str">
        <f t="shared" si="34"/>
        <v>Scope 3Business travel- airFlightsInternational, to/from non-UKEconomy classWith RFpassenger.km</v>
      </c>
      <c r="K1735" t="s">
        <v>1059</v>
      </c>
      <c r="L1735" s="125">
        <v>0.140625</v>
      </c>
      <c r="M1735" t="s">
        <v>1514</v>
      </c>
      <c r="N1735" t="s">
        <v>1509</v>
      </c>
      <c r="O1735">
        <v>2021</v>
      </c>
    </row>
    <row r="1736" spans="1:15" hidden="1">
      <c r="A1736" t="s">
        <v>497</v>
      </c>
      <c r="B1736" t="s">
        <v>1485</v>
      </c>
      <c r="C1736" t="s">
        <v>190</v>
      </c>
      <c r="D1736" t="s">
        <v>1243</v>
      </c>
      <c r="E1736" t="s">
        <v>1411</v>
      </c>
      <c r="F1736" t="s">
        <v>1407</v>
      </c>
      <c r="G1736" t="s">
        <v>472</v>
      </c>
      <c r="H1736" t="s">
        <v>472</v>
      </c>
      <c r="I1736" t="s">
        <v>573</v>
      </c>
      <c r="J1736" t="str">
        <f t="shared" si="34"/>
        <v>Scope 3Business travel- airFlightsInternational, to/from non-UKPremium economy classWith RFpassenger.km</v>
      </c>
      <c r="K1736" t="s">
        <v>1061</v>
      </c>
      <c r="L1736" s="125">
        <v>0.22500000000000001</v>
      </c>
      <c r="M1736" t="s">
        <v>1514</v>
      </c>
      <c r="N1736" t="s">
        <v>1509</v>
      </c>
      <c r="O1736">
        <v>2021</v>
      </c>
    </row>
    <row r="1737" spans="1:15" hidden="1">
      <c r="A1737" t="s">
        <v>497</v>
      </c>
      <c r="B1737" t="s">
        <v>1485</v>
      </c>
      <c r="C1737" t="s">
        <v>190</v>
      </c>
      <c r="D1737" t="s">
        <v>1243</v>
      </c>
      <c r="E1737" t="s">
        <v>1410</v>
      </c>
      <c r="F1737" t="s">
        <v>1407</v>
      </c>
      <c r="G1737" t="s">
        <v>472</v>
      </c>
      <c r="H1737" t="s">
        <v>472</v>
      </c>
      <c r="I1737" t="s">
        <v>573</v>
      </c>
      <c r="J1737" t="str">
        <f t="shared" si="34"/>
        <v>Scope 3Business travel- airFlightsInternational, to/from non-UKBusiness classWith RFpassenger.km</v>
      </c>
      <c r="K1737" t="s">
        <v>1062</v>
      </c>
      <c r="L1737" s="125">
        <v>0.40781000000000001</v>
      </c>
      <c r="M1737" t="s">
        <v>1514</v>
      </c>
      <c r="N1737" t="s">
        <v>1509</v>
      </c>
      <c r="O1737">
        <v>2021</v>
      </c>
    </row>
    <row r="1738" spans="1:15" hidden="1">
      <c r="A1738" t="s">
        <v>497</v>
      </c>
      <c r="B1738" t="s">
        <v>1485</v>
      </c>
      <c r="C1738" t="s">
        <v>190</v>
      </c>
      <c r="D1738" t="s">
        <v>1243</v>
      </c>
      <c r="E1738" t="s">
        <v>1412</v>
      </c>
      <c r="F1738" t="s">
        <v>1407</v>
      </c>
      <c r="G1738" t="s">
        <v>472</v>
      </c>
      <c r="H1738" t="s">
        <v>472</v>
      </c>
      <c r="I1738" t="s">
        <v>573</v>
      </c>
      <c r="J1738" t="str">
        <f t="shared" si="34"/>
        <v>Scope 3Business travel- airFlightsInternational, to/from non-UKFirst classWith RFpassenger.km</v>
      </c>
      <c r="K1738" t="s">
        <v>1060</v>
      </c>
      <c r="L1738" s="125">
        <v>0.56250999999999995</v>
      </c>
      <c r="M1738" t="s">
        <v>1514</v>
      </c>
      <c r="N1738" t="s">
        <v>1509</v>
      </c>
      <c r="O1738">
        <v>2021</v>
      </c>
    </row>
    <row r="1739" spans="1:15" hidden="1">
      <c r="A1739" t="s">
        <v>497</v>
      </c>
      <c r="B1739" t="s">
        <v>1485</v>
      </c>
      <c r="C1739" t="s">
        <v>190</v>
      </c>
      <c r="D1739" t="s">
        <v>1243</v>
      </c>
      <c r="E1739" t="s">
        <v>468</v>
      </c>
      <c r="F1739" t="s">
        <v>1408</v>
      </c>
      <c r="G1739" t="s">
        <v>472</v>
      </c>
      <c r="H1739" t="s">
        <v>472</v>
      </c>
      <c r="I1739" t="s">
        <v>573</v>
      </c>
      <c r="J1739" t="str">
        <f t="shared" si="34"/>
        <v>Scope 3Business travel- airFlightsInternational, to/from non-UKAverage passengerWithout RFpassenger.km</v>
      </c>
      <c r="K1739" t="s">
        <v>1058</v>
      </c>
      <c r="L1739" s="125">
        <v>9.7079999999999986E-2</v>
      </c>
      <c r="M1739" t="s">
        <v>1514</v>
      </c>
      <c r="N1739" t="s">
        <v>1509</v>
      </c>
      <c r="O1739">
        <v>2021</v>
      </c>
    </row>
    <row r="1740" spans="1:15" hidden="1">
      <c r="A1740" t="s">
        <v>497</v>
      </c>
      <c r="B1740" t="s">
        <v>1485</v>
      </c>
      <c r="C1740" t="s">
        <v>190</v>
      </c>
      <c r="D1740" t="s">
        <v>1243</v>
      </c>
      <c r="E1740" t="s">
        <v>1409</v>
      </c>
      <c r="F1740" t="s">
        <v>1408</v>
      </c>
      <c r="G1740" t="s">
        <v>472</v>
      </c>
      <c r="H1740" t="s">
        <v>472</v>
      </c>
      <c r="I1740" t="s">
        <v>573</v>
      </c>
      <c r="J1740" t="str">
        <f t="shared" si="34"/>
        <v>Scope 3Business travel- airFlightsInternational, to/from non-UKEconomy classWithout RFpassenger.km</v>
      </c>
      <c r="K1740" t="s">
        <v>1059</v>
      </c>
      <c r="L1740" s="125">
        <v>7.4345000000000008E-2</v>
      </c>
      <c r="M1740" t="s">
        <v>1514</v>
      </c>
      <c r="N1740" t="s">
        <v>1509</v>
      </c>
      <c r="O1740">
        <v>2021</v>
      </c>
    </row>
    <row r="1741" spans="1:15" hidden="1">
      <c r="A1741" t="s">
        <v>497</v>
      </c>
      <c r="B1741" t="s">
        <v>1485</v>
      </c>
      <c r="C1741" t="s">
        <v>190</v>
      </c>
      <c r="D1741" t="s">
        <v>1243</v>
      </c>
      <c r="E1741" t="s">
        <v>1411</v>
      </c>
      <c r="F1741" t="s">
        <v>1408</v>
      </c>
      <c r="G1741" t="s">
        <v>472</v>
      </c>
      <c r="H1741" t="s">
        <v>472</v>
      </c>
      <c r="I1741" t="s">
        <v>573</v>
      </c>
      <c r="J1741" t="str">
        <f t="shared" si="34"/>
        <v>Scope 3Business travel- airFlightsInternational, to/from non-UKPremium economy classWithout RFpassenger.km</v>
      </c>
      <c r="K1741" t="s">
        <v>1061</v>
      </c>
      <c r="L1741" s="125">
        <v>0.11895</v>
      </c>
      <c r="M1741" t="s">
        <v>1514</v>
      </c>
      <c r="N1741" t="s">
        <v>1509</v>
      </c>
      <c r="O1741">
        <v>2021</v>
      </c>
    </row>
    <row r="1742" spans="1:15" hidden="1">
      <c r="A1742" t="s">
        <v>497</v>
      </c>
      <c r="B1742" t="s">
        <v>1485</v>
      </c>
      <c r="C1742" t="s">
        <v>190</v>
      </c>
      <c r="D1742" t="s">
        <v>1243</v>
      </c>
      <c r="E1742" t="s">
        <v>1410</v>
      </c>
      <c r="F1742" t="s">
        <v>1408</v>
      </c>
      <c r="G1742" t="s">
        <v>472</v>
      </c>
      <c r="H1742" t="s">
        <v>472</v>
      </c>
      <c r="I1742" t="s">
        <v>573</v>
      </c>
      <c r="J1742" t="str">
        <f t="shared" si="34"/>
        <v>Scope 3Business travel- airFlightsInternational, to/from non-UKBusiness classWithout RFpassenger.km</v>
      </c>
      <c r="K1742" t="s">
        <v>1062</v>
      </c>
      <c r="L1742" s="125">
        <v>0.21560000000000001</v>
      </c>
      <c r="M1742" t="s">
        <v>1514</v>
      </c>
      <c r="N1742" t="s">
        <v>1509</v>
      </c>
      <c r="O1742">
        <v>2021</v>
      </c>
    </row>
    <row r="1743" spans="1:15" hidden="1">
      <c r="A1743" t="s">
        <v>497</v>
      </c>
      <c r="B1743" t="s">
        <v>1485</v>
      </c>
      <c r="C1743" t="s">
        <v>190</v>
      </c>
      <c r="D1743" t="s">
        <v>1243</v>
      </c>
      <c r="E1743" t="s">
        <v>1412</v>
      </c>
      <c r="F1743" t="s">
        <v>1408</v>
      </c>
      <c r="G1743" t="s">
        <v>472</v>
      </c>
      <c r="H1743" t="s">
        <v>472</v>
      </c>
      <c r="I1743" t="s">
        <v>573</v>
      </c>
      <c r="J1743" t="str">
        <f t="shared" si="34"/>
        <v>Scope 3Business travel- airFlightsInternational, to/from non-UKFirst classWithout RFpassenger.km</v>
      </c>
      <c r="K1743" t="s">
        <v>1060</v>
      </c>
      <c r="L1743" s="125">
        <v>0.29739000000000004</v>
      </c>
      <c r="M1743" t="s">
        <v>1514</v>
      </c>
      <c r="N1743" t="s">
        <v>1509</v>
      </c>
      <c r="O1743">
        <v>2021</v>
      </c>
    </row>
    <row r="1744" spans="1:15" hidden="1">
      <c r="A1744" t="s">
        <v>497</v>
      </c>
      <c r="B1744" t="s">
        <v>1486</v>
      </c>
      <c r="C1744" t="s">
        <v>467</v>
      </c>
      <c r="D1744" t="s">
        <v>198</v>
      </c>
      <c r="G1744" t="s">
        <v>472</v>
      </c>
      <c r="H1744" t="s">
        <v>472</v>
      </c>
      <c r="I1744" t="s">
        <v>573</v>
      </c>
      <c r="J1744" t="str">
        <f>CONCATENATE(A1744,B1744,C1744,D1744,E1744,F1744,G1744)</f>
        <v>Scope 3Business travel- seaFerryFoot passengerpassenger.km</v>
      </c>
      <c r="K1744" t="s">
        <v>198</v>
      </c>
      <c r="L1744" s="125">
        <v>1.8737999999999998E-2</v>
      </c>
      <c r="M1744" t="s">
        <v>1514</v>
      </c>
      <c r="N1744" t="s">
        <v>1509</v>
      </c>
      <c r="O1744">
        <v>2021</v>
      </c>
    </row>
    <row r="1745" spans="1:15" hidden="1">
      <c r="A1745" t="s">
        <v>497</v>
      </c>
      <c r="B1745" t="s">
        <v>1486</v>
      </c>
      <c r="C1745" t="s">
        <v>467</v>
      </c>
      <c r="D1745" t="s">
        <v>199</v>
      </c>
      <c r="G1745" t="s">
        <v>472</v>
      </c>
      <c r="H1745" t="s">
        <v>472</v>
      </c>
      <c r="I1745" t="s">
        <v>573</v>
      </c>
      <c r="J1745" t="str">
        <f t="shared" si="34"/>
        <v>Scope 3Business travel- seaFerryCar passengerpassenger.km</v>
      </c>
      <c r="K1745" t="s">
        <v>199</v>
      </c>
      <c r="L1745" s="125">
        <v>0.12951699999999999</v>
      </c>
      <c r="M1745" t="s">
        <v>1514</v>
      </c>
      <c r="N1745" t="s">
        <v>1509</v>
      </c>
      <c r="O1745">
        <v>2021</v>
      </c>
    </row>
    <row r="1746" spans="1:15" hidden="1">
      <c r="A1746" t="s">
        <v>497</v>
      </c>
      <c r="B1746" t="s">
        <v>1486</v>
      </c>
      <c r="C1746" t="s">
        <v>467</v>
      </c>
      <c r="D1746" t="s">
        <v>1188</v>
      </c>
      <c r="G1746" t="s">
        <v>472</v>
      </c>
      <c r="H1746" t="s">
        <v>472</v>
      </c>
      <c r="I1746" t="s">
        <v>573</v>
      </c>
      <c r="J1746" t="str">
        <f t="shared" si="34"/>
        <v>Scope 3Business travel- seaFerryAverage (all passenger)passenger.km</v>
      </c>
      <c r="K1746" t="s">
        <v>1188</v>
      </c>
      <c r="L1746" s="125">
        <v>0.112862</v>
      </c>
      <c r="M1746" t="s">
        <v>1514</v>
      </c>
      <c r="N1746" t="s">
        <v>1509</v>
      </c>
      <c r="O1746">
        <v>2021</v>
      </c>
    </row>
    <row r="1747" spans="1:15" hidden="1">
      <c r="A1747" t="s">
        <v>497</v>
      </c>
      <c r="B1747" t="s">
        <v>1487</v>
      </c>
      <c r="C1747" t="s">
        <v>1351</v>
      </c>
      <c r="D1747" t="s">
        <v>1352</v>
      </c>
      <c r="F1747" t="s">
        <v>142</v>
      </c>
      <c r="G1747" t="s">
        <v>473</v>
      </c>
      <c r="H1747" t="s">
        <v>473</v>
      </c>
      <c r="I1747" t="s">
        <v>573</v>
      </c>
      <c r="J1747" t="str">
        <f t="shared" si="34"/>
        <v>Scope 3Business travel- landCars (by market segment)MiniDieselkm</v>
      </c>
      <c r="K1747" t="str">
        <f>CONCATENATE(B1747," ",D1747," ",F1747," ",H1747)</f>
        <v>Business travel- land Mini Diesel km</v>
      </c>
      <c r="L1747" s="125">
        <v>0.10630000000000001</v>
      </c>
      <c r="M1747" t="s">
        <v>1514</v>
      </c>
      <c r="N1747" t="s">
        <v>1509</v>
      </c>
      <c r="O1747">
        <v>2021</v>
      </c>
    </row>
    <row r="1748" spans="1:15" hidden="1">
      <c r="A1748" t="s">
        <v>497</v>
      </c>
      <c r="B1748" t="s">
        <v>1487</v>
      </c>
      <c r="C1748" t="s">
        <v>1351</v>
      </c>
      <c r="D1748" t="s">
        <v>1352</v>
      </c>
      <c r="F1748" t="s">
        <v>142</v>
      </c>
      <c r="G1748" t="s">
        <v>1353</v>
      </c>
      <c r="H1748" t="s">
        <v>1353</v>
      </c>
      <c r="I1748" t="s">
        <v>573</v>
      </c>
      <c r="J1748" t="str">
        <f t="shared" si="34"/>
        <v>Scope 3Business travel- landCars (by market segment)MiniDieselmiles</v>
      </c>
      <c r="K1748" t="str">
        <f>CONCATENATE(D1748," ",F1748," ",H1748)</f>
        <v>Mini Diesel miles</v>
      </c>
      <c r="L1748" s="125">
        <v>0.17108000000000001</v>
      </c>
      <c r="M1748" t="s">
        <v>1514</v>
      </c>
      <c r="N1748" t="s">
        <v>1509</v>
      </c>
      <c r="O1748">
        <v>2021</v>
      </c>
    </row>
    <row r="1749" spans="1:15" hidden="1">
      <c r="A1749" t="s">
        <v>497</v>
      </c>
      <c r="B1749" t="s">
        <v>1487</v>
      </c>
      <c r="C1749" t="s">
        <v>1351</v>
      </c>
      <c r="D1749" t="s">
        <v>1352</v>
      </c>
      <c r="F1749" t="s">
        <v>211</v>
      </c>
      <c r="G1749" t="s">
        <v>473</v>
      </c>
      <c r="H1749" t="s">
        <v>473</v>
      </c>
      <c r="I1749" t="s">
        <v>573</v>
      </c>
      <c r="J1749" t="str">
        <f t="shared" si="34"/>
        <v>Scope 3Business travel- landCars (by market segment)MiniPetrolkm</v>
      </c>
      <c r="K1749" t="str">
        <f>CONCATENATE(B1749," ",D1749," ",F1749," ",H1749)</f>
        <v>Business travel- land Mini Petrol km</v>
      </c>
      <c r="L1749" s="125">
        <v>0.1361</v>
      </c>
      <c r="M1749" t="s">
        <v>1514</v>
      </c>
      <c r="N1749" t="s">
        <v>1509</v>
      </c>
      <c r="O1749">
        <v>2021</v>
      </c>
    </row>
    <row r="1750" spans="1:15" hidden="1">
      <c r="A1750" t="s">
        <v>497</v>
      </c>
      <c r="B1750" t="s">
        <v>1487</v>
      </c>
      <c r="C1750" t="s">
        <v>1351</v>
      </c>
      <c r="D1750" t="s">
        <v>1352</v>
      </c>
      <c r="F1750" t="s">
        <v>211</v>
      </c>
      <c r="G1750" t="s">
        <v>1353</v>
      </c>
      <c r="H1750" t="s">
        <v>1353</v>
      </c>
      <c r="I1750" t="s">
        <v>573</v>
      </c>
      <c r="J1750" t="str">
        <f t="shared" si="34"/>
        <v>Scope 3Business travel- landCars (by market segment)MiniPetrolmiles</v>
      </c>
      <c r="K1750" t="str">
        <f>CONCATENATE(D1750," ",F1750," ",H1750)</f>
        <v>Mini Petrol miles</v>
      </c>
      <c r="L1750" s="125">
        <v>0.21903</v>
      </c>
      <c r="M1750" t="s">
        <v>1514</v>
      </c>
      <c r="N1750" t="s">
        <v>1509</v>
      </c>
      <c r="O1750">
        <v>2021</v>
      </c>
    </row>
    <row r="1751" spans="1:15" hidden="1">
      <c r="A1751" t="s">
        <v>497</v>
      </c>
      <c r="B1751" t="s">
        <v>1487</v>
      </c>
      <c r="C1751" t="s">
        <v>1351</v>
      </c>
      <c r="D1751" t="s">
        <v>1352</v>
      </c>
      <c r="F1751" t="s">
        <v>212</v>
      </c>
      <c r="G1751" t="s">
        <v>473</v>
      </c>
      <c r="H1751" t="s">
        <v>473</v>
      </c>
      <c r="I1751" t="s">
        <v>573</v>
      </c>
      <c r="J1751" t="str">
        <f t="shared" si="34"/>
        <v>Scope 3Business travel- landCars (by market segment)MiniUnknownkm</v>
      </c>
      <c r="K1751" t="str">
        <f>CONCATENATE(B1751," ",D1751," ",F1751," ",H1751)</f>
        <v>Business travel- land Mini Unknown km</v>
      </c>
      <c r="L1751" s="125">
        <v>0.13578999999999999</v>
      </c>
      <c r="M1751" t="s">
        <v>1514</v>
      </c>
      <c r="N1751" t="s">
        <v>1509</v>
      </c>
      <c r="O1751">
        <v>2021</v>
      </c>
    </row>
    <row r="1752" spans="1:15" hidden="1">
      <c r="A1752" t="s">
        <v>497</v>
      </c>
      <c r="B1752" t="s">
        <v>1487</v>
      </c>
      <c r="C1752" t="s">
        <v>1351</v>
      </c>
      <c r="D1752" t="s">
        <v>1352</v>
      </c>
      <c r="F1752" t="s">
        <v>212</v>
      </c>
      <c r="G1752" t="s">
        <v>1353</v>
      </c>
      <c r="H1752" t="s">
        <v>1353</v>
      </c>
      <c r="I1752" t="s">
        <v>573</v>
      </c>
      <c r="J1752" t="str">
        <f t="shared" si="34"/>
        <v>Scope 3Business travel- landCars (by market segment)MiniUnknownmiles</v>
      </c>
      <c r="K1752" t="str">
        <f>CONCATENATE(D1752," ",F1752," ",H1752)</f>
        <v>Mini Unknown miles</v>
      </c>
      <c r="L1752" s="125">
        <v>0.21854000000000001</v>
      </c>
      <c r="M1752" t="s">
        <v>1514</v>
      </c>
      <c r="N1752" t="s">
        <v>1509</v>
      </c>
      <c r="O1752">
        <v>2021</v>
      </c>
    </row>
    <row r="1753" spans="1:15" hidden="1">
      <c r="A1753" t="s">
        <v>497</v>
      </c>
      <c r="B1753" t="s">
        <v>1487</v>
      </c>
      <c r="C1753" t="s">
        <v>1351</v>
      </c>
      <c r="D1753" t="s">
        <v>1352</v>
      </c>
      <c r="F1753" t="s">
        <v>1354</v>
      </c>
      <c r="G1753" t="s">
        <v>473</v>
      </c>
      <c r="H1753" t="s">
        <v>473</v>
      </c>
      <c r="I1753" t="s">
        <v>573</v>
      </c>
      <c r="J1753" t="str">
        <f t="shared" si="34"/>
        <v>Scope 3Business travel- landCars (by market segment)MiniPlug-in Hybrid Electric Vehiclekm</v>
      </c>
      <c r="K1753" t="str">
        <f>CONCATENATE(B1753," ",D1753," ",F1753," ",H1753)</f>
        <v>Business travel- land Mini Plug-in Hybrid Electric Vehicle km</v>
      </c>
      <c r="L1753" s="125" t="s">
        <v>720</v>
      </c>
      <c r="M1753" t="s">
        <v>1514</v>
      </c>
      <c r="N1753" t="s">
        <v>1509</v>
      </c>
      <c r="O1753">
        <v>2021</v>
      </c>
    </row>
    <row r="1754" spans="1:15" hidden="1">
      <c r="A1754" t="s">
        <v>497</v>
      </c>
      <c r="B1754" t="s">
        <v>1487</v>
      </c>
      <c r="C1754" t="s">
        <v>1351</v>
      </c>
      <c r="D1754" t="s">
        <v>1352</v>
      </c>
      <c r="F1754" t="s">
        <v>1354</v>
      </c>
      <c r="G1754" t="s">
        <v>1353</v>
      </c>
      <c r="H1754" t="s">
        <v>1353</v>
      </c>
      <c r="I1754" t="s">
        <v>573</v>
      </c>
      <c r="J1754" t="str">
        <f t="shared" si="34"/>
        <v>Scope 3Business travel- landCars (by market segment)MiniPlug-in Hybrid Electric Vehiclemiles</v>
      </c>
      <c r="K1754" t="str">
        <f>CONCATENATE(D1754," ",F1754," ",H1754)</f>
        <v>Mini Plug-in Hybrid Electric Vehicle miles</v>
      </c>
      <c r="L1754" s="125" t="s">
        <v>720</v>
      </c>
      <c r="M1754" t="s">
        <v>1514</v>
      </c>
      <c r="N1754" t="s">
        <v>1509</v>
      </c>
      <c r="O1754">
        <v>2021</v>
      </c>
    </row>
    <row r="1755" spans="1:15" hidden="1">
      <c r="A1755" t="s">
        <v>497</v>
      </c>
      <c r="B1755" t="s">
        <v>1487</v>
      </c>
      <c r="C1755" t="s">
        <v>1351</v>
      </c>
      <c r="D1755" t="s">
        <v>1352</v>
      </c>
      <c r="F1755" t="s">
        <v>1355</v>
      </c>
      <c r="G1755" t="s">
        <v>473</v>
      </c>
      <c r="H1755" t="s">
        <v>473</v>
      </c>
      <c r="I1755" t="s">
        <v>573</v>
      </c>
      <c r="J1755" t="str">
        <f t="shared" si="34"/>
        <v>Scope 3Business travel- landCars (by market segment)MiniBattery Electric Vehiclekm</v>
      </c>
      <c r="K1755" t="str">
        <f>CONCATENATE(B1755," ",D1755," ",F1755," ",H1755)</f>
        <v>Business travel- land Mini Battery Electric Vehicle km</v>
      </c>
      <c r="L1755" s="125">
        <v>4.3910000000000005E-2</v>
      </c>
      <c r="M1755" t="s">
        <v>1514</v>
      </c>
      <c r="N1755" t="s">
        <v>1509</v>
      </c>
      <c r="O1755">
        <v>2021</v>
      </c>
    </row>
    <row r="1756" spans="1:15" hidden="1">
      <c r="A1756" t="s">
        <v>497</v>
      </c>
      <c r="B1756" t="s">
        <v>1487</v>
      </c>
      <c r="C1756" t="s">
        <v>1351</v>
      </c>
      <c r="D1756" t="s">
        <v>1352</v>
      </c>
      <c r="F1756" t="s">
        <v>1355</v>
      </c>
      <c r="G1756" t="s">
        <v>1353</v>
      </c>
      <c r="H1756" t="s">
        <v>1353</v>
      </c>
      <c r="I1756" t="s">
        <v>573</v>
      </c>
      <c r="J1756" t="str">
        <f t="shared" si="34"/>
        <v>Scope 3Business travel- landCars (by market segment)MiniBattery Electric Vehiclemiles</v>
      </c>
      <c r="K1756" t="str">
        <f>CONCATENATE(D1756," ",F1756," ",H1756)</f>
        <v>Mini Battery Electric Vehicle miles</v>
      </c>
      <c r="L1756" s="125">
        <v>7.0679999999999993E-2</v>
      </c>
      <c r="M1756" t="s">
        <v>1514</v>
      </c>
      <c r="N1756" t="s">
        <v>1509</v>
      </c>
      <c r="O1756">
        <v>2021</v>
      </c>
    </row>
    <row r="1757" spans="1:15" hidden="1">
      <c r="A1757" t="s">
        <v>497</v>
      </c>
      <c r="B1757" t="s">
        <v>1487</v>
      </c>
      <c r="C1757" t="s">
        <v>1351</v>
      </c>
      <c r="D1757" t="s">
        <v>1356</v>
      </c>
      <c r="F1757" t="s">
        <v>142</v>
      </c>
      <c r="G1757" t="s">
        <v>473</v>
      </c>
      <c r="H1757" t="s">
        <v>473</v>
      </c>
      <c r="I1757" t="s">
        <v>573</v>
      </c>
      <c r="J1757" t="str">
        <f t="shared" si="34"/>
        <v>Scope 3Business travel- landCars (by market segment)SuperminiDieselkm</v>
      </c>
      <c r="K1757" t="str">
        <f>CONCATENATE(B1757," ",D1757," ",F1757," ",H1757)</f>
        <v>Business travel- land Supermini Diesel km</v>
      </c>
      <c r="L1757" s="125">
        <v>0.13078000000000001</v>
      </c>
      <c r="M1757" t="s">
        <v>1514</v>
      </c>
      <c r="N1757" t="s">
        <v>1509</v>
      </c>
      <c r="O1757">
        <v>2021</v>
      </c>
    </row>
    <row r="1758" spans="1:15" hidden="1">
      <c r="A1758" t="s">
        <v>497</v>
      </c>
      <c r="B1758" t="s">
        <v>1487</v>
      </c>
      <c r="C1758" t="s">
        <v>1351</v>
      </c>
      <c r="D1758" t="s">
        <v>1356</v>
      </c>
      <c r="F1758" t="s">
        <v>142</v>
      </c>
      <c r="G1758" t="s">
        <v>1353</v>
      </c>
      <c r="H1758" t="s">
        <v>1353</v>
      </c>
      <c r="I1758" t="s">
        <v>573</v>
      </c>
      <c r="J1758" t="str">
        <f t="shared" si="34"/>
        <v>Scope 3Business travel- landCars (by market segment)SuperminiDieselmiles</v>
      </c>
      <c r="K1758" t="str">
        <f>CONCATENATE(D1758," ",F1758," ",H1758)</f>
        <v>Supermini Diesel miles</v>
      </c>
      <c r="L1758" s="125">
        <v>0.21049000000000001</v>
      </c>
      <c r="M1758" t="s">
        <v>1514</v>
      </c>
      <c r="N1758" t="s">
        <v>1509</v>
      </c>
      <c r="O1758">
        <v>2021</v>
      </c>
    </row>
    <row r="1759" spans="1:15" hidden="1">
      <c r="A1759" t="s">
        <v>497</v>
      </c>
      <c r="B1759" t="s">
        <v>1487</v>
      </c>
      <c r="C1759" t="s">
        <v>1351</v>
      </c>
      <c r="D1759" t="s">
        <v>1356</v>
      </c>
      <c r="F1759" t="s">
        <v>211</v>
      </c>
      <c r="G1759" t="s">
        <v>473</v>
      </c>
      <c r="H1759" t="s">
        <v>473</v>
      </c>
      <c r="I1759" t="s">
        <v>573</v>
      </c>
      <c r="J1759" t="str">
        <f t="shared" si="34"/>
        <v>Scope 3Business travel- landCars (by market segment)SuperminiPetrolkm</v>
      </c>
      <c r="K1759" t="str">
        <f>CONCATENATE(B1759," ",D1759," ",F1759," ",H1759)</f>
        <v>Business travel- land Supermini Petrol km</v>
      </c>
      <c r="L1759" s="125">
        <v>0.15129999999999999</v>
      </c>
      <c r="M1759" t="s">
        <v>1514</v>
      </c>
      <c r="N1759" t="s">
        <v>1509</v>
      </c>
      <c r="O1759">
        <v>2021</v>
      </c>
    </row>
    <row r="1760" spans="1:15" hidden="1">
      <c r="A1760" t="s">
        <v>497</v>
      </c>
      <c r="B1760" t="s">
        <v>1487</v>
      </c>
      <c r="C1760" t="s">
        <v>1351</v>
      </c>
      <c r="D1760" t="s">
        <v>1356</v>
      </c>
      <c r="F1760" t="s">
        <v>211</v>
      </c>
      <c r="G1760" t="s">
        <v>1353</v>
      </c>
      <c r="H1760" t="s">
        <v>1353</v>
      </c>
      <c r="I1760" t="s">
        <v>573</v>
      </c>
      <c r="J1760" t="str">
        <f t="shared" si="34"/>
        <v>Scope 3Business travel- landCars (by market segment)SuperminiPetrolmiles</v>
      </c>
      <c r="K1760" t="str">
        <f>CONCATENATE(D1760," ",F1760," ",H1760)</f>
        <v>Supermini Petrol miles</v>
      </c>
      <c r="L1760" s="125">
        <v>0.24349999999999999</v>
      </c>
      <c r="M1760" t="s">
        <v>1514</v>
      </c>
      <c r="N1760" t="s">
        <v>1509</v>
      </c>
      <c r="O1760">
        <v>2021</v>
      </c>
    </row>
    <row r="1761" spans="1:15" hidden="1">
      <c r="A1761" t="s">
        <v>497</v>
      </c>
      <c r="B1761" t="s">
        <v>1487</v>
      </c>
      <c r="C1761" t="s">
        <v>1351</v>
      </c>
      <c r="D1761" t="s">
        <v>1356</v>
      </c>
      <c r="F1761" t="s">
        <v>212</v>
      </c>
      <c r="G1761" t="s">
        <v>473</v>
      </c>
      <c r="H1761" t="s">
        <v>473</v>
      </c>
      <c r="I1761" t="s">
        <v>573</v>
      </c>
      <c r="J1761" t="str">
        <f t="shared" si="34"/>
        <v>Scope 3Business travel- landCars (by market segment)SuperminiUnknownkm</v>
      </c>
      <c r="K1761" t="str">
        <f>CONCATENATE(B1761," ",D1761," ",F1761," ",H1761)</f>
        <v>Business travel- land Supermini Unknown km</v>
      </c>
      <c r="L1761" s="125">
        <v>0.14821999999999999</v>
      </c>
      <c r="M1761" t="s">
        <v>1514</v>
      </c>
      <c r="N1761" t="s">
        <v>1509</v>
      </c>
      <c r="O1761">
        <v>2021</v>
      </c>
    </row>
    <row r="1762" spans="1:15" hidden="1">
      <c r="A1762" t="s">
        <v>497</v>
      </c>
      <c r="B1762" t="s">
        <v>1487</v>
      </c>
      <c r="C1762" t="s">
        <v>1351</v>
      </c>
      <c r="D1762" t="s">
        <v>1356</v>
      </c>
      <c r="F1762" t="s">
        <v>212</v>
      </c>
      <c r="G1762" t="s">
        <v>1353</v>
      </c>
      <c r="H1762" t="s">
        <v>1353</v>
      </c>
      <c r="I1762" t="s">
        <v>573</v>
      </c>
      <c r="J1762" t="str">
        <f t="shared" si="34"/>
        <v>Scope 3Business travel- landCars (by market segment)SuperminiUnknownmiles</v>
      </c>
      <c r="K1762" t="str">
        <f>CONCATENATE(D1762," ",F1762," ",H1762)</f>
        <v>Supermini Unknown miles</v>
      </c>
      <c r="L1762" s="125">
        <v>0.23854000000000003</v>
      </c>
      <c r="M1762" t="s">
        <v>1514</v>
      </c>
      <c r="N1762" t="s">
        <v>1509</v>
      </c>
      <c r="O1762">
        <v>2021</v>
      </c>
    </row>
    <row r="1763" spans="1:15" hidden="1">
      <c r="A1763" t="s">
        <v>497</v>
      </c>
      <c r="B1763" t="s">
        <v>1487</v>
      </c>
      <c r="C1763" t="s">
        <v>1351</v>
      </c>
      <c r="D1763" t="s">
        <v>1356</v>
      </c>
      <c r="F1763" t="s">
        <v>1354</v>
      </c>
      <c r="G1763" t="s">
        <v>473</v>
      </c>
      <c r="H1763" t="s">
        <v>473</v>
      </c>
      <c r="I1763" t="s">
        <v>573</v>
      </c>
      <c r="J1763" t="str">
        <f t="shared" si="34"/>
        <v>Scope 3Business travel- landCars (by market segment)SuperminiPlug-in Hybrid Electric Vehiclekm</v>
      </c>
      <c r="K1763" t="str">
        <f>CONCATENATE(B1763," ",D1763," ",F1763," ",H1763)</f>
        <v>Business travel- land Supermini Plug-in Hybrid Electric Vehicle km</v>
      </c>
      <c r="L1763" s="125">
        <v>5.568E-2</v>
      </c>
      <c r="M1763" t="s">
        <v>1514</v>
      </c>
      <c r="N1763" t="s">
        <v>1509</v>
      </c>
      <c r="O1763">
        <v>2021</v>
      </c>
    </row>
    <row r="1764" spans="1:15" hidden="1">
      <c r="A1764" t="s">
        <v>497</v>
      </c>
      <c r="B1764" t="s">
        <v>1487</v>
      </c>
      <c r="C1764" t="s">
        <v>1351</v>
      </c>
      <c r="D1764" t="s">
        <v>1356</v>
      </c>
      <c r="F1764" t="s">
        <v>1354</v>
      </c>
      <c r="G1764" t="s">
        <v>1353</v>
      </c>
      <c r="H1764" t="s">
        <v>1353</v>
      </c>
      <c r="I1764" t="s">
        <v>573</v>
      </c>
      <c r="J1764" t="str">
        <f t="shared" si="34"/>
        <v>Scope 3Business travel- landCars (by market segment)SuperminiPlug-in Hybrid Electric Vehiclemiles</v>
      </c>
      <c r="K1764" t="str">
        <f>CONCATENATE(D1764," ",F1764," ",H1764)</f>
        <v>Supermini Plug-in Hybrid Electric Vehicle miles</v>
      </c>
      <c r="L1764" s="125">
        <v>8.9610000000000009E-2</v>
      </c>
      <c r="M1764" t="s">
        <v>1514</v>
      </c>
      <c r="N1764" t="s">
        <v>1509</v>
      </c>
      <c r="O1764">
        <v>2021</v>
      </c>
    </row>
    <row r="1765" spans="1:15" hidden="1">
      <c r="A1765" t="s">
        <v>497</v>
      </c>
      <c r="B1765" t="s">
        <v>1487</v>
      </c>
      <c r="C1765" t="s">
        <v>1351</v>
      </c>
      <c r="D1765" t="s">
        <v>1356</v>
      </c>
      <c r="F1765" t="s">
        <v>1355</v>
      </c>
      <c r="G1765" t="s">
        <v>473</v>
      </c>
      <c r="H1765" t="s">
        <v>473</v>
      </c>
      <c r="I1765" t="s">
        <v>573</v>
      </c>
      <c r="J1765" t="str">
        <f t="shared" si="34"/>
        <v>Scope 3Business travel- landCars (by market segment)SuperminiBattery Electric Vehiclekm</v>
      </c>
      <c r="K1765" t="str">
        <f>CONCATENATE(B1765," ",D1765," ",F1765," ",H1765)</f>
        <v>Business travel- land Supermini Battery Electric Vehicle km</v>
      </c>
      <c r="L1765" s="125">
        <v>4.616E-2</v>
      </c>
      <c r="M1765" t="s">
        <v>1514</v>
      </c>
      <c r="N1765" t="s">
        <v>1509</v>
      </c>
      <c r="O1765">
        <v>2021</v>
      </c>
    </row>
    <row r="1766" spans="1:15" hidden="1">
      <c r="A1766" t="s">
        <v>497</v>
      </c>
      <c r="B1766" t="s">
        <v>1487</v>
      </c>
      <c r="C1766" t="s">
        <v>1351</v>
      </c>
      <c r="D1766" t="s">
        <v>1356</v>
      </c>
      <c r="F1766" t="s">
        <v>1355</v>
      </c>
      <c r="G1766" t="s">
        <v>1353</v>
      </c>
      <c r="H1766" t="s">
        <v>1353</v>
      </c>
      <c r="I1766" t="s">
        <v>573</v>
      </c>
      <c r="J1766" t="str">
        <f t="shared" si="34"/>
        <v>Scope 3Business travel- landCars (by market segment)SuperminiBattery Electric Vehiclemiles</v>
      </c>
      <c r="K1766" t="str">
        <f>CONCATENATE(D1766," ",F1766," ",H1766)</f>
        <v>Supermini Battery Electric Vehicle miles</v>
      </c>
      <c r="L1766" s="125">
        <v>7.4279999999999999E-2</v>
      </c>
      <c r="M1766" t="s">
        <v>1514</v>
      </c>
      <c r="N1766" t="s">
        <v>1509</v>
      </c>
      <c r="O1766">
        <v>2021</v>
      </c>
    </row>
    <row r="1767" spans="1:15" hidden="1">
      <c r="A1767" t="s">
        <v>497</v>
      </c>
      <c r="B1767" t="s">
        <v>1487</v>
      </c>
      <c r="C1767" t="s">
        <v>1351</v>
      </c>
      <c r="D1767" t="s">
        <v>1357</v>
      </c>
      <c r="F1767" t="s">
        <v>142</v>
      </c>
      <c r="G1767" t="s">
        <v>473</v>
      </c>
      <c r="H1767" t="s">
        <v>473</v>
      </c>
      <c r="I1767" t="s">
        <v>573</v>
      </c>
      <c r="J1767" t="str">
        <f t="shared" si="34"/>
        <v>Scope 3Business travel- landCars (by market segment)Lower mediumDieselkm</v>
      </c>
      <c r="K1767" t="str">
        <f>CONCATENATE(B1767," ",D1767," ",F1767," ",H1767)</f>
        <v>Business travel- land Lower medium Diesel km</v>
      </c>
      <c r="L1767" s="125">
        <v>0.14307</v>
      </c>
      <c r="M1767" t="s">
        <v>1514</v>
      </c>
      <c r="N1767" t="s">
        <v>1509</v>
      </c>
      <c r="O1767">
        <v>2021</v>
      </c>
    </row>
    <row r="1768" spans="1:15" hidden="1">
      <c r="A1768" t="s">
        <v>497</v>
      </c>
      <c r="B1768" t="s">
        <v>1487</v>
      </c>
      <c r="C1768" t="s">
        <v>1351</v>
      </c>
      <c r="D1768" t="s">
        <v>1357</v>
      </c>
      <c r="F1768" t="s">
        <v>142</v>
      </c>
      <c r="G1768" t="s">
        <v>1353</v>
      </c>
      <c r="H1768" t="s">
        <v>1353</v>
      </c>
      <c r="I1768" t="s">
        <v>573</v>
      </c>
      <c r="J1768" t="str">
        <f t="shared" si="34"/>
        <v>Scope 3Business travel- landCars (by market segment)Lower mediumDieselmiles</v>
      </c>
      <c r="K1768" t="str">
        <f>CONCATENATE(D1768," ",F1768," ",H1768)</f>
        <v>Lower medium Diesel miles</v>
      </c>
      <c r="L1768" s="125">
        <v>0.23026000000000002</v>
      </c>
      <c r="M1768" t="s">
        <v>1514</v>
      </c>
      <c r="N1768" t="s">
        <v>1509</v>
      </c>
      <c r="O1768">
        <v>2021</v>
      </c>
    </row>
    <row r="1769" spans="1:15" hidden="1">
      <c r="A1769" t="s">
        <v>497</v>
      </c>
      <c r="B1769" t="s">
        <v>1487</v>
      </c>
      <c r="C1769" t="s">
        <v>1351</v>
      </c>
      <c r="D1769" t="s">
        <v>1357</v>
      </c>
      <c r="F1769" t="s">
        <v>211</v>
      </c>
      <c r="G1769" t="s">
        <v>473</v>
      </c>
      <c r="H1769" t="s">
        <v>473</v>
      </c>
      <c r="I1769" t="s">
        <v>573</v>
      </c>
      <c r="J1769" t="str">
        <f t="shared" si="34"/>
        <v>Scope 3Business travel- landCars (by market segment)Lower mediumPetrolkm</v>
      </c>
      <c r="K1769" t="str">
        <f>CONCATENATE(B1769," ",D1769," ",F1769," ",H1769)</f>
        <v>Business travel- land Lower medium Petrol km</v>
      </c>
      <c r="L1769" s="125">
        <v>0.17496999999999999</v>
      </c>
      <c r="M1769" t="s">
        <v>1514</v>
      </c>
      <c r="N1769" t="s">
        <v>1509</v>
      </c>
      <c r="O1769">
        <v>2021</v>
      </c>
    </row>
    <row r="1770" spans="1:15" hidden="1">
      <c r="A1770" t="s">
        <v>497</v>
      </c>
      <c r="B1770" t="s">
        <v>1487</v>
      </c>
      <c r="C1770" t="s">
        <v>1351</v>
      </c>
      <c r="D1770" t="s">
        <v>1357</v>
      </c>
      <c r="F1770" t="s">
        <v>211</v>
      </c>
      <c r="G1770" t="s">
        <v>1353</v>
      </c>
      <c r="H1770" t="s">
        <v>1353</v>
      </c>
      <c r="I1770" t="s">
        <v>573</v>
      </c>
      <c r="J1770" t="str">
        <f t="shared" si="34"/>
        <v>Scope 3Business travel- landCars (by market segment)Lower mediumPetrolmiles</v>
      </c>
      <c r="K1770" t="str">
        <f>CONCATENATE(D1770," ",F1770," ",H1770)</f>
        <v>Lower medium Petrol miles</v>
      </c>
      <c r="L1770" s="125">
        <v>0.28159000000000006</v>
      </c>
      <c r="M1770" t="s">
        <v>1514</v>
      </c>
      <c r="N1770" t="s">
        <v>1509</v>
      </c>
      <c r="O1770">
        <v>2021</v>
      </c>
    </row>
    <row r="1771" spans="1:15" hidden="1">
      <c r="A1771" t="s">
        <v>497</v>
      </c>
      <c r="B1771" t="s">
        <v>1487</v>
      </c>
      <c r="C1771" t="s">
        <v>1351</v>
      </c>
      <c r="D1771" t="s">
        <v>1357</v>
      </c>
      <c r="F1771" t="s">
        <v>212</v>
      </c>
      <c r="G1771" t="s">
        <v>473</v>
      </c>
      <c r="H1771" t="s">
        <v>473</v>
      </c>
      <c r="I1771" t="s">
        <v>573</v>
      </c>
      <c r="J1771" t="str">
        <f t="shared" si="34"/>
        <v>Scope 3Business travel- landCars (by market segment)Lower mediumUnknownkm</v>
      </c>
      <c r="K1771" t="str">
        <f>CONCATENATE(B1771," ",D1771," ",F1771," ",H1771)</f>
        <v>Business travel- land Lower medium Unknown km</v>
      </c>
      <c r="L1771" s="125">
        <v>0.15903</v>
      </c>
      <c r="M1771" t="s">
        <v>1514</v>
      </c>
      <c r="N1771" t="s">
        <v>1509</v>
      </c>
      <c r="O1771">
        <v>2021</v>
      </c>
    </row>
    <row r="1772" spans="1:15" hidden="1">
      <c r="A1772" t="s">
        <v>497</v>
      </c>
      <c r="B1772" t="s">
        <v>1487</v>
      </c>
      <c r="C1772" t="s">
        <v>1351</v>
      </c>
      <c r="D1772" t="s">
        <v>1357</v>
      </c>
      <c r="F1772" t="s">
        <v>212</v>
      </c>
      <c r="G1772" t="s">
        <v>1353</v>
      </c>
      <c r="H1772" t="s">
        <v>1353</v>
      </c>
      <c r="I1772" t="s">
        <v>573</v>
      </c>
      <c r="J1772" t="str">
        <f t="shared" si="34"/>
        <v>Scope 3Business travel- landCars (by market segment)Lower mediumUnknownmiles</v>
      </c>
      <c r="K1772" t="str">
        <f>CONCATENATE(D1772," ",F1772," ",H1772)</f>
        <v>Lower medium Unknown miles</v>
      </c>
      <c r="L1772" s="125">
        <v>0.25592999999999999</v>
      </c>
      <c r="M1772" t="s">
        <v>1514</v>
      </c>
      <c r="N1772" t="s">
        <v>1509</v>
      </c>
      <c r="O1772">
        <v>2021</v>
      </c>
    </row>
    <row r="1773" spans="1:15" hidden="1">
      <c r="A1773" t="s">
        <v>497</v>
      </c>
      <c r="B1773" t="s">
        <v>1487</v>
      </c>
      <c r="C1773" t="s">
        <v>1351</v>
      </c>
      <c r="D1773" t="s">
        <v>1357</v>
      </c>
      <c r="F1773" t="s">
        <v>1354</v>
      </c>
      <c r="G1773" t="s">
        <v>473</v>
      </c>
      <c r="H1773" t="s">
        <v>473</v>
      </c>
      <c r="I1773" t="s">
        <v>573</v>
      </c>
      <c r="J1773" t="str">
        <f t="shared" si="34"/>
        <v>Scope 3Business travel- landCars (by market segment)Lower mediumPlug-in Hybrid Electric Vehiclekm</v>
      </c>
      <c r="K1773" t="str">
        <f>CONCATENATE(B1773," ",D1773," ",F1773," ",H1773)</f>
        <v>Business travel- land Lower medium Plug-in Hybrid Electric Vehicle km</v>
      </c>
      <c r="L1773" s="125">
        <v>8.8760000000000006E-2</v>
      </c>
      <c r="M1773" t="s">
        <v>1514</v>
      </c>
      <c r="N1773" t="s">
        <v>1509</v>
      </c>
      <c r="O1773">
        <v>2021</v>
      </c>
    </row>
    <row r="1774" spans="1:15" hidden="1">
      <c r="A1774" t="s">
        <v>497</v>
      </c>
      <c r="B1774" t="s">
        <v>1487</v>
      </c>
      <c r="C1774" t="s">
        <v>1351</v>
      </c>
      <c r="D1774" t="s">
        <v>1357</v>
      </c>
      <c r="F1774" t="s">
        <v>1354</v>
      </c>
      <c r="G1774" t="s">
        <v>1353</v>
      </c>
      <c r="H1774" t="s">
        <v>1353</v>
      </c>
      <c r="I1774" t="s">
        <v>573</v>
      </c>
      <c r="J1774" t="str">
        <f t="shared" si="34"/>
        <v>Scope 3Business travel- landCars (by market segment)Lower mediumPlug-in Hybrid Electric Vehiclemiles</v>
      </c>
      <c r="K1774" t="str">
        <f>CONCATENATE(D1774," ",F1774," ",H1774)</f>
        <v>Lower medium Plug-in Hybrid Electric Vehicle miles</v>
      </c>
      <c r="L1774" s="125">
        <v>0.14283999999999999</v>
      </c>
      <c r="M1774" t="s">
        <v>1514</v>
      </c>
      <c r="N1774" t="s">
        <v>1509</v>
      </c>
      <c r="O1774">
        <v>2021</v>
      </c>
    </row>
    <row r="1775" spans="1:15" hidden="1">
      <c r="A1775" t="s">
        <v>497</v>
      </c>
      <c r="B1775" t="s">
        <v>1487</v>
      </c>
      <c r="C1775" t="s">
        <v>1351</v>
      </c>
      <c r="D1775" t="s">
        <v>1357</v>
      </c>
      <c r="F1775" t="s">
        <v>1355</v>
      </c>
      <c r="G1775" t="s">
        <v>473</v>
      </c>
      <c r="H1775" t="s">
        <v>473</v>
      </c>
      <c r="I1775" t="s">
        <v>573</v>
      </c>
      <c r="J1775" t="str">
        <f t="shared" si="34"/>
        <v>Scope 3Business travel- landCars (by market segment)Lower mediumBattery Electric Vehiclekm</v>
      </c>
      <c r="K1775" t="str">
        <f>CONCATENATE(B1775," ",D1775," ",F1775," ",H1775)</f>
        <v>Business travel- land Lower medium Battery Electric Vehicle km</v>
      </c>
      <c r="L1775" s="125">
        <v>5.2559999999999996E-2</v>
      </c>
      <c r="M1775" t="s">
        <v>1514</v>
      </c>
      <c r="N1775" t="s">
        <v>1509</v>
      </c>
      <c r="O1775">
        <v>2021</v>
      </c>
    </row>
    <row r="1776" spans="1:15" hidden="1">
      <c r="A1776" t="s">
        <v>497</v>
      </c>
      <c r="B1776" t="s">
        <v>1487</v>
      </c>
      <c r="C1776" t="s">
        <v>1351</v>
      </c>
      <c r="D1776" t="s">
        <v>1357</v>
      </c>
      <c r="F1776" t="s">
        <v>1355</v>
      </c>
      <c r="G1776" t="s">
        <v>1353</v>
      </c>
      <c r="H1776" t="s">
        <v>1353</v>
      </c>
      <c r="I1776" t="s">
        <v>573</v>
      </c>
      <c r="J1776" t="str">
        <f t="shared" si="34"/>
        <v>Scope 3Business travel- landCars (by market segment)Lower mediumBattery Electric Vehiclemiles</v>
      </c>
      <c r="K1776" t="str">
        <f>CONCATENATE(D1776," ",F1776," ",H1776)</f>
        <v>Lower medium Battery Electric Vehicle miles</v>
      </c>
      <c r="L1776" s="125">
        <v>8.4580000000000002E-2</v>
      </c>
      <c r="M1776" t="s">
        <v>1514</v>
      </c>
      <c r="N1776" t="s">
        <v>1509</v>
      </c>
      <c r="O1776">
        <v>2021</v>
      </c>
    </row>
    <row r="1777" spans="1:15" hidden="1">
      <c r="A1777" t="s">
        <v>497</v>
      </c>
      <c r="B1777" t="s">
        <v>1487</v>
      </c>
      <c r="C1777" t="s">
        <v>1351</v>
      </c>
      <c r="D1777" t="s">
        <v>1358</v>
      </c>
      <c r="F1777" t="s">
        <v>142</v>
      </c>
      <c r="G1777" t="s">
        <v>473</v>
      </c>
      <c r="H1777" t="s">
        <v>473</v>
      </c>
      <c r="I1777" t="s">
        <v>573</v>
      </c>
      <c r="J1777" t="str">
        <f t="shared" si="34"/>
        <v>Scope 3Business travel- landCars (by market segment)Upper mediumDieselkm</v>
      </c>
      <c r="K1777" t="str">
        <f>CONCATENATE(B1777," ",D1777," ",F1777," ",H1777)</f>
        <v>Business travel- land Upper medium Diesel km</v>
      </c>
      <c r="L1777" s="125">
        <v>0.15955</v>
      </c>
      <c r="M1777" t="s">
        <v>1514</v>
      </c>
      <c r="N1777" t="s">
        <v>1509</v>
      </c>
      <c r="O1777">
        <v>2021</v>
      </c>
    </row>
    <row r="1778" spans="1:15" hidden="1">
      <c r="A1778" t="s">
        <v>497</v>
      </c>
      <c r="B1778" t="s">
        <v>1487</v>
      </c>
      <c r="C1778" t="s">
        <v>1351</v>
      </c>
      <c r="D1778" t="s">
        <v>1358</v>
      </c>
      <c r="F1778" t="s">
        <v>142</v>
      </c>
      <c r="G1778" t="s">
        <v>1353</v>
      </c>
      <c r="H1778" t="s">
        <v>1353</v>
      </c>
      <c r="I1778" t="s">
        <v>573</v>
      </c>
      <c r="J1778" t="str">
        <f t="shared" si="34"/>
        <v>Scope 3Business travel- landCars (by market segment)Upper mediumDieselmiles</v>
      </c>
      <c r="K1778" t="str">
        <f>CONCATENATE(D1778," ",F1778," ",H1778)</f>
        <v>Upper medium Diesel miles</v>
      </c>
      <c r="L1778" s="125">
        <v>0.25678000000000001</v>
      </c>
      <c r="M1778" t="s">
        <v>1514</v>
      </c>
      <c r="N1778" t="s">
        <v>1509</v>
      </c>
      <c r="O1778">
        <v>2021</v>
      </c>
    </row>
    <row r="1779" spans="1:15" hidden="1">
      <c r="A1779" t="s">
        <v>497</v>
      </c>
      <c r="B1779" t="s">
        <v>1487</v>
      </c>
      <c r="C1779" t="s">
        <v>1351</v>
      </c>
      <c r="D1779" t="s">
        <v>1358</v>
      </c>
      <c r="F1779" t="s">
        <v>211</v>
      </c>
      <c r="G1779" t="s">
        <v>473</v>
      </c>
      <c r="H1779" t="s">
        <v>473</v>
      </c>
      <c r="I1779" t="s">
        <v>573</v>
      </c>
      <c r="J1779" t="str">
        <f t="shared" si="34"/>
        <v>Scope 3Business travel- landCars (by market segment)Upper mediumPetrolkm</v>
      </c>
      <c r="K1779" t="str">
        <f>CONCATENATE(B1779," ",D1779," ",F1779," ",H1779)</f>
        <v>Business travel- land Upper medium Petrol km</v>
      </c>
      <c r="L1779" s="125">
        <v>0.20358999999999999</v>
      </c>
      <c r="M1779" t="s">
        <v>1514</v>
      </c>
      <c r="N1779" t="s">
        <v>1509</v>
      </c>
      <c r="O1779">
        <v>2021</v>
      </c>
    </row>
    <row r="1780" spans="1:15" hidden="1">
      <c r="A1780" t="s">
        <v>497</v>
      </c>
      <c r="B1780" t="s">
        <v>1487</v>
      </c>
      <c r="C1780" t="s">
        <v>1351</v>
      </c>
      <c r="D1780" t="s">
        <v>1358</v>
      </c>
      <c r="F1780" t="s">
        <v>211</v>
      </c>
      <c r="G1780" t="s">
        <v>1353</v>
      </c>
      <c r="H1780" t="s">
        <v>1353</v>
      </c>
      <c r="I1780" t="s">
        <v>573</v>
      </c>
      <c r="J1780" t="str">
        <f t="shared" si="34"/>
        <v>Scope 3Business travel- landCars (by market segment)Upper mediumPetrolmiles</v>
      </c>
      <c r="K1780" t="str">
        <f>CONCATENATE(D1780," ",F1780," ",H1780)</f>
        <v>Upper medium Petrol miles</v>
      </c>
      <c r="L1780" s="125">
        <v>0.32764000000000004</v>
      </c>
      <c r="M1780" t="s">
        <v>1514</v>
      </c>
      <c r="N1780" t="s">
        <v>1509</v>
      </c>
      <c r="O1780">
        <v>2021</v>
      </c>
    </row>
    <row r="1781" spans="1:15" hidden="1">
      <c r="A1781" t="s">
        <v>497</v>
      </c>
      <c r="B1781" t="s">
        <v>1487</v>
      </c>
      <c r="C1781" t="s">
        <v>1351</v>
      </c>
      <c r="D1781" t="s">
        <v>1358</v>
      </c>
      <c r="F1781" t="s">
        <v>212</v>
      </c>
      <c r="G1781" t="s">
        <v>473</v>
      </c>
      <c r="H1781" t="s">
        <v>473</v>
      </c>
      <c r="I1781" t="s">
        <v>573</v>
      </c>
      <c r="J1781" t="str">
        <f t="shared" si="34"/>
        <v>Scope 3Business travel- landCars (by market segment)Upper mediumUnknownkm</v>
      </c>
      <c r="K1781" t="str">
        <f>CONCATENATE(B1781," ",D1781," ",F1781," ",H1781)</f>
        <v>Business travel- land Upper medium Unknown km</v>
      </c>
      <c r="L1781" s="125">
        <v>0.16900000000000001</v>
      </c>
      <c r="M1781" t="s">
        <v>1514</v>
      </c>
      <c r="N1781" t="s">
        <v>1509</v>
      </c>
      <c r="O1781">
        <v>2021</v>
      </c>
    </row>
    <row r="1782" spans="1:15" hidden="1">
      <c r="A1782" t="s">
        <v>497</v>
      </c>
      <c r="B1782" t="s">
        <v>1487</v>
      </c>
      <c r="C1782" t="s">
        <v>1351</v>
      </c>
      <c r="D1782" t="s">
        <v>1358</v>
      </c>
      <c r="F1782" t="s">
        <v>212</v>
      </c>
      <c r="G1782" t="s">
        <v>1353</v>
      </c>
      <c r="H1782" t="s">
        <v>1353</v>
      </c>
      <c r="I1782" t="s">
        <v>573</v>
      </c>
      <c r="J1782" t="str">
        <f t="shared" si="34"/>
        <v>Scope 3Business travel- landCars (by market segment)Upper mediumUnknownmiles</v>
      </c>
      <c r="K1782" t="str">
        <f>CONCATENATE(D1782," ",F1782," ",H1782)</f>
        <v>Upper medium Unknown miles</v>
      </c>
      <c r="L1782" s="125">
        <v>0.27196999999999999</v>
      </c>
      <c r="M1782" t="s">
        <v>1514</v>
      </c>
      <c r="N1782" t="s">
        <v>1509</v>
      </c>
      <c r="O1782">
        <v>2021</v>
      </c>
    </row>
    <row r="1783" spans="1:15" hidden="1">
      <c r="A1783" t="s">
        <v>497</v>
      </c>
      <c r="B1783" t="s">
        <v>1487</v>
      </c>
      <c r="C1783" t="s">
        <v>1351</v>
      </c>
      <c r="D1783" t="s">
        <v>1358</v>
      </c>
      <c r="F1783" t="s">
        <v>1354</v>
      </c>
      <c r="G1783" t="s">
        <v>473</v>
      </c>
      <c r="H1783" t="s">
        <v>473</v>
      </c>
      <c r="I1783" t="s">
        <v>573</v>
      </c>
      <c r="J1783" t="str">
        <f t="shared" si="34"/>
        <v>Scope 3Business travel- landCars (by market segment)Upper mediumPlug-in Hybrid Electric Vehiclekm</v>
      </c>
      <c r="K1783" t="str">
        <f>CONCATENATE(B1783," ",D1783," ",F1783," ",H1783)</f>
        <v>Business travel- land Upper medium Plug-in Hybrid Electric Vehicle km</v>
      </c>
      <c r="L1783" s="125">
        <v>9.2710000000000001E-2</v>
      </c>
      <c r="M1783" t="s">
        <v>1514</v>
      </c>
      <c r="N1783" t="s">
        <v>1509</v>
      </c>
      <c r="O1783">
        <v>2021</v>
      </c>
    </row>
    <row r="1784" spans="1:15" hidden="1">
      <c r="A1784" t="s">
        <v>497</v>
      </c>
      <c r="B1784" t="s">
        <v>1487</v>
      </c>
      <c r="C1784" t="s">
        <v>1351</v>
      </c>
      <c r="D1784" t="s">
        <v>1358</v>
      </c>
      <c r="F1784" t="s">
        <v>1354</v>
      </c>
      <c r="G1784" t="s">
        <v>1353</v>
      </c>
      <c r="H1784" t="s">
        <v>1353</v>
      </c>
      <c r="I1784" t="s">
        <v>573</v>
      </c>
      <c r="J1784" t="str">
        <f t="shared" si="34"/>
        <v>Scope 3Business travel- landCars (by market segment)Upper mediumPlug-in Hybrid Electric Vehiclemiles</v>
      </c>
      <c r="K1784" t="str">
        <f>CONCATENATE(D1784," ",F1784," ",H1784)</f>
        <v>Upper medium Plug-in Hybrid Electric Vehicle miles</v>
      </c>
      <c r="L1784" s="125">
        <v>0.1492</v>
      </c>
      <c r="M1784" t="s">
        <v>1514</v>
      </c>
      <c r="N1784" t="s">
        <v>1509</v>
      </c>
      <c r="O1784">
        <v>2021</v>
      </c>
    </row>
    <row r="1785" spans="1:15" hidden="1">
      <c r="A1785" t="s">
        <v>497</v>
      </c>
      <c r="B1785" t="s">
        <v>1487</v>
      </c>
      <c r="C1785" t="s">
        <v>1351</v>
      </c>
      <c r="D1785" t="s">
        <v>1358</v>
      </c>
      <c r="F1785" t="s">
        <v>1355</v>
      </c>
      <c r="G1785" t="s">
        <v>473</v>
      </c>
      <c r="H1785" t="s">
        <v>473</v>
      </c>
      <c r="I1785" t="s">
        <v>573</v>
      </c>
      <c r="J1785" t="str">
        <f t="shared" si="34"/>
        <v>Scope 3Business travel- landCars (by market segment)Upper mediumBattery Electric Vehiclekm</v>
      </c>
      <c r="K1785" t="str">
        <f>CONCATENATE(B1785," ",D1785," ",F1785," ",H1785)</f>
        <v>Business travel- land Upper medium Battery Electric Vehicle km</v>
      </c>
      <c r="L1785" s="125">
        <v>3.8829999999999996E-2</v>
      </c>
      <c r="M1785" t="s">
        <v>1514</v>
      </c>
      <c r="N1785" t="s">
        <v>1509</v>
      </c>
      <c r="O1785">
        <v>2021</v>
      </c>
    </row>
    <row r="1786" spans="1:15" hidden="1">
      <c r="A1786" t="s">
        <v>497</v>
      </c>
      <c r="B1786" t="s">
        <v>1487</v>
      </c>
      <c r="C1786" t="s">
        <v>1351</v>
      </c>
      <c r="D1786" t="s">
        <v>1358</v>
      </c>
      <c r="F1786" t="s">
        <v>1355</v>
      </c>
      <c r="G1786" t="s">
        <v>1353</v>
      </c>
      <c r="H1786" t="s">
        <v>1353</v>
      </c>
      <c r="I1786" t="s">
        <v>573</v>
      </c>
      <c r="J1786" t="str">
        <f t="shared" si="34"/>
        <v>Scope 3Business travel- landCars (by market segment)Upper mediumBattery Electric Vehiclemiles</v>
      </c>
      <c r="K1786" t="str">
        <f>CONCATENATE(D1786," ",F1786," ",H1786)</f>
        <v>Upper medium Battery Electric Vehicle miles</v>
      </c>
      <c r="L1786" s="125">
        <v>6.2480000000000001E-2</v>
      </c>
      <c r="M1786" t="s">
        <v>1514</v>
      </c>
      <c r="N1786" t="s">
        <v>1509</v>
      </c>
      <c r="O1786">
        <v>2021</v>
      </c>
    </row>
    <row r="1787" spans="1:15" hidden="1">
      <c r="A1787" t="s">
        <v>497</v>
      </c>
      <c r="B1787" t="s">
        <v>1487</v>
      </c>
      <c r="C1787" t="s">
        <v>1351</v>
      </c>
      <c r="D1787" t="s">
        <v>1359</v>
      </c>
      <c r="F1787" t="s">
        <v>142</v>
      </c>
      <c r="G1787" t="s">
        <v>473</v>
      </c>
      <c r="H1787" t="s">
        <v>473</v>
      </c>
      <c r="I1787" t="s">
        <v>573</v>
      </c>
      <c r="J1787" t="str">
        <f t="shared" si="34"/>
        <v>Scope 3Business travel- landCars (by market segment)ExecutiveDieselkm</v>
      </c>
      <c r="K1787" t="str">
        <f>CONCATENATE(B1787," ",D1787," ",F1787," ",H1787)</f>
        <v>Business travel- land Executive Diesel km</v>
      </c>
      <c r="L1787" s="125">
        <v>0.17399000000000001</v>
      </c>
      <c r="M1787" t="s">
        <v>1514</v>
      </c>
      <c r="N1787" t="s">
        <v>1509</v>
      </c>
      <c r="O1787">
        <v>2021</v>
      </c>
    </row>
    <row r="1788" spans="1:15" hidden="1">
      <c r="A1788" t="s">
        <v>497</v>
      </c>
      <c r="B1788" t="s">
        <v>1487</v>
      </c>
      <c r="C1788" t="s">
        <v>1351</v>
      </c>
      <c r="D1788" t="s">
        <v>1359</v>
      </c>
      <c r="F1788" t="s">
        <v>142</v>
      </c>
      <c r="G1788" t="s">
        <v>1353</v>
      </c>
      <c r="H1788" t="s">
        <v>1353</v>
      </c>
      <c r="I1788" t="s">
        <v>573</v>
      </c>
      <c r="J1788" t="str">
        <f t="shared" si="34"/>
        <v>Scope 3Business travel- landCars (by market segment)ExecutiveDieselmiles</v>
      </c>
      <c r="K1788" t="str">
        <f>CONCATENATE(D1788," ",F1788," ",H1788)</f>
        <v>Executive Diesel miles</v>
      </c>
      <c r="L1788" s="125">
        <v>0.28001999999999999</v>
      </c>
      <c r="M1788" t="s">
        <v>1514</v>
      </c>
      <c r="N1788" t="s">
        <v>1509</v>
      </c>
      <c r="O1788">
        <v>2021</v>
      </c>
    </row>
    <row r="1789" spans="1:15" hidden="1">
      <c r="A1789" t="s">
        <v>497</v>
      </c>
      <c r="B1789" t="s">
        <v>1487</v>
      </c>
      <c r="C1789" t="s">
        <v>1351</v>
      </c>
      <c r="D1789" t="s">
        <v>1359</v>
      </c>
      <c r="F1789" t="s">
        <v>211</v>
      </c>
      <c r="G1789" t="s">
        <v>473</v>
      </c>
      <c r="H1789" t="s">
        <v>473</v>
      </c>
      <c r="I1789" t="s">
        <v>573</v>
      </c>
      <c r="J1789" t="str">
        <f t="shared" si="34"/>
        <v>Scope 3Business travel- landCars (by market segment)ExecutivePetrolkm</v>
      </c>
      <c r="K1789" t="str">
        <f>CONCATENATE(B1789," ",D1789," ",F1789," ",H1789)</f>
        <v>Business travel- land Executive Petrol km</v>
      </c>
      <c r="L1789" s="125">
        <v>0.22342000000000001</v>
      </c>
      <c r="M1789" t="s">
        <v>1514</v>
      </c>
      <c r="N1789" t="s">
        <v>1509</v>
      </c>
      <c r="O1789">
        <v>2021</v>
      </c>
    </row>
    <row r="1790" spans="1:15" hidden="1">
      <c r="A1790" t="s">
        <v>497</v>
      </c>
      <c r="B1790" t="s">
        <v>1487</v>
      </c>
      <c r="C1790" t="s">
        <v>1351</v>
      </c>
      <c r="D1790" t="s">
        <v>1359</v>
      </c>
      <c r="F1790" t="s">
        <v>211</v>
      </c>
      <c r="G1790" t="s">
        <v>1353</v>
      </c>
      <c r="H1790" t="s">
        <v>1353</v>
      </c>
      <c r="I1790" t="s">
        <v>573</v>
      </c>
      <c r="J1790" t="str">
        <f t="shared" si="34"/>
        <v>Scope 3Business travel- landCars (by market segment)ExecutivePetrolmiles</v>
      </c>
      <c r="K1790" t="str">
        <f>CONCATENATE(D1790," ",F1790," ",H1790)</f>
        <v>Executive Petrol miles</v>
      </c>
      <c r="L1790" s="125">
        <v>0.35956000000000005</v>
      </c>
      <c r="M1790" t="s">
        <v>1514</v>
      </c>
      <c r="N1790" t="s">
        <v>1509</v>
      </c>
      <c r="O1790">
        <v>2021</v>
      </c>
    </row>
    <row r="1791" spans="1:15" hidden="1">
      <c r="A1791" t="s">
        <v>497</v>
      </c>
      <c r="B1791" t="s">
        <v>1487</v>
      </c>
      <c r="C1791" t="s">
        <v>1351</v>
      </c>
      <c r="D1791" t="s">
        <v>1359</v>
      </c>
      <c r="F1791" t="s">
        <v>212</v>
      </c>
      <c r="G1791" t="s">
        <v>473</v>
      </c>
      <c r="H1791" t="s">
        <v>473</v>
      </c>
      <c r="I1791" t="s">
        <v>573</v>
      </c>
      <c r="J1791" t="str">
        <f t="shared" si="34"/>
        <v>Scope 3Business travel- landCars (by market segment)ExecutiveUnknownkm</v>
      </c>
      <c r="K1791" t="str">
        <f>CONCATENATE(B1791," ",D1791," ",F1791," ",H1791)</f>
        <v>Business travel- land Executive Unknown km</v>
      </c>
      <c r="L1791" s="125">
        <v>0.18576999999999999</v>
      </c>
      <c r="M1791" t="s">
        <v>1514</v>
      </c>
      <c r="N1791" t="s">
        <v>1509</v>
      </c>
      <c r="O1791">
        <v>2021</v>
      </c>
    </row>
    <row r="1792" spans="1:15" hidden="1">
      <c r="A1792" t="s">
        <v>497</v>
      </c>
      <c r="B1792" t="s">
        <v>1487</v>
      </c>
      <c r="C1792" t="s">
        <v>1351</v>
      </c>
      <c r="D1792" t="s">
        <v>1359</v>
      </c>
      <c r="F1792" t="s">
        <v>212</v>
      </c>
      <c r="G1792" t="s">
        <v>1353</v>
      </c>
      <c r="H1792" t="s">
        <v>1353</v>
      </c>
      <c r="I1792" t="s">
        <v>573</v>
      </c>
      <c r="J1792" t="str">
        <f t="shared" si="34"/>
        <v>Scope 3Business travel- landCars (by market segment)ExecutiveUnknownmiles</v>
      </c>
      <c r="K1792" t="str">
        <f>CONCATENATE(D1792," ",F1792," ",H1792)</f>
        <v>Executive Unknown miles</v>
      </c>
      <c r="L1792" s="125">
        <v>0.29898000000000002</v>
      </c>
      <c r="M1792" t="s">
        <v>1514</v>
      </c>
      <c r="N1792" t="s">
        <v>1509</v>
      </c>
      <c r="O1792">
        <v>2021</v>
      </c>
    </row>
    <row r="1793" spans="1:15" hidden="1">
      <c r="A1793" t="s">
        <v>497</v>
      </c>
      <c r="B1793" t="s">
        <v>1487</v>
      </c>
      <c r="C1793" t="s">
        <v>1351</v>
      </c>
      <c r="D1793" t="s">
        <v>1359</v>
      </c>
      <c r="F1793" t="s">
        <v>1354</v>
      </c>
      <c r="G1793" t="s">
        <v>473</v>
      </c>
      <c r="H1793" t="s">
        <v>473</v>
      </c>
      <c r="I1793" t="s">
        <v>573</v>
      </c>
      <c r="J1793" t="str">
        <f t="shared" si="34"/>
        <v>Scope 3Business travel- landCars (by market segment)ExecutivePlug-in Hybrid Electric Vehiclekm</v>
      </c>
      <c r="K1793" t="str">
        <f>CONCATENATE(B1793," ",D1793," ",F1793," ",H1793)</f>
        <v>Business travel- land Executive Plug-in Hybrid Electric Vehicle km</v>
      </c>
      <c r="L1793" s="125">
        <v>9.4089999999999993E-2</v>
      </c>
      <c r="M1793" t="s">
        <v>1514</v>
      </c>
      <c r="N1793" t="s">
        <v>1509</v>
      </c>
      <c r="O1793">
        <v>2021</v>
      </c>
    </row>
    <row r="1794" spans="1:15" hidden="1">
      <c r="A1794" t="s">
        <v>497</v>
      </c>
      <c r="B1794" t="s">
        <v>1487</v>
      </c>
      <c r="C1794" t="s">
        <v>1351</v>
      </c>
      <c r="D1794" t="s">
        <v>1359</v>
      </c>
      <c r="F1794" t="s">
        <v>1354</v>
      </c>
      <c r="G1794" t="s">
        <v>1353</v>
      </c>
      <c r="H1794" t="s">
        <v>1353</v>
      </c>
      <c r="I1794" t="s">
        <v>573</v>
      </c>
      <c r="J1794" t="str">
        <f t="shared" si="34"/>
        <v>Scope 3Business travel- landCars (by market segment)ExecutivePlug-in Hybrid Electric Vehiclemiles</v>
      </c>
      <c r="K1794" t="str">
        <f>CONCATENATE(D1794," ",F1794," ",H1794)</f>
        <v>Executive Plug-in Hybrid Electric Vehicle miles</v>
      </c>
      <c r="L1794" s="125">
        <v>0.15141999999999997</v>
      </c>
      <c r="M1794" t="s">
        <v>1514</v>
      </c>
      <c r="N1794" t="s">
        <v>1509</v>
      </c>
      <c r="O1794">
        <v>2021</v>
      </c>
    </row>
    <row r="1795" spans="1:15" hidden="1">
      <c r="A1795" t="s">
        <v>497</v>
      </c>
      <c r="B1795" t="s">
        <v>1487</v>
      </c>
      <c r="C1795" t="s">
        <v>1351</v>
      </c>
      <c r="D1795" t="s">
        <v>1359</v>
      </c>
      <c r="F1795" t="s">
        <v>1355</v>
      </c>
      <c r="G1795" t="s">
        <v>473</v>
      </c>
      <c r="H1795" t="s">
        <v>473</v>
      </c>
      <c r="I1795" t="s">
        <v>573</v>
      </c>
      <c r="J1795" t="str">
        <f t="shared" ref="J1795:J1858" si="35">CONCATENATE(A1795,B1795,C1795,D1795,E1795,F1795,G1795)</f>
        <v>Scope 3Business travel- landCars (by market segment)ExecutiveBattery Electric Vehiclekm</v>
      </c>
      <c r="K1795" t="str">
        <f>CONCATENATE(B1795," ",D1795," ",F1795," ",H1795)</f>
        <v>Business travel- land Executive Battery Electric Vehicle km</v>
      </c>
      <c r="L1795" s="125">
        <v>5.1220000000000002E-2</v>
      </c>
      <c r="M1795" t="s">
        <v>1514</v>
      </c>
      <c r="N1795" t="s">
        <v>1509</v>
      </c>
      <c r="O1795">
        <v>2021</v>
      </c>
    </row>
    <row r="1796" spans="1:15" hidden="1">
      <c r="A1796" t="s">
        <v>497</v>
      </c>
      <c r="B1796" t="s">
        <v>1487</v>
      </c>
      <c r="C1796" t="s">
        <v>1351</v>
      </c>
      <c r="D1796" t="s">
        <v>1359</v>
      </c>
      <c r="F1796" t="s">
        <v>1355</v>
      </c>
      <c r="G1796" t="s">
        <v>1353</v>
      </c>
      <c r="H1796" t="s">
        <v>1353</v>
      </c>
      <c r="I1796" t="s">
        <v>573</v>
      </c>
      <c r="J1796" t="str">
        <f t="shared" si="35"/>
        <v>Scope 3Business travel- landCars (by market segment)ExecutiveBattery Electric Vehiclemiles</v>
      </c>
      <c r="K1796" t="str">
        <f>CONCATENATE(D1796," ",F1796," ",H1796)</f>
        <v>Executive Battery Electric Vehicle miles</v>
      </c>
      <c r="L1796" s="125">
        <v>8.2430000000000003E-2</v>
      </c>
      <c r="M1796" t="s">
        <v>1514</v>
      </c>
      <c r="N1796" t="s">
        <v>1509</v>
      </c>
      <c r="O1796">
        <v>2021</v>
      </c>
    </row>
    <row r="1797" spans="1:15" hidden="1">
      <c r="A1797" t="s">
        <v>497</v>
      </c>
      <c r="B1797" t="s">
        <v>1487</v>
      </c>
      <c r="C1797" t="s">
        <v>1351</v>
      </c>
      <c r="D1797" t="s">
        <v>1360</v>
      </c>
      <c r="F1797" t="s">
        <v>142</v>
      </c>
      <c r="G1797" t="s">
        <v>473</v>
      </c>
      <c r="H1797" t="s">
        <v>473</v>
      </c>
      <c r="I1797" t="s">
        <v>573</v>
      </c>
      <c r="J1797" t="str">
        <f t="shared" si="35"/>
        <v>Scope 3Business travel- landCars (by market segment)LuxuryDieselkm</v>
      </c>
      <c r="K1797" t="str">
        <f>CONCATENATE(B1797," ",D1797," ",F1797," ",H1797)</f>
        <v>Business travel- land Luxury Diesel km</v>
      </c>
      <c r="L1797" s="125">
        <v>0.21174000000000001</v>
      </c>
      <c r="M1797" t="s">
        <v>1514</v>
      </c>
      <c r="N1797" t="s">
        <v>1509</v>
      </c>
      <c r="O1797">
        <v>2021</v>
      </c>
    </row>
    <row r="1798" spans="1:15" hidden="1">
      <c r="A1798" t="s">
        <v>497</v>
      </c>
      <c r="B1798" t="s">
        <v>1487</v>
      </c>
      <c r="C1798" t="s">
        <v>1351</v>
      </c>
      <c r="D1798" t="s">
        <v>1360</v>
      </c>
      <c r="F1798" t="s">
        <v>142</v>
      </c>
      <c r="G1798" t="s">
        <v>1353</v>
      </c>
      <c r="H1798" t="s">
        <v>1353</v>
      </c>
      <c r="I1798" t="s">
        <v>573</v>
      </c>
      <c r="J1798" t="str">
        <f t="shared" si="35"/>
        <v>Scope 3Business travel- landCars (by market segment)LuxuryDieselmiles</v>
      </c>
      <c r="K1798" t="str">
        <f>CONCATENATE(D1798," ",F1798," ",H1798)</f>
        <v>Luxury Diesel miles</v>
      </c>
      <c r="L1798" s="125">
        <v>0.34077999999999997</v>
      </c>
      <c r="M1798" t="s">
        <v>1514</v>
      </c>
      <c r="N1798" t="s">
        <v>1509</v>
      </c>
      <c r="O1798">
        <v>2021</v>
      </c>
    </row>
    <row r="1799" spans="1:15" hidden="1">
      <c r="A1799" t="s">
        <v>497</v>
      </c>
      <c r="B1799" t="s">
        <v>1487</v>
      </c>
      <c r="C1799" t="s">
        <v>1351</v>
      </c>
      <c r="D1799" t="s">
        <v>1360</v>
      </c>
      <c r="F1799" t="s">
        <v>211</v>
      </c>
      <c r="G1799" t="s">
        <v>473</v>
      </c>
      <c r="H1799" t="s">
        <v>473</v>
      </c>
      <c r="I1799" t="s">
        <v>573</v>
      </c>
      <c r="J1799" t="str">
        <f t="shared" si="35"/>
        <v>Scope 3Business travel- landCars (by market segment)LuxuryPetrolkm</v>
      </c>
      <c r="K1799" t="str">
        <f>CONCATENATE(B1799," ",D1799," ",F1799," ",H1799)</f>
        <v>Business travel- land Luxury Petrol km</v>
      </c>
      <c r="L1799" s="125">
        <v>0.32585999999999998</v>
      </c>
      <c r="M1799" t="s">
        <v>1514</v>
      </c>
      <c r="N1799" t="s">
        <v>1509</v>
      </c>
      <c r="O1799">
        <v>2021</v>
      </c>
    </row>
    <row r="1800" spans="1:15" hidden="1">
      <c r="A1800" t="s">
        <v>497</v>
      </c>
      <c r="B1800" t="s">
        <v>1487</v>
      </c>
      <c r="C1800" t="s">
        <v>1351</v>
      </c>
      <c r="D1800" t="s">
        <v>1360</v>
      </c>
      <c r="F1800" t="s">
        <v>211</v>
      </c>
      <c r="G1800" t="s">
        <v>1353</v>
      </c>
      <c r="H1800" t="s">
        <v>1353</v>
      </c>
      <c r="I1800" t="s">
        <v>573</v>
      </c>
      <c r="J1800" t="str">
        <f t="shared" si="35"/>
        <v>Scope 3Business travel- landCars (by market segment)LuxuryPetrolmiles</v>
      </c>
      <c r="K1800" t="str">
        <f>CONCATENATE(D1800," ",F1800," ",H1800)</f>
        <v>Luxury Petrol miles</v>
      </c>
      <c r="L1800" s="125">
        <v>0.52442</v>
      </c>
      <c r="M1800" t="s">
        <v>1514</v>
      </c>
      <c r="N1800" t="s">
        <v>1509</v>
      </c>
      <c r="O1800">
        <v>2021</v>
      </c>
    </row>
    <row r="1801" spans="1:15" hidden="1">
      <c r="A1801" t="s">
        <v>497</v>
      </c>
      <c r="B1801" t="s">
        <v>1487</v>
      </c>
      <c r="C1801" t="s">
        <v>1351</v>
      </c>
      <c r="D1801" t="s">
        <v>1360</v>
      </c>
      <c r="F1801" t="s">
        <v>212</v>
      </c>
      <c r="G1801" t="s">
        <v>473</v>
      </c>
      <c r="H1801" t="s">
        <v>473</v>
      </c>
      <c r="I1801" t="s">
        <v>573</v>
      </c>
      <c r="J1801" t="str">
        <f t="shared" si="35"/>
        <v>Scope 3Business travel- landCars (by market segment)LuxuryUnknownkm</v>
      </c>
      <c r="K1801" t="str">
        <f>CONCATENATE(B1801," ",D1801," ",F1801," ",H1801)</f>
        <v>Business travel- land Luxury Unknown km</v>
      </c>
      <c r="L1801" s="125">
        <v>0.26579000000000003</v>
      </c>
      <c r="M1801" t="s">
        <v>1514</v>
      </c>
      <c r="N1801" t="s">
        <v>1509</v>
      </c>
      <c r="O1801">
        <v>2021</v>
      </c>
    </row>
    <row r="1802" spans="1:15" hidden="1">
      <c r="A1802" t="s">
        <v>497</v>
      </c>
      <c r="B1802" t="s">
        <v>1487</v>
      </c>
      <c r="C1802" t="s">
        <v>1351</v>
      </c>
      <c r="D1802" t="s">
        <v>1360</v>
      </c>
      <c r="F1802" t="s">
        <v>212</v>
      </c>
      <c r="G1802" t="s">
        <v>1353</v>
      </c>
      <c r="H1802" t="s">
        <v>1353</v>
      </c>
      <c r="I1802" t="s">
        <v>573</v>
      </c>
      <c r="J1802" t="str">
        <f t="shared" si="35"/>
        <v>Scope 3Business travel- landCars (by market segment)LuxuryUnknownmiles</v>
      </c>
      <c r="K1802" t="str">
        <f>CONCATENATE(D1802," ",F1802," ",H1802)</f>
        <v>Luxury Unknown miles</v>
      </c>
      <c r="L1802" s="125">
        <v>0.42774999999999996</v>
      </c>
      <c r="M1802" t="s">
        <v>1514</v>
      </c>
      <c r="N1802" t="s">
        <v>1509</v>
      </c>
      <c r="O1802">
        <v>2021</v>
      </c>
    </row>
    <row r="1803" spans="1:15" hidden="1">
      <c r="A1803" t="s">
        <v>497</v>
      </c>
      <c r="B1803" t="s">
        <v>1487</v>
      </c>
      <c r="C1803" t="s">
        <v>1351</v>
      </c>
      <c r="D1803" t="s">
        <v>1360</v>
      </c>
      <c r="F1803" t="s">
        <v>1354</v>
      </c>
      <c r="G1803" t="s">
        <v>473</v>
      </c>
      <c r="H1803" t="s">
        <v>473</v>
      </c>
      <c r="I1803" t="s">
        <v>573</v>
      </c>
      <c r="J1803" t="str">
        <f t="shared" si="35"/>
        <v>Scope 3Business travel- landCars (by market segment)LuxuryPlug-in Hybrid Electric Vehiclekm</v>
      </c>
      <c r="K1803" t="str">
        <f>CONCATENATE(B1803," ",D1803," ",F1803," ",H1803)</f>
        <v>Business travel- land Luxury Plug-in Hybrid Electric Vehicle km</v>
      </c>
      <c r="L1803" s="125">
        <v>0.11788</v>
      </c>
      <c r="M1803" t="s">
        <v>1514</v>
      </c>
      <c r="N1803" t="s">
        <v>1509</v>
      </c>
      <c r="O1803">
        <v>2021</v>
      </c>
    </row>
    <row r="1804" spans="1:15" hidden="1">
      <c r="A1804" t="s">
        <v>497</v>
      </c>
      <c r="B1804" t="s">
        <v>1487</v>
      </c>
      <c r="C1804" t="s">
        <v>1351</v>
      </c>
      <c r="D1804" t="s">
        <v>1360</v>
      </c>
      <c r="F1804" t="s">
        <v>1354</v>
      </c>
      <c r="G1804" t="s">
        <v>1353</v>
      </c>
      <c r="H1804" t="s">
        <v>1353</v>
      </c>
      <c r="I1804" t="s">
        <v>573</v>
      </c>
      <c r="J1804" t="str">
        <f t="shared" si="35"/>
        <v>Scope 3Business travel- landCars (by market segment)LuxuryPlug-in Hybrid Electric Vehiclemiles</v>
      </c>
      <c r="K1804" t="str">
        <f>CONCATENATE(D1804," ",F1804," ",H1804)</f>
        <v>Luxury Plug-in Hybrid Electric Vehicle miles</v>
      </c>
      <c r="L1804" s="125">
        <v>0.18970999999999999</v>
      </c>
      <c r="M1804" t="s">
        <v>1514</v>
      </c>
      <c r="N1804" t="s">
        <v>1509</v>
      </c>
      <c r="O1804">
        <v>2021</v>
      </c>
    </row>
    <row r="1805" spans="1:15" hidden="1">
      <c r="A1805" t="s">
        <v>497</v>
      </c>
      <c r="B1805" t="s">
        <v>1487</v>
      </c>
      <c r="C1805" t="s">
        <v>1351</v>
      </c>
      <c r="D1805" t="s">
        <v>1360</v>
      </c>
      <c r="F1805" t="s">
        <v>1355</v>
      </c>
      <c r="G1805" t="s">
        <v>473</v>
      </c>
      <c r="H1805" t="s">
        <v>473</v>
      </c>
      <c r="I1805" t="s">
        <v>573</v>
      </c>
      <c r="J1805" t="str">
        <f t="shared" si="35"/>
        <v>Scope 3Business travel- landCars (by market segment)LuxuryBattery Electric Vehiclekm</v>
      </c>
      <c r="K1805" t="str">
        <f>CONCATENATE(B1805," ",D1805," ",F1805," ",H1805)</f>
        <v>Business travel- land Luxury Battery Electric Vehicle km</v>
      </c>
      <c r="L1805" s="125">
        <v>5.9830000000000001E-2</v>
      </c>
      <c r="M1805" t="s">
        <v>1514</v>
      </c>
      <c r="N1805" t="s">
        <v>1509</v>
      </c>
      <c r="O1805">
        <v>2021</v>
      </c>
    </row>
    <row r="1806" spans="1:15" hidden="1">
      <c r="A1806" t="s">
        <v>497</v>
      </c>
      <c r="B1806" t="s">
        <v>1487</v>
      </c>
      <c r="C1806" t="s">
        <v>1351</v>
      </c>
      <c r="D1806" t="s">
        <v>1360</v>
      </c>
      <c r="F1806" t="s">
        <v>1355</v>
      </c>
      <c r="G1806" t="s">
        <v>1353</v>
      </c>
      <c r="H1806" t="s">
        <v>1353</v>
      </c>
      <c r="I1806" t="s">
        <v>573</v>
      </c>
      <c r="J1806" t="str">
        <f t="shared" si="35"/>
        <v>Scope 3Business travel- landCars (by market segment)LuxuryBattery Electric Vehiclemiles</v>
      </c>
      <c r="K1806" t="str">
        <f>CONCATENATE(D1806," ",F1806," ",H1806)</f>
        <v>Luxury Battery Electric Vehicle miles</v>
      </c>
      <c r="L1806" s="125">
        <v>9.6279999999999991E-2</v>
      </c>
      <c r="M1806" t="s">
        <v>1514</v>
      </c>
      <c r="N1806" t="s">
        <v>1509</v>
      </c>
      <c r="O1806">
        <v>2021</v>
      </c>
    </row>
    <row r="1807" spans="1:15" hidden="1">
      <c r="A1807" t="s">
        <v>497</v>
      </c>
      <c r="B1807" t="s">
        <v>1487</v>
      </c>
      <c r="C1807" t="s">
        <v>1351</v>
      </c>
      <c r="D1807" t="s">
        <v>1361</v>
      </c>
      <c r="F1807" t="s">
        <v>142</v>
      </c>
      <c r="G1807" t="s">
        <v>473</v>
      </c>
      <c r="H1807" t="s">
        <v>473</v>
      </c>
      <c r="I1807" t="s">
        <v>573</v>
      </c>
      <c r="J1807" t="str">
        <f t="shared" si="35"/>
        <v>Scope 3Business travel- landCars (by market segment)SportsDieselkm</v>
      </c>
      <c r="K1807" t="str">
        <f>CONCATENATE(B1807," ",D1807," ",F1807," ",H1807)</f>
        <v>Business travel- land Sports Diesel km</v>
      </c>
      <c r="L1807" s="125">
        <v>0.16664000000000001</v>
      </c>
      <c r="M1807" t="s">
        <v>1514</v>
      </c>
      <c r="N1807" t="s">
        <v>1509</v>
      </c>
      <c r="O1807">
        <v>2021</v>
      </c>
    </row>
    <row r="1808" spans="1:15" hidden="1">
      <c r="A1808" t="s">
        <v>497</v>
      </c>
      <c r="B1808" t="s">
        <v>1487</v>
      </c>
      <c r="C1808" t="s">
        <v>1351</v>
      </c>
      <c r="D1808" t="s">
        <v>1361</v>
      </c>
      <c r="F1808" t="s">
        <v>142</v>
      </c>
      <c r="G1808" t="s">
        <v>1353</v>
      </c>
      <c r="H1808" t="s">
        <v>1353</v>
      </c>
      <c r="I1808" t="s">
        <v>573</v>
      </c>
      <c r="J1808" t="str">
        <f t="shared" si="35"/>
        <v>Scope 3Business travel- landCars (by market segment)SportsDieselmiles</v>
      </c>
      <c r="K1808" t="str">
        <f>CONCATENATE(D1808," ",F1808," ",H1808)</f>
        <v>Sports Diesel miles</v>
      </c>
      <c r="L1808" s="125">
        <v>0.26818999999999998</v>
      </c>
      <c r="M1808" t="s">
        <v>1514</v>
      </c>
      <c r="N1808" t="s">
        <v>1509</v>
      </c>
      <c r="O1808">
        <v>2021</v>
      </c>
    </row>
    <row r="1809" spans="1:15" hidden="1">
      <c r="A1809" t="s">
        <v>497</v>
      </c>
      <c r="B1809" t="s">
        <v>1487</v>
      </c>
      <c r="C1809" t="s">
        <v>1351</v>
      </c>
      <c r="D1809" t="s">
        <v>1361</v>
      </c>
      <c r="F1809" t="s">
        <v>211</v>
      </c>
      <c r="G1809" t="s">
        <v>473</v>
      </c>
      <c r="H1809" t="s">
        <v>473</v>
      </c>
      <c r="I1809" t="s">
        <v>573</v>
      </c>
      <c r="J1809" t="str">
        <f t="shared" si="35"/>
        <v>Scope 3Business travel- landCars (by market segment)SportsPetrolkm</v>
      </c>
      <c r="K1809" t="str">
        <f>CONCATENATE(B1809," ",D1809," ",F1809," ",H1809)</f>
        <v>Business travel- land Sports Petrol km</v>
      </c>
      <c r="L1809" s="125">
        <v>0.24265999999999999</v>
      </c>
      <c r="M1809" t="s">
        <v>1514</v>
      </c>
      <c r="N1809" t="s">
        <v>1509</v>
      </c>
      <c r="O1809">
        <v>2021</v>
      </c>
    </row>
    <row r="1810" spans="1:15" hidden="1">
      <c r="A1810" t="s">
        <v>497</v>
      </c>
      <c r="B1810" t="s">
        <v>1487</v>
      </c>
      <c r="C1810" t="s">
        <v>1351</v>
      </c>
      <c r="D1810" t="s">
        <v>1361</v>
      </c>
      <c r="F1810" t="s">
        <v>211</v>
      </c>
      <c r="G1810" t="s">
        <v>1353</v>
      </c>
      <c r="H1810" t="s">
        <v>1353</v>
      </c>
      <c r="I1810" t="s">
        <v>573</v>
      </c>
      <c r="J1810" t="str">
        <f t="shared" si="35"/>
        <v>Scope 3Business travel- landCars (by market segment)SportsPetrolmiles</v>
      </c>
      <c r="K1810" t="str">
        <f>CONCATENATE(D1810," ",F1810," ",H1810)</f>
        <v>Sports Petrol miles</v>
      </c>
      <c r="L1810" s="125">
        <v>0.39052000000000003</v>
      </c>
      <c r="M1810" t="s">
        <v>1514</v>
      </c>
      <c r="N1810" t="s">
        <v>1509</v>
      </c>
      <c r="O1810">
        <v>2021</v>
      </c>
    </row>
    <row r="1811" spans="1:15" hidden="1">
      <c r="A1811" t="s">
        <v>497</v>
      </c>
      <c r="B1811" t="s">
        <v>1487</v>
      </c>
      <c r="C1811" t="s">
        <v>1351</v>
      </c>
      <c r="D1811" t="s">
        <v>1361</v>
      </c>
      <c r="F1811" t="s">
        <v>212</v>
      </c>
      <c r="G1811" t="s">
        <v>473</v>
      </c>
      <c r="H1811" t="s">
        <v>473</v>
      </c>
      <c r="I1811" t="s">
        <v>573</v>
      </c>
      <c r="J1811" t="str">
        <f t="shared" si="35"/>
        <v>Scope 3Business travel- landCars (by market segment)SportsUnknownkm</v>
      </c>
      <c r="K1811" t="str">
        <f>CONCATENATE(B1811," ",D1811," ",F1811," ",H1811)</f>
        <v>Business travel- land Sports Unknown km</v>
      </c>
      <c r="L1811" s="125">
        <v>0.23053000000000001</v>
      </c>
      <c r="M1811" t="s">
        <v>1514</v>
      </c>
      <c r="N1811" t="s">
        <v>1509</v>
      </c>
      <c r="O1811">
        <v>2021</v>
      </c>
    </row>
    <row r="1812" spans="1:15" hidden="1">
      <c r="A1812" t="s">
        <v>497</v>
      </c>
      <c r="B1812" t="s">
        <v>1487</v>
      </c>
      <c r="C1812" t="s">
        <v>1351</v>
      </c>
      <c r="D1812" t="s">
        <v>1361</v>
      </c>
      <c r="F1812" t="s">
        <v>212</v>
      </c>
      <c r="G1812" t="s">
        <v>1353</v>
      </c>
      <c r="H1812" t="s">
        <v>1353</v>
      </c>
      <c r="I1812" t="s">
        <v>573</v>
      </c>
      <c r="J1812" t="str">
        <f t="shared" si="35"/>
        <v>Scope 3Business travel- landCars (by market segment)SportsUnknownmiles</v>
      </c>
      <c r="K1812" t="str">
        <f>CONCATENATE(D1812," ",F1812," ",H1812)</f>
        <v>Sports Unknown miles</v>
      </c>
      <c r="L1812" s="125">
        <v>0.37101000000000001</v>
      </c>
      <c r="M1812" t="s">
        <v>1514</v>
      </c>
      <c r="N1812" t="s">
        <v>1509</v>
      </c>
      <c r="O1812">
        <v>2021</v>
      </c>
    </row>
    <row r="1813" spans="1:15" hidden="1">
      <c r="A1813" t="s">
        <v>497</v>
      </c>
      <c r="B1813" t="s">
        <v>1487</v>
      </c>
      <c r="C1813" t="s">
        <v>1351</v>
      </c>
      <c r="D1813" t="s">
        <v>1361</v>
      </c>
      <c r="F1813" t="s">
        <v>1354</v>
      </c>
      <c r="G1813" t="s">
        <v>473</v>
      </c>
      <c r="H1813" t="s">
        <v>473</v>
      </c>
      <c r="I1813" t="s">
        <v>573</v>
      </c>
      <c r="J1813" t="str">
        <f t="shared" si="35"/>
        <v>Scope 3Business travel- landCars (by market segment)SportsPlug-in Hybrid Electric Vehiclekm</v>
      </c>
      <c r="K1813" t="str">
        <f>CONCATENATE(B1813," ",D1813," ",F1813," ",H1813)</f>
        <v>Business travel- land Sports Plug-in Hybrid Electric Vehicle km</v>
      </c>
      <c r="L1813" s="125">
        <v>9.487000000000001E-2</v>
      </c>
      <c r="M1813" t="s">
        <v>1514</v>
      </c>
      <c r="N1813" t="s">
        <v>1509</v>
      </c>
      <c r="O1813">
        <v>2021</v>
      </c>
    </row>
    <row r="1814" spans="1:15" hidden="1">
      <c r="A1814" t="s">
        <v>497</v>
      </c>
      <c r="B1814" t="s">
        <v>1487</v>
      </c>
      <c r="C1814" t="s">
        <v>1351</v>
      </c>
      <c r="D1814" t="s">
        <v>1361</v>
      </c>
      <c r="F1814" t="s">
        <v>1354</v>
      </c>
      <c r="G1814" t="s">
        <v>1353</v>
      </c>
      <c r="H1814" t="s">
        <v>1353</v>
      </c>
      <c r="I1814" t="s">
        <v>573</v>
      </c>
      <c r="J1814" t="str">
        <f t="shared" si="35"/>
        <v>Scope 3Business travel- landCars (by market segment)SportsPlug-in Hybrid Electric Vehiclemiles</v>
      </c>
      <c r="K1814" t="str">
        <f>CONCATENATE(D1814," ",F1814," ",H1814)</f>
        <v>Sports Plug-in Hybrid Electric Vehicle miles</v>
      </c>
      <c r="L1814" s="125">
        <v>0.15268000000000001</v>
      </c>
      <c r="M1814" t="s">
        <v>1514</v>
      </c>
      <c r="N1814" t="s">
        <v>1509</v>
      </c>
      <c r="O1814">
        <v>2021</v>
      </c>
    </row>
    <row r="1815" spans="1:15" hidden="1">
      <c r="A1815" t="s">
        <v>497</v>
      </c>
      <c r="B1815" t="s">
        <v>1487</v>
      </c>
      <c r="C1815" t="s">
        <v>1351</v>
      </c>
      <c r="D1815" t="s">
        <v>1361</v>
      </c>
      <c r="F1815" t="s">
        <v>1355</v>
      </c>
      <c r="G1815" t="s">
        <v>473</v>
      </c>
      <c r="H1815" t="s">
        <v>473</v>
      </c>
      <c r="I1815" t="s">
        <v>573</v>
      </c>
      <c r="J1815" t="str">
        <f t="shared" si="35"/>
        <v>Scope 3Business travel- landCars (by market segment)SportsBattery Electric Vehiclekm</v>
      </c>
      <c r="K1815" t="str">
        <f>CONCATENATE(B1815," ",D1815," ",F1815," ",H1815)</f>
        <v>Business travel- land Sports Battery Electric Vehicle km</v>
      </c>
      <c r="L1815" s="125">
        <v>7.4740000000000001E-2</v>
      </c>
      <c r="M1815" t="s">
        <v>1514</v>
      </c>
      <c r="N1815" t="s">
        <v>1509</v>
      </c>
      <c r="O1815">
        <v>2021</v>
      </c>
    </row>
    <row r="1816" spans="1:15" hidden="1">
      <c r="A1816" t="s">
        <v>497</v>
      </c>
      <c r="B1816" t="s">
        <v>1487</v>
      </c>
      <c r="C1816" t="s">
        <v>1351</v>
      </c>
      <c r="D1816" t="s">
        <v>1361</v>
      </c>
      <c r="F1816" t="s">
        <v>1355</v>
      </c>
      <c r="G1816" t="s">
        <v>1353</v>
      </c>
      <c r="H1816" t="s">
        <v>1353</v>
      </c>
      <c r="I1816" t="s">
        <v>573</v>
      </c>
      <c r="J1816" t="str">
        <f t="shared" si="35"/>
        <v>Scope 3Business travel- landCars (by market segment)SportsBattery Electric Vehiclemiles</v>
      </c>
      <c r="K1816" t="str">
        <f>CONCATENATE(D1816," ",F1816," ",H1816)</f>
        <v>Sports Battery Electric Vehicle miles</v>
      </c>
      <c r="L1816" s="125">
        <v>0.12028000000000001</v>
      </c>
      <c r="M1816" t="s">
        <v>1514</v>
      </c>
      <c r="N1816" t="s">
        <v>1509</v>
      </c>
      <c r="O1816">
        <v>2021</v>
      </c>
    </row>
    <row r="1817" spans="1:15" hidden="1">
      <c r="A1817" t="s">
        <v>497</v>
      </c>
      <c r="B1817" t="s">
        <v>1487</v>
      </c>
      <c r="C1817" t="s">
        <v>1351</v>
      </c>
      <c r="D1817" t="s">
        <v>1362</v>
      </c>
      <c r="F1817" t="s">
        <v>142</v>
      </c>
      <c r="G1817" t="s">
        <v>473</v>
      </c>
      <c r="H1817" t="s">
        <v>473</v>
      </c>
      <c r="I1817" t="s">
        <v>573</v>
      </c>
      <c r="J1817" t="str">
        <f t="shared" si="35"/>
        <v>Scope 3Business travel- landCars (by market segment)Dual purpose 4X4Dieselkm</v>
      </c>
      <c r="K1817" t="str">
        <f>CONCATENATE(B1817," ",D1817," ",F1817," ",H1817)</f>
        <v>Business travel- land Dual purpose 4X4 Diesel km</v>
      </c>
      <c r="L1817" s="125">
        <v>0.20376</v>
      </c>
      <c r="M1817" t="s">
        <v>1514</v>
      </c>
      <c r="N1817" t="s">
        <v>1509</v>
      </c>
      <c r="O1817">
        <v>2021</v>
      </c>
    </row>
    <row r="1818" spans="1:15" hidden="1">
      <c r="A1818" t="s">
        <v>497</v>
      </c>
      <c r="B1818" t="s">
        <v>1487</v>
      </c>
      <c r="C1818" t="s">
        <v>1351</v>
      </c>
      <c r="D1818" t="s">
        <v>1362</v>
      </c>
      <c r="F1818" t="s">
        <v>142</v>
      </c>
      <c r="G1818" t="s">
        <v>1353</v>
      </c>
      <c r="H1818" t="s">
        <v>1353</v>
      </c>
      <c r="I1818" t="s">
        <v>573</v>
      </c>
      <c r="J1818" t="str">
        <f t="shared" si="35"/>
        <v>Scope 3Business travel- landCars (by market segment)Dual purpose 4X4Dieselmiles</v>
      </c>
      <c r="K1818" t="str">
        <f>CONCATENATE(D1818," ",F1818," ",H1818)</f>
        <v>Dual purpose 4X4 Diesel miles</v>
      </c>
      <c r="L1818" s="125">
        <v>0.32793</v>
      </c>
      <c r="M1818" t="s">
        <v>1514</v>
      </c>
      <c r="N1818" t="s">
        <v>1509</v>
      </c>
      <c r="O1818">
        <v>2021</v>
      </c>
    </row>
    <row r="1819" spans="1:15" hidden="1">
      <c r="A1819" t="s">
        <v>497</v>
      </c>
      <c r="B1819" t="s">
        <v>1487</v>
      </c>
      <c r="C1819" t="s">
        <v>1351</v>
      </c>
      <c r="D1819" t="s">
        <v>1362</v>
      </c>
      <c r="F1819" t="s">
        <v>211</v>
      </c>
      <c r="G1819" t="s">
        <v>473</v>
      </c>
      <c r="H1819" t="s">
        <v>473</v>
      </c>
      <c r="I1819" t="s">
        <v>573</v>
      </c>
      <c r="J1819" t="str">
        <f t="shared" si="35"/>
        <v>Scope 3Business travel- landCars (by market segment)Dual purpose 4X4Petrolkm</v>
      </c>
      <c r="K1819" t="str">
        <f>CONCATENATE(B1819," ",D1819," ",F1819," ",H1819)</f>
        <v>Business travel- land Dual purpose 4X4 Petrol km</v>
      </c>
      <c r="L1819" s="125">
        <v>0.21657999999999999</v>
      </c>
      <c r="M1819" t="s">
        <v>1514</v>
      </c>
      <c r="N1819" t="s">
        <v>1509</v>
      </c>
      <c r="O1819">
        <v>2021</v>
      </c>
    </row>
    <row r="1820" spans="1:15" hidden="1">
      <c r="A1820" t="s">
        <v>497</v>
      </c>
      <c r="B1820" t="s">
        <v>1487</v>
      </c>
      <c r="C1820" t="s">
        <v>1351</v>
      </c>
      <c r="D1820" t="s">
        <v>1362</v>
      </c>
      <c r="F1820" t="s">
        <v>211</v>
      </c>
      <c r="G1820" t="s">
        <v>1353</v>
      </c>
      <c r="H1820" t="s">
        <v>1353</v>
      </c>
      <c r="I1820" t="s">
        <v>573</v>
      </c>
      <c r="J1820" t="str">
        <f t="shared" si="35"/>
        <v>Scope 3Business travel- landCars (by market segment)Dual purpose 4X4Petrolmiles</v>
      </c>
      <c r="K1820" t="str">
        <f>CONCATENATE(D1820," ",F1820," ",H1820)</f>
        <v>Dual purpose 4X4 Petrol miles</v>
      </c>
      <c r="L1820" s="125">
        <v>0.34854000000000002</v>
      </c>
      <c r="M1820" t="s">
        <v>1514</v>
      </c>
      <c r="N1820" t="s">
        <v>1509</v>
      </c>
      <c r="O1820">
        <v>2021</v>
      </c>
    </row>
    <row r="1821" spans="1:15" hidden="1">
      <c r="A1821" t="s">
        <v>497</v>
      </c>
      <c r="B1821" t="s">
        <v>1487</v>
      </c>
      <c r="C1821" t="s">
        <v>1351</v>
      </c>
      <c r="D1821" t="s">
        <v>1362</v>
      </c>
      <c r="F1821" t="s">
        <v>212</v>
      </c>
      <c r="G1821" t="s">
        <v>473</v>
      </c>
      <c r="H1821" t="s">
        <v>473</v>
      </c>
      <c r="I1821" t="s">
        <v>573</v>
      </c>
      <c r="J1821" t="str">
        <f t="shared" si="35"/>
        <v>Scope 3Business travel- landCars (by market segment)Dual purpose 4X4Unknownkm</v>
      </c>
      <c r="K1821" t="str">
        <f>CONCATENATE(B1821," ",D1821," ",F1821," ",H1821)</f>
        <v>Business travel- land Dual purpose 4X4 Unknown km</v>
      </c>
      <c r="L1821" s="125">
        <v>0.20716000000000001</v>
      </c>
      <c r="M1821" t="s">
        <v>1514</v>
      </c>
      <c r="N1821" t="s">
        <v>1509</v>
      </c>
      <c r="O1821">
        <v>2021</v>
      </c>
    </row>
    <row r="1822" spans="1:15" hidden="1">
      <c r="A1822" t="s">
        <v>497</v>
      </c>
      <c r="B1822" t="s">
        <v>1487</v>
      </c>
      <c r="C1822" t="s">
        <v>1351</v>
      </c>
      <c r="D1822" t="s">
        <v>1362</v>
      </c>
      <c r="F1822" t="s">
        <v>212</v>
      </c>
      <c r="G1822" t="s">
        <v>1353</v>
      </c>
      <c r="H1822" t="s">
        <v>1353</v>
      </c>
      <c r="I1822" t="s">
        <v>573</v>
      </c>
      <c r="J1822" t="str">
        <f t="shared" si="35"/>
        <v>Scope 3Business travel- landCars (by market segment)Dual purpose 4X4Unknownmiles</v>
      </c>
      <c r="K1822" t="str">
        <f>CONCATENATE(D1822," ",F1822," ",H1822)</f>
        <v>Dual purpose 4X4 Unknown miles</v>
      </c>
      <c r="L1822" s="125">
        <v>0.33337999999999995</v>
      </c>
      <c r="M1822" t="s">
        <v>1514</v>
      </c>
      <c r="N1822" t="s">
        <v>1509</v>
      </c>
      <c r="O1822">
        <v>2021</v>
      </c>
    </row>
    <row r="1823" spans="1:15" hidden="1">
      <c r="A1823" t="s">
        <v>497</v>
      </c>
      <c r="B1823" t="s">
        <v>1487</v>
      </c>
      <c r="C1823" t="s">
        <v>1351</v>
      </c>
      <c r="D1823" t="s">
        <v>1362</v>
      </c>
      <c r="F1823" t="s">
        <v>1354</v>
      </c>
      <c r="G1823" t="s">
        <v>473</v>
      </c>
      <c r="H1823" t="s">
        <v>473</v>
      </c>
      <c r="I1823" s="122" t="s">
        <v>573</v>
      </c>
      <c r="J1823" t="str">
        <f t="shared" si="35"/>
        <v>Scope 3Business travel- landCars (by market segment)Dual purpose 4X4Plug-in Hybrid Electric Vehiclekm</v>
      </c>
      <c r="K1823" t="str">
        <f>CONCATENATE(B1823," ",D1823," ",F1823," ",H1823)</f>
        <v>Business travel- land Dual purpose 4X4 Plug-in Hybrid Electric Vehicle km</v>
      </c>
      <c r="L1823" s="125">
        <v>0.10700999999999999</v>
      </c>
      <c r="M1823" t="s">
        <v>1514</v>
      </c>
      <c r="N1823" t="s">
        <v>1509</v>
      </c>
      <c r="O1823">
        <v>2021</v>
      </c>
    </row>
    <row r="1824" spans="1:15" hidden="1">
      <c r="A1824" t="s">
        <v>497</v>
      </c>
      <c r="B1824" t="s">
        <v>1487</v>
      </c>
      <c r="C1824" t="s">
        <v>1351</v>
      </c>
      <c r="D1824" t="s">
        <v>1362</v>
      </c>
      <c r="F1824" t="s">
        <v>1354</v>
      </c>
      <c r="G1824" t="s">
        <v>1353</v>
      </c>
      <c r="H1824" t="s">
        <v>1353</v>
      </c>
      <c r="I1824" t="s">
        <v>573</v>
      </c>
      <c r="J1824" t="str">
        <f t="shared" si="35"/>
        <v>Scope 3Business travel- landCars (by market segment)Dual purpose 4X4Plug-in Hybrid Electric Vehiclemiles</v>
      </c>
      <c r="K1824" t="str">
        <f>CONCATENATE(D1824," ",F1824," ",H1824)</f>
        <v>Dual purpose 4X4 Plug-in Hybrid Electric Vehicle miles</v>
      </c>
      <c r="L1824" s="125">
        <v>0.17222000000000001</v>
      </c>
      <c r="M1824" t="s">
        <v>1514</v>
      </c>
      <c r="N1824" t="s">
        <v>1509</v>
      </c>
      <c r="O1824">
        <v>2021</v>
      </c>
    </row>
    <row r="1825" spans="1:15" hidden="1">
      <c r="A1825" t="s">
        <v>497</v>
      </c>
      <c r="B1825" t="s">
        <v>1487</v>
      </c>
      <c r="C1825" t="s">
        <v>1351</v>
      </c>
      <c r="D1825" s="122" t="s">
        <v>1362</v>
      </c>
      <c r="E1825" s="122"/>
      <c r="F1825" s="122" t="s">
        <v>1355</v>
      </c>
      <c r="G1825" s="122" t="s">
        <v>473</v>
      </c>
      <c r="H1825" s="122" t="s">
        <v>473</v>
      </c>
      <c r="I1825" s="122" t="s">
        <v>573</v>
      </c>
      <c r="J1825" t="str">
        <f t="shared" si="35"/>
        <v>Scope 3Business travel- landCars (by market segment)Dual purpose 4X4Battery Electric Vehiclekm</v>
      </c>
      <c r="K1825" t="str">
        <f>CONCATENATE(B1825," ",D1825," ",F1825," ",H1825)</f>
        <v>Business travel- land Dual purpose 4X4 Battery Electric Vehicle km</v>
      </c>
      <c r="L1825" s="125">
        <v>6.8189999999999987E-2</v>
      </c>
      <c r="M1825" t="s">
        <v>1514</v>
      </c>
      <c r="N1825" t="s">
        <v>1509</v>
      </c>
      <c r="O1825">
        <v>2021</v>
      </c>
    </row>
    <row r="1826" spans="1:15" hidden="1">
      <c r="A1826" t="s">
        <v>497</v>
      </c>
      <c r="B1826" t="s">
        <v>1487</v>
      </c>
      <c r="C1826" t="s">
        <v>1351</v>
      </c>
      <c r="D1826" t="s">
        <v>1362</v>
      </c>
      <c r="F1826" t="s">
        <v>1355</v>
      </c>
      <c r="G1826" t="s">
        <v>1353</v>
      </c>
      <c r="H1826" t="s">
        <v>1353</v>
      </c>
      <c r="I1826" t="s">
        <v>573</v>
      </c>
      <c r="J1826" t="str">
        <f t="shared" si="35"/>
        <v>Scope 3Business travel- landCars (by market segment)Dual purpose 4X4Battery Electric Vehiclemiles</v>
      </c>
      <c r="K1826" t="str">
        <f>CONCATENATE(D1826," ",F1826," ",H1826)</f>
        <v>Dual purpose 4X4 Battery Electric Vehicle miles</v>
      </c>
      <c r="L1826" s="125">
        <v>0.10972999999999999</v>
      </c>
      <c r="M1826" t="s">
        <v>1514</v>
      </c>
      <c r="N1826" t="s">
        <v>1509</v>
      </c>
      <c r="O1826">
        <v>2021</v>
      </c>
    </row>
    <row r="1827" spans="1:15" hidden="1">
      <c r="A1827" t="s">
        <v>497</v>
      </c>
      <c r="B1827" t="s">
        <v>1487</v>
      </c>
      <c r="C1827" t="s">
        <v>1351</v>
      </c>
      <c r="D1827" t="s">
        <v>1363</v>
      </c>
      <c r="F1827" t="s">
        <v>142</v>
      </c>
      <c r="G1827" t="s">
        <v>473</v>
      </c>
      <c r="H1827" t="s">
        <v>473</v>
      </c>
      <c r="I1827" t="s">
        <v>573</v>
      </c>
      <c r="J1827" t="str">
        <f t="shared" si="35"/>
        <v>Scope 3Business travel- landCars (by market segment)MPVDieselkm</v>
      </c>
      <c r="K1827" t="str">
        <f>CONCATENATE(B1827," ",D1827," ",F1827," ",H1827)</f>
        <v>Business travel- land MPV Diesel km</v>
      </c>
      <c r="L1827" s="125">
        <v>0.17502999999999999</v>
      </c>
      <c r="M1827" t="s">
        <v>1514</v>
      </c>
      <c r="N1827" t="s">
        <v>1509</v>
      </c>
      <c r="O1827">
        <v>2021</v>
      </c>
    </row>
    <row r="1828" spans="1:15" hidden="1">
      <c r="A1828" t="s">
        <v>497</v>
      </c>
      <c r="B1828" t="s">
        <v>1487</v>
      </c>
      <c r="C1828" t="s">
        <v>1351</v>
      </c>
      <c r="D1828" t="s">
        <v>1363</v>
      </c>
      <c r="F1828" t="s">
        <v>142</v>
      </c>
      <c r="G1828" t="s">
        <v>1353</v>
      </c>
      <c r="H1828" t="s">
        <v>1353</v>
      </c>
      <c r="I1828" t="s">
        <v>573</v>
      </c>
      <c r="J1828" t="str">
        <f t="shared" si="35"/>
        <v>Scope 3Business travel- landCars (by market segment)MPVDieselmiles</v>
      </c>
      <c r="K1828" t="str">
        <f>CONCATENATE(D1828," ",F1828," ",H1828)</f>
        <v>MPV Diesel miles</v>
      </c>
      <c r="L1828" s="125">
        <v>0.28170000000000001</v>
      </c>
      <c r="M1828" t="s">
        <v>1514</v>
      </c>
      <c r="N1828" t="s">
        <v>1509</v>
      </c>
      <c r="O1828">
        <v>2021</v>
      </c>
    </row>
    <row r="1829" spans="1:15" hidden="1">
      <c r="A1829" t="s">
        <v>497</v>
      </c>
      <c r="B1829" t="s">
        <v>1487</v>
      </c>
      <c r="C1829" t="s">
        <v>1351</v>
      </c>
      <c r="D1829" t="s">
        <v>1363</v>
      </c>
      <c r="F1829" t="s">
        <v>211</v>
      </c>
      <c r="G1829" t="s">
        <v>473</v>
      </c>
      <c r="H1829" t="s">
        <v>473</v>
      </c>
      <c r="I1829" t="s">
        <v>573</v>
      </c>
      <c r="J1829" t="str">
        <f t="shared" si="35"/>
        <v>Scope 3Business travel- landCars (by market segment)MPVPetrolkm</v>
      </c>
      <c r="K1829" t="str">
        <f>CONCATENATE(B1829," ",D1829," ",F1829," ",H1829)</f>
        <v>Business travel- land MPV Petrol km</v>
      </c>
      <c r="L1829" s="125">
        <v>0.19478999999999999</v>
      </c>
      <c r="M1829" t="s">
        <v>1514</v>
      </c>
      <c r="N1829" t="s">
        <v>1509</v>
      </c>
      <c r="O1829">
        <v>2021</v>
      </c>
    </row>
    <row r="1830" spans="1:15" hidden="1">
      <c r="A1830" t="s">
        <v>497</v>
      </c>
      <c r="B1830" t="s">
        <v>1487</v>
      </c>
      <c r="C1830" t="s">
        <v>1351</v>
      </c>
      <c r="D1830" t="s">
        <v>1363</v>
      </c>
      <c r="F1830" t="s">
        <v>211</v>
      </c>
      <c r="G1830" t="s">
        <v>1353</v>
      </c>
      <c r="H1830" t="s">
        <v>1353</v>
      </c>
      <c r="I1830" t="s">
        <v>573</v>
      </c>
      <c r="J1830" t="str">
        <f t="shared" si="35"/>
        <v>Scope 3Business travel- landCars (by market segment)MPVPetrolmiles</v>
      </c>
      <c r="K1830" t="str">
        <f>CONCATENATE(D1830," ",F1830," ",H1830)</f>
        <v>MPV Petrol miles</v>
      </c>
      <c r="L1830" s="125">
        <v>0.31349000000000005</v>
      </c>
      <c r="M1830" t="s">
        <v>1514</v>
      </c>
      <c r="N1830" t="s">
        <v>1509</v>
      </c>
      <c r="O1830">
        <v>2021</v>
      </c>
    </row>
    <row r="1831" spans="1:15" hidden="1">
      <c r="A1831" t="s">
        <v>497</v>
      </c>
      <c r="B1831" t="s">
        <v>1487</v>
      </c>
      <c r="C1831" t="s">
        <v>1351</v>
      </c>
      <c r="D1831" t="s">
        <v>1363</v>
      </c>
      <c r="F1831" t="s">
        <v>212</v>
      </c>
      <c r="G1831" t="s">
        <v>473</v>
      </c>
      <c r="H1831" t="s">
        <v>473</v>
      </c>
      <c r="I1831" t="s">
        <v>573</v>
      </c>
      <c r="J1831" t="str">
        <f t="shared" si="35"/>
        <v>Scope 3Business travel- landCars (by market segment)MPVUnknownkm</v>
      </c>
      <c r="K1831" t="str">
        <f>CONCATENATE(B1831," ",D1831," ",F1831," ",H1831)</f>
        <v>Business travel- land MPV Unknown km</v>
      </c>
      <c r="L1831" s="125">
        <v>0.18031</v>
      </c>
      <c r="M1831" t="s">
        <v>1514</v>
      </c>
      <c r="N1831" t="s">
        <v>1509</v>
      </c>
      <c r="O1831">
        <v>2021</v>
      </c>
    </row>
    <row r="1832" spans="1:15" hidden="1">
      <c r="A1832" t="s">
        <v>497</v>
      </c>
      <c r="B1832" t="s">
        <v>1487</v>
      </c>
      <c r="C1832" t="s">
        <v>1351</v>
      </c>
      <c r="D1832" t="s">
        <v>1363</v>
      </c>
      <c r="F1832" t="s">
        <v>212</v>
      </c>
      <c r="G1832" t="s">
        <v>1353</v>
      </c>
      <c r="H1832" t="s">
        <v>1353</v>
      </c>
      <c r="I1832" t="s">
        <v>573</v>
      </c>
      <c r="J1832" t="str">
        <f t="shared" si="35"/>
        <v>Scope 3Business travel- landCars (by market segment)MPVUnknownmiles</v>
      </c>
      <c r="K1832" t="str">
        <f>CONCATENATE(D1832," ",F1832," ",H1832)</f>
        <v>MPV Unknown miles</v>
      </c>
      <c r="L1832" s="125">
        <v>0.29017999999999999</v>
      </c>
      <c r="M1832" t="s">
        <v>1514</v>
      </c>
      <c r="N1832" t="s">
        <v>1509</v>
      </c>
      <c r="O1832">
        <v>2021</v>
      </c>
    </row>
    <row r="1833" spans="1:15" hidden="1">
      <c r="A1833" t="s">
        <v>497</v>
      </c>
      <c r="B1833" t="s">
        <v>1487</v>
      </c>
      <c r="C1833" t="s">
        <v>1351</v>
      </c>
      <c r="D1833" t="s">
        <v>1363</v>
      </c>
      <c r="F1833" t="s">
        <v>1354</v>
      </c>
      <c r="G1833" t="s">
        <v>473</v>
      </c>
      <c r="H1833" t="s">
        <v>473</v>
      </c>
      <c r="I1833" t="s">
        <v>573</v>
      </c>
      <c r="J1833" t="str">
        <f t="shared" si="35"/>
        <v>Scope 3Business travel- landCars (by market segment)MPVPlug-in Hybrid Electric Vehiclekm</v>
      </c>
      <c r="K1833" t="str">
        <f>CONCATENATE(B1833," ",D1833," ",F1833," ",H1833)</f>
        <v>Business travel- land MPV Plug-in Hybrid Electric Vehicle km</v>
      </c>
      <c r="L1833" s="125" t="s">
        <v>720</v>
      </c>
      <c r="M1833" t="s">
        <v>1514</v>
      </c>
      <c r="N1833" t="s">
        <v>1509</v>
      </c>
      <c r="O1833">
        <v>2021</v>
      </c>
    </row>
    <row r="1834" spans="1:15" hidden="1">
      <c r="A1834" t="s">
        <v>497</v>
      </c>
      <c r="B1834" t="s">
        <v>1487</v>
      </c>
      <c r="C1834" t="s">
        <v>1351</v>
      </c>
      <c r="D1834" t="s">
        <v>1363</v>
      </c>
      <c r="F1834" t="s">
        <v>1354</v>
      </c>
      <c r="G1834" t="s">
        <v>1353</v>
      </c>
      <c r="H1834" t="s">
        <v>1353</v>
      </c>
      <c r="I1834" t="s">
        <v>573</v>
      </c>
      <c r="J1834" t="str">
        <f t="shared" si="35"/>
        <v>Scope 3Business travel- landCars (by market segment)MPVPlug-in Hybrid Electric Vehiclemiles</v>
      </c>
      <c r="K1834" t="str">
        <f>CONCATENATE(D1834," ",F1834," ",H1834)</f>
        <v>MPV Plug-in Hybrid Electric Vehicle miles</v>
      </c>
      <c r="L1834" s="125" t="s">
        <v>720</v>
      </c>
      <c r="M1834" t="s">
        <v>1514</v>
      </c>
      <c r="N1834" t="s">
        <v>1509</v>
      </c>
      <c r="O1834">
        <v>2021</v>
      </c>
    </row>
    <row r="1835" spans="1:15" hidden="1">
      <c r="A1835" t="s">
        <v>497</v>
      </c>
      <c r="B1835" t="s">
        <v>1487</v>
      </c>
      <c r="C1835" t="s">
        <v>1351</v>
      </c>
      <c r="D1835" t="s">
        <v>1363</v>
      </c>
      <c r="F1835" t="s">
        <v>1355</v>
      </c>
      <c r="G1835" t="s">
        <v>473</v>
      </c>
      <c r="H1835" t="s">
        <v>473</v>
      </c>
      <c r="I1835" t="s">
        <v>573</v>
      </c>
      <c r="J1835" t="str">
        <f t="shared" si="35"/>
        <v>Scope 3Business travel- landCars (by market segment)MPVBattery Electric Vehiclekm</v>
      </c>
      <c r="K1835" t="str">
        <f>CONCATENATE(B1835," ",D1835," ",F1835," ",H1835)</f>
        <v>Business travel- land MPV Battery Electric Vehicle km</v>
      </c>
      <c r="L1835" s="125">
        <v>6.9069999999999993E-2</v>
      </c>
      <c r="M1835" t="s">
        <v>1514</v>
      </c>
      <c r="N1835" t="s">
        <v>1509</v>
      </c>
      <c r="O1835">
        <v>2021</v>
      </c>
    </row>
    <row r="1836" spans="1:15" hidden="1">
      <c r="A1836" t="s">
        <v>497</v>
      </c>
      <c r="B1836" t="s">
        <v>1487</v>
      </c>
      <c r="C1836" t="s">
        <v>1351</v>
      </c>
      <c r="D1836" t="s">
        <v>1363</v>
      </c>
      <c r="F1836" t="s">
        <v>1355</v>
      </c>
      <c r="G1836" t="s">
        <v>1353</v>
      </c>
      <c r="H1836" t="s">
        <v>1353</v>
      </c>
      <c r="I1836" t="s">
        <v>573</v>
      </c>
      <c r="J1836" t="str">
        <f t="shared" si="35"/>
        <v>Scope 3Business travel- landCars (by market segment)MPVBattery Electric Vehiclemiles</v>
      </c>
      <c r="K1836" t="str">
        <f>CONCATENATE(D1836," ",F1836," ",H1836)</f>
        <v>MPV Battery Electric Vehicle miles</v>
      </c>
      <c r="L1836" s="125">
        <v>0.11117</v>
      </c>
      <c r="M1836" t="s">
        <v>1514</v>
      </c>
      <c r="N1836" t="s">
        <v>1509</v>
      </c>
      <c r="O1836">
        <v>2021</v>
      </c>
    </row>
    <row r="1837" spans="1:15" hidden="1">
      <c r="A1837" t="s">
        <v>497</v>
      </c>
      <c r="B1837" t="s">
        <v>1487</v>
      </c>
      <c r="C1837" t="s">
        <v>1364</v>
      </c>
      <c r="D1837" t="s">
        <v>216</v>
      </c>
      <c r="F1837" t="s">
        <v>142</v>
      </c>
      <c r="G1837" t="s">
        <v>473</v>
      </c>
      <c r="H1837" t="s">
        <v>473</v>
      </c>
      <c r="I1837" t="s">
        <v>573</v>
      </c>
      <c r="J1837" t="str">
        <f t="shared" si="35"/>
        <v>Scope 3Business travel- landCars (by size)Small carDieselkm</v>
      </c>
      <c r="K1837" t="str">
        <f>CONCATENATE(B1837," ",D1837," ",F1837," ",H1837)</f>
        <v>Business travel- land Small car Diesel km</v>
      </c>
      <c r="L1837" s="125">
        <v>0.13758000000000001</v>
      </c>
      <c r="M1837" t="s">
        <v>1514</v>
      </c>
      <c r="N1837" t="s">
        <v>1509</v>
      </c>
      <c r="O1837">
        <v>2021</v>
      </c>
    </row>
    <row r="1838" spans="1:15" hidden="1">
      <c r="A1838" t="s">
        <v>497</v>
      </c>
      <c r="B1838" t="s">
        <v>1487</v>
      </c>
      <c r="C1838" t="s">
        <v>1364</v>
      </c>
      <c r="D1838" t="s">
        <v>216</v>
      </c>
      <c r="F1838" t="s">
        <v>142</v>
      </c>
      <c r="G1838" t="s">
        <v>1353</v>
      </c>
      <c r="H1838" t="s">
        <v>1353</v>
      </c>
      <c r="I1838" t="s">
        <v>573</v>
      </c>
      <c r="J1838" t="str">
        <f t="shared" si="35"/>
        <v>Scope 3Business travel- landCars (by size)Small carDieselmiles</v>
      </c>
      <c r="K1838" t="str">
        <f>CONCATENATE(D1838," ",F1838," ",H1838)</f>
        <v>Small car Diesel miles</v>
      </c>
      <c r="L1838" s="125">
        <v>0.22143000000000002</v>
      </c>
      <c r="M1838" t="s">
        <v>1514</v>
      </c>
      <c r="N1838" t="s">
        <v>1509</v>
      </c>
      <c r="O1838">
        <v>2021</v>
      </c>
    </row>
    <row r="1839" spans="1:15" hidden="1">
      <c r="A1839" t="s">
        <v>497</v>
      </c>
      <c r="B1839" t="s">
        <v>1487</v>
      </c>
      <c r="C1839" t="s">
        <v>1364</v>
      </c>
      <c r="D1839" t="s">
        <v>216</v>
      </c>
      <c r="F1839" t="s">
        <v>211</v>
      </c>
      <c r="G1839" t="s">
        <v>473</v>
      </c>
      <c r="H1839" t="s">
        <v>473</v>
      </c>
      <c r="I1839" t="s">
        <v>573</v>
      </c>
      <c r="J1839" t="str">
        <f t="shared" si="35"/>
        <v>Scope 3Business travel- landCars (by size)Small carPetrolkm</v>
      </c>
      <c r="K1839" t="str">
        <f>CONCATENATE(B1839," ",D1839," ",F1839," ",H1839)</f>
        <v>Business travel- land Small car Petrol km</v>
      </c>
      <c r="L1839" s="125">
        <v>0.14946000000000001</v>
      </c>
      <c r="M1839" t="s">
        <v>1514</v>
      </c>
      <c r="N1839" t="s">
        <v>1509</v>
      </c>
      <c r="O1839">
        <v>2021</v>
      </c>
    </row>
    <row r="1840" spans="1:15" hidden="1">
      <c r="A1840" t="s">
        <v>497</v>
      </c>
      <c r="B1840" t="s">
        <v>1487</v>
      </c>
      <c r="C1840" t="s">
        <v>1364</v>
      </c>
      <c r="D1840" t="s">
        <v>216</v>
      </c>
      <c r="F1840" t="s">
        <v>211</v>
      </c>
      <c r="G1840" t="s">
        <v>1353</v>
      </c>
      <c r="H1840" t="s">
        <v>1353</v>
      </c>
      <c r="I1840" t="s">
        <v>573</v>
      </c>
      <c r="J1840" t="str">
        <f t="shared" si="35"/>
        <v>Scope 3Business travel- landCars (by size)Small carPetrolmiles</v>
      </c>
      <c r="K1840" t="str">
        <f>CONCATENATE(D1840," ",F1840," ",H1840)</f>
        <v>Small car Petrol miles</v>
      </c>
      <c r="L1840" s="125">
        <v>0.24052000000000001</v>
      </c>
      <c r="M1840" t="s">
        <v>1514</v>
      </c>
      <c r="N1840" t="s">
        <v>1509</v>
      </c>
      <c r="O1840">
        <v>2021</v>
      </c>
    </row>
    <row r="1841" spans="1:15" hidden="1">
      <c r="A1841" t="s">
        <v>497</v>
      </c>
      <c r="B1841" t="s">
        <v>1487</v>
      </c>
      <c r="C1841" t="s">
        <v>1364</v>
      </c>
      <c r="D1841" t="s">
        <v>216</v>
      </c>
      <c r="F1841" t="s">
        <v>219</v>
      </c>
      <c r="G1841" t="s">
        <v>473</v>
      </c>
      <c r="H1841" t="s">
        <v>473</v>
      </c>
      <c r="I1841" t="s">
        <v>573</v>
      </c>
      <c r="J1841" t="str">
        <f t="shared" si="35"/>
        <v>Scope 3Business travel- landCars (by size)Small carHybridkm</v>
      </c>
      <c r="K1841" t="str">
        <f>CONCATENATE(B1841," ",D1841," ",F1841," ",H1841)</f>
        <v>Business travel- land Small car Hybrid km</v>
      </c>
      <c r="L1841" s="125">
        <v>0.10494000000000001</v>
      </c>
      <c r="M1841" t="s">
        <v>1514</v>
      </c>
      <c r="N1841" t="s">
        <v>1509</v>
      </c>
      <c r="O1841">
        <v>2021</v>
      </c>
    </row>
    <row r="1842" spans="1:15" hidden="1">
      <c r="A1842" t="s">
        <v>497</v>
      </c>
      <c r="B1842" t="s">
        <v>1487</v>
      </c>
      <c r="C1842" t="s">
        <v>1364</v>
      </c>
      <c r="D1842" t="s">
        <v>216</v>
      </c>
      <c r="F1842" t="s">
        <v>219</v>
      </c>
      <c r="G1842" t="s">
        <v>1353</v>
      </c>
      <c r="H1842" t="s">
        <v>1353</v>
      </c>
      <c r="I1842" t="s">
        <v>573</v>
      </c>
      <c r="J1842" t="str">
        <f t="shared" si="35"/>
        <v>Scope 3Business travel- landCars (by size)Small carHybridmiles</v>
      </c>
      <c r="K1842" t="str">
        <f>CONCATENATE(D1842," ",F1842," ",H1842)</f>
        <v>Small car Hybrid miles</v>
      </c>
      <c r="L1842" s="125">
        <v>0.16889000000000001</v>
      </c>
      <c r="M1842" t="s">
        <v>1514</v>
      </c>
      <c r="N1842" t="s">
        <v>1509</v>
      </c>
      <c r="O1842">
        <v>2021</v>
      </c>
    </row>
    <row r="1843" spans="1:15" hidden="1">
      <c r="A1843" t="s">
        <v>497</v>
      </c>
      <c r="B1843" t="s">
        <v>1487</v>
      </c>
      <c r="C1843" t="s">
        <v>1364</v>
      </c>
      <c r="D1843" t="s">
        <v>216</v>
      </c>
      <c r="F1843" t="s">
        <v>10</v>
      </c>
      <c r="G1843" t="s">
        <v>473</v>
      </c>
      <c r="H1843" t="s">
        <v>473</v>
      </c>
      <c r="I1843" t="s">
        <v>573</v>
      </c>
      <c r="J1843" t="str">
        <f t="shared" si="35"/>
        <v>Scope 3Business travel- landCars (by size)Small carCNGkm</v>
      </c>
      <c r="K1843" t="str">
        <f>CONCATENATE(B1843," ",D1843," ",F1843," ",H1843)</f>
        <v>Business travel- land Small car CNG km</v>
      </c>
      <c r="L1843" s="125"/>
      <c r="M1843" t="s">
        <v>1514</v>
      </c>
      <c r="N1843" t="s">
        <v>1509</v>
      </c>
      <c r="O1843">
        <v>2021</v>
      </c>
    </row>
    <row r="1844" spans="1:15" hidden="1">
      <c r="A1844" t="s">
        <v>497</v>
      </c>
      <c r="B1844" t="s">
        <v>1487</v>
      </c>
      <c r="C1844" t="s">
        <v>1364</v>
      </c>
      <c r="D1844" t="s">
        <v>216</v>
      </c>
      <c r="F1844" t="s">
        <v>10</v>
      </c>
      <c r="G1844" t="s">
        <v>1353</v>
      </c>
      <c r="H1844" t="s">
        <v>1353</v>
      </c>
      <c r="I1844" t="s">
        <v>573</v>
      </c>
      <c r="J1844" t="str">
        <f t="shared" si="35"/>
        <v>Scope 3Business travel- landCars (by size)Small carCNGmiles</v>
      </c>
      <c r="K1844" t="str">
        <f>CONCATENATE(D1844," ",F1844," ",H1844)</f>
        <v>Small car CNG miles</v>
      </c>
      <c r="L1844" s="125"/>
      <c r="M1844" t="s">
        <v>1514</v>
      </c>
      <c r="N1844" t="s">
        <v>1509</v>
      </c>
      <c r="O1844">
        <v>2021</v>
      </c>
    </row>
    <row r="1845" spans="1:15" hidden="1">
      <c r="A1845" t="s">
        <v>497</v>
      </c>
      <c r="B1845" t="s">
        <v>1487</v>
      </c>
      <c r="C1845" t="s">
        <v>1364</v>
      </c>
      <c r="D1845" t="s">
        <v>216</v>
      </c>
      <c r="F1845" t="s">
        <v>12</v>
      </c>
      <c r="G1845" t="s">
        <v>473</v>
      </c>
      <c r="H1845" t="s">
        <v>473</v>
      </c>
      <c r="I1845" t="s">
        <v>573</v>
      </c>
      <c r="J1845" t="str">
        <f t="shared" si="35"/>
        <v>Scope 3Business travel- landCars (by size)Small carLPGkm</v>
      </c>
      <c r="K1845" t="str">
        <f>CONCATENATE(B1845," ",D1845," ",F1845," ",H1845)</f>
        <v>Business travel- land Small car LPG km</v>
      </c>
      <c r="L1845" s="125"/>
      <c r="M1845" t="s">
        <v>1514</v>
      </c>
      <c r="N1845" t="s">
        <v>1509</v>
      </c>
      <c r="O1845">
        <v>2021</v>
      </c>
    </row>
    <row r="1846" spans="1:15" hidden="1">
      <c r="A1846" t="s">
        <v>497</v>
      </c>
      <c r="B1846" t="s">
        <v>1487</v>
      </c>
      <c r="C1846" t="s">
        <v>1364</v>
      </c>
      <c r="D1846" t="s">
        <v>216</v>
      </c>
      <c r="F1846" t="s">
        <v>12</v>
      </c>
      <c r="G1846" t="s">
        <v>1353</v>
      </c>
      <c r="H1846" t="s">
        <v>1353</v>
      </c>
      <c r="I1846" t="s">
        <v>573</v>
      </c>
      <c r="J1846" t="str">
        <f t="shared" si="35"/>
        <v>Scope 3Business travel- landCars (by size)Small carLPGmiles</v>
      </c>
      <c r="K1846" t="str">
        <f>CONCATENATE(D1846," ",F1846," ",H1846)</f>
        <v>Small car LPG miles</v>
      </c>
      <c r="L1846" s="125"/>
      <c r="M1846" t="s">
        <v>1514</v>
      </c>
      <c r="N1846" t="s">
        <v>1509</v>
      </c>
      <c r="O1846">
        <v>2021</v>
      </c>
    </row>
    <row r="1847" spans="1:15" hidden="1">
      <c r="A1847" t="s">
        <v>497</v>
      </c>
      <c r="B1847" t="s">
        <v>1487</v>
      </c>
      <c r="C1847" t="s">
        <v>1364</v>
      </c>
      <c r="D1847" t="s">
        <v>216</v>
      </c>
      <c r="F1847" t="s">
        <v>212</v>
      </c>
      <c r="G1847" t="s">
        <v>473</v>
      </c>
      <c r="H1847" t="s">
        <v>473</v>
      </c>
      <c r="I1847" t="s">
        <v>573</v>
      </c>
      <c r="J1847" t="str">
        <f t="shared" si="35"/>
        <v>Scope 3Business travel- landCars (by size)Small carUnknownkm</v>
      </c>
      <c r="K1847" t="str">
        <f>CONCATENATE(B1847," ",D1847," ",F1847," ",H1847)</f>
        <v>Business travel- land Small car Unknown km</v>
      </c>
      <c r="L1847" s="125">
        <v>0.14549000000000001</v>
      </c>
      <c r="M1847" t="s">
        <v>1514</v>
      </c>
      <c r="N1847" t="s">
        <v>1509</v>
      </c>
      <c r="O1847">
        <v>2021</v>
      </c>
    </row>
    <row r="1848" spans="1:15" hidden="1">
      <c r="A1848" t="s">
        <v>497</v>
      </c>
      <c r="B1848" t="s">
        <v>1487</v>
      </c>
      <c r="C1848" t="s">
        <v>1364</v>
      </c>
      <c r="D1848" t="s">
        <v>216</v>
      </c>
      <c r="F1848" t="s">
        <v>212</v>
      </c>
      <c r="G1848" t="s">
        <v>1353</v>
      </c>
      <c r="H1848" t="s">
        <v>1353</v>
      </c>
      <c r="I1848" t="s">
        <v>573</v>
      </c>
      <c r="J1848" t="str">
        <f t="shared" si="35"/>
        <v>Scope 3Business travel- landCars (by size)Small carUnknownmiles</v>
      </c>
      <c r="K1848" t="str">
        <f>CONCATENATE(D1848," ",F1848," ",H1848)</f>
        <v>Small car Unknown miles</v>
      </c>
      <c r="L1848" s="125">
        <v>0.23414000000000001</v>
      </c>
      <c r="M1848" t="s">
        <v>1514</v>
      </c>
      <c r="N1848" t="s">
        <v>1509</v>
      </c>
      <c r="O1848">
        <v>2021</v>
      </c>
    </row>
    <row r="1849" spans="1:15" hidden="1">
      <c r="A1849" t="s">
        <v>497</v>
      </c>
      <c r="B1849" t="s">
        <v>1487</v>
      </c>
      <c r="C1849" t="s">
        <v>1364</v>
      </c>
      <c r="D1849" t="s">
        <v>216</v>
      </c>
      <c r="F1849" t="s">
        <v>1354</v>
      </c>
      <c r="G1849" t="s">
        <v>473</v>
      </c>
      <c r="H1849" t="s">
        <v>473</v>
      </c>
      <c r="I1849" t="s">
        <v>573</v>
      </c>
      <c r="J1849" t="str">
        <f t="shared" si="35"/>
        <v>Scope 3Business travel- landCars (by size)Small carPlug-in Hybrid Electric Vehiclekm</v>
      </c>
      <c r="K1849" t="str">
        <f>CONCATENATE(B1849," ",D1849," ",F1849," ",H1849)</f>
        <v>Business travel- land Small car Plug-in Hybrid Electric Vehicle km</v>
      </c>
      <c r="L1849" s="125">
        <v>5.568E-2</v>
      </c>
      <c r="M1849" t="s">
        <v>1514</v>
      </c>
      <c r="N1849" t="s">
        <v>1509</v>
      </c>
      <c r="O1849">
        <v>2021</v>
      </c>
    </row>
    <row r="1850" spans="1:15" hidden="1">
      <c r="A1850" t="s">
        <v>497</v>
      </c>
      <c r="B1850" t="s">
        <v>1487</v>
      </c>
      <c r="C1850" t="s">
        <v>1364</v>
      </c>
      <c r="D1850" t="s">
        <v>216</v>
      </c>
      <c r="F1850" t="s">
        <v>1354</v>
      </c>
      <c r="G1850" t="s">
        <v>1353</v>
      </c>
      <c r="H1850" t="s">
        <v>1353</v>
      </c>
      <c r="I1850" t="s">
        <v>573</v>
      </c>
      <c r="J1850" t="str">
        <f t="shared" si="35"/>
        <v>Scope 3Business travel- landCars (by size)Small carPlug-in Hybrid Electric Vehiclemiles</v>
      </c>
      <c r="K1850" t="str">
        <f>CONCATENATE(D1850," ",F1850," ",H1850)</f>
        <v>Small car Plug-in Hybrid Electric Vehicle miles</v>
      </c>
      <c r="L1850" s="125">
        <v>8.9610000000000009E-2</v>
      </c>
      <c r="M1850" t="s">
        <v>1514</v>
      </c>
      <c r="N1850" t="s">
        <v>1509</v>
      </c>
      <c r="O1850">
        <v>2021</v>
      </c>
    </row>
    <row r="1851" spans="1:15" hidden="1">
      <c r="A1851" t="s">
        <v>497</v>
      </c>
      <c r="B1851" t="s">
        <v>1487</v>
      </c>
      <c r="C1851" t="s">
        <v>1364</v>
      </c>
      <c r="D1851" t="s">
        <v>216</v>
      </c>
      <c r="F1851" t="s">
        <v>1355</v>
      </c>
      <c r="G1851" t="s">
        <v>473</v>
      </c>
      <c r="H1851" t="s">
        <v>473</v>
      </c>
      <c r="I1851" t="s">
        <v>573</v>
      </c>
      <c r="J1851" t="str">
        <f t="shared" si="35"/>
        <v>Scope 3Business travel- landCars (by size)Small carBattery Electric Vehiclekm</v>
      </c>
      <c r="K1851" t="str">
        <f>CONCATENATE(B1851," ",D1851," ",F1851," ",H1851)</f>
        <v>Business travel- land Small car Battery Electric Vehicle km</v>
      </c>
      <c r="L1851" s="125">
        <v>4.5649999999999996E-2</v>
      </c>
      <c r="M1851" t="s">
        <v>1514</v>
      </c>
      <c r="N1851" t="s">
        <v>1509</v>
      </c>
      <c r="O1851">
        <v>2021</v>
      </c>
    </row>
    <row r="1852" spans="1:15" hidden="1">
      <c r="A1852" t="s">
        <v>497</v>
      </c>
      <c r="B1852" t="s">
        <v>1487</v>
      </c>
      <c r="C1852" t="s">
        <v>1364</v>
      </c>
      <c r="D1852" t="s">
        <v>216</v>
      </c>
      <c r="F1852" t="s">
        <v>1355</v>
      </c>
      <c r="G1852" t="s">
        <v>1353</v>
      </c>
      <c r="H1852" t="s">
        <v>1353</v>
      </c>
      <c r="I1852" t="s">
        <v>573</v>
      </c>
      <c r="J1852" t="str">
        <f t="shared" si="35"/>
        <v>Scope 3Business travel- landCars (by size)Small carBattery Electric Vehiclemiles</v>
      </c>
      <c r="K1852" t="str">
        <f>CONCATENATE(D1852," ",F1852," ",H1852)</f>
        <v>Small car Battery Electric Vehicle miles</v>
      </c>
      <c r="L1852" s="125">
        <v>7.3480000000000004E-2</v>
      </c>
      <c r="M1852" t="s">
        <v>1514</v>
      </c>
      <c r="N1852" t="s">
        <v>1509</v>
      </c>
      <c r="O1852">
        <v>2021</v>
      </c>
    </row>
    <row r="1853" spans="1:15" hidden="1">
      <c r="A1853" t="s">
        <v>497</v>
      </c>
      <c r="B1853" t="s">
        <v>1487</v>
      </c>
      <c r="C1853" t="s">
        <v>1364</v>
      </c>
      <c r="D1853" t="s">
        <v>137</v>
      </c>
      <c r="F1853" t="s">
        <v>142</v>
      </c>
      <c r="G1853" t="s">
        <v>473</v>
      </c>
      <c r="H1853" t="s">
        <v>473</v>
      </c>
      <c r="I1853" t="s">
        <v>573</v>
      </c>
      <c r="J1853" t="str">
        <f t="shared" si="35"/>
        <v>Scope 3Business travel- landCars (by size)Medium carDieselkm</v>
      </c>
      <c r="K1853" t="str">
        <f>CONCATENATE(B1853," ",D1853," ",F1853," ",H1853)</f>
        <v>Business travel- land Medium car Diesel km</v>
      </c>
      <c r="L1853" s="125">
        <v>0.16496</v>
      </c>
      <c r="M1853" t="s">
        <v>1514</v>
      </c>
      <c r="N1853" t="s">
        <v>1509</v>
      </c>
      <c r="O1853">
        <v>2021</v>
      </c>
    </row>
    <row r="1854" spans="1:15" hidden="1">
      <c r="A1854" t="s">
        <v>497</v>
      </c>
      <c r="B1854" t="s">
        <v>1487</v>
      </c>
      <c r="C1854" t="s">
        <v>1364</v>
      </c>
      <c r="D1854" t="s">
        <v>137</v>
      </c>
      <c r="F1854" t="s">
        <v>142</v>
      </c>
      <c r="G1854" t="s">
        <v>1353</v>
      </c>
      <c r="H1854" t="s">
        <v>1353</v>
      </c>
      <c r="I1854" t="s">
        <v>573</v>
      </c>
      <c r="J1854" t="str">
        <f t="shared" si="35"/>
        <v>Scope 3Business travel- landCars (by size)Medium carDieselmiles</v>
      </c>
      <c r="K1854" t="str">
        <f>CONCATENATE(D1854," ",F1854," ",H1854)</f>
        <v>Medium car Diesel miles</v>
      </c>
      <c r="L1854" s="125">
        <v>0.26549</v>
      </c>
      <c r="M1854" t="s">
        <v>1514</v>
      </c>
      <c r="N1854" t="s">
        <v>1509</v>
      </c>
      <c r="O1854">
        <v>2021</v>
      </c>
    </row>
    <row r="1855" spans="1:15" hidden="1">
      <c r="A1855" t="s">
        <v>497</v>
      </c>
      <c r="B1855" t="s">
        <v>1487</v>
      </c>
      <c r="C1855" t="s">
        <v>1364</v>
      </c>
      <c r="D1855" t="s">
        <v>137</v>
      </c>
      <c r="F1855" t="s">
        <v>211</v>
      </c>
      <c r="G1855" t="s">
        <v>473</v>
      </c>
      <c r="H1855" t="s">
        <v>473</v>
      </c>
      <c r="I1855" t="s">
        <v>573</v>
      </c>
      <c r="J1855" t="str">
        <f t="shared" si="35"/>
        <v>Scope 3Business travel- landCars (by size)Medium carPetrolkm</v>
      </c>
      <c r="K1855" t="str">
        <f>CONCATENATE(B1855," ",D1855," ",F1855," ",H1855)</f>
        <v>Business travel- land Medium car Petrol km</v>
      </c>
      <c r="L1855" s="125">
        <v>0.18784999999999999</v>
      </c>
      <c r="M1855" t="s">
        <v>1514</v>
      </c>
      <c r="N1855" t="s">
        <v>1509</v>
      </c>
      <c r="O1855">
        <v>2021</v>
      </c>
    </row>
    <row r="1856" spans="1:15" hidden="1">
      <c r="A1856" t="s">
        <v>497</v>
      </c>
      <c r="B1856" t="s">
        <v>1487</v>
      </c>
      <c r="C1856" t="s">
        <v>1364</v>
      </c>
      <c r="D1856" t="s">
        <v>137</v>
      </c>
      <c r="F1856" t="s">
        <v>211</v>
      </c>
      <c r="G1856" t="s">
        <v>1353</v>
      </c>
      <c r="H1856" t="s">
        <v>1353</v>
      </c>
      <c r="I1856" t="s">
        <v>573</v>
      </c>
      <c r="J1856" t="str">
        <f t="shared" si="35"/>
        <v>Scope 3Business travel- landCars (by size)Medium carPetrolmiles</v>
      </c>
      <c r="K1856" t="str">
        <f>CONCATENATE(D1856," ",F1856," ",H1856)</f>
        <v>Medium car Petrol miles</v>
      </c>
      <c r="L1856" s="125">
        <v>0.30231000000000002</v>
      </c>
      <c r="M1856" t="s">
        <v>1514</v>
      </c>
      <c r="N1856" t="s">
        <v>1509</v>
      </c>
      <c r="O1856">
        <v>2021</v>
      </c>
    </row>
    <row r="1857" spans="1:15" hidden="1">
      <c r="A1857" t="s">
        <v>497</v>
      </c>
      <c r="B1857" t="s">
        <v>1487</v>
      </c>
      <c r="C1857" t="s">
        <v>1364</v>
      </c>
      <c r="D1857" t="s">
        <v>137</v>
      </c>
      <c r="F1857" t="s">
        <v>219</v>
      </c>
      <c r="G1857" t="s">
        <v>473</v>
      </c>
      <c r="H1857" t="s">
        <v>473</v>
      </c>
      <c r="I1857" t="s">
        <v>573</v>
      </c>
      <c r="J1857" t="str">
        <f t="shared" si="35"/>
        <v>Scope 3Business travel- landCars (by size)Medium carHybridkm</v>
      </c>
      <c r="K1857" t="str">
        <f>CONCATENATE(B1857," ",D1857," ",F1857," ",H1857)</f>
        <v>Business travel- land Medium car Hybrid km</v>
      </c>
      <c r="L1857" s="125">
        <v>0.10957</v>
      </c>
      <c r="M1857" t="s">
        <v>1514</v>
      </c>
      <c r="N1857" t="s">
        <v>1509</v>
      </c>
      <c r="O1857">
        <v>2021</v>
      </c>
    </row>
    <row r="1858" spans="1:15" hidden="1">
      <c r="A1858" t="s">
        <v>497</v>
      </c>
      <c r="B1858" t="s">
        <v>1487</v>
      </c>
      <c r="C1858" t="s">
        <v>1364</v>
      </c>
      <c r="D1858" t="s">
        <v>137</v>
      </c>
      <c r="F1858" t="s">
        <v>219</v>
      </c>
      <c r="G1858" t="s">
        <v>1353</v>
      </c>
      <c r="H1858" t="s">
        <v>1353</v>
      </c>
      <c r="I1858" t="s">
        <v>573</v>
      </c>
      <c r="J1858" t="str">
        <f t="shared" si="35"/>
        <v>Scope 3Business travel- landCars (by size)Medium carHybridmiles</v>
      </c>
      <c r="K1858" t="str">
        <f>CONCATENATE(D1858," ",F1858," ",H1858)</f>
        <v>Medium car Hybrid miles</v>
      </c>
      <c r="L1858" s="125">
        <v>0.17635000000000001</v>
      </c>
      <c r="M1858" t="s">
        <v>1514</v>
      </c>
      <c r="N1858" t="s">
        <v>1509</v>
      </c>
      <c r="O1858">
        <v>2021</v>
      </c>
    </row>
    <row r="1859" spans="1:15" hidden="1">
      <c r="A1859" t="s">
        <v>497</v>
      </c>
      <c r="B1859" t="s">
        <v>1487</v>
      </c>
      <c r="C1859" t="s">
        <v>1364</v>
      </c>
      <c r="D1859" t="s">
        <v>137</v>
      </c>
      <c r="F1859" t="s">
        <v>10</v>
      </c>
      <c r="G1859" t="s">
        <v>473</v>
      </c>
      <c r="H1859" t="s">
        <v>473</v>
      </c>
      <c r="I1859" t="s">
        <v>573</v>
      </c>
      <c r="J1859" t="str">
        <f t="shared" ref="J1859:J1922" si="36">CONCATENATE(A1859,B1859,C1859,D1859,E1859,F1859,G1859)</f>
        <v>Scope 3Business travel- landCars (by size)Medium carCNGkm</v>
      </c>
      <c r="K1859" t="str">
        <f>CONCATENATE(B1859," ",D1859," ",F1859," ",H1859)</f>
        <v>Business travel- land Medium car CNG km</v>
      </c>
      <c r="L1859" s="125">
        <v>0.15948999999999999</v>
      </c>
      <c r="M1859" t="s">
        <v>1514</v>
      </c>
      <c r="N1859" t="s">
        <v>1509</v>
      </c>
      <c r="O1859">
        <v>2021</v>
      </c>
    </row>
    <row r="1860" spans="1:15" hidden="1">
      <c r="A1860" t="s">
        <v>497</v>
      </c>
      <c r="B1860" t="s">
        <v>1487</v>
      </c>
      <c r="C1860" t="s">
        <v>1364</v>
      </c>
      <c r="D1860" t="s">
        <v>137</v>
      </c>
      <c r="F1860" t="s">
        <v>10</v>
      </c>
      <c r="G1860" t="s">
        <v>1353</v>
      </c>
      <c r="H1860" t="s">
        <v>1353</v>
      </c>
      <c r="I1860" t="s">
        <v>573</v>
      </c>
      <c r="J1860" t="str">
        <f t="shared" si="36"/>
        <v>Scope 3Business travel- landCars (by size)Medium carCNGmiles</v>
      </c>
      <c r="K1860" t="str">
        <f>CONCATENATE(D1860," ",F1860," ",H1860)</f>
        <v>Medium car CNG miles</v>
      </c>
      <c r="L1860" s="125">
        <v>0.25666999999999995</v>
      </c>
      <c r="M1860" t="s">
        <v>1514</v>
      </c>
      <c r="N1860" t="s">
        <v>1509</v>
      </c>
      <c r="O1860">
        <v>2021</v>
      </c>
    </row>
    <row r="1861" spans="1:15" hidden="1">
      <c r="A1861" t="s">
        <v>497</v>
      </c>
      <c r="B1861" t="s">
        <v>1487</v>
      </c>
      <c r="C1861" t="s">
        <v>1364</v>
      </c>
      <c r="D1861" t="s">
        <v>137</v>
      </c>
      <c r="F1861" t="s">
        <v>12</v>
      </c>
      <c r="G1861" t="s">
        <v>473</v>
      </c>
      <c r="H1861" t="s">
        <v>473</v>
      </c>
      <c r="I1861" t="s">
        <v>573</v>
      </c>
      <c r="J1861" t="str">
        <f t="shared" si="36"/>
        <v>Scope 3Business travel- landCars (by size)Medium carLPGkm</v>
      </c>
      <c r="K1861" t="str">
        <f>CONCATENATE(B1861," ",D1861," ",F1861," ",H1861)</f>
        <v>Business travel- land Medium car LPG km</v>
      </c>
      <c r="L1861" s="125">
        <v>0.17927000000000001</v>
      </c>
      <c r="M1861" t="s">
        <v>1514</v>
      </c>
      <c r="N1861" t="s">
        <v>1509</v>
      </c>
      <c r="O1861">
        <v>2021</v>
      </c>
    </row>
    <row r="1862" spans="1:15" hidden="1">
      <c r="A1862" t="s">
        <v>497</v>
      </c>
      <c r="B1862" t="s">
        <v>1487</v>
      </c>
      <c r="C1862" t="s">
        <v>1364</v>
      </c>
      <c r="D1862" t="s">
        <v>137</v>
      </c>
      <c r="F1862" t="s">
        <v>12</v>
      </c>
      <c r="G1862" t="s">
        <v>1353</v>
      </c>
      <c r="H1862" t="s">
        <v>1353</v>
      </c>
      <c r="I1862" t="s">
        <v>573</v>
      </c>
      <c r="J1862" t="str">
        <f t="shared" si="36"/>
        <v>Scope 3Business travel- landCars (by size)Medium carLPGmiles</v>
      </c>
      <c r="K1862" t="str">
        <f>CONCATENATE(D1862," ",F1862," ",H1862)</f>
        <v>Medium car LPG miles</v>
      </c>
      <c r="L1862" s="125">
        <v>0.28849000000000002</v>
      </c>
      <c r="M1862" t="s">
        <v>1514</v>
      </c>
      <c r="N1862" t="s">
        <v>1509</v>
      </c>
      <c r="O1862">
        <v>2021</v>
      </c>
    </row>
    <row r="1863" spans="1:15" hidden="1">
      <c r="A1863" t="s">
        <v>497</v>
      </c>
      <c r="B1863" t="s">
        <v>1487</v>
      </c>
      <c r="C1863" t="s">
        <v>1364</v>
      </c>
      <c r="D1863" t="s">
        <v>137</v>
      </c>
      <c r="F1863" t="s">
        <v>212</v>
      </c>
      <c r="G1863" t="s">
        <v>473</v>
      </c>
      <c r="H1863" t="s">
        <v>473</v>
      </c>
      <c r="I1863" t="s">
        <v>573</v>
      </c>
      <c r="J1863" t="str">
        <f t="shared" si="36"/>
        <v>Scope 3Business travel- landCars (by size)Medium carUnknownkm</v>
      </c>
      <c r="K1863" t="str">
        <f>CONCATENATE(B1863," ",D1863," ",F1863," ",H1863)</f>
        <v>Business travel- land Medium car Unknown km</v>
      </c>
      <c r="L1863" s="125">
        <v>0.17562</v>
      </c>
      <c r="M1863" t="s">
        <v>1514</v>
      </c>
      <c r="N1863" t="s">
        <v>1509</v>
      </c>
      <c r="O1863">
        <v>2021</v>
      </c>
    </row>
    <row r="1864" spans="1:15" hidden="1">
      <c r="A1864" t="s">
        <v>497</v>
      </c>
      <c r="B1864" t="s">
        <v>1487</v>
      </c>
      <c r="C1864" t="s">
        <v>1364</v>
      </c>
      <c r="D1864" t="s">
        <v>137</v>
      </c>
      <c r="F1864" t="s">
        <v>212</v>
      </c>
      <c r="G1864" t="s">
        <v>1353</v>
      </c>
      <c r="H1864" t="s">
        <v>1353</v>
      </c>
      <c r="I1864" t="s">
        <v>573</v>
      </c>
      <c r="J1864" t="str">
        <f t="shared" si="36"/>
        <v>Scope 3Business travel- landCars (by size)Medium carUnknownmiles</v>
      </c>
      <c r="K1864" t="str">
        <f>CONCATENATE(D1864," ",F1864," ",H1864)</f>
        <v>Medium car Unknown miles</v>
      </c>
      <c r="L1864" s="125">
        <v>0.28263000000000005</v>
      </c>
      <c r="M1864" t="s">
        <v>1514</v>
      </c>
      <c r="N1864" t="s">
        <v>1509</v>
      </c>
      <c r="O1864">
        <v>2021</v>
      </c>
    </row>
    <row r="1865" spans="1:15" hidden="1">
      <c r="A1865" t="s">
        <v>497</v>
      </c>
      <c r="B1865" t="s">
        <v>1487</v>
      </c>
      <c r="C1865" t="s">
        <v>1364</v>
      </c>
      <c r="D1865" t="s">
        <v>137</v>
      </c>
      <c r="F1865" t="s">
        <v>1354</v>
      </c>
      <c r="G1865" t="s">
        <v>473</v>
      </c>
      <c r="H1865" t="s">
        <v>473</v>
      </c>
      <c r="I1865" t="s">
        <v>573</v>
      </c>
      <c r="J1865" t="str">
        <f t="shared" si="36"/>
        <v>Scope 3Business travel- landCars (by size)Medium carPlug-in Hybrid Electric Vehiclekm</v>
      </c>
      <c r="K1865" t="str">
        <f>CONCATENATE(B1865," ",D1865," ",F1865," ",H1865)</f>
        <v>Business travel- land Medium car Plug-in Hybrid Electric Vehicle km</v>
      </c>
      <c r="L1865" s="125">
        <v>9.0970000000000009E-2</v>
      </c>
      <c r="M1865" t="s">
        <v>1514</v>
      </c>
      <c r="N1865" t="s">
        <v>1509</v>
      </c>
      <c r="O1865">
        <v>2021</v>
      </c>
    </row>
    <row r="1866" spans="1:15" hidden="1">
      <c r="A1866" t="s">
        <v>497</v>
      </c>
      <c r="B1866" t="s">
        <v>1487</v>
      </c>
      <c r="C1866" t="s">
        <v>1364</v>
      </c>
      <c r="D1866" t="s">
        <v>137</v>
      </c>
      <c r="F1866" t="s">
        <v>1354</v>
      </c>
      <c r="G1866" t="s">
        <v>1353</v>
      </c>
      <c r="H1866" t="s">
        <v>1353</v>
      </c>
      <c r="I1866" t="s">
        <v>573</v>
      </c>
      <c r="J1866" t="str">
        <f t="shared" si="36"/>
        <v>Scope 3Business travel- landCars (by size)Medium carPlug-in Hybrid Electric Vehiclemiles</v>
      </c>
      <c r="K1866" t="str">
        <f>CONCATENATE(D1866," ",F1866," ",H1866)</f>
        <v>Medium car Plug-in Hybrid Electric Vehicle miles</v>
      </c>
      <c r="L1866" s="125">
        <v>0.14638999999999999</v>
      </c>
      <c r="M1866" t="s">
        <v>1514</v>
      </c>
      <c r="N1866" t="s">
        <v>1509</v>
      </c>
      <c r="O1866">
        <v>2021</v>
      </c>
    </row>
    <row r="1867" spans="1:15" hidden="1">
      <c r="A1867" t="s">
        <v>497</v>
      </c>
      <c r="B1867" t="s">
        <v>1487</v>
      </c>
      <c r="C1867" t="s">
        <v>1364</v>
      </c>
      <c r="D1867" t="s">
        <v>137</v>
      </c>
      <c r="F1867" t="s">
        <v>1355</v>
      </c>
      <c r="G1867" t="s">
        <v>473</v>
      </c>
      <c r="H1867" t="s">
        <v>473</v>
      </c>
      <c r="I1867" t="s">
        <v>573</v>
      </c>
      <c r="J1867" t="str">
        <f t="shared" si="36"/>
        <v>Scope 3Business travel- landCars (by size)Medium carBattery Electric Vehiclekm</v>
      </c>
      <c r="K1867" t="str">
        <f>CONCATENATE(B1867," ",D1867," ",F1867," ",H1867)</f>
        <v>Business travel- land Medium car Battery Electric Vehicle km</v>
      </c>
      <c r="L1867" s="125">
        <v>5.2539999999999996E-2</v>
      </c>
      <c r="M1867" t="s">
        <v>1514</v>
      </c>
      <c r="N1867" t="s">
        <v>1509</v>
      </c>
      <c r="O1867">
        <v>2021</v>
      </c>
    </row>
    <row r="1868" spans="1:15" hidden="1">
      <c r="A1868" t="s">
        <v>497</v>
      </c>
      <c r="B1868" t="s">
        <v>1487</v>
      </c>
      <c r="C1868" t="s">
        <v>1364</v>
      </c>
      <c r="D1868" t="s">
        <v>137</v>
      </c>
      <c r="F1868" t="s">
        <v>1355</v>
      </c>
      <c r="G1868" t="s">
        <v>1353</v>
      </c>
      <c r="H1868" t="s">
        <v>1353</v>
      </c>
      <c r="I1868" t="s">
        <v>573</v>
      </c>
      <c r="J1868" t="str">
        <f t="shared" si="36"/>
        <v>Scope 3Business travel- landCars (by size)Medium carBattery Electric Vehiclemiles</v>
      </c>
      <c r="K1868" t="str">
        <f>CONCATENATE(D1868," ",F1868," ",H1868)</f>
        <v>Medium car Battery Electric Vehicle miles</v>
      </c>
      <c r="L1868" s="125">
        <v>8.455E-2</v>
      </c>
      <c r="M1868" t="s">
        <v>1514</v>
      </c>
      <c r="N1868" t="s">
        <v>1509</v>
      </c>
      <c r="O1868">
        <v>2021</v>
      </c>
    </row>
    <row r="1869" spans="1:15" hidden="1">
      <c r="A1869" t="s">
        <v>497</v>
      </c>
      <c r="B1869" t="s">
        <v>1487</v>
      </c>
      <c r="C1869" t="s">
        <v>1364</v>
      </c>
      <c r="D1869" t="s">
        <v>217</v>
      </c>
      <c r="F1869" t="s">
        <v>142</v>
      </c>
      <c r="G1869" t="s">
        <v>473</v>
      </c>
      <c r="H1869" t="s">
        <v>473</v>
      </c>
      <c r="I1869" t="s">
        <v>573</v>
      </c>
      <c r="J1869" t="str">
        <f t="shared" si="36"/>
        <v>Scope 3Business travel- landCars (by size)Large carDieselkm</v>
      </c>
      <c r="K1869" t="str">
        <f>CONCATENATE(B1869," ",D1869," ",F1869," ",H1869)</f>
        <v>Business travel- land Large car Diesel km</v>
      </c>
      <c r="L1869" s="125">
        <v>0.20721000000000001</v>
      </c>
      <c r="M1869" t="s">
        <v>1514</v>
      </c>
      <c r="N1869" t="s">
        <v>1509</v>
      </c>
      <c r="O1869">
        <v>2021</v>
      </c>
    </row>
    <row r="1870" spans="1:15" hidden="1">
      <c r="A1870" t="s">
        <v>497</v>
      </c>
      <c r="B1870" t="s">
        <v>1487</v>
      </c>
      <c r="C1870" t="s">
        <v>1364</v>
      </c>
      <c r="D1870" t="s">
        <v>217</v>
      </c>
      <c r="F1870" t="s">
        <v>142</v>
      </c>
      <c r="G1870" t="s">
        <v>1353</v>
      </c>
      <c r="H1870" t="s">
        <v>1353</v>
      </c>
      <c r="I1870" t="s">
        <v>573</v>
      </c>
      <c r="J1870" t="str">
        <f t="shared" si="36"/>
        <v>Scope 3Business travel- landCars (by size)Large carDieselmiles</v>
      </c>
      <c r="K1870" t="str">
        <f>CONCATENATE(D1870," ",F1870," ",H1870)</f>
        <v>Large car Diesel miles</v>
      </c>
      <c r="L1870" s="125">
        <v>0.33348</v>
      </c>
      <c r="M1870" t="s">
        <v>1514</v>
      </c>
      <c r="N1870" t="s">
        <v>1509</v>
      </c>
      <c r="O1870">
        <v>2021</v>
      </c>
    </row>
    <row r="1871" spans="1:15" hidden="1">
      <c r="A1871" t="s">
        <v>497</v>
      </c>
      <c r="B1871" t="s">
        <v>1487</v>
      </c>
      <c r="C1871" t="s">
        <v>1364</v>
      </c>
      <c r="D1871" t="s">
        <v>217</v>
      </c>
      <c r="F1871" t="s">
        <v>211</v>
      </c>
      <c r="G1871" t="s">
        <v>473</v>
      </c>
      <c r="H1871" t="s">
        <v>473</v>
      </c>
      <c r="I1871" t="s">
        <v>573</v>
      </c>
      <c r="J1871" t="str">
        <f t="shared" si="36"/>
        <v>Scope 3Business travel- landCars (by size)Large carPetrolkm</v>
      </c>
      <c r="K1871" t="str">
        <f>CONCATENATE(B1871," ",D1871," ",F1871," ",H1871)</f>
        <v>Business travel- land Large car Petrol km</v>
      </c>
      <c r="L1871" s="125">
        <v>0.27909</v>
      </c>
      <c r="M1871" t="s">
        <v>1514</v>
      </c>
      <c r="N1871" t="s">
        <v>1509</v>
      </c>
      <c r="O1871">
        <v>2021</v>
      </c>
    </row>
    <row r="1872" spans="1:15" hidden="1">
      <c r="A1872" t="s">
        <v>497</v>
      </c>
      <c r="B1872" t="s">
        <v>1487</v>
      </c>
      <c r="C1872" t="s">
        <v>1364</v>
      </c>
      <c r="D1872" t="s">
        <v>217</v>
      </c>
      <c r="F1872" t="s">
        <v>211</v>
      </c>
      <c r="G1872" t="s">
        <v>1353</v>
      </c>
      <c r="H1872" t="s">
        <v>1353</v>
      </c>
      <c r="I1872" t="s">
        <v>573</v>
      </c>
      <c r="J1872" t="str">
        <f t="shared" si="36"/>
        <v>Scope 3Business travel- landCars (by size)Large carPetrolmiles</v>
      </c>
      <c r="K1872" t="str">
        <f>CONCATENATE(D1872," ",F1872," ",H1872)</f>
        <v>Large car Petrol miles</v>
      </c>
      <c r="L1872" s="125">
        <v>0.44914000000000004</v>
      </c>
      <c r="M1872" t="s">
        <v>1514</v>
      </c>
      <c r="N1872" t="s">
        <v>1509</v>
      </c>
      <c r="O1872">
        <v>2021</v>
      </c>
    </row>
    <row r="1873" spans="1:15" hidden="1">
      <c r="A1873" t="s">
        <v>497</v>
      </c>
      <c r="B1873" t="s">
        <v>1487</v>
      </c>
      <c r="C1873" t="s">
        <v>1364</v>
      </c>
      <c r="D1873" t="s">
        <v>217</v>
      </c>
      <c r="F1873" t="s">
        <v>219</v>
      </c>
      <c r="G1873" t="s">
        <v>473</v>
      </c>
      <c r="H1873" t="s">
        <v>473</v>
      </c>
      <c r="I1873" t="s">
        <v>573</v>
      </c>
      <c r="J1873" t="str">
        <f t="shared" si="36"/>
        <v>Scope 3Business travel- landCars (by size)Large carHybridkm</v>
      </c>
      <c r="K1873" t="str">
        <f>CONCATENATE(B1873," ",D1873," ",F1873," ",H1873)</f>
        <v>Business travel- land Large car Hybrid km</v>
      </c>
      <c r="L1873" s="125">
        <v>0.15151000000000001</v>
      </c>
      <c r="M1873" t="s">
        <v>1514</v>
      </c>
      <c r="N1873" t="s">
        <v>1509</v>
      </c>
      <c r="O1873">
        <v>2021</v>
      </c>
    </row>
    <row r="1874" spans="1:15" hidden="1">
      <c r="A1874" t="s">
        <v>497</v>
      </c>
      <c r="B1874" t="s">
        <v>1487</v>
      </c>
      <c r="C1874" t="s">
        <v>1364</v>
      </c>
      <c r="D1874" t="s">
        <v>217</v>
      </c>
      <c r="F1874" t="s">
        <v>219</v>
      </c>
      <c r="G1874" t="s">
        <v>1353</v>
      </c>
      <c r="H1874" t="s">
        <v>1353</v>
      </c>
      <c r="I1874" t="s">
        <v>573</v>
      </c>
      <c r="J1874" t="str">
        <f t="shared" si="36"/>
        <v>Scope 3Business travel- landCars (by size)Large carHybridmiles</v>
      </c>
      <c r="K1874" t="str">
        <f>CONCATENATE(D1874," ",F1874," ",H1874)</f>
        <v>Large car Hybrid miles</v>
      </c>
      <c r="L1874" s="125">
        <v>0.24382000000000001</v>
      </c>
      <c r="M1874" t="s">
        <v>1514</v>
      </c>
      <c r="N1874" t="s">
        <v>1509</v>
      </c>
      <c r="O1874">
        <v>2021</v>
      </c>
    </row>
    <row r="1875" spans="1:15" hidden="1">
      <c r="A1875" t="s">
        <v>497</v>
      </c>
      <c r="B1875" t="s">
        <v>1487</v>
      </c>
      <c r="C1875" t="s">
        <v>1364</v>
      </c>
      <c r="D1875" t="s">
        <v>217</v>
      </c>
      <c r="F1875" t="s">
        <v>10</v>
      </c>
      <c r="G1875" t="s">
        <v>473</v>
      </c>
      <c r="H1875" t="s">
        <v>473</v>
      </c>
      <c r="I1875" t="s">
        <v>573</v>
      </c>
      <c r="J1875" t="str">
        <f t="shared" si="36"/>
        <v>Scope 3Business travel- landCars (by size)Large carCNGkm</v>
      </c>
      <c r="K1875" t="str">
        <f>CONCATENATE(B1875," ",D1875," ",F1875," ",H1875)</f>
        <v>Business travel- land Large car CNG km</v>
      </c>
      <c r="L1875" s="125">
        <v>0.23626</v>
      </c>
      <c r="M1875" t="s">
        <v>1514</v>
      </c>
      <c r="N1875" t="s">
        <v>1509</v>
      </c>
      <c r="O1875">
        <v>2021</v>
      </c>
    </row>
    <row r="1876" spans="1:15" hidden="1">
      <c r="A1876" t="s">
        <v>497</v>
      </c>
      <c r="B1876" t="s">
        <v>1487</v>
      </c>
      <c r="C1876" t="s">
        <v>1364</v>
      </c>
      <c r="D1876" t="s">
        <v>217</v>
      </c>
      <c r="F1876" t="s">
        <v>10</v>
      </c>
      <c r="G1876" t="s">
        <v>1353</v>
      </c>
      <c r="H1876" t="s">
        <v>1353</v>
      </c>
      <c r="I1876" t="s">
        <v>573</v>
      </c>
      <c r="J1876" t="str">
        <f t="shared" si="36"/>
        <v>Scope 3Business travel- landCars (by size)Large carCNGmiles</v>
      </c>
      <c r="K1876" t="str">
        <f>CONCATENATE(D1876," ",F1876," ",H1876)</f>
        <v>Large car CNG miles</v>
      </c>
      <c r="L1876" s="125">
        <v>0.38022999999999996</v>
      </c>
      <c r="M1876" t="s">
        <v>1514</v>
      </c>
      <c r="N1876" t="s">
        <v>1509</v>
      </c>
      <c r="O1876">
        <v>2021</v>
      </c>
    </row>
    <row r="1877" spans="1:15" hidden="1">
      <c r="A1877" t="s">
        <v>497</v>
      </c>
      <c r="B1877" t="s">
        <v>1487</v>
      </c>
      <c r="C1877" t="s">
        <v>1364</v>
      </c>
      <c r="D1877" t="s">
        <v>217</v>
      </c>
      <c r="F1877" t="s">
        <v>12</v>
      </c>
      <c r="G1877" t="s">
        <v>473</v>
      </c>
      <c r="H1877" t="s">
        <v>473</v>
      </c>
      <c r="I1877" t="s">
        <v>573</v>
      </c>
      <c r="J1877" t="str">
        <f t="shared" si="36"/>
        <v>Scope 3Business travel- landCars (by size)Large carLPGkm</v>
      </c>
      <c r="K1877" t="str">
        <f>CONCATENATE(B1877," ",D1877," ",F1877," ",H1877)</f>
        <v>Business travel- land Large car LPG km</v>
      </c>
      <c r="L1877" s="125">
        <v>0.26643</v>
      </c>
      <c r="M1877" t="s">
        <v>1514</v>
      </c>
      <c r="N1877" t="s">
        <v>1509</v>
      </c>
      <c r="O1877">
        <v>2021</v>
      </c>
    </row>
    <row r="1878" spans="1:15" hidden="1">
      <c r="A1878" t="s">
        <v>497</v>
      </c>
      <c r="B1878" t="s">
        <v>1487</v>
      </c>
      <c r="C1878" t="s">
        <v>1364</v>
      </c>
      <c r="D1878" t="s">
        <v>217</v>
      </c>
      <c r="F1878" t="s">
        <v>12</v>
      </c>
      <c r="G1878" t="s">
        <v>1353</v>
      </c>
      <c r="H1878" t="s">
        <v>1353</v>
      </c>
      <c r="I1878" t="s">
        <v>573</v>
      </c>
      <c r="J1878" t="str">
        <f t="shared" si="36"/>
        <v>Scope 3Business travel- landCars (by size)Large carLPGmiles</v>
      </c>
      <c r="K1878" t="str">
        <f>CONCATENATE(D1878," ",F1878," ",H1878)</f>
        <v>Large car LPG miles</v>
      </c>
      <c r="L1878" s="125">
        <v>0.42876000000000003</v>
      </c>
      <c r="M1878" t="s">
        <v>1514</v>
      </c>
      <c r="N1878" t="s">
        <v>1509</v>
      </c>
      <c r="O1878">
        <v>2021</v>
      </c>
    </row>
    <row r="1879" spans="1:15" hidden="1">
      <c r="A1879" t="s">
        <v>497</v>
      </c>
      <c r="B1879" t="s">
        <v>1487</v>
      </c>
      <c r="C1879" t="s">
        <v>1364</v>
      </c>
      <c r="D1879" t="s">
        <v>217</v>
      </c>
      <c r="F1879" t="s">
        <v>212</v>
      </c>
      <c r="G1879" t="s">
        <v>473</v>
      </c>
      <c r="H1879" t="s">
        <v>473</v>
      </c>
      <c r="I1879" t="s">
        <v>573</v>
      </c>
      <c r="J1879" t="str">
        <f t="shared" si="36"/>
        <v>Scope 3Business travel- landCars (by size)Large carUnknownkm</v>
      </c>
      <c r="K1879" t="str">
        <f>CONCATENATE(B1879," ",D1879," ",F1879," ",H1879)</f>
        <v>Business travel- land Large car Unknown km</v>
      </c>
      <c r="L1879" s="125">
        <v>0.22597</v>
      </c>
      <c r="M1879" t="s">
        <v>1514</v>
      </c>
      <c r="N1879" t="s">
        <v>1509</v>
      </c>
      <c r="O1879">
        <v>2021</v>
      </c>
    </row>
    <row r="1880" spans="1:15" hidden="1">
      <c r="A1880" t="s">
        <v>497</v>
      </c>
      <c r="B1880" t="s">
        <v>1487</v>
      </c>
      <c r="C1880" t="s">
        <v>1364</v>
      </c>
      <c r="D1880" t="s">
        <v>217</v>
      </c>
      <c r="F1880" t="s">
        <v>212</v>
      </c>
      <c r="G1880" t="s">
        <v>1353</v>
      </c>
      <c r="H1880" t="s">
        <v>1353</v>
      </c>
      <c r="I1880" t="s">
        <v>573</v>
      </c>
      <c r="J1880" t="str">
        <f t="shared" si="36"/>
        <v>Scope 3Business travel- landCars (by size)Large carUnknownmiles</v>
      </c>
      <c r="K1880" t="str">
        <f>CONCATENATE(D1880," ",F1880," ",H1880)</f>
        <v>Large car Unknown miles</v>
      </c>
      <c r="L1880" s="125">
        <v>0.36365999999999998</v>
      </c>
      <c r="M1880" t="s">
        <v>1514</v>
      </c>
      <c r="N1880" t="s">
        <v>1509</v>
      </c>
      <c r="O1880">
        <v>2021</v>
      </c>
    </row>
    <row r="1881" spans="1:15" hidden="1">
      <c r="A1881" t="s">
        <v>497</v>
      </c>
      <c r="B1881" t="s">
        <v>1487</v>
      </c>
      <c r="C1881" t="s">
        <v>1364</v>
      </c>
      <c r="D1881" t="s">
        <v>217</v>
      </c>
      <c r="F1881" t="s">
        <v>1354</v>
      </c>
      <c r="G1881" t="s">
        <v>473</v>
      </c>
      <c r="H1881" t="s">
        <v>473</v>
      </c>
      <c r="I1881" t="s">
        <v>573</v>
      </c>
      <c r="J1881" t="str">
        <f t="shared" si="36"/>
        <v>Scope 3Business travel- landCars (by size)Large carPlug-in Hybrid Electric Vehiclekm</v>
      </c>
      <c r="K1881" t="str">
        <f>CONCATENATE(B1881," ",D1881," ",F1881," ",H1881)</f>
        <v>Business travel- land Large car Plug-in Hybrid Electric Vehicle km</v>
      </c>
      <c r="L1881" s="125">
        <v>0.10492</v>
      </c>
      <c r="M1881" t="s">
        <v>1514</v>
      </c>
      <c r="N1881" t="s">
        <v>1509</v>
      </c>
      <c r="O1881">
        <v>2021</v>
      </c>
    </row>
    <row r="1882" spans="1:15" hidden="1">
      <c r="A1882" t="s">
        <v>497</v>
      </c>
      <c r="B1882" t="s">
        <v>1487</v>
      </c>
      <c r="C1882" t="s">
        <v>1364</v>
      </c>
      <c r="D1882" t="s">
        <v>217</v>
      </c>
      <c r="F1882" t="s">
        <v>1354</v>
      </c>
      <c r="G1882" t="s">
        <v>1353</v>
      </c>
      <c r="H1882" t="s">
        <v>1353</v>
      </c>
      <c r="I1882" t="s">
        <v>573</v>
      </c>
      <c r="J1882" t="str">
        <f t="shared" si="36"/>
        <v>Scope 3Business travel- landCars (by size)Large carPlug-in Hybrid Electric Vehiclemiles</v>
      </c>
      <c r="K1882" t="str">
        <f>CONCATENATE(D1882," ",F1882," ",H1882)</f>
        <v>Large car Plug-in Hybrid Electric Vehicle miles</v>
      </c>
      <c r="L1882" s="125">
        <v>0.16885999999999998</v>
      </c>
      <c r="M1882" t="s">
        <v>1514</v>
      </c>
      <c r="N1882" t="s">
        <v>1509</v>
      </c>
      <c r="O1882">
        <v>2021</v>
      </c>
    </row>
    <row r="1883" spans="1:15" hidden="1">
      <c r="A1883" t="s">
        <v>497</v>
      </c>
      <c r="B1883" t="s">
        <v>1487</v>
      </c>
      <c r="C1883" t="s">
        <v>1364</v>
      </c>
      <c r="D1883" t="s">
        <v>217</v>
      </c>
      <c r="F1883" t="s">
        <v>1355</v>
      </c>
      <c r="G1883" t="s">
        <v>473</v>
      </c>
      <c r="H1883" t="s">
        <v>473</v>
      </c>
      <c r="I1883" t="s">
        <v>573</v>
      </c>
      <c r="J1883" t="str">
        <f t="shared" si="36"/>
        <v>Scope 3Business travel- landCars (by size)Large carBattery Electric Vehiclekm</v>
      </c>
      <c r="K1883" t="str">
        <f>CONCATENATE(B1883," ",D1883," ",F1883," ",H1883)</f>
        <v>Business travel- land Large car Battery Electric Vehicle km</v>
      </c>
      <c r="L1883" s="125">
        <v>6.0660000000000006E-2</v>
      </c>
      <c r="M1883" t="s">
        <v>1514</v>
      </c>
      <c r="N1883" t="s">
        <v>1509</v>
      </c>
      <c r="O1883">
        <v>2021</v>
      </c>
    </row>
    <row r="1884" spans="1:15" hidden="1">
      <c r="A1884" t="s">
        <v>497</v>
      </c>
      <c r="B1884" t="s">
        <v>1487</v>
      </c>
      <c r="C1884" t="s">
        <v>1364</v>
      </c>
      <c r="D1884" t="s">
        <v>217</v>
      </c>
      <c r="F1884" t="s">
        <v>1355</v>
      </c>
      <c r="G1884" t="s">
        <v>1353</v>
      </c>
      <c r="H1884" t="s">
        <v>1353</v>
      </c>
      <c r="I1884" t="s">
        <v>573</v>
      </c>
      <c r="J1884" t="str">
        <f t="shared" si="36"/>
        <v>Scope 3Business travel- landCars (by size)Large carBattery Electric Vehiclemiles</v>
      </c>
      <c r="K1884" t="str">
        <f>CONCATENATE(D1884," ",F1884," ",H1884)</f>
        <v>Large car Battery Electric Vehicle miles</v>
      </c>
      <c r="L1884" s="125">
        <v>9.7619999999999998E-2</v>
      </c>
      <c r="M1884" t="s">
        <v>1514</v>
      </c>
      <c r="N1884" t="s">
        <v>1509</v>
      </c>
      <c r="O1884">
        <v>2021</v>
      </c>
    </row>
    <row r="1885" spans="1:15" hidden="1">
      <c r="A1885" t="s">
        <v>497</v>
      </c>
      <c r="B1885" t="s">
        <v>1487</v>
      </c>
      <c r="C1885" t="s">
        <v>1364</v>
      </c>
      <c r="D1885" t="s">
        <v>218</v>
      </c>
      <c r="F1885" t="s">
        <v>142</v>
      </c>
      <c r="G1885" t="s">
        <v>473</v>
      </c>
      <c r="H1885" t="s">
        <v>473</v>
      </c>
      <c r="I1885" t="s">
        <v>573</v>
      </c>
      <c r="J1885" t="str">
        <f t="shared" si="36"/>
        <v>Scope 3Business travel- landCars (by size)Average carDieselkm</v>
      </c>
      <c r="K1885" t="str">
        <f>CONCATENATE(B1885," ",D1885," ",F1885," ",H1885)</f>
        <v>Business travel- land Average car Diesel km</v>
      </c>
      <c r="L1885" s="125">
        <v>0.16843</v>
      </c>
      <c r="M1885" t="s">
        <v>1514</v>
      </c>
      <c r="N1885" t="s">
        <v>1509</v>
      </c>
      <c r="O1885">
        <v>2021</v>
      </c>
    </row>
    <row r="1886" spans="1:15" hidden="1">
      <c r="A1886" t="s">
        <v>497</v>
      </c>
      <c r="B1886" t="s">
        <v>1487</v>
      </c>
      <c r="C1886" t="s">
        <v>1364</v>
      </c>
      <c r="D1886" t="s">
        <v>218</v>
      </c>
      <c r="F1886" t="s">
        <v>142</v>
      </c>
      <c r="G1886" t="s">
        <v>1353</v>
      </c>
      <c r="H1886" t="s">
        <v>1353</v>
      </c>
      <c r="I1886" t="s">
        <v>573</v>
      </c>
      <c r="J1886" t="str">
        <f t="shared" si="36"/>
        <v>Scope 3Business travel- landCars (by size)Average carDieselmiles</v>
      </c>
      <c r="K1886" t="str">
        <f>CONCATENATE(D1886," ",F1886," ",H1886)</f>
        <v>Average car Diesel miles</v>
      </c>
      <c r="L1886" s="125">
        <v>0.27107999999999999</v>
      </c>
      <c r="M1886" t="s">
        <v>1514</v>
      </c>
      <c r="N1886" t="s">
        <v>1509</v>
      </c>
      <c r="O1886">
        <v>2021</v>
      </c>
    </row>
    <row r="1887" spans="1:15" hidden="1">
      <c r="A1887" t="s">
        <v>497</v>
      </c>
      <c r="B1887" t="s">
        <v>1487</v>
      </c>
      <c r="C1887" t="s">
        <v>1364</v>
      </c>
      <c r="D1887" t="s">
        <v>218</v>
      </c>
      <c r="F1887" t="s">
        <v>211</v>
      </c>
      <c r="G1887" t="s">
        <v>473</v>
      </c>
      <c r="H1887" t="s">
        <v>473</v>
      </c>
      <c r="I1887" t="s">
        <v>573</v>
      </c>
      <c r="J1887" t="str">
        <f t="shared" si="36"/>
        <v>Scope 3Business travel- landCars (by size)Average carPetrolkm</v>
      </c>
      <c r="K1887" t="str">
        <f>CONCATENATE(B1887," ",D1887," ",F1887," ",H1887)</f>
        <v>Business travel- land Average car Petrol km</v>
      </c>
      <c r="L1887" s="125">
        <v>0.17430999999999999</v>
      </c>
      <c r="M1887" t="s">
        <v>1514</v>
      </c>
      <c r="N1887" t="s">
        <v>1509</v>
      </c>
      <c r="O1887">
        <v>2021</v>
      </c>
    </row>
    <row r="1888" spans="1:15" hidden="1">
      <c r="A1888" t="s">
        <v>497</v>
      </c>
      <c r="B1888" t="s">
        <v>1487</v>
      </c>
      <c r="C1888" t="s">
        <v>1364</v>
      </c>
      <c r="D1888" t="s">
        <v>218</v>
      </c>
      <c r="F1888" t="s">
        <v>211</v>
      </c>
      <c r="G1888" t="s">
        <v>1353</v>
      </c>
      <c r="H1888" t="s">
        <v>1353</v>
      </c>
      <c r="I1888" t="s">
        <v>573</v>
      </c>
      <c r="J1888" t="str">
        <f t="shared" si="36"/>
        <v>Scope 3Business travel- landCars (by size)Average carPetrolmiles</v>
      </c>
      <c r="K1888" t="str">
        <f>CONCATENATE(D1888," ",F1888," ",H1888)</f>
        <v>Average car Petrol miles</v>
      </c>
      <c r="L1888" s="125">
        <v>0.28053000000000006</v>
      </c>
      <c r="M1888" t="s">
        <v>1514</v>
      </c>
      <c r="N1888" t="s">
        <v>1509</v>
      </c>
      <c r="O1888">
        <v>2021</v>
      </c>
    </row>
    <row r="1889" spans="1:15" hidden="1">
      <c r="A1889" t="s">
        <v>497</v>
      </c>
      <c r="B1889" t="s">
        <v>1487</v>
      </c>
      <c r="C1889" t="s">
        <v>1364</v>
      </c>
      <c r="D1889" t="s">
        <v>218</v>
      </c>
      <c r="F1889" t="s">
        <v>219</v>
      </c>
      <c r="G1889" t="s">
        <v>473</v>
      </c>
      <c r="H1889" t="s">
        <v>473</v>
      </c>
      <c r="I1889" t="s">
        <v>573</v>
      </c>
      <c r="J1889" t="str">
        <f t="shared" si="36"/>
        <v>Scope 3Business travel- landCars (by size)Average carHybridkm</v>
      </c>
      <c r="K1889" t="str">
        <f>CONCATENATE(B1889," ",D1889," ",F1889," ",H1889)</f>
        <v>Business travel- land Average car Hybrid km</v>
      </c>
      <c r="L1889" s="125">
        <v>0.11952</v>
      </c>
      <c r="M1889" t="s">
        <v>1514</v>
      </c>
      <c r="N1889" t="s">
        <v>1509</v>
      </c>
      <c r="O1889">
        <v>2021</v>
      </c>
    </row>
    <row r="1890" spans="1:15" hidden="1">
      <c r="A1890" t="s">
        <v>497</v>
      </c>
      <c r="B1890" t="s">
        <v>1487</v>
      </c>
      <c r="C1890" t="s">
        <v>1364</v>
      </c>
      <c r="D1890" t="s">
        <v>218</v>
      </c>
      <c r="F1890" t="s">
        <v>219</v>
      </c>
      <c r="G1890" t="s">
        <v>1353</v>
      </c>
      <c r="H1890" t="s">
        <v>1353</v>
      </c>
      <c r="I1890" t="s">
        <v>573</v>
      </c>
      <c r="J1890" t="str">
        <f t="shared" si="36"/>
        <v>Scope 3Business travel- landCars (by size)Average carHybridmiles</v>
      </c>
      <c r="K1890" t="str">
        <f>CONCATENATE(D1890," ",F1890," ",H1890)</f>
        <v>Average car Hybrid miles</v>
      </c>
      <c r="L1890" s="125">
        <v>0.19234000000000001</v>
      </c>
      <c r="M1890" t="s">
        <v>1514</v>
      </c>
      <c r="N1890" t="s">
        <v>1509</v>
      </c>
      <c r="O1890">
        <v>2021</v>
      </c>
    </row>
    <row r="1891" spans="1:15" hidden="1">
      <c r="A1891" t="s">
        <v>497</v>
      </c>
      <c r="B1891" t="s">
        <v>1487</v>
      </c>
      <c r="C1891" t="s">
        <v>1364</v>
      </c>
      <c r="D1891" t="s">
        <v>218</v>
      </c>
      <c r="F1891" t="s">
        <v>10</v>
      </c>
      <c r="G1891" t="s">
        <v>473</v>
      </c>
      <c r="H1891" t="s">
        <v>473</v>
      </c>
      <c r="I1891" t="s">
        <v>573</v>
      </c>
      <c r="J1891" t="str">
        <f t="shared" si="36"/>
        <v>Scope 3Business travel- landCars (by size)Average carCNGkm</v>
      </c>
      <c r="K1891" t="str">
        <f>CONCATENATE(B1891," ",D1891," ",F1891," ",H1891)</f>
        <v>Business travel- land Average car CNG km</v>
      </c>
      <c r="L1891" s="125">
        <v>0.17624000000000001</v>
      </c>
      <c r="M1891" t="s">
        <v>1514</v>
      </c>
      <c r="N1891" t="s">
        <v>1509</v>
      </c>
      <c r="O1891">
        <v>2021</v>
      </c>
    </row>
    <row r="1892" spans="1:15" hidden="1">
      <c r="A1892" t="s">
        <v>497</v>
      </c>
      <c r="B1892" t="s">
        <v>1487</v>
      </c>
      <c r="C1892" t="s">
        <v>1364</v>
      </c>
      <c r="D1892" t="s">
        <v>218</v>
      </c>
      <c r="F1892" t="s">
        <v>10</v>
      </c>
      <c r="G1892" t="s">
        <v>1353</v>
      </c>
      <c r="H1892" t="s">
        <v>1353</v>
      </c>
      <c r="I1892" t="s">
        <v>573</v>
      </c>
      <c r="J1892" t="str">
        <f t="shared" si="36"/>
        <v>Scope 3Business travel- landCars (by size)Average carCNGmiles</v>
      </c>
      <c r="K1892" t="str">
        <f>CONCATENATE(D1892," ",F1892," ",H1892)</f>
        <v>Average car CNG miles</v>
      </c>
      <c r="L1892" s="125">
        <v>0.28361999999999998</v>
      </c>
      <c r="M1892" t="s">
        <v>1514</v>
      </c>
      <c r="N1892" t="s">
        <v>1509</v>
      </c>
      <c r="O1892">
        <v>2021</v>
      </c>
    </row>
    <row r="1893" spans="1:15" hidden="1">
      <c r="A1893" t="s">
        <v>497</v>
      </c>
      <c r="B1893" t="s">
        <v>1487</v>
      </c>
      <c r="C1893" t="s">
        <v>1364</v>
      </c>
      <c r="D1893" t="s">
        <v>218</v>
      </c>
      <c r="F1893" t="s">
        <v>12</v>
      </c>
      <c r="G1893" t="s">
        <v>473</v>
      </c>
      <c r="H1893" t="s">
        <v>473</v>
      </c>
      <c r="I1893" t="s">
        <v>573</v>
      </c>
      <c r="J1893" t="str">
        <f t="shared" si="36"/>
        <v>Scope 3Business travel- landCars (by size)Average carLPGkm</v>
      </c>
      <c r="K1893" t="str">
        <f>CONCATENATE(B1893," ",D1893," ",F1893," ",H1893)</f>
        <v>Business travel- land Average car LPG km</v>
      </c>
      <c r="L1893" s="125">
        <v>0.19828000000000001</v>
      </c>
      <c r="M1893" t="s">
        <v>1514</v>
      </c>
      <c r="N1893" t="s">
        <v>1509</v>
      </c>
      <c r="O1893">
        <v>2021</v>
      </c>
    </row>
    <row r="1894" spans="1:15" hidden="1">
      <c r="A1894" t="s">
        <v>497</v>
      </c>
      <c r="B1894" t="s">
        <v>1487</v>
      </c>
      <c r="C1894" t="s">
        <v>1364</v>
      </c>
      <c r="D1894" t="s">
        <v>218</v>
      </c>
      <c r="F1894" t="s">
        <v>12</v>
      </c>
      <c r="G1894" t="s">
        <v>1353</v>
      </c>
      <c r="H1894" t="s">
        <v>1353</v>
      </c>
      <c r="I1894" t="s">
        <v>573</v>
      </c>
      <c r="J1894" t="str">
        <f t="shared" si="36"/>
        <v>Scope 3Business travel- landCars (by size)Average carLPGmiles</v>
      </c>
      <c r="K1894" t="str">
        <f>CONCATENATE(D1894," ",F1894," ",H1894)</f>
        <v>Average car LPG miles</v>
      </c>
      <c r="L1894" s="125">
        <v>0.31908999999999998</v>
      </c>
      <c r="M1894" t="s">
        <v>1514</v>
      </c>
      <c r="N1894" t="s">
        <v>1509</v>
      </c>
      <c r="O1894">
        <v>2021</v>
      </c>
    </row>
    <row r="1895" spans="1:15" hidden="1">
      <c r="A1895" t="s">
        <v>497</v>
      </c>
      <c r="B1895" t="s">
        <v>1487</v>
      </c>
      <c r="C1895" t="s">
        <v>1364</v>
      </c>
      <c r="D1895" t="s">
        <v>218</v>
      </c>
      <c r="F1895" t="s">
        <v>212</v>
      </c>
      <c r="G1895" t="s">
        <v>473</v>
      </c>
      <c r="H1895" t="s">
        <v>473</v>
      </c>
      <c r="I1895" t="s">
        <v>573</v>
      </c>
      <c r="J1895" t="str">
        <f t="shared" si="36"/>
        <v>Scope 3Business travel- landCars (by size)Average carUnknownkm</v>
      </c>
      <c r="K1895" t="str">
        <f>CONCATENATE(B1895," ",D1895," ",F1895," ",H1895)</f>
        <v>Business travel- land Average car Unknown km</v>
      </c>
      <c r="L1895" s="125">
        <v>0.17147999999999999</v>
      </c>
      <c r="M1895" t="s">
        <v>1514</v>
      </c>
      <c r="N1895" t="s">
        <v>1509</v>
      </c>
      <c r="O1895">
        <v>2021</v>
      </c>
    </row>
    <row r="1896" spans="1:15" hidden="1">
      <c r="A1896" t="s">
        <v>497</v>
      </c>
      <c r="B1896" t="s">
        <v>1487</v>
      </c>
      <c r="C1896" t="s">
        <v>1364</v>
      </c>
      <c r="D1896" t="s">
        <v>218</v>
      </c>
      <c r="F1896" t="s">
        <v>212</v>
      </c>
      <c r="G1896" t="s">
        <v>1353</v>
      </c>
      <c r="H1896" t="s">
        <v>1353</v>
      </c>
      <c r="I1896" t="s">
        <v>573</v>
      </c>
      <c r="J1896" t="str">
        <f t="shared" si="36"/>
        <v>Scope 3Business travel- landCars (by size)Average carUnknownmiles</v>
      </c>
      <c r="K1896" t="str">
        <f>CONCATENATE(D1896," ",F1896," ",H1896)</f>
        <v>Average car Unknown miles</v>
      </c>
      <c r="L1896" s="125">
        <v>0.27595999999999998</v>
      </c>
      <c r="M1896" t="s">
        <v>1514</v>
      </c>
      <c r="N1896" t="s">
        <v>1509</v>
      </c>
      <c r="O1896">
        <v>2021</v>
      </c>
    </row>
    <row r="1897" spans="1:15" hidden="1">
      <c r="A1897" t="s">
        <v>497</v>
      </c>
      <c r="B1897" t="s">
        <v>1487</v>
      </c>
      <c r="C1897" t="s">
        <v>1364</v>
      </c>
      <c r="D1897" t="s">
        <v>218</v>
      </c>
      <c r="F1897" t="s">
        <v>1354</v>
      </c>
      <c r="G1897" t="s">
        <v>473</v>
      </c>
      <c r="H1897" t="s">
        <v>473</v>
      </c>
      <c r="I1897" t="s">
        <v>573</v>
      </c>
      <c r="J1897" t="str">
        <f t="shared" si="36"/>
        <v>Scope 3Business travel- landCars (by size)Average carPlug-in Hybrid Electric Vehiclekm</v>
      </c>
      <c r="K1897" t="str">
        <f>CONCATENATE(B1897," ",D1897," ",F1897," ",H1897)</f>
        <v>Business travel- land Average car Plug-in Hybrid Electric Vehicle km</v>
      </c>
      <c r="L1897" s="125">
        <v>9.6939999999999998E-2</v>
      </c>
      <c r="M1897" t="s">
        <v>1514</v>
      </c>
      <c r="N1897" t="s">
        <v>1509</v>
      </c>
      <c r="O1897">
        <v>2021</v>
      </c>
    </row>
    <row r="1898" spans="1:15" hidden="1">
      <c r="A1898" t="s">
        <v>497</v>
      </c>
      <c r="B1898" t="s">
        <v>1487</v>
      </c>
      <c r="C1898" t="s">
        <v>1364</v>
      </c>
      <c r="D1898" t="s">
        <v>218</v>
      </c>
      <c r="F1898" t="s">
        <v>1354</v>
      </c>
      <c r="G1898" t="s">
        <v>1353</v>
      </c>
      <c r="H1898" t="s">
        <v>1353</v>
      </c>
      <c r="I1898" t="s">
        <v>573</v>
      </c>
      <c r="J1898" t="str">
        <f t="shared" si="36"/>
        <v>Scope 3Business travel- landCars (by size)Average carPlug-in Hybrid Electric Vehiclemiles</v>
      </c>
      <c r="K1898" t="str">
        <f>CONCATENATE(D1898," ",F1898," ",H1898)</f>
        <v>Average car Plug-in Hybrid Electric Vehicle miles</v>
      </c>
      <c r="L1898" s="125">
        <v>0.15600999999999998</v>
      </c>
      <c r="M1898" t="s">
        <v>1514</v>
      </c>
      <c r="N1898" t="s">
        <v>1509</v>
      </c>
      <c r="O1898">
        <v>2021</v>
      </c>
    </row>
    <row r="1899" spans="1:15" hidden="1">
      <c r="A1899" t="s">
        <v>497</v>
      </c>
      <c r="B1899" t="s">
        <v>1487</v>
      </c>
      <c r="C1899" t="s">
        <v>1364</v>
      </c>
      <c r="D1899" t="s">
        <v>218</v>
      </c>
      <c r="F1899" t="s">
        <v>1355</v>
      </c>
      <c r="G1899" t="s">
        <v>473</v>
      </c>
      <c r="H1899" t="s">
        <v>473</v>
      </c>
      <c r="I1899" t="s">
        <v>573</v>
      </c>
      <c r="J1899" t="str">
        <f t="shared" si="36"/>
        <v>Scope 3Business travel- landCars (by size)Average carBattery Electric Vehiclekm</v>
      </c>
      <c r="K1899" t="str">
        <f>CONCATENATE(B1899," ",D1899," ",F1899," ",H1899)</f>
        <v>Business travel- land Average car Battery Electric Vehicle km</v>
      </c>
      <c r="L1899" s="125">
        <v>5.4770000000000006E-2</v>
      </c>
      <c r="M1899" t="s">
        <v>1514</v>
      </c>
      <c r="N1899" t="s">
        <v>1509</v>
      </c>
      <c r="O1899">
        <v>2021</v>
      </c>
    </row>
    <row r="1900" spans="1:15" hidden="1">
      <c r="A1900" t="s">
        <v>497</v>
      </c>
      <c r="B1900" t="s">
        <v>1487</v>
      </c>
      <c r="C1900" t="s">
        <v>1364</v>
      </c>
      <c r="D1900" t="s">
        <v>218</v>
      </c>
      <c r="F1900" t="s">
        <v>1355</v>
      </c>
      <c r="G1900" t="s">
        <v>1353</v>
      </c>
      <c r="H1900" t="s">
        <v>1353</v>
      </c>
      <c r="I1900" t="s">
        <v>573</v>
      </c>
      <c r="J1900" t="str">
        <f t="shared" si="36"/>
        <v>Scope 3Business travel- landCars (by size)Average carBattery Electric Vehiclemiles</v>
      </c>
      <c r="K1900" t="str">
        <f>CONCATENATE(D1900," ",F1900," ",H1900)</f>
        <v>Average car Battery Electric Vehicle miles</v>
      </c>
      <c r="L1900" s="125">
        <v>8.8139999999999996E-2</v>
      </c>
      <c r="M1900" t="s">
        <v>1514</v>
      </c>
      <c r="N1900" t="s">
        <v>1509</v>
      </c>
      <c r="O1900">
        <v>2021</v>
      </c>
    </row>
    <row r="1901" spans="1:15" hidden="1">
      <c r="A1901" t="s">
        <v>497</v>
      </c>
      <c r="B1901" t="s">
        <v>1487</v>
      </c>
      <c r="C1901" t="s">
        <v>220</v>
      </c>
      <c r="D1901" t="s">
        <v>133</v>
      </c>
      <c r="G1901" t="s">
        <v>473</v>
      </c>
      <c r="H1901" t="s">
        <v>473</v>
      </c>
      <c r="I1901" t="s">
        <v>573</v>
      </c>
      <c r="J1901" t="str">
        <f t="shared" si="36"/>
        <v>Scope 3Business travel- landMotorbikeSmallkm</v>
      </c>
      <c r="K1901" t="str">
        <f>CONCATENATE(B1901," ",D1901," ",F1901," ",H1901)</f>
        <v>Business travel- land Small  km</v>
      </c>
      <c r="L1901" s="125">
        <v>8.3060000000000009E-2</v>
      </c>
      <c r="M1901" t="s">
        <v>1514</v>
      </c>
      <c r="N1901" t="s">
        <v>1509</v>
      </c>
      <c r="O1901">
        <v>2021</v>
      </c>
    </row>
    <row r="1902" spans="1:15" hidden="1">
      <c r="A1902" t="s">
        <v>497</v>
      </c>
      <c r="B1902" t="s">
        <v>1487</v>
      </c>
      <c r="C1902" t="s">
        <v>220</v>
      </c>
      <c r="D1902" t="s">
        <v>133</v>
      </c>
      <c r="F1902" t="s">
        <v>220</v>
      </c>
      <c r="G1902" t="s">
        <v>1353</v>
      </c>
      <c r="H1902" t="s">
        <v>1353</v>
      </c>
      <c r="I1902" t="s">
        <v>573</v>
      </c>
      <c r="J1902" t="str">
        <f t="shared" si="36"/>
        <v>Scope 3Business travel- landMotorbikeSmallMotorbikemiles</v>
      </c>
      <c r="K1902" t="str">
        <f>CONCATENATE(D1902," ",F1902," ",H1902)</f>
        <v>Small Motorbike miles</v>
      </c>
      <c r="L1902" s="125">
        <v>0.13369</v>
      </c>
      <c r="M1902" t="s">
        <v>1514</v>
      </c>
      <c r="N1902" t="s">
        <v>1509</v>
      </c>
      <c r="O1902">
        <v>2021</v>
      </c>
    </row>
    <row r="1903" spans="1:15" hidden="1">
      <c r="A1903" t="s">
        <v>497</v>
      </c>
      <c r="B1903" t="s">
        <v>1487</v>
      </c>
      <c r="C1903" t="s">
        <v>220</v>
      </c>
      <c r="D1903" t="s">
        <v>213</v>
      </c>
      <c r="G1903" t="s">
        <v>473</v>
      </c>
      <c r="H1903" t="s">
        <v>473</v>
      </c>
      <c r="I1903" t="s">
        <v>573</v>
      </c>
      <c r="J1903" t="str">
        <f t="shared" si="36"/>
        <v>Scope 3Business travel- landMotorbikeMediumkm</v>
      </c>
      <c r="K1903" t="str">
        <f>CONCATENATE(B1903," ",D1903," ",F1903," ",H1903)</f>
        <v>Business travel- land Medium  km</v>
      </c>
      <c r="L1903" s="125">
        <v>0.1009</v>
      </c>
      <c r="M1903" t="s">
        <v>1514</v>
      </c>
      <c r="N1903" t="s">
        <v>1509</v>
      </c>
      <c r="O1903">
        <v>2021</v>
      </c>
    </row>
    <row r="1904" spans="1:15" hidden="1">
      <c r="A1904" t="s">
        <v>497</v>
      </c>
      <c r="B1904" t="s">
        <v>1487</v>
      </c>
      <c r="C1904" t="s">
        <v>220</v>
      </c>
      <c r="D1904" t="s">
        <v>213</v>
      </c>
      <c r="F1904" t="s">
        <v>220</v>
      </c>
      <c r="G1904" t="s">
        <v>1353</v>
      </c>
      <c r="H1904" t="s">
        <v>1353</v>
      </c>
      <c r="I1904" t="s">
        <v>573</v>
      </c>
      <c r="J1904" t="str">
        <f t="shared" si="36"/>
        <v>Scope 3Business travel- landMotorbikeMediumMotorbikemiles</v>
      </c>
      <c r="K1904" t="str">
        <f>CONCATENATE(D1904," ",F1904," ",H1904)</f>
        <v>Medium Motorbike miles</v>
      </c>
      <c r="L1904" s="125">
        <v>0.16236999999999999</v>
      </c>
      <c r="M1904" t="s">
        <v>1514</v>
      </c>
      <c r="N1904" t="s">
        <v>1509</v>
      </c>
      <c r="O1904">
        <v>2021</v>
      </c>
    </row>
    <row r="1905" spans="1:15" hidden="1">
      <c r="A1905" t="s">
        <v>497</v>
      </c>
      <c r="B1905" t="s">
        <v>1487</v>
      </c>
      <c r="C1905" t="s">
        <v>220</v>
      </c>
      <c r="D1905" t="s">
        <v>214</v>
      </c>
      <c r="G1905" t="s">
        <v>473</v>
      </c>
      <c r="H1905" t="s">
        <v>473</v>
      </c>
      <c r="I1905" t="s">
        <v>573</v>
      </c>
      <c r="J1905" t="str">
        <f t="shared" si="36"/>
        <v>Scope 3Business travel- landMotorbikeLargekm</v>
      </c>
      <c r="K1905" t="str">
        <f>CONCATENATE(B1905," ",D1905," ",F1905," ",H1905)</f>
        <v>Business travel- land Large  km</v>
      </c>
      <c r="L1905" s="125">
        <v>0.13244999999999998</v>
      </c>
      <c r="M1905" t="s">
        <v>1514</v>
      </c>
      <c r="N1905" t="s">
        <v>1509</v>
      </c>
      <c r="O1905">
        <v>2021</v>
      </c>
    </row>
    <row r="1906" spans="1:15" hidden="1">
      <c r="A1906" t="s">
        <v>497</v>
      </c>
      <c r="B1906" t="s">
        <v>1487</v>
      </c>
      <c r="C1906" t="s">
        <v>220</v>
      </c>
      <c r="D1906" t="s">
        <v>214</v>
      </c>
      <c r="F1906" t="s">
        <v>220</v>
      </c>
      <c r="G1906" t="s">
        <v>1353</v>
      </c>
      <c r="H1906" t="s">
        <v>1353</v>
      </c>
      <c r="I1906" t="s">
        <v>573</v>
      </c>
      <c r="J1906" t="str">
        <f t="shared" si="36"/>
        <v>Scope 3Business travel- landMotorbikeLargeMotorbikemiles</v>
      </c>
      <c r="K1906" t="str">
        <f>CONCATENATE(D1906," ",F1906," ",H1906)</f>
        <v>Large Motorbike miles</v>
      </c>
      <c r="L1906" s="125">
        <v>0.21314999999999998</v>
      </c>
      <c r="M1906" t="s">
        <v>1514</v>
      </c>
      <c r="N1906" t="s">
        <v>1509</v>
      </c>
      <c r="O1906">
        <v>2021</v>
      </c>
    </row>
    <row r="1907" spans="1:15" hidden="1">
      <c r="A1907" t="s">
        <v>497</v>
      </c>
      <c r="B1907" t="s">
        <v>1487</v>
      </c>
      <c r="C1907" t="s">
        <v>220</v>
      </c>
      <c r="D1907" t="s">
        <v>215</v>
      </c>
      <c r="G1907" t="s">
        <v>473</v>
      </c>
      <c r="H1907" t="s">
        <v>473</v>
      </c>
      <c r="I1907" t="s">
        <v>573</v>
      </c>
      <c r="J1907" t="str">
        <f t="shared" si="36"/>
        <v>Scope 3Business travel- landMotorbikeAveragekm</v>
      </c>
      <c r="K1907" t="str">
        <f>CONCATENATE(B1907," ",D1907," ",F1907," ",H1907)</f>
        <v>Business travel- land Average  km</v>
      </c>
      <c r="L1907" s="125">
        <v>0.11355</v>
      </c>
      <c r="M1907" t="s">
        <v>1514</v>
      </c>
      <c r="N1907" t="s">
        <v>1509</v>
      </c>
      <c r="O1907">
        <v>2021</v>
      </c>
    </row>
    <row r="1908" spans="1:15" hidden="1">
      <c r="A1908" t="s">
        <v>497</v>
      </c>
      <c r="B1908" t="s">
        <v>1487</v>
      </c>
      <c r="C1908" t="s">
        <v>220</v>
      </c>
      <c r="D1908" t="s">
        <v>215</v>
      </c>
      <c r="F1908" t="s">
        <v>220</v>
      </c>
      <c r="G1908" t="s">
        <v>1353</v>
      </c>
      <c r="H1908" t="s">
        <v>1353</v>
      </c>
      <c r="I1908" t="s">
        <v>573</v>
      </c>
      <c r="J1908" t="str">
        <f t="shared" si="36"/>
        <v>Scope 3Business travel- landMotorbikeAverageMotorbikemiles</v>
      </c>
      <c r="K1908" t="str">
        <f>CONCATENATE(D1908," ",F1908," ",H1908)</f>
        <v>Average Motorbike miles</v>
      </c>
      <c r="L1908" s="125">
        <v>0.18273999999999999</v>
      </c>
      <c r="M1908" t="s">
        <v>1514</v>
      </c>
      <c r="N1908" t="s">
        <v>1509</v>
      </c>
      <c r="O1908">
        <v>2021</v>
      </c>
    </row>
    <row r="1909" spans="1:15" hidden="1">
      <c r="A1909" t="s">
        <v>497</v>
      </c>
      <c r="B1909" t="s">
        <v>1487</v>
      </c>
      <c r="C1909" t="s">
        <v>1488</v>
      </c>
      <c r="D1909" t="s">
        <v>1420</v>
      </c>
      <c r="G1909" t="s">
        <v>473</v>
      </c>
      <c r="H1909" t="s">
        <v>473</v>
      </c>
      <c r="I1909" t="s">
        <v>573</v>
      </c>
      <c r="J1909" t="str">
        <f t="shared" si="36"/>
        <v>Scope 3Business travel- landTaxisRegular taxikm</v>
      </c>
      <c r="K1909" t="str">
        <f t="shared" ref="K1909:K1920" si="37">CONCATENATE(B1909," ",D1909," ",F1909," ",H1909)</f>
        <v>Business travel- land Regular taxi  km</v>
      </c>
      <c r="L1909" s="125">
        <v>0.20826</v>
      </c>
      <c r="M1909" t="s">
        <v>1514</v>
      </c>
      <c r="N1909" t="s">
        <v>1509</v>
      </c>
      <c r="O1909">
        <v>2021</v>
      </c>
    </row>
    <row r="1910" spans="1:15" hidden="1">
      <c r="A1910" t="s">
        <v>497</v>
      </c>
      <c r="B1910" t="s">
        <v>1487</v>
      </c>
      <c r="C1910" t="s">
        <v>1488</v>
      </c>
      <c r="D1910" t="s">
        <v>1420</v>
      </c>
      <c r="G1910" t="s">
        <v>472</v>
      </c>
      <c r="H1910" t="s">
        <v>472</v>
      </c>
      <c r="I1910" t="s">
        <v>573</v>
      </c>
      <c r="J1910" t="str">
        <f t="shared" si="36"/>
        <v>Scope 3Business travel- landTaxisRegular taxipassenger.km</v>
      </c>
      <c r="K1910" t="str">
        <f t="shared" si="37"/>
        <v>Business travel- land Regular taxi  passenger.km</v>
      </c>
      <c r="L1910" s="125">
        <v>0.14876</v>
      </c>
      <c r="M1910" t="s">
        <v>1514</v>
      </c>
      <c r="N1910" t="s">
        <v>1509</v>
      </c>
      <c r="O1910">
        <v>2021</v>
      </c>
    </row>
    <row r="1911" spans="1:15" hidden="1">
      <c r="A1911" t="s">
        <v>497</v>
      </c>
      <c r="B1911" t="s">
        <v>1487</v>
      </c>
      <c r="C1911" t="s">
        <v>1488</v>
      </c>
      <c r="D1911" t="s">
        <v>194</v>
      </c>
      <c r="G1911" t="s">
        <v>473</v>
      </c>
      <c r="H1911" t="s">
        <v>473</v>
      </c>
      <c r="I1911" t="s">
        <v>573</v>
      </c>
      <c r="J1911" t="str">
        <f t="shared" si="36"/>
        <v>Scope 3Business travel- landTaxisBlack cabkm</v>
      </c>
      <c r="K1911" t="str">
        <f t="shared" si="37"/>
        <v>Business travel- land Black cab  km</v>
      </c>
      <c r="L1911" s="125">
        <v>0.30624000000000001</v>
      </c>
      <c r="M1911" t="s">
        <v>1514</v>
      </c>
      <c r="N1911" t="s">
        <v>1509</v>
      </c>
      <c r="O1911">
        <v>2021</v>
      </c>
    </row>
    <row r="1912" spans="1:15" hidden="1">
      <c r="A1912" t="s">
        <v>497</v>
      </c>
      <c r="B1912" t="s">
        <v>1487</v>
      </c>
      <c r="C1912" t="s">
        <v>1488</v>
      </c>
      <c r="D1912" t="s">
        <v>194</v>
      </c>
      <c r="G1912" t="s">
        <v>472</v>
      </c>
      <c r="H1912" t="s">
        <v>472</v>
      </c>
      <c r="I1912" t="s">
        <v>573</v>
      </c>
      <c r="J1912" t="str">
        <f t="shared" si="36"/>
        <v>Scope 3Business travel- landTaxisBlack cabpassenger.km</v>
      </c>
      <c r="K1912" t="str">
        <f t="shared" si="37"/>
        <v>Business travel- land Black cab  passenger.km</v>
      </c>
      <c r="L1912" s="125">
        <v>0.20416000000000001</v>
      </c>
      <c r="M1912" t="s">
        <v>1514</v>
      </c>
      <c r="N1912" t="s">
        <v>1509</v>
      </c>
      <c r="O1912">
        <v>2021</v>
      </c>
    </row>
    <row r="1913" spans="1:15" hidden="1">
      <c r="A1913" t="s">
        <v>497</v>
      </c>
      <c r="B1913" t="s">
        <v>1487</v>
      </c>
      <c r="C1913" t="s">
        <v>469</v>
      </c>
      <c r="D1913" t="s">
        <v>1422</v>
      </c>
      <c r="G1913" t="s">
        <v>472</v>
      </c>
      <c r="H1913" t="s">
        <v>472</v>
      </c>
      <c r="I1913" t="s">
        <v>573</v>
      </c>
      <c r="J1913" t="str">
        <f t="shared" si="36"/>
        <v>Scope 3Business travel- landBusLocal bus (not London)passenger.km</v>
      </c>
      <c r="K1913" t="str">
        <f t="shared" si="37"/>
        <v>Business travel- land Local bus (not London)  passenger.km</v>
      </c>
      <c r="L1913" s="125">
        <v>0.11774000000000001</v>
      </c>
      <c r="M1913" t="s">
        <v>1514</v>
      </c>
      <c r="N1913" t="s">
        <v>1509</v>
      </c>
      <c r="O1913">
        <v>2021</v>
      </c>
    </row>
    <row r="1914" spans="1:15" hidden="1">
      <c r="A1914" t="s">
        <v>497</v>
      </c>
      <c r="B1914" t="s">
        <v>1487</v>
      </c>
      <c r="C1914" t="s">
        <v>469</v>
      </c>
      <c r="D1914" t="s">
        <v>1423</v>
      </c>
      <c r="G1914" t="s">
        <v>472</v>
      </c>
      <c r="H1914" t="s">
        <v>472</v>
      </c>
      <c r="I1914" t="s">
        <v>573</v>
      </c>
      <c r="J1914" t="str">
        <f t="shared" si="36"/>
        <v>Scope 3Business travel- landBusLocal London buspassenger.km</v>
      </c>
      <c r="K1914" t="str">
        <f t="shared" si="37"/>
        <v>Business travel- land Local London bus  passenger.km</v>
      </c>
      <c r="L1914" s="125">
        <v>7.7179999999999999E-2</v>
      </c>
      <c r="M1914" t="s">
        <v>1514</v>
      </c>
      <c r="N1914" t="s">
        <v>1509</v>
      </c>
      <c r="O1914">
        <v>2021</v>
      </c>
    </row>
    <row r="1915" spans="1:15" hidden="1">
      <c r="A1915" t="s">
        <v>497</v>
      </c>
      <c r="B1915" t="s">
        <v>1487</v>
      </c>
      <c r="C1915" t="s">
        <v>469</v>
      </c>
      <c r="D1915" t="s">
        <v>470</v>
      </c>
      <c r="G1915" t="s">
        <v>472</v>
      </c>
      <c r="H1915" t="s">
        <v>472</v>
      </c>
      <c r="I1915" t="s">
        <v>573</v>
      </c>
      <c r="J1915" t="str">
        <f t="shared" si="36"/>
        <v>Scope 3Business travel- landBusAverage local buspassenger.km</v>
      </c>
      <c r="K1915" t="str">
        <f t="shared" si="37"/>
        <v>Business travel- land Average local bus  passenger.km</v>
      </c>
      <c r="L1915" s="125">
        <v>0.10227</v>
      </c>
      <c r="M1915" t="s">
        <v>1514</v>
      </c>
      <c r="N1915" t="s">
        <v>1509</v>
      </c>
      <c r="O1915">
        <v>2021</v>
      </c>
    </row>
    <row r="1916" spans="1:15" hidden="1">
      <c r="A1916" t="s">
        <v>497</v>
      </c>
      <c r="B1916" t="s">
        <v>1487</v>
      </c>
      <c r="C1916" t="s">
        <v>469</v>
      </c>
      <c r="D1916" t="s">
        <v>471</v>
      </c>
      <c r="G1916" t="s">
        <v>472</v>
      </c>
      <c r="H1916" t="s">
        <v>472</v>
      </c>
      <c r="I1916" t="s">
        <v>573</v>
      </c>
      <c r="J1916" t="str">
        <f t="shared" si="36"/>
        <v>Scope 3Business travel- landBusCoachpassenger.km</v>
      </c>
      <c r="K1916" t="str">
        <f t="shared" si="37"/>
        <v>Business travel- land Coach  passenger.km</v>
      </c>
      <c r="L1916" s="125">
        <v>2.6839999999999999E-2</v>
      </c>
      <c r="M1916" t="s">
        <v>1514</v>
      </c>
      <c r="N1916" t="s">
        <v>1509</v>
      </c>
      <c r="O1916">
        <v>2021</v>
      </c>
    </row>
    <row r="1917" spans="1:15" hidden="1">
      <c r="A1917" t="s">
        <v>497</v>
      </c>
      <c r="B1917" t="s">
        <v>1487</v>
      </c>
      <c r="C1917" t="s">
        <v>206</v>
      </c>
      <c r="D1917" t="s">
        <v>195</v>
      </c>
      <c r="G1917" t="s">
        <v>472</v>
      </c>
      <c r="H1917" t="s">
        <v>472</v>
      </c>
      <c r="I1917" t="s">
        <v>573</v>
      </c>
      <c r="J1917" t="str">
        <f t="shared" si="36"/>
        <v>Scope 3Business travel- landRailNational railpassenger.km</v>
      </c>
      <c r="K1917" t="str">
        <f t="shared" si="37"/>
        <v>Business travel- land National rail  passenger.km</v>
      </c>
      <c r="L1917" s="125">
        <v>3.5490000000000001E-2</v>
      </c>
      <c r="M1917" t="s">
        <v>1514</v>
      </c>
      <c r="N1917" t="s">
        <v>1509</v>
      </c>
      <c r="O1917">
        <v>2021</v>
      </c>
    </row>
    <row r="1918" spans="1:15" hidden="1">
      <c r="A1918" t="s">
        <v>497</v>
      </c>
      <c r="B1918" t="s">
        <v>1487</v>
      </c>
      <c r="C1918" t="s">
        <v>206</v>
      </c>
      <c r="D1918" t="s">
        <v>196</v>
      </c>
      <c r="G1918" t="s">
        <v>472</v>
      </c>
      <c r="H1918" t="s">
        <v>472</v>
      </c>
      <c r="I1918" t="s">
        <v>573</v>
      </c>
      <c r="J1918" t="str">
        <f t="shared" si="36"/>
        <v>Scope 3Business travel- landRailInternational railpassenger.km</v>
      </c>
      <c r="K1918" t="str">
        <f t="shared" si="37"/>
        <v>Business travel- land International rail  passenger.km</v>
      </c>
      <c r="L1918" s="125">
        <v>4.4599999999999996E-3</v>
      </c>
      <c r="M1918" t="s">
        <v>1514</v>
      </c>
      <c r="N1918" t="s">
        <v>1509</v>
      </c>
      <c r="O1918">
        <v>2021</v>
      </c>
    </row>
    <row r="1919" spans="1:15" hidden="1">
      <c r="A1919" t="s">
        <v>497</v>
      </c>
      <c r="B1919" t="s">
        <v>1487</v>
      </c>
      <c r="C1919" t="s">
        <v>206</v>
      </c>
      <c r="D1919" t="s">
        <v>197</v>
      </c>
      <c r="G1919" t="s">
        <v>472</v>
      </c>
      <c r="H1919" t="s">
        <v>472</v>
      </c>
      <c r="I1919" t="s">
        <v>573</v>
      </c>
      <c r="J1919" t="str">
        <f t="shared" si="36"/>
        <v>Scope 3Business travel- landRailLight rail and trampassenger.km</v>
      </c>
      <c r="K1919" t="str">
        <f t="shared" si="37"/>
        <v>Business travel- land Light rail and tram  passenger.km</v>
      </c>
      <c r="L1919" s="125">
        <v>2.8129999999999999E-2</v>
      </c>
      <c r="M1919" t="s">
        <v>1514</v>
      </c>
      <c r="N1919" t="s">
        <v>1509</v>
      </c>
      <c r="O1919">
        <v>2021</v>
      </c>
    </row>
    <row r="1920" spans="1:15" hidden="1">
      <c r="A1920" t="s">
        <v>497</v>
      </c>
      <c r="B1920" t="s">
        <v>1487</v>
      </c>
      <c r="C1920" t="s">
        <v>206</v>
      </c>
      <c r="D1920" t="s">
        <v>1425</v>
      </c>
      <c r="G1920" t="s">
        <v>472</v>
      </c>
      <c r="H1920" t="s">
        <v>472</v>
      </c>
      <c r="I1920" t="s">
        <v>573</v>
      </c>
      <c r="J1920" t="str">
        <f t="shared" si="36"/>
        <v>Scope 3Business travel- landRailLondon Undergroundpassenger.km</v>
      </c>
      <c r="K1920" t="str">
        <f t="shared" si="37"/>
        <v>Business travel- land London Underground  passenger.km</v>
      </c>
      <c r="L1920" s="125">
        <v>2.7809999999999998E-2</v>
      </c>
      <c r="M1920" t="s">
        <v>1514</v>
      </c>
      <c r="N1920" t="s">
        <v>1509</v>
      </c>
      <c r="O1920">
        <v>2021</v>
      </c>
    </row>
    <row r="1921" spans="1:15" hidden="1">
      <c r="A1921" t="s">
        <v>497</v>
      </c>
      <c r="B1921" t="s">
        <v>1489</v>
      </c>
      <c r="C1921" t="s">
        <v>1490</v>
      </c>
      <c r="D1921" t="s">
        <v>931</v>
      </c>
      <c r="G1921" t="s">
        <v>136</v>
      </c>
      <c r="H1921" t="s">
        <v>136</v>
      </c>
      <c r="I1921" t="s">
        <v>573</v>
      </c>
      <c r="J1921" t="str">
        <f t="shared" si="36"/>
        <v>Scope 3Managed assets- electricityUK electricity generated (managed assets)Electricity: UKkWh</v>
      </c>
      <c r="K1921" t="s">
        <v>1189</v>
      </c>
      <c r="L1921" s="125">
        <v>0.21233000000000002</v>
      </c>
      <c r="M1921" t="s">
        <v>1514</v>
      </c>
      <c r="N1921" t="s">
        <v>1509</v>
      </c>
      <c r="O1921">
        <v>2021</v>
      </c>
    </row>
    <row r="1922" spans="1:15" hidden="1">
      <c r="A1922" t="s">
        <v>497</v>
      </c>
      <c r="B1922" t="s">
        <v>1491</v>
      </c>
      <c r="C1922" t="s">
        <v>1492</v>
      </c>
      <c r="D1922" t="s">
        <v>1352</v>
      </c>
      <c r="F1922" t="s">
        <v>142</v>
      </c>
      <c r="G1922" t="s">
        <v>473</v>
      </c>
      <c r="H1922" t="s">
        <v>473</v>
      </c>
      <c r="I1922" t="s">
        <v>573</v>
      </c>
      <c r="J1922" t="str">
        <f t="shared" si="36"/>
        <v>Scope 3Managed assets- vehiclesManaged cars (by market segment)MiniDieselkm</v>
      </c>
      <c r="K1922" t="s">
        <v>1190</v>
      </c>
      <c r="L1922" s="125">
        <v>0.10630000000000001</v>
      </c>
      <c r="M1922" t="s">
        <v>1514</v>
      </c>
      <c r="N1922" t="s">
        <v>1509</v>
      </c>
      <c r="O1922">
        <v>2021</v>
      </c>
    </row>
    <row r="1923" spans="1:15" hidden="1">
      <c r="A1923" t="s">
        <v>497</v>
      </c>
      <c r="B1923" t="s">
        <v>1491</v>
      </c>
      <c r="C1923" t="s">
        <v>1492</v>
      </c>
      <c r="D1923" t="s">
        <v>1352</v>
      </c>
      <c r="F1923" t="s">
        <v>142</v>
      </c>
      <c r="G1923" t="s">
        <v>1353</v>
      </c>
      <c r="H1923" t="s">
        <v>1353</v>
      </c>
      <c r="I1923" t="s">
        <v>573</v>
      </c>
      <c r="J1923" t="str">
        <f t="shared" ref="J1923:J1986" si="38">CONCATENATE(A1923,B1923,C1923,D1923,E1923,F1923,G1923)</f>
        <v>Scope 3Managed assets- vehiclesManaged cars (by market segment)MiniDieselmiles</v>
      </c>
      <c r="K1923" t="s">
        <v>1191</v>
      </c>
      <c r="L1923" s="125">
        <v>0.17108000000000001</v>
      </c>
      <c r="M1923" t="s">
        <v>1514</v>
      </c>
      <c r="N1923" t="s">
        <v>1509</v>
      </c>
      <c r="O1923">
        <v>2021</v>
      </c>
    </row>
    <row r="1924" spans="1:15" hidden="1">
      <c r="A1924" t="s">
        <v>497</v>
      </c>
      <c r="B1924" t="s">
        <v>1491</v>
      </c>
      <c r="C1924" t="s">
        <v>1492</v>
      </c>
      <c r="D1924" t="s">
        <v>1352</v>
      </c>
      <c r="F1924" t="s">
        <v>211</v>
      </c>
      <c r="G1924" t="s">
        <v>473</v>
      </c>
      <c r="H1924" t="s">
        <v>473</v>
      </c>
      <c r="I1924" t="s">
        <v>573</v>
      </c>
      <c r="J1924" t="str">
        <f t="shared" si="38"/>
        <v>Scope 3Managed assets- vehiclesManaged cars (by market segment)MiniPetrolkm</v>
      </c>
      <c r="K1924" t="s">
        <v>1190</v>
      </c>
      <c r="L1924" s="125">
        <v>0.1361</v>
      </c>
      <c r="M1924" t="s">
        <v>1514</v>
      </c>
      <c r="N1924" t="s">
        <v>1509</v>
      </c>
      <c r="O1924">
        <v>2021</v>
      </c>
    </row>
    <row r="1925" spans="1:15" hidden="1">
      <c r="A1925" t="s">
        <v>497</v>
      </c>
      <c r="B1925" t="s">
        <v>1491</v>
      </c>
      <c r="C1925" t="s">
        <v>1492</v>
      </c>
      <c r="D1925" t="s">
        <v>1352</v>
      </c>
      <c r="F1925" t="s">
        <v>211</v>
      </c>
      <c r="G1925" t="s">
        <v>1353</v>
      </c>
      <c r="H1925" t="s">
        <v>1353</v>
      </c>
      <c r="I1925" t="s">
        <v>573</v>
      </c>
      <c r="J1925" t="str">
        <f t="shared" si="38"/>
        <v>Scope 3Managed assets- vehiclesManaged cars (by market segment)MiniPetrolmiles</v>
      </c>
      <c r="K1925" t="s">
        <v>1191</v>
      </c>
      <c r="L1925" s="125">
        <v>0.21903</v>
      </c>
      <c r="M1925" t="s">
        <v>1514</v>
      </c>
      <c r="N1925" t="s">
        <v>1509</v>
      </c>
      <c r="O1925">
        <v>2021</v>
      </c>
    </row>
    <row r="1926" spans="1:15" hidden="1">
      <c r="A1926" t="s">
        <v>497</v>
      </c>
      <c r="B1926" t="s">
        <v>1491</v>
      </c>
      <c r="C1926" t="s">
        <v>1492</v>
      </c>
      <c r="D1926" t="s">
        <v>1352</v>
      </c>
      <c r="F1926" t="s">
        <v>212</v>
      </c>
      <c r="G1926" t="s">
        <v>473</v>
      </c>
      <c r="H1926" t="s">
        <v>473</v>
      </c>
      <c r="I1926" t="s">
        <v>573</v>
      </c>
      <c r="J1926" t="str">
        <f t="shared" si="38"/>
        <v>Scope 3Managed assets- vehiclesManaged cars (by market segment)MiniUnknownkm</v>
      </c>
      <c r="K1926" t="s">
        <v>1190</v>
      </c>
      <c r="L1926" s="125">
        <v>0.13578999999999999</v>
      </c>
      <c r="M1926" t="s">
        <v>1514</v>
      </c>
      <c r="N1926" t="s">
        <v>1509</v>
      </c>
      <c r="O1926">
        <v>2021</v>
      </c>
    </row>
    <row r="1927" spans="1:15" hidden="1">
      <c r="A1927" t="s">
        <v>497</v>
      </c>
      <c r="B1927" t="s">
        <v>1491</v>
      </c>
      <c r="C1927" t="s">
        <v>1492</v>
      </c>
      <c r="D1927" t="s">
        <v>1352</v>
      </c>
      <c r="F1927" t="s">
        <v>212</v>
      </c>
      <c r="G1927" t="s">
        <v>1353</v>
      </c>
      <c r="H1927" t="s">
        <v>1353</v>
      </c>
      <c r="I1927" t="s">
        <v>573</v>
      </c>
      <c r="J1927" t="str">
        <f t="shared" si="38"/>
        <v>Scope 3Managed assets- vehiclesManaged cars (by market segment)MiniUnknownmiles</v>
      </c>
      <c r="K1927" t="s">
        <v>1191</v>
      </c>
      <c r="L1927" s="125">
        <v>0.21854000000000001</v>
      </c>
      <c r="M1927" t="s">
        <v>1514</v>
      </c>
      <c r="N1927" t="s">
        <v>1509</v>
      </c>
      <c r="O1927">
        <v>2021</v>
      </c>
    </row>
    <row r="1928" spans="1:15" hidden="1">
      <c r="A1928" t="s">
        <v>497</v>
      </c>
      <c r="B1928" t="s">
        <v>1491</v>
      </c>
      <c r="C1928" t="s">
        <v>1492</v>
      </c>
      <c r="D1928" t="s">
        <v>1352</v>
      </c>
      <c r="F1928" t="s">
        <v>1354</v>
      </c>
      <c r="G1928" t="s">
        <v>473</v>
      </c>
      <c r="H1928" t="s">
        <v>473</v>
      </c>
      <c r="I1928" t="s">
        <v>573</v>
      </c>
      <c r="J1928" t="str">
        <f t="shared" si="38"/>
        <v>Scope 3Managed assets- vehiclesManaged cars (by market segment)MiniPlug-in Hybrid Electric Vehiclekm</v>
      </c>
      <c r="K1928" t="s">
        <v>1190</v>
      </c>
      <c r="L1928" s="125"/>
      <c r="M1928" t="s">
        <v>1514</v>
      </c>
      <c r="N1928" t="s">
        <v>1509</v>
      </c>
      <c r="O1928">
        <v>2021</v>
      </c>
    </row>
    <row r="1929" spans="1:15" hidden="1">
      <c r="A1929" t="s">
        <v>497</v>
      </c>
      <c r="B1929" t="s">
        <v>1491</v>
      </c>
      <c r="C1929" t="s">
        <v>1492</v>
      </c>
      <c r="D1929" t="s">
        <v>1352</v>
      </c>
      <c r="F1929" t="s">
        <v>1354</v>
      </c>
      <c r="G1929" t="s">
        <v>1353</v>
      </c>
      <c r="H1929" t="s">
        <v>1353</v>
      </c>
      <c r="I1929" t="s">
        <v>573</v>
      </c>
      <c r="J1929" t="str">
        <f t="shared" si="38"/>
        <v>Scope 3Managed assets- vehiclesManaged cars (by market segment)MiniPlug-in Hybrid Electric Vehiclemiles</v>
      </c>
      <c r="K1929" t="s">
        <v>1191</v>
      </c>
      <c r="L1929" s="125"/>
      <c r="M1929" t="s">
        <v>1514</v>
      </c>
      <c r="N1929" t="s">
        <v>1509</v>
      </c>
      <c r="O1929">
        <v>2021</v>
      </c>
    </row>
    <row r="1930" spans="1:15" hidden="1">
      <c r="A1930" t="s">
        <v>497</v>
      </c>
      <c r="B1930" t="s">
        <v>1491</v>
      </c>
      <c r="C1930" t="s">
        <v>1492</v>
      </c>
      <c r="D1930" t="s">
        <v>1352</v>
      </c>
      <c r="F1930" t="s">
        <v>1355</v>
      </c>
      <c r="G1930" t="s">
        <v>473</v>
      </c>
      <c r="H1930" t="s">
        <v>473</v>
      </c>
      <c r="I1930" t="s">
        <v>573</v>
      </c>
      <c r="J1930" t="str">
        <f t="shared" si="38"/>
        <v>Scope 3Managed assets- vehiclesManaged cars (by market segment)MiniBattery Electric Vehiclekm</v>
      </c>
      <c r="K1930" t="s">
        <v>1190</v>
      </c>
      <c r="L1930" s="125">
        <v>4.3910000000000005E-2</v>
      </c>
      <c r="M1930" t="s">
        <v>1514</v>
      </c>
      <c r="N1930" t="s">
        <v>1509</v>
      </c>
      <c r="O1930">
        <v>2021</v>
      </c>
    </row>
    <row r="1931" spans="1:15" hidden="1">
      <c r="A1931" t="s">
        <v>497</v>
      </c>
      <c r="B1931" t="s">
        <v>1491</v>
      </c>
      <c r="C1931" t="s">
        <v>1492</v>
      </c>
      <c r="D1931" t="s">
        <v>1352</v>
      </c>
      <c r="F1931" t="s">
        <v>1355</v>
      </c>
      <c r="G1931" t="s">
        <v>1353</v>
      </c>
      <c r="H1931" t="s">
        <v>1353</v>
      </c>
      <c r="I1931" t="s">
        <v>573</v>
      </c>
      <c r="J1931" t="str">
        <f t="shared" si="38"/>
        <v>Scope 3Managed assets- vehiclesManaged cars (by market segment)MiniBattery Electric Vehiclemiles</v>
      </c>
      <c r="K1931" t="s">
        <v>1191</v>
      </c>
      <c r="L1931" s="125">
        <v>7.0679999999999993E-2</v>
      </c>
      <c r="M1931" t="s">
        <v>1514</v>
      </c>
      <c r="N1931" t="s">
        <v>1509</v>
      </c>
      <c r="O1931">
        <v>2021</v>
      </c>
    </row>
    <row r="1932" spans="1:15" hidden="1">
      <c r="A1932" t="s">
        <v>497</v>
      </c>
      <c r="B1932" t="s">
        <v>1491</v>
      </c>
      <c r="C1932" t="s">
        <v>1492</v>
      </c>
      <c r="D1932" t="s">
        <v>1356</v>
      </c>
      <c r="F1932" t="s">
        <v>142</v>
      </c>
      <c r="G1932" t="s">
        <v>473</v>
      </c>
      <c r="H1932" t="s">
        <v>473</v>
      </c>
      <c r="I1932" t="s">
        <v>573</v>
      </c>
      <c r="J1932" t="str">
        <f t="shared" si="38"/>
        <v>Scope 3Managed assets- vehiclesManaged cars (by market segment)SuperminiDieselkm</v>
      </c>
      <c r="K1932" t="s">
        <v>1192</v>
      </c>
      <c r="L1932" s="125">
        <v>0.13078000000000001</v>
      </c>
      <c r="M1932" t="s">
        <v>1514</v>
      </c>
      <c r="N1932" t="s">
        <v>1509</v>
      </c>
      <c r="O1932">
        <v>2021</v>
      </c>
    </row>
    <row r="1933" spans="1:15" hidden="1">
      <c r="A1933" t="s">
        <v>497</v>
      </c>
      <c r="B1933" t="s">
        <v>1491</v>
      </c>
      <c r="C1933" t="s">
        <v>1492</v>
      </c>
      <c r="D1933" t="s">
        <v>1356</v>
      </c>
      <c r="F1933" t="s">
        <v>142</v>
      </c>
      <c r="G1933" t="s">
        <v>1353</v>
      </c>
      <c r="H1933" t="s">
        <v>1353</v>
      </c>
      <c r="I1933" t="s">
        <v>573</v>
      </c>
      <c r="J1933" t="str">
        <f t="shared" si="38"/>
        <v>Scope 3Managed assets- vehiclesManaged cars (by market segment)SuperminiDieselmiles</v>
      </c>
      <c r="K1933" t="s">
        <v>1193</v>
      </c>
      <c r="L1933" s="125">
        <v>0.21049000000000001</v>
      </c>
      <c r="M1933" t="s">
        <v>1514</v>
      </c>
      <c r="N1933" t="s">
        <v>1509</v>
      </c>
      <c r="O1933">
        <v>2021</v>
      </c>
    </row>
    <row r="1934" spans="1:15" hidden="1">
      <c r="A1934" t="s">
        <v>497</v>
      </c>
      <c r="B1934" t="s">
        <v>1491</v>
      </c>
      <c r="C1934" t="s">
        <v>1492</v>
      </c>
      <c r="D1934" t="s">
        <v>1356</v>
      </c>
      <c r="F1934" t="s">
        <v>211</v>
      </c>
      <c r="G1934" t="s">
        <v>473</v>
      </c>
      <c r="H1934" t="s">
        <v>473</v>
      </c>
      <c r="I1934" t="s">
        <v>573</v>
      </c>
      <c r="J1934" t="str">
        <f t="shared" si="38"/>
        <v>Scope 3Managed assets- vehiclesManaged cars (by market segment)SuperminiPetrolkm</v>
      </c>
      <c r="K1934" t="s">
        <v>1192</v>
      </c>
      <c r="L1934" s="125">
        <v>0.15129999999999999</v>
      </c>
      <c r="M1934" t="s">
        <v>1514</v>
      </c>
      <c r="N1934" t="s">
        <v>1509</v>
      </c>
      <c r="O1934">
        <v>2021</v>
      </c>
    </row>
    <row r="1935" spans="1:15" hidden="1">
      <c r="A1935" t="s">
        <v>497</v>
      </c>
      <c r="B1935" t="s">
        <v>1491</v>
      </c>
      <c r="C1935" t="s">
        <v>1492</v>
      </c>
      <c r="D1935" t="s">
        <v>1356</v>
      </c>
      <c r="F1935" t="s">
        <v>211</v>
      </c>
      <c r="G1935" t="s">
        <v>1353</v>
      </c>
      <c r="H1935" t="s">
        <v>1353</v>
      </c>
      <c r="I1935" t="s">
        <v>573</v>
      </c>
      <c r="J1935" t="str">
        <f t="shared" si="38"/>
        <v>Scope 3Managed assets- vehiclesManaged cars (by market segment)SuperminiPetrolmiles</v>
      </c>
      <c r="K1935" t="s">
        <v>1193</v>
      </c>
      <c r="L1935" s="125">
        <v>0.24349999999999999</v>
      </c>
      <c r="M1935" t="s">
        <v>1514</v>
      </c>
      <c r="N1935" t="s">
        <v>1509</v>
      </c>
      <c r="O1935">
        <v>2021</v>
      </c>
    </row>
    <row r="1936" spans="1:15" hidden="1">
      <c r="A1936" t="s">
        <v>497</v>
      </c>
      <c r="B1936" t="s">
        <v>1491</v>
      </c>
      <c r="C1936" t="s">
        <v>1492</v>
      </c>
      <c r="D1936" t="s">
        <v>1356</v>
      </c>
      <c r="F1936" t="s">
        <v>212</v>
      </c>
      <c r="G1936" t="s">
        <v>473</v>
      </c>
      <c r="H1936" t="s">
        <v>473</v>
      </c>
      <c r="I1936" t="s">
        <v>573</v>
      </c>
      <c r="J1936" t="str">
        <f t="shared" si="38"/>
        <v>Scope 3Managed assets- vehiclesManaged cars (by market segment)SuperminiUnknownkm</v>
      </c>
      <c r="K1936" t="s">
        <v>1192</v>
      </c>
      <c r="L1936" s="125">
        <v>0.14821999999999999</v>
      </c>
      <c r="M1936" t="s">
        <v>1514</v>
      </c>
      <c r="N1936" t="s">
        <v>1509</v>
      </c>
      <c r="O1936">
        <v>2021</v>
      </c>
    </row>
    <row r="1937" spans="1:15" hidden="1">
      <c r="A1937" t="s">
        <v>497</v>
      </c>
      <c r="B1937" t="s">
        <v>1491</v>
      </c>
      <c r="C1937" t="s">
        <v>1492</v>
      </c>
      <c r="D1937" t="s">
        <v>1356</v>
      </c>
      <c r="F1937" t="s">
        <v>212</v>
      </c>
      <c r="G1937" t="s">
        <v>1353</v>
      </c>
      <c r="H1937" t="s">
        <v>1353</v>
      </c>
      <c r="I1937" t="s">
        <v>573</v>
      </c>
      <c r="J1937" t="str">
        <f t="shared" si="38"/>
        <v>Scope 3Managed assets- vehiclesManaged cars (by market segment)SuperminiUnknownmiles</v>
      </c>
      <c r="K1937" t="s">
        <v>1193</v>
      </c>
      <c r="L1937" s="125">
        <v>0.23854000000000003</v>
      </c>
      <c r="M1937" t="s">
        <v>1514</v>
      </c>
      <c r="N1937" t="s">
        <v>1509</v>
      </c>
      <c r="O1937">
        <v>2021</v>
      </c>
    </row>
    <row r="1938" spans="1:15" hidden="1">
      <c r="A1938" t="s">
        <v>497</v>
      </c>
      <c r="B1938" t="s">
        <v>1491</v>
      </c>
      <c r="C1938" t="s">
        <v>1492</v>
      </c>
      <c r="D1938" t="s">
        <v>1356</v>
      </c>
      <c r="F1938" t="s">
        <v>1354</v>
      </c>
      <c r="G1938" t="s">
        <v>473</v>
      </c>
      <c r="H1938" t="s">
        <v>473</v>
      </c>
      <c r="I1938" t="s">
        <v>573</v>
      </c>
      <c r="J1938" t="str">
        <f t="shared" si="38"/>
        <v>Scope 3Managed assets- vehiclesManaged cars (by market segment)SuperminiPlug-in Hybrid Electric Vehiclekm</v>
      </c>
      <c r="K1938" t="s">
        <v>1192</v>
      </c>
      <c r="L1938" s="125">
        <v>5.568E-2</v>
      </c>
      <c r="M1938" t="s">
        <v>1514</v>
      </c>
      <c r="N1938" t="s">
        <v>1509</v>
      </c>
      <c r="O1938">
        <v>2021</v>
      </c>
    </row>
    <row r="1939" spans="1:15" hidden="1">
      <c r="A1939" t="s">
        <v>497</v>
      </c>
      <c r="B1939" t="s">
        <v>1491</v>
      </c>
      <c r="C1939" t="s">
        <v>1492</v>
      </c>
      <c r="D1939" t="s">
        <v>1356</v>
      </c>
      <c r="F1939" t="s">
        <v>1354</v>
      </c>
      <c r="G1939" t="s">
        <v>1353</v>
      </c>
      <c r="H1939" t="s">
        <v>1353</v>
      </c>
      <c r="I1939" t="s">
        <v>573</v>
      </c>
      <c r="J1939" t="str">
        <f t="shared" si="38"/>
        <v>Scope 3Managed assets- vehiclesManaged cars (by market segment)SuperminiPlug-in Hybrid Electric Vehiclemiles</v>
      </c>
      <c r="K1939" t="s">
        <v>1193</v>
      </c>
      <c r="L1939" s="125">
        <v>8.9610000000000009E-2</v>
      </c>
      <c r="M1939" t="s">
        <v>1514</v>
      </c>
      <c r="N1939" t="s">
        <v>1509</v>
      </c>
      <c r="O1939">
        <v>2021</v>
      </c>
    </row>
    <row r="1940" spans="1:15" hidden="1">
      <c r="A1940" t="s">
        <v>497</v>
      </c>
      <c r="B1940" t="s">
        <v>1491</v>
      </c>
      <c r="C1940" t="s">
        <v>1492</v>
      </c>
      <c r="D1940" t="s">
        <v>1356</v>
      </c>
      <c r="F1940" t="s">
        <v>1355</v>
      </c>
      <c r="G1940" t="s">
        <v>473</v>
      </c>
      <c r="H1940" t="s">
        <v>473</v>
      </c>
      <c r="I1940" t="s">
        <v>573</v>
      </c>
      <c r="J1940" t="str">
        <f t="shared" si="38"/>
        <v>Scope 3Managed assets- vehiclesManaged cars (by market segment)SuperminiBattery Electric Vehiclekm</v>
      </c>
      <c r="K1940" t="s">
        <v>1192</v>
      </c>
      <c r="L1940" s="125">
        <v>4.616E-2</v>
      </c>
      <c r="M1940" t="s">
        <v>1514</v>
      </c>
      <c r="N1940" t="s">
        <v>1509</v>
      </c>
      <c r="O1940">
        <v>2021</v>
      </c>
    </row>
    <row r="1941" spans="1:15" hidden="1">
      <c r="A1941" t="s">
        <v>497</v>
      </c>
      <c r="B1941" t="s">
        <v>1491</v>
      </c>
      <c r="C1941" t="s">
        <v>1492</v>
      </c>
      <c r="D1941" t="s">
        <v>1356</v>
      </c>
      <c r="F1941" t="s">
        <v>1355</v>
      </c>
      <c r="G1941" t="s">
        <v>1353</v>
      </c>
      <c r="H1941" t="s">
        <v>1353</v>
      </c>
      <c r="I1941" t="s">
        <v>573</v>
      </c>
      <c r="J1941" t="str">
        <f t="shared" si="38"/>
        <v>Scope 3Managed assets- vehiclesManaged cars (by market segment)SuperminiBattery Electric Vehiclemiles</v>
      </c>
      <c r="K1941" t="s">
        <v>1193</v>
      </c>
      <c r="L1941" s="125">
        <v>7.4279999999999999E-2</v>
      </c>
      <c r="M1941" t="s">
        <v>1514</v>
      </c>
      <c r="N1941" t="s">
        <v>1509</v>
      </c>
      <c r="O1941">
        <v>2021</v>
      </c>
    </row>
    <row r="1942" spans="1:15" hidden="1">
      <c r="A1942" t="s">
        <v>497</v>
      </c>
      <c r="B1942" t="s">
        <v>1491</v>
      </c>
      <c r="C1942" t="s">
        <v>1492</v>
      </c>
      <c r="D1942" t="s">
        <v>1357</v>
      </c>
      <c r="F1942" t="s">
        <v>142</v>
      </c>
      <c r="G1942" t="s">
        <v>473</v>
      </c>
      <c r="H1942" t="s">
        <v>473</v>
      </c>
      <c r="I1942" t="s">
        <v>573</v>
      </c>
      <c r="J1942" t="str">
        <f t="shared" si="38"/>
        <v>Scope 3Managed assets- vehiclesManaged cars (by market segment)Lower mediumDieselkm</v>
      </c>
      <c r="K1942" t="s">
        <v>1194</v>
      </c>
      <c r="L1942" s="125">
        <v>0.14307</v>
      </c>
      <c r="M1942" t="s">
        <v>1514</v>
      </c>
      <c r="N1942" t="s">
        <v>1509</v>
      </c>
      <c r="O1942">
        <v>2021</v>
      </c>
    </row>
    <row r="1943" spans="1:15" hidden="1">
      <c r="A1943" t="s">
        <v>497</v>
      </c>
      <c r="B1943" t="s">
        <v>1491</v>
      </c>
      <c r="C1943" t="s">
        <v>1492</v>
      </c>
      <c r="D1943" t="s">
        <v>1357</v>
      </c>
      <c r="F1943" t="s">
        <v>142</v>
      </c>
      <c r="G1943" t="s">
        <v>1353</v>
      </c>
      <c r="H1943" t="s">
        <v>1353</v>
      </c>
      <c r="I1943" t="s">
        <v>573</v>
      </c>
      <c r="J1943" t="str">
        <f t="shared" si="38"/>
        <v>Scope 3Managed assets- vehiclesManaged cars (by market segment)Lower mediumDieselmiles</v>
      </c>
      <c r="K1943" t="s">
        <v>1195</v>
      </c>
      <c r="L1943" s="125">
        <v>0.23026000000000002</v>
      </c>
      <c r="M1943" t="s">
        <v>1514</v>
      </c>
      <c r="N1943" t="s">
        <v>1509</v>
      </c>
      <c r="O1943">
        <v>2021</v>
      </c>
    </row>
    <row r="1944" spans="1:15" hidden="1">
      <c r="A1944" t="s">
        <v>497</v>
      </c>
      <c r="B1944" t="s">
        <v>1491</v>
      </c>
      <c r="C1944" t="s">
        <v>1492</v>
      </c>
      <c r="D1944" t="s">
        <v>1357</v>
      </c>
      <c r="F1944" t="s">
        <v>211</v>
      </c>
      <c r="G1944" t="s">
        <v>473</v>
      </c>
      <c r="H1944" t="s">
        <v>473</v>
      </c>
      <c r="I1944" t="s">
        <v>573</v>
      </c>
      <c r="J1944" t="str">
        <f t="shared" si="38"/>
        <v>Scope 3Managed assets- vehiclesManaged cars (by market segment)Lower mediumPetrolkm</v>
      </c>
      <c r="K1944" t="s">
        <v>1194</v>
      </c>
      <c r="L1944" s="125">
        <v>0.17496999999999999</v>
      </c>
      <c r="M1944" t="s">
        <v>1514</v>
      </c>
      <c r="N1944" t="s">
        <v>1509</v>
      </c>
      <c r="O1944">
        <v>2021</v>
      </c>
    </row>
    <row r="1945" spans="1:15" hidden="1">
      <c r="A1945" t="s">
        <v>497</v>
      </c>
      <c r="B1945" t="s">
        <v>1491</v>
      </c>
      <c r="C1945" t="s">
        <v>1492</v>
      </c>
      <c r="D1945" t="s">
        <v>1357</v>
      </c>
      <c r="F1945" t="s">
        <v>211</v>
      </c>
      <c r="G1945" t="s">
        <v>1353</v>
      </c>
      <c r="H1945" t="s">
        <v>1353</v>
      </c>
      <c r="I1945" t="s">
        <v>573</v>
      </c>
      <c r="J1945" t="str">
        <f t="shared" si="38"/>
        <v>Scope 3Managed assets- vehiclesManaged cars (by market segment)Lower mediumPetrolmiles</v>
      </c>
      <c r="K1945" t="s">
        <v>1195</v>
      </c>
      <c r="L1945" s="125">
        <v>0.28159000000000006</v>
      </c>
      <c r="M1945" t="s">
        <v>1514</v>
      </c>
      <c r="N1945" t="s">
        <v>1509</v>
      </c>
      <c r="O1945">
        <v>2021</v>
      </c>
    </row>
    <row r="1946" spans="1:15" hidden="1">
      <c r="A1946" t="s">
        <v>497</v>
      </c>
      <c r="B1946" t="s">
        <v>1491</v>
      </c>
      <c r="C1946" t="s">
        <v>1492</v>
      </c>
      <c r="D1946" t="s">
        <v>1357</v>
      </c>
      <c r="F1946" t="s">
        <v>212</v>
      </c>
      <c r="G1946" t="s">
        <v>473</v>
      </c>
      <c r="H1946" t="s">
        <v>473</v>
      </c>
      <c r="I1946" t="s">
        <v>573</v>
      </c>
      <c r="J1946" t="str">
        <f t="shared" si="38"/>
        <v>Scope 3Managed assets- vehiclesManaged cars (by market segment)Lower mediumUnknownkm</v>
      </c>
      <c r="K1946" t="s">
        <v>1194</v>
      </c>
      <c r="L1946" s="125">
        <v>0.15903</v>
      </c>
      <c r="M1946" t="s">
        <v>1514</v>
      </c>
      <c r="N1946" t="s">
        <v>1509</v>
      </c>
      <c r="O1946">
        <v>2021</v>
      </c>
    </row>
    <row r="1947" spans="1:15" hidden="1">
      <c r="A1947" t="s">
        <v>497</v>
      </c>
      <c r="B1947" t="s">
        <v>1491</v>
      </c>
      <c r="C1947" t="s">
        <v>1492</v>
      </c>
      <c r="D1947" t="s">
        <v>1357</v>
      </c>
      <c r="F1947" t="s">
        <v>212</v>
      </c>
      <c r="G1947" t="s">
        <v>1353</v>
      </c>
      <c r="H1947" t="s">
        <v>1353</v>
      </c>
      <c r="I1947" t="s">
        <v>573</v>
      </c>
      <c r="J1947" t="str">
        <f t="shared" si="38"/>
        <v>Scope 3Managed assets- vehiclesManaged cars (by market segment)Lower mediumUnknownmiles</v>
      </c>
      <c r="K1947" t="s">
        <v>1195</v>
      </c>
      <c r="L1947" s="125">
        <v>0.25592999999999999</v>
      </c>
      <c r="M1947" t="s">
        <v>1514</v>
      </c>
      <c r="N1947" t="s">
        <v>1509</v>
      </c>
      <c r="O1947">
        <v>2021</v>
      </c>
    </row>
    <row r="1948" spans="1:15" hidden="1">
      <c r="A1948" t="s">
        <v>497</v>
      </c>
      <c r="B1948" t="s">
        <v>1491</v>
      </c>
      <c r="C1948" t="s">
        <v>1492</v>
      </c>
      <c r="D1948" t="s">
        <v>1357</v>
      </c>
      <c r="F1948" t="s">
        <v>1354</v>
      </c>
      <c r="G1948" t="s">
        <v>473</v>
      </c>
      <c r="H1948" t="s">
        <v>473</v>
      </c>
      <c r="I1948" t="s">
        <v>573</v>
      </c>
      <c r="J1948" t="str">
        <f t="shared" si="38"/>
        <v>Scope 3Managed assets- vehiclesManaged cars (by market segment)Lower mediumPlug-in Hybrid Electric Vehiclekm</v>
      </c>
      <c r="K1948" t="s">
        <v>1194</v>
      </c>
      <c r="L1948" s="125">
        <v>8.8760000000000006E-2</v>
      </c>
      <c r="M1948" t="s">
        <v>1514</v>
      </c>
      <c r="N1948" t="s">
        <v>1509</v>
      </c>
      <c r="O1948">
        <v>2021</v>
      </c>
    </row>
    <row r="1949" spans="1:15" hidden="1">
      <c r="A1949" t="s">
        <v>497</v>
      </c>
      <c r="B1949" t="s">
        <v>1491</v>
      </c>
      <c r="C1949" t="s">
        <v>1492</v>
      </c>
      <c r="D1949" t="s">
        <v>1357</v>
      </c>
      <c r="F1949" t="s">
        <v>1354</v>
      </c>
      <c r="G1949" t="s">
        <v>1353</v>
      </c>
      <c r="H1949" t="s">
        <v>1353</v>
      </c>
      <c r="I1949" t="s">
        <v>573</v>
      </c>
      <c r="J1949" t="str">
        <f t="shared" si="38"/>
        <v>Scope 3Managed assets- vehiclesManaged cars (by market segment)Lower mediumPlug-in Hybrid Electric Vehiclemiles</v>
      </c>
      <c r="K1949" t="s">
        <v>1195</v>
      </c>
      <c r="L1949" s="125">
        <v>0.14283999999999999</v>
      </c>
      <c r="M1949" t="s">
        <v>1514</v>
      </c>
      <c r="N1949" t="s">
        <v>1509</v>
      </c>
      <c r="O1949">
        <v>2021</v>
      </c>
    </row>
    <row r="1950" spans="1:15" hidden="1">
      <c r="A1950" t="s">
        <v>497</v>
      </c>
      <c r="B1950" t="s">
        <v>1491</v>
      </c>
      <c r="C1950" t="s">
        <v>1492</v>
      </c>
      <c r="D1950" t="s">
        <v>1357</v>
      </c>
      <c r="F1950" t="s">
        <v>1355</v>
      </c>
      <c r="G1950" t="s">
        <v>473</v>
      </c>
      <c r="H1950" t="s">
        <v>473</v>
      </c>
      <c r="I1950" t="s">
        <v>573</v>
      </c>
      <c r="J1950" t="str">
        <f t="shared" si="38"/>
        <v>Scope 3Managed assets- vehiclesManaged cars (by market segment)Lower mediumBattery Electric Vehiclekm</v>
      </c>
      <c r="K1950" t="s">
        <v>1194</v>
      </c>
      <c r="L1950" s="125">
        <v>5.2559999999999996E-2</v>
      </c>
      <c r="M1950" t="s">
        <v>1514</v>
      </c>
      <c r="N1950" t="s">
        <v>1509</v>
      </c>
      <c r="O1950">
        <v>2021</v>
      </c>
    </row>
    <row r="1951" spans="1:15" hidden="1">
      <c r="A1951" t="s">
        <v>497</v>
      </c>
      <c r="B1951" t="s">
        <v>1491</v>
      </c>
      <c r="C1951" t="s">
        <v>1492</v>
      </c>
      <c r="D1951" t="s">
        <v>1357</v>
      </c>
      <c r="F1951" t="s">
        <v>1355</v>
      </c>
      <c r="G1951" t="s">
        <v>1353</v>
      </c>
      <c r="H1951" t="s">
        <v>1353</v>
      </c>
      <c r="I1951" t="s">
        <v>573</v>
      </c>
      <c r="J1951" t="str">
        <f t="shared" si="38"/>
        <v>Scope 3Managed assets- vehiclesManaged cars (by market segment)Lower mediumBattery Electric Vehiclemiles</v>
      </c>
      <c r="K1951" t="s">
        <v>1195</v>
      </c>
      <c r="L1951" s="125">
        <v>8.4580000000000002E-2</v>
      </c>
      <c r="M1951" t="s">
        <v>1514</v>
      </c>
      <c r="N1951" t="s">
        <v>1509</v>
      </c>
      <c r="O1951">
        <v>2021</v>
      </c>
    </row>
    <row r="1952" spans="1:15" hidden="1">
      <c r="A1952" t="s">
        <v>497</v>
      </c>
      <c r="B1952" t="s">
        <v>1491</v>
      </c>
      <c r="C1952" t="s">
        <v>1492</v>
      </c>
      <c r="D1952" t="s">
        <v>1358</v>
      </c>
      <c r="F1952" t="s">
        <v>142</v>
      </c>
      <c r="G1952" t="s">
        <v>473</v>
      </c>
      <c r="H1952" t="s">
        <v>473</v>
      </c>
      <c r="I1952" t="s">
        <v>573</v>
      </c>
      <c r="J1952" t="str">
        <f t="shared" si="38"/>
        <v>Scope 3Managed assets- vehiclesManaged cars (by market segment)Upper mediumDieselkm</v>
      </c>
      <c r="K1952" t="s">
        <v>1196</v>
      </c>
      <c r="L1952" s="125">
        <v>0.15955</v>
      </c>
      <c r="M1952" t="s">
        <v>1514</v>
      </c>
      <c r="N1952" t="s">
        <v>1509</v>
      </c>
      <c r="O1952">
        <v>2021</v>
      </c>
    </row>
    <row r="1953" spans="1:15" hidden="1">
      <c r="A1953" t="s">
        <v>497</v>
      </c>
      <c r="B1953" t="s">
        <v>1491</v>
      </c>
      <c r="C1953" t="s">
        <v>1492</v>
      </c>
      <c r="D1953" t="s">
        <v>1358</v>
      </c>
      <c r="F1953" t="s">
        <v>142</v>
      </c>
      <c r="G1953" t="s">
        <v>1353</v>
      </c>
      <c r="H1953" t="s">
        <v>1353</v>
      </c>
      <c r="I1953" t="s">
        <v>573</v>
      </c>
      <c r="J1953" t="str">
        <f t="shared" si="38"/>
        <v>Scope 3Managed assets- vehiclesManaged cars (by market segment)Upper mediumDieselmiles</v>
      </c>
      <c r="K1953" t="s">
        <v>1197</v>
      </c>
      <c r="L1953" s="125">
        <v>0.25678000000000001</v>
      </c>
      <c r="M1953" t="s">
        <v>1514</v>
      </c>
      <c r="N1953" t="s">
        <v>1509</v>
      </c>
      <c r="O1953">
        <v>2021</v>
      </c>
    </row>
    <row r="1954" spans="1:15" hidden="1">
      <c r="A1954" t="s">
        <v>497</v>
      </c>
      <c r="B1954" t="s">
        <v>1491</v>
      </c>
      <c r="C1954" t="s">
        <v>1492</v>
      </c>
      <c r="D1954" t="s">
        <v>1358</v>
      </c>
      <c r="F1954" t="s">
        <v>211</v>
      </c>
      <c r="G1954" t="s">
        <v>473</v>
      </c>
      <c r="H1954" t="s">
        <v>473</v>
      </c>
      <c r="I1954" t="s">
        <v>573</v>
      </c>
      <c r="J1954" t="str">
        <f t="shared" si="38"/>
        <v>Scope 3Managed assets- vehiclesManaged cars (by market segment)Upper mediumPetrolkm</v>
      </c>
      <c r="K1954" t="s">
        <v>1196</v>
      </c>
      <c r="L1954" s="125">
        <v>0.20358999999999999</v>
      </c>
      <c r="M1954" t="s">
        <v>1514</v>
      </c>
      <c r="N1954" t="s">
        <v>1509</v>
      </c>
      <c r="O1954">
        <v>2021</v>
      </c>
    </row>
    <row r="1955" spans="1:15" hidden="1">
      <c r="A1955" t="s">
        <v>497</v>
      </c>
      <c r="B1955" t="s">
        <v>1491</v>
      </c>
      <c r="C1955" t="s">
        <v>1492</v>
      </c>
      <c r="D1955" t="s">
        <v>1358</v>
      </c>
      <c r="F1955" t="s">
        <v>211</v>
      </c>
      <c r="G1955" t="s">
        <v>1353</v>
      </c>
      <c r="H1955" t="s">
        <v>1353</v>
      </c>
      <c r="I1955" t="s">
        <v>573</v>
      </c>
      <c r="J1955" t="str">
        <f t="shared" si="38"/>
        <v>Scope 3Managed assets- vehiclesManaged cars (by market segment)Upper mediumPetrolmiles</v>
      </c>
      <c r="K1955" t="s">
        <v>1197</v>
      </c>
      <c r="L1955" s="125">
        <v>0.32764000000000004</v>
      </c>
      <c r="M1955" t="s">
        <v>1514</v>
      </c>
      <c r="N1955" t="s">
        <v>1509</v>
      </c>
      <c r="O1955">
        <v>2021</v>
      </c>
    </row>
    <row r="1956" spans="1:15" hidden="1">
      <c r="A1956" t="s">
        <v>497</v>
      </c>
      <c r="B1956" t="s">
        <v>1491</v>
      </c>
      <c r="C1956" t="s">
        <v>1492</v>
      </c>
      <c r="D1956" t="s">
        <v>1358</v>
      </c>
      <c r="F1956" t="s">
        <v>212</v>
      </c>
      <c r="G1956" t="s">
        <v>473</v>
      </c>
      <c r="H1956" t="s">
        <v>473</v>
      </c>
      <c r="I1956" t="s">
        <v>573</v>
      </c>
      <c r="J1956" t="str">
        <f t="shared" si="38"/>
        <v>Scope 3Managed assets- vehiclesManaged cars (by market segment)Upper mediumUnknownkm</v>
      </c>
      <c r="K1956" t="s">
        <v>1196</v>
      </c>
      <c r="L1956" s="125">
        <v>0.16900000000000001</v>
      </c>
      <c r="M1956" t="s">
        <v>1514</v>
      </c>
      <c r="N1956" t="s">
        <v>1509</v>
      </c>
      <c r="O1956">
        <v>2021</v>
      </c>
    </row>
    <row r="1957" spans="1:15" hidden="1">
      <c r="A1957" t="s">
        <v>497</v>
      </c>
      <c r="B1957" t="s">
        <v>1491</v>
      </c>
      <c r="C1957" t="s">
        <v>1492</v>
      </c>
      <c r="D1957" t="s">
        <v>1358</v>
      </c>
      <c r="F1957" t="s">
        <v>212</v>
      </c>
      <c r="G1957" t="s">
        <v>1353</v>
      </c>
      <c r="H1957" t="s">
        <v>1353</v>
      </c>
      <c r="I1957" t="s">
        <v>573</v>
      </c>
      <c r="J1957" t="str">
        <f t="shared" si="38"/>
        <v>Scope 3Managed assets- vehiclesManaged cars (by market segment)Upper mediumUnknownmiles</v>
      </c>
      <c r="K1957" t="s">
        <v>1197</v>
      </c>
      <c r="L1957" s="125">
        <v>0.27196999999999999</v>
      </c>
      <c r="M1957" t="s">
        <v>1514</v>
      </c>
      <c r="N1957" t="s">
        <v>1509</v>
      </c>
      <c r="O1957">
        <v>2021</v>
      </c>
    </row>
    <row r="1958" spans="1:15" hidden="1">
      <c r="A1958" t="s">
        <v>497</v>
      </c>
      <c r="B1958" t="s">
        <v>1491</v>
      </c>
      <c r="C1958" t="s">
        <v>1492</v>
      </c>
      <c r="D1958" t="s">
        <v>1358</v>
      </c>
      <c r="F1958" t="s">
        <v>1354</v>
      </c>
      <c r="G1958" t="s">
        <v>473</v>
      </c>
      <c r="H1958" t="s">
        <v>473</v>
      </c>
      <c r="I1958" t="s">
        <v>573</v>
      </c>
      <c r="J1958" t="str">
        <f t="shared" si="38"/>
        <v>Scope 3Managed assets- vehiclesManaged cars (by market segment)Upper mediumPlug-in Hybrid Electric Vehiclekm</v>
      </c>
      <c r="K1958" t="s">
        <v>1196</v>
      </c>
      <c r="L1958" s="125">
        <v>9.2710000000000001E-2</v>
      </c>
      <c r="M1958" t="s">
        <v>1514</v>
      </c>
      <c r="N1958" t="s">
        <v>1509</v>
      </c>
      <c r="O1958">
        <v>2021</v>
      </c>
    </row>
    <row r="1959" spans="1:15" hidden="1">
      <c r="A1959" t="s">
        <v>497</v>
      </c>
      <c r="B1959" t="s">
        <v>1491</v>
      </c>
      <c r="C1959" t="s">
        <v>1492</v>
      </c>
      <c r="D1959" t="s">
        <v>1358</v>
      </c>
      <c r="F1959" t="s">
        <v>1354</v>
      </c>
      <c r="G1959" t="s">
        <v>1353</v>
      </c>
      <c r="H1959" t="s">
        <v>1353</v>
      </c>
      <c r="I1959" t="s">
        <v>573</v>
      </c>
      <c r="J1959" t="str">
        <f t="shared" si="38"/>
        <v>Scope 3Managed assets- vehiclesManaged cars (by market segment)Upper mediumPlug-in Hybrid Electric Vehiclemiles</v>
      </c>
      <c r="K1959" t="s">
        <v>1197</v>
      </c>
      <c r="L1959" s="125">
        <v>0.1492</v>
      </c>
      <c r="M1959" t="s">
        <v>1514</v>
      </c>
      <c r="N1959" t="s">
        <v>1509</v>
      </c>
      <c r="O1959">
        <v>2021</v>
      </c>
    </row>
    <row r="1960" spans="1:15" hidden="1">
      <c r="A1960" t="s">
        <v>497</v>
      </c>
      <c r="B1960" t="s">
        <v>1491</v>
      </c>
      <c r="C1960" t="s">
        <v>1492</v>
      </c>
      <c r="D1960" t="s">
        <v>1358</v>
      </c>
      <c r="F1960" t="s">
        <v>1355</v>
      </c>
      <c r="G1960" t="s">
        <v>473</v>
      </c>
      <c r="H1960" t="s">
        <v>473</v>
      </c>
      <c r="I1960" t="s">
        <v>573</v>
      </c>
      <c r="J1960" t="str">
        <f t="shared" si="38"/>
        <v>Scope 3Managed assets- vehiclesManaged cars (by market segment)Upper mediumBattery Electric Vehiclekm</v>
      </c>
      <c r="K1960" t="s">
        <v>1196</v>
      </c>
      <c r="L1960" s="125">
        <v>3.8829999999999996E-2</v>
      </c>
      <c r="M1960" t="s">
        <v>1514</v>
      </c>
      <c r="N1960" t="s">
        <v>1509</v>
      </c>
      <c r="O1960">
        <v>2021</v>
      </c>
    </row>
    <row r="1961" spans="1:15" hidden="1">
      <c r="A1961" t="s">
        <v>497</v>
      </c>
      <c r="B1961" t="s">
        <v>1491</v>
      </c>
      <c r="C1961" t="s">
        <v>1492</v>
      </c>
      <c r="D1961" t="s">
        <v>1358</v>
      </c>
      <c r="F1961" t="s">
        <v>1355</v>
      </c>
      <c r="G1961" t="s">
        <v>1353</v>
      </c>
      <c r="H1961" t="s">
        <v>1353</v>
      </c>
      <c r="I1961" t="s">
        <v>573</v>
      </c>
      <c r="J1961" t="str">
        <f t="shared" si="38"/>
        <v>Scope 3Managed assets- vehiclesManaged cars (by market segment)Upper mediumBattery Electric Vehiclemiles</v>
      </c>
      <c r="K1961" t="s">
        <v>1197</v>
      </c>
      <c r="L1961" s="125">
        <v>6.2480000000000001E-2</v>
      </c>
      <c r="M1961" t="s">
        <v>1514</v>
      </c>
      <c r="N1961" t="s">
        <v>1509</v>
      </c>
      <c r="O1961">
        <v>2021</v>
      </c>
    </row>
    <row r="1962" spans="1:15" hidden="1">
      <c r="A1962" t="s">
        <v>497</v>
      </c>
      <c r="B1962" t="s">
        <v>1491</v>
      </c>
      <c r="C1962" t="s">
        <v>1492</v>
      </c>
      <c r="D1962" t="s">
        <v>1359</v>
      </c>
      <c r="F1962" t="s">
        <v>142</v>
      </c>
      <c r="G1962" t="s">
        <v>473</v>
      </c>
      <c r="H1962" t="s">
        <v>473</v>
      </c>
      <c r="I1962" t="s">
        <v>573</v>
      </c>
      <c r="J1962" t="str">
        <f t="shared" si="38"/>
        <v>Scope 3Managed assets- vehiclesManaged cars (by market segment)ExecutiveDieselkm</v>
      </c>
      <c r="K1962" t="s">
        <v>1198</v>
      </c>
      <c r="L1962" s="125">
        <v>0.17399000000000001</v>
      </c>
      <c r="M1962" t="s">
        <v>1514</v>
      </c>
      <c r="N1962" t="s">
        <v>1509</v>
      </c>
      <c r="O1962">
        <v>2021</v>
      </c>
    </row>
    <row r="1963" spans="1:15" hidden="1">
      <c r="A1963" t="s">
        <v>497</v>
      </c>
      <c r="B1963" t="s">
        <v>1491</v>
      </c>
      <c r="C1963" t="s">
        <v>1492</v>
      </c>
      <c r="D1963" t="s">
        <v>1359</v>
      </c>
      <c r="F1963" t="s">
        <v>142</v>
      </c>
      <c r="G1963" t="s">
        <v>1353</v>
      </c>
      <c r="H1963" t="s">
        <v>1353</v>
      </c>
      <c r="I1963" t="s">
        <v>573</v>
      </c>
      <c r="J1963" t="str">
        <f t="shared" si="38"/>
        <v>Scope 3Managed assets- vehiclesManaged cars (by market segment)ExecutiveDieselmiles</v>
      </c>
      <c r="K1963" t="s">
        <v>1199</v>
      </c>
      <c r="L1963" s="125">
        <v>0.28001999999999999</v>
      </c>
      <c r="M1963" t="s">
        <v>1514</v>
      </c>
      <c r="N1963" t="s">
        <v>1509</v>
      </c>
      <c r="O1963">
        <v>2021</v>
      </c>
    </row>
    <row r="1964" spans="1:15" hidden="1">
      <c r="A1964" t="s">
        <v>497</v>
      </c>
      <c r="B1964" t="s">
        <v>1491</v>
      </c>
      <c r="C1964" t="s">
        <v>1492</v>
      </c>
      <c r="D1964" t="s">
        <v>1359</v>
      </c>
      <c r="F1964" t="s">
        <v>211</v>
      </c>
      <c r="G1964" t="s">
        <v>473</v>
      </c>
      <c r="H1964" t="s">
        <v>473</v>
      </c>
      <c r="I1964" t="s">
        <v>573</v>
      </c>
      <c r="J1964" t="str">
        <f t="shared" si="38"/>
        <v>Scope 3Managed assets- vehiclesManaged cars (by market segment)ExecutivePetrolkm</v>
      </c>
      <c r="K1964" t="s">
        <v>1198</v>
      </c>
      <c r="L1964" s="125">
        <v>0.22342000000000001</v>
      </c>
      <c r="M1964" t="s">
        <v>1514</v>
      </c>
      <c r="N1964" t="s">
        <v>1509</v>
      </c>
      <c r="O1964">
        <v>2021</v>
      </c>
    </row>
    <row r="1965" spans="1:15" hidden="1">
      <c r="A1965" t="s">
        <v>497</v>
      </c>
      <c r="B1965" t="s">
        <v>1491</v>
      </c>
      <c r="C1965" t="s">
        <v>1492</v>
      </c>
      <c r="D1965" t="s">
        <v>1359</v>
      </c>
      <c r="F1965" t="s">
        <v>211</v>
      </c>
      <c r="G1965" t="s">
        <v>1353</v>
      </c>
      <c r="H1965" t="s">
        <v>1353</v>
      </c>
      <c r="I1965" t="s">
        <v>573</v>
      </c>
      <c r="J1965" t="str">
        <f t="shared" si="38"/>
        <v>Scope 3Managed assets- vehiclesManaged cars (by market segment)ExecutivePetrolmiles</v>
      </c>
      <c r="K1965" t="s">
        <v>1199</v>
      </c>
      <c r="L1965" s="125">
        <v>0.35956000000000005</v>
      </c>
      <c r="M1965" t="s">
        <v>1514</v>
      </c>
      <c r="N1965" t="s">
        <v>1509</v>
      </c>
      <c r="O1965">
        <v>2021</v>
      </c>
    </row>
    <row r="1966" spans="1:15" hidden="1">
      <c r="A1966" t="s">
        <v>497</v>
      </c>
      <c r="B1966" t="s">
        <v>1491</v>
      </c>
      <c r="C1966" t="s">
        <v>1492</v>
      </c>
      <c r="D1966" t="s">
        <v>1359</v>
      </c>
      <c r="F1966" t="s">
        <v>212</v>
      </c>
      <c r="G1966" t="s">
        <v>473</v>
      </c>
      <c r="H1966" t="s">
        <v>473</v>
      </c>
      <c r="I1966" t="s">
        <v>573</v>
      </c>
      <c r="J1966" t="str">
        <f t="shared" si="38"/>
        <v>Scope 3Managed assets- vehiclesManaged cars (by market segment)ExecutiveUnknownkm</v>
      </c>
      <c r="K1966" t="s">
        <v>1198</v>
      </c>
      <c r="L1966" s="125">
        <v>0.18576999999999999</v>
      </c>
      <c r="M1966" t="s">
        <v>1514</v>
      </c>
      <c r="N1966" t="s">
        <v>1509</v>
      </c>
      <c r="O1966">
        <v>2021</v>
      </c>
    </row>
    <row r="1967" spans="1:15" hidden="1">
      <c r="A1967" t="s">
        <v>497</v>
      </c>
      <c r="B1967" t="s">
        <v>1491</v>
      </c>
      <c r="C1967" t="s">
        <v>1492</v>
      </c>
      <c r="D1967" t="s">
        <v>1359</v>
      </c>
      <c r="F1967" t="s">
        <v>212</v>
      </c>
      <c r="G1967" t="s">
        <v>1353</v>
      </c>
      <c r="H1967" t="s">
        <v>1353</v>
      </c>
      <c r="I1967" t="s">
        <v>573</v>
      </c>
      <c r="J1967" t="str">
        <f t="shared" si="38"/>
        <v>Scope 3Managed assets- vehiclesManaged cars (by market segment)ExecutiveUnknownmiles</v>
      </c>
      <c r="K1967" t="s">
        <v>1199</v>
      </c>
      <c r="L1967" s="125">
        <v>0.29898000000000002</v>
      </c>
      <c r="M1967" t="s">
        <v>1514</v>
      </c>
      <c r="N1967" t="s">
        <v>1509</v>
      </c>
      <c r="O1967">
        <v>2021</v>
      </c>
    </row>
    <row r="1968" spans="1:15" hidden="1">
      <c r="A1968" t="s">
        <v>497</v>
      </c>
      <c r="B1968" t="s">
        <v>1491</v>
      </c>
      <c r="C1968" t="s">
        <v>1492</v>
      </c>
      <c r="D1968" t="s">
        <v>1359</v>
      </c>
      <c r="F1968" t="s">
        <v>1354</v>
      </c>
      <c r="G1968" t="s">
        <v>473</v>
      </c>
      <c r="H1968" t="s">
        <v>473</v>
      </c>
      <c r="I1968" t="s">
        <v>573</v>
      </c>
      <c r="J1968" t="str">
        <f t="shared" si="38"/>
        <v>Scope 3Managed assets- vehiclesManaged cars (by market segment)ExecutivePlug-in Hybrid Electric Vehiclekm</v>
      </c>
      <c r="K1968" t="s">
        <v>1198</v>
      </c>
      <c r="L1968" s="125">
        <v>9.4089999999999993E-2</v>
      </c>
      <c r="M1968" t="s">
        <v>1514</v>
      </c>
      <c r="N1968" t="s">
        <v>1509</v>
      </c>
      <c r="O1968">
        <v>2021</v>
      </c>
    </row>
    <row r="1969" spans="1:15" hidden="1">
      <c r="A1969" t="s">
        <v>497</v>
      </c>
      <c r="B1969" t="s">
        <v>1491</v>
      </c>
      <c r="C1969" t="s">
        <v>1492</v>
      </c>
      <c r="D1969" t="s">
        <v>1359</v>
      </c>
      <c r="F1969" t="s">
        <v>1354</v>
      </c>
      <c r="G1969" t="s">
        <v>1353</v>
      </c>
      <c r="H1969" t="s">
        <v>1353</v>
      </c>
      <c r="I1969" t="s">
        <v>573</v>
      </c>
      <c r="J1969" t="str">
        <f t="shared" si="38"/>
        <v>Scope 3Managed assets- vehiclesManaged cars (by market segment)ExecutivePlug-in Hybrid Electric Vehiclemiles</v>
      </c>
      <c r="K1969" t="s">
        <v>1199</v>
      </c>
      <c r="L1969" s="125">
        <v>0.15141999999999997</v>
      </c>
      <c r="M1969" t="s">
        <v>1514</v>
      </c>
      <c r="N1969" t="s">
        <v>1509</v>
      </c>
      <c r="O1969">
        <v>2021</v>
      </c>
    </row>
    <row r="1970" spans="1:15" hidden="1">
      <c r="A1970" t="s">
        <v>497</v>
      </c>
      <c r="B1970" t="s">
        <v>1491</v>
      </c>
      <c r="C1970" t="s">
        <v>1492</v>
      </c>
      <c r="D1970" t="s">
        <v>1359</v>
      </c>
      <c r="F1970" t="s">
        <v>1355</v>
      </c>
      <c r="G1970" t="s">
        <v>473</v>
      </c>
      <c r="H1970" t="s">
        <v>473</v>
      </c>
      <c r="I1970" t="s">
        <v>573</v>
      </c>
      <c r="J1970" t="str">
        <f t="shared" si="38"/>
        <v>Scope 3Managed assets- vehiclesManaged cars (by market segment)ExecutiveBattery Electric Vehiclekm</v>
      </c>
      <c r="K1970" t="s">
        <v>1198</v>
      </c>
      <c r="L1970" s="125">
        <v>5.1220000000000002E-2</v>
      </c>
      <c r="M1970" t="s">
        <v>1514</v>
      </c>
      <c r="N1970" t="s">
        <v>1509</v>
      </c>
      <c r="O1970">
        <v>2021</v>
      </c>
    </row>
    <row r="1971" spans="1:15" hidden="1">
      <c r="A1971" t="s">
        <v>497</v>
      </c>
      <c r="B1971" t="s">
        <v>1491</v>
      </c>
      <c r="C1971" t="s">
        <v>1492</v>
      </c>
      <c r="D1971" t="s">
        <v>1359</v>
      </c>
      <c r="F1971" t="s">
        <v>1355</v>
      </c>
      <c r="G1971" t="s">
        <v>1353</v>
      </c>
      <c r="H1971" t="s">
        <v>1353</v>
      </c>
      <c r="I1971" t="s">
        <v>573</v>
      </c>
      <c r="J1971" t="str">
        <f t="shared" si="38"/>
        <v>Scope 3Managed assets- vehiclesManaged cars (by market segment)ExecutiveBattery Electric Vehiclemiles</v>
      </c>
      <c r="K1971" t="s">
        <v>1199</v>
      </c>
      <c r="L1971" s="125">
        <v>8.2430000000000003E-2</v>
      </c>
      <c r="M1971" t="s">
        <v>1514</v>
      </c>
      <c r="N1971" t="s">
        <v>1509</v>
      </c>
      <c r="O1971">
        <v>2021</v>
      </c>
    </row>
    <row r="1972" spans="1:15" hidden="1">
      <c r="A1972" t="s">
        <v>497</v>
      </c>
      <c r="B1972" t="s">
        <v>1491</v>
      </c>
      <c r="C1972" t="s">
        <v>1492</v>
      </c>
      <c r="D1972" t="s">
        <v>1360</v>
      </c>
      <c r="F1972" t="s">
        <v>142</v>
      </c>
      <c r="G1972" t="s">
        <v>473</v>
      </c>
      <c r="H1972" t="s">
        <v>473</v>
      </c>
      <c r="I1972" t="s">
        <v>573</v>
      </c>
      <c r="J1972" t="str">
        <f t="shared" si="38"/>
        <v>Scope 3Managed assets- vehiclesManaged cars (by market segment)LuxuryDieselkm</v>
      </c>
      <c r="K1972" t="s">
        <v>1200</v>
      </c>
      <c r="L1972" s="125">
        <v>0.21174000000000001</v>
      </c>
      <c r="M1972" t="s">
        <v>1514</v>
      </c>
      <c r="N1972" t="s">
        <v>1509</v>
      </c>
      <c r="O1972">
        <v>2021</v>
      </c>
    </row>
    <row r="1973" spans="1:15" hidden="1">
      <c r="A1973" t="s">
        <v>497</v>
      </c>
      <c r="B1973" t="s">
        <v>1491</v>
      </c>
      <c r="C1973" t="s">
        <v>1492</v>
      </c>
      <c r="D1973" t="s">
        <v>1360</v>
      </c>
      <c r="F1973" t="s">
        <v>142</v>
      </c>
      <c r="G1973" t="s">
        <v>1353</v>
      </c>
      <c r="H1973" t="s">
        <v>1353</v>
      </c>
      <c r="I1973" t="s">
        <v>573</v>
      </c>
      <c r="J1973" t="str">
        <f t="shared" si="38"/>
        <v>Scope 3Managed assets- vehiclesManaged cars (by market segment)LuxuryDieselmiles</v>
      </c>
      <c r="K1973" t="s">
        <v>1201</v>
      </c>
      <c r="L1973" s="125">
        <v>0.34077999999999997</v>
      </c>
      <c r="M1973" t="s">
        <v>1514</v>
      </c>
      <c r="N1973" t="s">
        <v>1509</v>
      </c>
      <c r="O1973">
        <v>2021</v>
      </c>
    </row>
    <row r="1974" spans="1:15" hidden="1">
      <c r="A1974" t="s">
        <v>497</v>
      </c>
      <c r="B1974" t="s">
        <v>1491</v>
      </c>
      <c r="C1974" t="s">
        <v>1492</v>
      </c>
      <c r="D1974" t="s">
        <v>1360</v>
      </c>
      <c r="F1974" t="s">
        <v>211</v>
      </c>
      <c r="G1974" t="s">
        <v>473</v>
      </c>
      <c r="H1974" t="s">
        <v>473</v>
      </c>
      <c r="I1974" t="s">
        <v>573</v>
      </c>
      <c r="J1974" t="str">
        <f t="shared" si="38"/>
        <v>Scope 3Managed assets- vehiclesManaged cars (by market segment)LuxuryPetrolkm</v>
      </c>
      <c r="K1974" t="s">
        <v>1200</v>
      </c>
      <c r="L1974" s="125">
        <v>0.32585999999999998</v>
      </c>
      <c r="M1974" t="s">
        <v>1514</v>
      </c>
      <c r="N1974" t="s">
        <v>1509</v>
      </c>
      <c r="O1974">
        <v>2021</v>
      </c>
    </row>
    <row r="1975" spans="1:15" hidden="1">
      <c r="A1975" t="s">
        <v>497</v>
      </c>
      <c r="B1975" t="s">
        <v>1491</v>
      </c>
      <c r="C1975" t="s">
        <v>1492</v>
      </c>
      <c r="D1975" t="s">
        <v>1360</v>
      </c>
      <c r="F1975" t="s">
        <v>211</v>
      </c>
      <c r="G1975" t="s">
        <v>1353</v>
      </c>
      <c r="H1975" t="s">
        <v>1353</v>
      </c>
      <c r="I1975" t="s">
        <v>573</v>
      </c>
      <c r="J1975" t="str">
        <f t="shared" si="38"/>
        <v>Scope 3Managed assets- vehiclesManaged cars (by market segment)LuxuryPetrolmiles</v>
      </c>
      <c r="K1975" t="s">
        <v>1201</v>
      </c>
      <c r="L1975" s="125">
        <v>0.52442</v>
      </c>
      <c r="M1975" t="s">
        <v>1514</v>
      </c>
      <c r="N1975" t="s">
        <v>1509</v>
      </c>
      <c r="O1975">
        <v>2021</v>
      </c>
    </row>
    <row r="1976" spans="1:15" hidden="1">
      <c r="A1976" t="s">
        <v>497</v>
      </c>
      <c r="B1976" t="s">
        <v>1491</v>
      </c>
      <c r="C1976" t="s">
        <v>1492</v>
      </c>
      <c r="D1976" t="s">
        <v>1360</v>
      </c>
      <c r="F1976" t="s">
        <v>212</v>
      </c>
      <c r="G1976" t="s">
        <v>473</v>
      </c>
      <c r="H1976" t="s">
        <v>473</v>
      </c>
      <c r="I1976" t="s">
        <v>573</v>
      </c>
      <c r="J1976" t="str">
        <f t="shared" si="38"/>
        <v>Scope 3Managed assets- vehiclesManaged cars (by market segment)LuxuryUnknownkm</v>
      </c>
      <c r="K1976" t="s">
        <v>1200</v>
      </c>
      <c r="L1976" s="125">
        <v>0.26579000000000003</v>
      </c>
      <c r="M1976" t="s">
        <v>1514</v>
      </c>
      <c r="N1976" t="s">
        <v>1509</v>
      </c>
      <c r="O1976">
        <v>2021</v>
      </c>
    </row>
    <row r="1977" spans="1:15" hidden="1">
      <c r="A1977" t="s">
        <v>497</v>
      </c>
      <c r="B1977" t="s">
        <v>1491</v>
      </c>
      <c r="C1977" t="s">
        <v>1492</v>
      </c>
      <c r="D1977" t="s">
        <v>1360</v>
      </c>
      <c r="F1977" t="s">
        <v>212</v>
      </c>
      <c r="G1977" t="s">
        <v>1353</v>
      </c>
      <c r="H1977" t="s">
        <v>1353</v>
      </c>
      <c r="I1977" t="s">
        <v>573</v>
      </c>
      <c r="J1977" t="str">
        <f t="shared" si="38"/>
        <v>Scope 3Managed assets- vehiclesManaged cars (by market segment)LuxuryUnknownmiles</v>
      </c>
      <c r="K1977" t="s">
        <v>1201</v>
      </c>
      <c r="L1977" s="125">
        <v>0.42774999999999996</v>
      </c>
      <c r="M1977" t="s">
        <v>1514</v>
      </c>
      <c r="N1977" t="s">
        <v>1509</v>
      </c>
      <c r="O1977">
        <v>2021</v>
      </c>
    </row>
    <row r="1978" spans="1:15" hidden="1">
      <c r="A1978" t="s">
        <v>497</v>
      </c>
      <c r="B1978" t="s">
        <v>1491</v>
      </c>
      <c r="C1978" t="s">
        <v>1492</v>
      </c>
      <c r="D1978" t="s">
        <v>1360</v>
      </c>
      <c r="F1978" t="s">
        <v>1354</v>
      </c>
      <c r="G1978" t="s">
        <v>473</v>
      </c>
      <c r="H1978" t="s">
        <v>473</v>
      </c>
      <c r="I1978" t="s">
        <v>573</v>
      </c>
      <c r="J1978" t="str">
        <f t="shared" si="38"/>
        <v>Scope 3Managed assets- vehiclesManaged cars (by market segment)LuxuryPlug-in Hybrid Electric Vehiclekm</v>
      </c>
      <c r="K1978" t="s">
        <v>1200</v>
      </c>
      <c r="L1978" s="125">
        <v>0.11788</v>
      </c>
      <c r="M1978" t="s">
        <v>1514</v>
      </c>
      <c r="N1978" t="s">
        <v>1509</v>
      </c>
      <c r="O1978">
        <v>2021</v>
      </c>
    </row>
    <row r="1979" spans="1:15" hidden="1">
      <c r="A1979" t="s">
        <v>497</v>
      </c>
      <c r="B1979" t="s">
        <v>1491</v>
      </c>
      <c r="C1979" t="s">
        <v>1492</v>
      </c>
      <c r="D1979" t="s">
        <v>1360</v>
      </c>
      <c r="F1979" t="s">
        <v>1354</v>
      </c>
      <c r="G1979" t="s">
        <v>1353</v>
      </c>
      <c r="H1979" t="s">
        <v>1353</v>
      </c>
      <c r="I1979" t="s">
        <v>573</v>
      </c>
      <c r="J1979" t="str">
        <f t="shared" si="38"/>
        <v>Scope 3Managed assets- vehiclesManaged cars (by market segment)LuxuryPlug-in Hybrid Electric Vehiclemiles</v>
      </c>
      <c r="K1979" t="s">
        <v>1201</v>
      </c>
      <c r="L1979" s="125">
        <v>0.18970999999999999</v>
      </c>
      <c r="M1979" t="s">
        <v>1514</v>
      </c>
      <c r="N1979" t="s">
        <v>1509</v>
      </c>
      <c r="O1979">
        <v>2021</v>
      </c>
    </row>
    <row r="1980" spans="1:15" hidden="1">
      <c r="A1980" t="s">
        <v>497</v>
      </c>
      <c r="B1980" t="s">
        <v>1491</v>
      </c>
      <c r="C1980" t="s">
        <v>1492</v>
      </c>
      <c r="D1980" t="s">
        <v>1360</v>
      </c>
      <c r="F1980" t="s">
        <v>1355</v>
      </c>
      <c r="G1980" t="s">
        <v>473</v>
      </c>
      <c r="H1980" t="s">
        <v>473</v>
      </c>
      <c r="I1980" t="s">
        <v>573</v>
      </c>
      <c r="J1980" t="str">
        <f t="shared" si="38"/>
        <v>Scope 3Managed assets- vehiclesManaged cars (by market segment)LuxuryBattery Electric Vehiclekm</v>
      </c>
      <c r="K1980" t="s">
        <v>1200</v>
      </c>
      <c r="L1980" s="125">
        <v>5.9830000000000001E-2</v>
      </c>
      <c r="M1980" t="s">
        <v>1514</v>
      </c>
      <c r="N1980" t="s">
        <v>1509</v>
      </c>
      <c r="O1980">
        <v>2021</v>
      </c>
    </row>
    <row r="1981" spans="1:15" hidden="1">
      <c r="A1981" t="s">
        <v>497</v>
      </c>
      <c r="B1981" t="s">
        <v>1491</v>
      </c>
      <c r="C1981" t="s">
        <v>1492</v>
      </c>
      <c r="D1981" t="s">
        <v>1360</v>
      </c>
      <c r="F1981" t="s">
        <v>1355</v>
      </c>
      <c r="G1981" t="s">
        <v>1353</v>
      </c>
      <c r="H1981" t="s">
        <v>1353</v>
      </c>
      <c r="I1981" t="s">
        <v>573</v>
      </c>
      <c r="J1981" t="str">
        <f t="shared" si="38"/>
        <v>Scope 3Managed assets- vehiclesManaged cars (by market segment)LuxuryBattery Electric Vehiclemiles</v>
      </c>
      <c r="K1981" t="s">
        <v>1201</v>
      </c>
      <c r="L1981" s="125">
        <v>9.6279999999999991E-2</v>
      </c>
      <c r="M1981" t="s">
        <v>1514</v>
      </c>
      <c r="N1981" t="s">
        <v>1509</v>
      </c>
      <c r="O1981">
        <v>2021</v>
      </c>
    </row>
    <row r="1982" spans="1:15" hidden="1">
      <c r="A1982" t="s">
        <v>497</v>
      </c>
      <c r="B1982" t="s">
        <v>1491</v>
      </c>
      <c r="C1982" t="s">
        <v>1492</v>
      </c>
      <c r="D1982" t="s">
        <v>1361</v>
      </c>
      <c r="F1982" t="s">
        <v>142</v>
      </c>
      <c r="G1982" t="s">
        <v>473</v>
      </c>
      <c r="H1982" t="s">
        <v>473</v>
      </c>
      <c r="I1982" t="s">
        <v>573</v>
      </c>
      <c r="J1982" t="str">
        <f t="shared" si="38"/>
        <v>Scope 3Managed assets- vehiclesManaged cars (by market segment)SportsDieselkm</v>
      </c>
      <c r="K1982" t="s">
        <v>1202</v>
      </c>
      <c r="L1982" s="125">
        <v>0.16664000000000001</v>
      </c>
      <c r="M1982" t="s">
        <v>1514</v>
      </c>
      <c r="N1982" t="s">
        <v>1509</v>
      </c>
      <c r="O1982">
        <v>2021</v>
      </c>
    </row>
    <row r="1983" spans="1:15" hidden="1">
      <c r="A1983" t="s">
        <v>497</v>
      </c>
      <c r="B1983" t="s">
        <v>1491</v>
      </c>
      <c r="C1983" t="s">
        <v>1492</v>
      </c>
      <c r="D1983" t="s">
        <v>1361</v>
      </c>
      <c r="F1983" t="s">
        <v>142</v>
      </c>
      <c r="G1983" t="s">
        <v>1353</v>
      </c>
      <c r="H1983" t="s">
        <v>1353</v>
      </c>
      <c r="I1983" t="s">
        <v>573</v>
      </c>
      <c r="J1983" t="str">
        <f t="shared" si="38"/>
        <v>Scope 3Managed assets- vehiclesManaged cars (by market segment)SportsDieselmiles</v>
      </c>
      <c r="K1983" t="s">
        <v>1203</v>
      </c>
      <c r="L1983" s="125">
        <v>0.26818999999999998</v>
      </c>
      <c r="M1983" t="s">
        <v>1514</v>
      </c>
      <c r="N1983" t="s">
        <v>1509</v>
      </c>
      <c r="O1983">
        <v>2021</v>
      </c>
    </row>
    <row r="1984" spans="1:15" hidden="1">
      <c r="A1984" t="s">
        <v>497</v>
      </c>
      <c r="B1984" t="s">
        <v>1491</v>
      </c>
      <c r="C1984" t="s">
        <v>1492</v>
      </c>
      <c r="D1984" t="s">
        <v>1361</v>
      </c>
      <c r="F1984" t="s">
        <v>211</v>
      </c>
      <c r="G1984" t="s">
        <v>473</v>
      </c>
      <c r="H1984" t="s">
        <v>473</v>
      </c>
      <c r="I1984" t="s">
        <v>573</v>
      </c>
      <c r="J1984" t="str">
        <f t="shared" si="38"/>
        <v>Scope 3Managed assets- vehiclesManaged cars (by market segment)SportsPetrolkm</v>
      </c>
      <c r="K1984" t="s">
        <v>1202</v>
      </c>
      <c r="L1984" s="125">
        <v>0.24265999999999999</v>
      </c>
      <c r="M1984" t="s">
        <v>1514</v>
      </c>
      <c r="N1984" t="s">
        <v>1509</v>
      </c>
      <c r="O1984">
        <v>2021</v>
      </c>
    </row>
    <row r="1985" spans="1:15" hidden="1">
      <c r="A1985" t="s">
        <v>497</v>
      </c>
      <c r="B1985" t="s">
        <v>1491</v>
      </c>
      <c r="C1985" t="s">
        <v>1492</v>
      </c>
      <c r="D1985" t="s">
        <v>1361</v>
      </c>
      <c r="F1985" t="s">
        <v>211</v>
      </c>
      <c r="G1985" t="s">
        <v>1353</v>
      </c>
      <c r="H1985" t="s">
        <v>1353</v>
      </c>
      <c r="I1985" t="s">
        <v>573</v>
      </c>
      <c r="J1985" t="str">
        <f t="shared" si="38"/>
        <v>Scope 3Managed assets- vehiclesManaged cars (by market segment)SportsPetrolmiles</v>
      </c>
      <c r="K1985" t="s">
        <v>1203</v>
      </c>
      <c r="L1985" s="125">
        <v>0.39052000000000003</v>
      </c>
      <c r="M1985" t="s">
        <v>1514</v>
      </c>
      <c r="N1985" t="s">
        <v>1509</v>
      </c>
      <c r="O1985">
        <v>2021</v>
      </c>
    </row>
    <row r="1986" spans="1:15" hidden="1">
      <c r="A1986" t="s">
        <v>497</v>
      </c>
      <c r="B1986" t="s">
        <v>1491</v>
      </c>
      <c r="C1986" t="s">
        <v>1492</v>
      </c>
      <c r="D1986" t="s">
        <v>1361</v>
      </c>
      <c r="F1986" t="s">
        <v>212</v>
      </c>
      <c r="G1986" t="s">
        <v>473</v>
      </c>
      <c r="H1986" t="s">
        <v>473</v>
      </c>
      <c r="I1986" t="s">
        <v>573</v>
      </c>
      <c r="J1986" t="str">
        <f t="shared" si="38"/>
        <v>Scope 3Managed assets- vehiclesManaged cars (by market segment)SportsUnknownkm</v>
      </c>
      <c r="K1986" t="s">
        <v>1202</v>
      </c>
      <c r="L1986" s="125">
        <v>0.23053000000000001</v>
      </c>
      <c r="M1986" t="s">
        <v>1514</v>
      </c>
      <c r="N1986" t="s">
        <v>1509</v>
      </c>
      <c r="O1986">
        <v>2021</v>
      </c>
    </row>
    <row r="1987" spans="1:15" hidden="1">
      <c r="A1987" t="s">
        <v>497</v>
      </c>
      <c r="B1987" t="s">
        <v>1491</v>
      </c>
      <c r="C1987" t="s">
        <v>1492</v>
      </c>
      <c r="D1987" t="s">
        <v>1361</v>
      </c>
      <c r="F1987" t="s">
        <v>212</v>
      </c>
      <c r="G1987" t="s">
        <v>1353</v>
      </c>
      <c r="H1987" t="s">
        <v>1353</v>
      </c>
      <c r="I1987" t="s">
        <v>573</v>
      </c>
      <c r="J1987" t="str">
        <f t="shared" ref="J1987:J2050" si="39">CONCATENATE(A1987,B1987,C1987,D1987,E1987,F1987,G1987)</f>
        <v>Scope 3Managed assets- vehiclesManaged cars (by market segment)SportsUnknownmiles</v>
      </c>
      <c r="K1987" t="s">
        <v>1203</v>
      </c>
      <c r="L1987" s="125">
        <v>0.37101000000000001</v>
      </c>
      <c r="M1987" t="s">
        <v>1514</v>
      </c>
      <c r="N1987" t="s">
        <v>1509</v>
      </c>
      <c r="O1987">
        <v>2021</v>
      </c>
    </row>
    <row r="1988" spans="1:15" hidden="1">
      <c r="A1988" t="s">
        <v>497</v>
      </c>
      <c r="B1988" t="s">
        <v>1491</v>
      </c>
      <c r="C1988" t="s">
        <v>1492</v>
      </c>
      <c r="D1988" t="s">
        <v>1361</v>
      </c>
      <c r="F1988" t="s">
        <v>1354</v>
      </c>
      <c r="G1988" t="s">
        <v>473</v>
      </c>
      <c r="H1988" t="s">
        <v>473</v>
      </c>
      <c r="I1988" t="s">
        <v>573</v>
      </c>
      <c r="J1988" t="str">
        <f t="shared" si="39"/>
        <v>Scope 3Managed assets- vehiclesManaged cars (by market segment)SportsPlug-in Hybrid Electric Vehiclekm</v>
      </c>
      <c r="K1988" t="s">
        <v>1202</v>
      </c>
      <c r="L1988" s="125">
        <v>9.487000000000001E-2</v>
      </c>
      <c r="M1988" t="s">
        <v>1514</v>
      </c>
      <c r="N1988" t="s">
        <v>1509</v>
      </c>
      <c r="O1988">
        <v>2021</v>
      </c>
    </row>
    <row r="1989" spans="1:15" hidden="1">
      <c r="A1989" t="s">
        <v>497</v>
      </c>
      <c r="B1989" t="s">
        <v>1491</v>
      </c>
      <c r="C1989" t="s">
        <v>1492</v>
      </c>
      <c r="D1989" t="s">
        <v>1361</v>
      </c>
      <c r="F1989" t="s">
        <v>1354</v>
      </c>
      <c r="G1989" t="s">
        <v>1353</v>
      </c>
      <c r="H1989" t="s">
        <v>1353</v>
      </c>
      <c r="I1989" t="s">
        <v>573</v>
      </c>
      <c r="J1989" t="str">
        <f t="shared" si="39"/>
        <v>Scope 3Managed assets- vehiclesManaged cars (by market segment)SportsPlug-in Hybrid Electric Vehiclemiles</v>
      </c>
      <c r="K1989" t="s">
        <v>1203</v>
      </c>
      <c r="L1989" s="125">
        <v>0.15268000000000001</v>
      </c>
      <c r="M1989" t="s">
        <v>1514</v>
      </c>
      <c r="N1989" t="s">
        <v>1509</v>
      </c>
      <c r="O1989">
        <v>2021</v>
      </c>
    </row>
    <row r="1990" spans="1:15" hidden="1">
      <c r="A1990" t="s">
        <v>497</v>
      </c>
      <c r="B1990" t="s">
        <v>1491</v>
      </c>
      <c r="C1990" t="s">
        <v>1492</v>
      </c>
      <c r="D1990" t="s">
        <v>1361</v>
      </c>
      <c r="F1990" t="s">
        <v>1355</v>
      </c>
      <c r="G1990" t="s">
        <v>473</v>
      </c>
      <c r="H1990" t="s">
        <v>473</v>
      </c>
      <c r="I1990" t="s">
        <v>573</v>
      </c>
      <c r="J1990" t="str">
        <f t="shared" si="39"/>
        <v>Scope 3Managed assets- vehiclesManaged cars (by market segment)SportsBattery Electric Vehiclekm</v>
      </c>
      <c r="K1990" t="s">
        <v>1202</v>
      </c>
      <c r="L1990" s="125">
        <v>7.4740000000000001E-2</v>
      </c>
      <c r="M1990" t="s">
        <v>1514</v>
      </c>
      <c r="N1990" t="s">
        <v>1509</v>
      </c>
      <c r="O1990">
        <v>2021</v>
      </c>
    </row>
    <row r="1991" spans="1:15" hidden="1">
      <c r="A1991" t="s">
        <v>497</v>
      </c>
      <c r="B1991" t="s">
        <v>1491</v>
      </c>
      <c r="C1991" t="s">
        <v>1492</v>
      </c>
      <c r="D1991" t="s">
        <v>1361</v>
      </c>
      <c r="F1991" t="s">
        <v>1355</v>
      </c>
      <c r="G1991" t="s">
        <v>1353</v>
      </c>
      <c r="H1991" t="s">
        <v>1353</v>
      </c>
      <c r="I1991" t="s">
        <v>573</v>
      </c>
      <c r="J1991" t="str">
        <f t="shared" si="39"/>
        <v>Scope 3Managed assets- vehiclesManaged cars (by market segment)SportsBattery Electric Vehiclemiles</v>
      </c>
      <c r="K1991" t="s">
        <v>1203</v>
      </c>
      <c r="L1991" s="125">
        <v>0.12028000000000001</v>
      </c>
      <c r="M1991" t="s">
        <v>1514</v>
      </c>
      <c r="N1991" t="s">
        <v>1509</v>
      </c>
      <c r="O1991">
        <v>2021</v>
      </c>
    </row>
    <row r="1992" spans="1:15" hidden="1">
      <c r="A1992" t="s">
        <v>497</v>
      </c>
      <c r="B1992" t="s">
        <v>1491</v>
      </c>
      <c r="C1992" t="s">
        <v>1492</v>
      </c>
      <c r="D1992" t="s">
        <v>1362</v>
      </c>
      <c r="F1992" t="s">
        <v>142</v>
      </c>
      <c r="G1992" t="s">
        <v>473</v>
      </c>
      <c r="H1992" t="s">
        <v>473</v>
      </c>
      <c r="I1992" t="s">
        <v>573</v>
      </c>
      <c r="J1992" t="str">
        <f t="shared" si="39"/>
        <v>Scope 3Managed assets- vehiclesManaged cars (by market segment)Dual purpose 4X4Dieselkm</v>
      </c>
      <c r="K1992" t="s">
        <v>1204</v>
      </c>
      <c r="L1992" s="125">
        <v>0.20376</v>
      </c>
      <c r="M1992" t="s">
        <v>1514</v>
      </c>
      <c r="N1992" t="s">
        <v>1509</v>
      </c>
      <c r="O1992">
        <v>2021</v>
      </c>
    </row>
    <row r="1993" spans="1:15" hidden="1">
      <c r="A1993" t="s">
        <v>497</v>
      </c>
      <c r="B1993" t="s">
        <v>1491</v>
      </c>
      <c r="C1993" t="s">
        <v>1492</v>
      </c>
      <c r="D1993" t="s">
        <v>1362</v>
      </c>
      <c r="F1993" t="s">
        <v>142</v>
      </c>
      <c r="G1993" t="s">
        <v>1353</v>
      </c>
      <c r="H1993" t="s">
        <v>1353</v>
      </c>
      <c r="I1993" t="s">
        <v>573</v>
      </c>
      <c r="J1993" t="str">
        <f t="shared" si="39"/>
        <v>Scope 3Managed assets- vehiclesManaged cars (by market segment)Dual purpose 4X4Dieselmiles</v>
      </c>
      <c r="K1993" t="s">
        <v>1205</v>
      </c>
      <c r="L1993" s="125">
        <v>0.32793</v>
      </c>
      <c r="M1993" t="s">
        <v>1514</v>
      </c>
      <c r="N1993" t="s">
        <v>1509</v>
      </c>
      <c r="O1993">
        <v>2021</v>
      </c>
    </row>
    <row r="1994" spans="1:15" hidden="1">
      <c r="A1994" t="s">
        <v>497</v>
      </c>
      <c r="B1994" t="s">
        <v>1491</v>
      </c>
      <c r="C1994" t="s">
        <v>1492</v>
      </c>
      <c r="D1994" t="s">
        <v>1362</v>
      </c>
      <c r="F1994" t="s">
        <v>211</v>
      </c>
      <c r="G1994" t="s">
        <v>473</v>
      </c>
      <c r="H1994" t="s">
        <v>473</v>
      </c>
      <c r="I1994" t="s">
        <v>573</v>
      </c>
      <c r="J1994" t="str">
        <f t="shared" si="39"/>
        <v>Scope 3Managed assets- vehiclesManaged cars (by market segment)Dual purpose 4X4Petrolkm</v>
      </c>
      <c r="K1994" t="s">
        <v>1204</v>
      </c>
      <c r="L1994" s="125">
        <v>0.21657999999999999</v>
      </c>
      <c r="M1994" t="s">
        <v>1514</v>
      </c>
      <c r="N1994" t="s">
        <v>1509</v>
      </c>
      <c r="O1994">
        <v>2021</v>
      </c>
    </row>
    <row r="1995" spans="1:15" hidden="1">
      <c r="A1995" t="s">
        <v>497</v>
      </c>
      <c r="B1995" t="s">
        <v>1491</v>
      </c>
      <c r="C1995" t="s">
        <v>1492</v>
      </c>
      <c r="D1995" t="s">
        <v>1362</v>
      </c>
      <c r="F1995" t="s">
        <v>211</v>
      </c>
      <c r="G1995" t="s">
        <v>1353</v>
      </c>
      <c r="H1995" t="s">
        <v>1353</v>
      </c>
      <c r="I1995" t="s">
        <v>573</v>
      </c>
      <c r="J1995" t="str">
        <f t="shared" si="39"/>
        <v>Scope 3Managed assets- vehiclesManaged cars (by market segment)Dual purpose 4X4Petrolmiles</v>
      </c>
      <c r="K1995" t="s">
        <v>1205</v>
      </c>
      <c r="L1995" s="125">
        <v>0.34854000000000002</v>
      </c>
      <c r="M1995" t="s">
        <v>1514</v>
      </c>
      <c r="N1995" t="s">
        <v>1509</v>
      </c>
      <c r="O1995">
        <v>2021</v>
      </c>
    </row>
    <row r="1996" spans="1:15" hidden="1">
      <c r="A1996" t="s">
        <v>497</v>
      </c>
      <c r="B1996" t="s">
        <v>1491</v>
      </c>
      <c r="C1996" t="s">
        <v>1492</v>
      </c>
      <c r="D1996" t="s">
        <v>1362</v>
      </c>
      <c r="F1996" t="s">
        <v>212</v>
      </c>
      <c r="G1996" t="s">
        <v>473</v>
      </c>
      <c r="H1996" t="s">
        <v>473</v>
      </c>
      <c r="I1996" t="s">
        <v>573</v>
      </c>
      <c r="J1996" t="str">
        <f t="shared" si="39"/>
        <v>Scope 3Managed assets- vehiclesManaged cars (by market segment)Dual purpose 4X4Unknownkm</v>
      </c>
      <c r="K1996" t="s">
        <v>1204</v>
      </c>
      <c r="L1996" s="125">
        <v>0.20716000000000001</v>
      </c>
      <c r="M1996" t="s">
        <v>1514</v>
      </c>
      <c r="N1996" t="s">
        <v>1509</v>
      </c>
      <c r="O1996">
        <v>2021</v>
      </c>
    </row>
    <row r="1997" spans="1:15" hidden="1">
      <c r="A1997" t="s">
        <v>497</v>
      </c>
      <c r="B1997" t="s">
        <v>1491</v>
      </c>
      <c r="C1997" t="s">
        <v>1492</v>
      </c>
      <c r="D1997" t="s">
        <v>1362</v>
      </c>
      <c r="F1997" t="s">
        <v>212</v>
      </c>
      <c r="G1997" t="s">
        <v>1353</v>
      </c>
      <c r="H1997" t="s">
        <v>1353</v>
      </c>
      <c r="I1997" t="s">
        <v>573</v>
      </c>
      <c r="J1997" t="str">
        <f t="shared" si="39"/>
        <v>Scope 3Managed assets- vehiclesManaged cars (by market segment)Dual purpose 4X4Unknownmiles</v>
      </c>
      <c r="K1997" t="s">
        <v>1205</v>
      </c>
      <c r="L1997" s="125">
        <v>0.33337999999999995</v>
      </c>
      <c r="M1997" t="s">
        <v>1514</v>
      </c>
      <c r="N1997" t="s">
        <v>1509</v>
      </c>
      <c r="O1997">
        <v>2021</v>
      </c>
    </row>
    <row r="1998" spans="1:15" hidden="1">
      <c r="A1998" t="s">
        <v>497</v>
      </c>
      <c r="B1998" t="s">
        <v>1491</v>
      </c>
      <c r="C1998" t="s">
        <v>1492</v>
      </c>
      <c r="D1998" t="s">
        <v>1362</v>
      </c>
      <c r="F1998" t="s">
        <v>1354</v>
      </c>
      <c r="G1998" t="s">
        <v>473</v>
      </c>
      <c r="H1998" t="s">
        <v>473</v>
      </c>
      <c r="I1998" t="s">
        <v>573</v>
      </c>
      <c r="J1998" t="str">
        <f t="shared" si="39"/>
        <v>Scope 3Managed assets- vehiclesManaged cars (by market segment)Dual purpose 4X4Plug-in Hybrid Electric Vehiclekm</v>
      </c>
      <c r="K1998" t="s">
        <v>1204</v>
      </c>
      <c r="L1998" s="125">
        <v>0.10700999999999999</v>
      </c>
      <c r="M1998" t="s">
        <v>1514</v>
      </c>
      <c r="N1998" t="s">
        <v>1509</v>
      </c>
      <c r="O1998">
        <v>2021</v>
      </c>
    </row>
    <row r="1999" spans="1:15" hidden="1">
      <c r="A1999" t="s">
        <v>497</v>
      </c>
      <c r="B1999" t="s">
        <v>1491</v>
      </c>
      <c r="C1999" t="s">
        <v>1492</v>
      </c>
      <c r="D1999" t="s">
        <v>1362</v>
      </c>
      <c r="F1999" t="s">
        <v>1354</v>
      </c>
      <c r="G1999" t="s">
        <v>1353</v>
      </c>
      <c r="H1999" t="s">
        <v>1353</v>
      </c>
      <c r="I1999" t="s">
        <v>573</v>
      </c>
      <c r="J1999" t="str">
        <f t="shared" si="39"/>
        <v>Scope 3Managed assets- vehiclesManaged cars (by market segment)Dual purpose 4X4Plug-in Hybrid Electric Vehiclemiles</v>
      </c>
      <c r="K1999" t="s">
        <v>1205</v>
      </c>
      <c r="L1999" s="125">
        <v>0.17222000000000001</v>
      </c>
      <c r="M1999" t="s">
        <v>1514</v>
      </c>
      <c r="N1999" t="s">
        <v>1509</v>
      </c>
      <c r="O1999">
        <v>2021</v>
      </c>
    </row>
    <row r="2000" spans="1:15" hidden="1">
      <c r="A2000" t="s">
        <v>497</v>
      </c>
      <c r="B2000" t="s">
        <v>1491</v>
      </c>
      <c r="C2000" t="s">
        <v>1492</v>
      </c>
      <c r="D2000" t="s">
        <v>1362</v>
      </c>
      <c r="F2000" t="s">
        <v>1355</v>
      </c>
      <c r="G2000" t="s">
        <v>473</v>
      </c>
      <c r="H2000" t="s">
        <v>473</v>
      </c>
      <c r="I2000" t="s">
        <v>573</v>
      </c>
      <c r="J2000" t="str">
        <f t="shared" si="39"/>
        <v>Scope 3Managed assets- vehiclesManaged cars (by market segment)Dual purpose 4X4Battery Electric Vehiclekm</v>
      </c>
      <c r="K2000" t="s">
        <v>1204</v>
      </c>
      <c r="L2000" s="125">
        <v>6.8189999999999987E-2</v>
      </c>
      <c r="M2000" t="s">
        <v>1514</v>
      </c>
      <c r="N2000" t="s">
        <v>1509</v>
      </c>
      <c r="O2000">
        <v>2021</v>
      </c>
    </row>
    <row r="2001" spans="1:15" hidden="1">
      <c r="A2001" t="s">
        <v>497</v>
      </c>
      <c r="B2001" t="s">
        <v>1491</v>
      </c>
      <c r="C2001" t="s">
        <v>1492</v>
      </c>
      <c r="D2001" t="s">
        <v>1362</v>
      </c>
      <c r="F2001" t="s">
        <v>1355</v>
      </c>
      <c r="G2001" t="s">
        <v>1353</v>
      </c>
      <c r="H2001" t="s">
        <v>1353</v>
      </c>
      <c r="I2001" t="s">
        <v>573</v>
      </c>
      <c r="J2001" t="str">
        <f t="shared" si="39"/>
        <v>Scope 3Managed assets- vehiclesManaged cars (by market segment)Dual purpose 4X4Battery Electric Vehiclemiles</v>
      </c>
      <c r="K2001" t="s">
        <v>1205</v>
      </c>
      <c r="L2001" s="125">
        <v>0.10972999999999999</v>
      </c>
      <c r="M2001" t="s">
        <v>1514</v>
      </c>
      <c r="N2001" t="s">
        <v>1509</v>
      </c>
      <c r="O2001">
        <v>2021</v>
      </c>
    </row>
    <row r="2002" spans="1:15" hidden="1">
      <c r="A2002" t="s">
        <v>497</v>
      </c>
      <c r="B2002" t="s">
        <v>1491</v>
      </c>
      <c r="C2002" t="s">
        <v>1492</v>
      </c>
      <c r="D2002" t="s">
        <v>1363</v>
      </c>
      <c r="F2002" t="s">
        <v>142</v>
      </c>
      <c r="G2002" t="s">
        <v>473</v>
      </c>
      <c r="H2002" t="s">
        <v>473</v>
      </c>
      <c r="I2002" t="s">
        <v>573</v>
      </c>
      <c r="J2002" t="str">
        <f t="shared" si="39"/>
        <v>Scope 3Managed assets- vehiclesManaged cars (by market segment)MPVDieselkm</v>
      </c>
      <c r="K2002" t="s">
        <v>1206</v>
      </c>
      <c r="L2002" s="125">
        <v>0.17502999999999999</v>
      </c>
      <c r="M2002" t="s">
        <v>1514</v>
      </c>
      <c r="N2002" t="s">
        <v>1509</v>
      </c>
      <c r="O2002">
        <v>2021</v>
      </c>
    </row>
    <row r="2003" spans="1:15" hidden="1">
      <c r="A2003" t="s">
        <v>497</v>
      </c>
      <c r="B2003" t="s">
        <v>1491</v>
      </c>
      <c r="C2003" t="s">
        <v>1492</v>
      </c>
      <c r="D2003" t="s">
        <v>1363</v>
      </c>
      <c r="F2003" t="s">
        <v>142</v>
      </c>
      <c r="G2003" t="s">
        <v>1353</v>
      </c>
      <c r="H2003" t="s">
        <v>1353</v>
      </c>
      <c r="I2003" t="s">
        <v>573</v>
      </c>
      <c r="J2003" t="str">
        <f t="shared" si="39"/>
        <v>Scope 3Managed assets- vehiclesManaged cars (by market segment)MPVDieselmiles</v>
      </c>
      <c r="K2003" t="s">
        <v>1207</v>
      </c>
      <c r="L2003" s="125">
        <v>0.28170000000000001</v>
      </c>
      <c r="M2003" t="s">
        <v>1514</v>
      </c>
      <c r="N2003" t="s">
        <v>1509</v>
      </c>
      <c r="O2003">
        <v>2021</v>
      </c>
    </row>
    <row r="2004" spans="1:15" hidden="1">
      <c r="A2004" t="s">
        <v>497</v>
      </c>
      <c r="B2004" t="s">
        <v>1491</v>
      </c>
      <c r="C2004" t="s">
        <v>1492</v>
      </c>
      <c r="D2004" t="s">
        <v>1363</v>
      </c>
      <c r="F2004" t="s">
        <v>211</v>
      </c>
      <c r="G2004" t="s">
        <v>473</v>
      </c>
      <c r="H2004" t="s">
        <v>473</v>
      </c>
      <c r="I2004" t="s">
        <v>573</v>
      </c>
      <c r="J2004" t="str">
        <f t="shared" si="39"/>
        <v>Scope 3Managed assets- vehiclesManaged cars (by market segment)MPVPetrolkm</v>
      </c>
      <c r="K2004" t="s">
        <v>1206</v>
      </c>
      <c r="L2004" s="125">
        <v>0.19478999999999999</v>
      </c>
      <c r="M2004" t="s">
        <v>1514</v>
      </c>
      <c r="N2004" t="s">
        <v>1509</v>
      </c>
      <c r="O2004">
        <v>2021</v>
      </c>
    </row>
    <row r="2005" spans="1:15" hidden="1">
      <c r="A2005" t="s">
        <v>497</v>
      </c>
      <c r="B2005" t="s">
        <v>1491</v>
      </c>
      <c r="C2005" t="s">
        <v>1492</v>
      </c>
      <c r="D2005" t="s">
        <v>1363</v>
      </c>
      <c r="F2005" t="s">
        <v>211</v>
      </c>
      <c r="G2005" t="s">
        <v>1353</v>
      </c>
      <c r="H2005" t="s">
        <v>1353</v>
      </c>
      <c r="I2005" t="s">
        <v>573</v>
      </c>
      <c r="J2005" t="str">
        <f t="shared" si="39"/>
        <v>Scope 3Managed assets- vehiclesManaged cars (by market segment)MPVPetrolmiles</v>
      </c>
      <c r="K2005" t="s">
        <v>1207</v>
      </c>
      <c r="L2005" s="125">
        <v>0.31349000000000005</v>
      </c>
      <c r="M2005" t="s">
        <v>1514</v>
      </c>
      <c r="N2005" t="s">
        <v>1509</v>
      </c>
      <c r="O2005">
        <v>2021</v>
      </c>
    </row>
    <row r="2006" spans="1:15" hidden="1">
      <c r="A2006" t="s">
        <v>497</v>
      </c>
      <c r="B2006" t="s">
        <v>1491</v>
      </c>
      <c r="C2006" t="s">
        <v>1492</v>
      </c>
      <c r="D2006" t="s">
        <v>1363</v>
      </c>
      <c r="F2006" t="s">
        <v>212</v>
      </c>
      <c r="G2006" t="s">
        <v>473</v>
      </c>
      <c r="H2006" t="s">
        <v>473</v>
      </c>
      <c r="I2006" t="s">
        <v>573</v>
      </c>
      <c r="J2006" t="str">
        <f t="shared" si="39"/>
        <v>Scope 3Managed assets- vehiclesManaged cars (by market segment)MPVUnknownkm</v>
      </c>
      <c r="K2006" t="s">
        <v>1206</v>
      </c>
      <c r="L2006" s="125">
        <v>0.18031</v>
      </c>
      <c r="M2006" t="s">
        <v>1514</v>
      </c>
      <c r="N2006" t="s">
        <v>1509</v>
      </c>
      <c r="O2006">
        <v>2021</v>
      </c>
    </row>
    <row r="2007" spans="1:15" hidden="1">
      <c r="A2007" t="s">
        <v>497</v>
      </c>
      <c r="B2007" t="s">
        <v>1491</v>
      </c>
      <c r="C2007" t="s">
        <v>1492</v>
      </c>
      <c r="D2007" t="s">
        <v>1363</v>
      </c>
      <c r="F2007" t="s">
        <v>212</v>
      </c>
      <c r="G2007" t="s">
        <v>1353</v>
      </c>
      <c r="H2007" t="s">
        <v>1353</v>
      </c>
      <c r="I2007" t="s">
        <v>573</v>
      </c>
      <c r="J2007" t="str">
        <f t="shared" si="39"/>
        <v>Scope 3Managed assets- vehiclesManaged cars (by market segment)MPVUnknownmiles</v>
      </c>
      <c r="K2007" t="s">
        <v>1207</v>
      </c>
      <c r="L2007" s="125">
        <v>0.29017999999999999</v>
      </c>
      <c r="M2007" t="s">
        <v>1514</v>
      </c>
      <c r="N2007" t="s">
        <v>1509</v>
      </c>
      <c r="O2007">
        <v>2021</v>
      </c>
    </row>
    <row r="2008" spans="1:15" hidden="1">
      <c r="A2008" t="s">
        <v>497</v>
      </c>
      <c r="B2008" t="s">
        <v>1491</v>
      </c>
      <c r="C2008" t="s">
        <v>1492</v>
      </c>
      <c r="D2008" t="s">
        <v>1363</v>
      </c>
      <c r="F2008" t="s">
        <v>1354</v>
      </c>
      <c r="G2008" t="s">
        <v>473</v>
      </c>
      <c r="H2008" t="s">
        <v>473</v>
      </c>
      <c r="I2008" t="s">
        <v>573</v>
      </c>
      <c r="J2008" t="str">
        <f t="shared" si="39"/>
        <v>Scope 3Managed assets- vehiclesManaged cars (by market segment)MPVPlug-in Hybrid Electric Vehiclekm</v>
      </c>
      <c r="K2008" t="s">
        <v>1206</v>
      </c>
      <c r="L2008" s="125" t="s">
        <v>720</v>
      </c>
      <c r="M2008" t="s">
        <v>1514</v>
      </c>
      <c r="N2008" t="s">
        <v>1509</v>
      </c>
      <c r="O2008">
        <v>2021</v>
      </c>
    </row>
    <row r="2009" spans="1:15" hidden="1">
      <c r="A2009" t="s">
        <v>497</v>
      </c>
      <c r="B2009" t="s">
        <v>1491</v>
      </c>
      <c r="C2009" t="s">
        <v>1492</v>
      </c>
      <c r="D2009" t="s">
        <v>1363</v>
      </c>
      <c r="F2009" t="s">
        <v>1354</v>
      </c>
      <c r="G2009" t="s">
        <v>1353</v>
      </c>
      <c r="H2009" t="s">
        <v>1353</v>
      </c>
      <c r="I2009" t="s">
        <v>573</v>
      </c>
      <c r="J2009" t="str">
        <f t="shared" si="39"/>
        <v>Scope 3Managed assets- vehiclesManaged cars (by market segment)MPVPlug-in Hybrid Electric Vehiclemiles</v>
      </c>
      <c r="K2009" t="s">
        <v>1207</v>
      </c>
      <c r="L2009" s="125" t="s">
        <v>720</v>
      </c>
      <c r="M2009" t="s">
        <v>1514</v>
      </c>
      <c r="N2009" t="s">
        <v>1509</v>
      </c>
      <c r="O2009">
        <v>2021</v>
      </c>
    </row>
    <row r="2010" spans="1:15" hidden="1">
      <c r="A2010" t="s">
        <v>497</v>
      </c>
      <c r="B2010" t="s">
        <v>1491</v>
      </c>
      <c r="C2010" t="s">
        <v>1492</v>
      </c>
      <c r="D2010" t="s">
        <v>1363</v>
      </c>
      <c r="F2010" t="s">
        <v>1355</v>
      </c>
      <c r="G2010" t="s">
        <v>473</v>
      </c>
      <c r="H2010" t="s">
        <v>473</v>
      </c>
      <c r="I2010" t="s">
        <v>573</v>
      </c>
      <c r="J2010" t="str">
        <f t="shared" si="39"/>
        <v>Scope 3Managed assets- vehiclesManaged cars (by market segment)MPVBattery Electric Vehiclekm</v>
      </c>
      <c r="K2010" t="s">
        <v>1206</v>
      </c>
      <c r="L2010" s="125">
        <v>6.9069999999999993E-2</v>
      </c>
      <c r="M2010" t="s">
        <v>1514</v>
      </c>
      <c r="N2010" t="s">
        <v>1509</v>
      </c>
      <c r="O2010">
        <v>2021</v>
      </c>
    </row>
    <row r="2011" spans="1:15" hidden="1">
      <c r="A2011" t="s">
        <v>497</v>
      </c>
      <c r="B2011" t="s">
        <v>1491</v>
      </c>
      <c r="C2011" t="s">
        <v>1492</v>
      </c>
      <c r="D2011" t="s">
        <v>1363</v>
      </c>
      <c r="F2011" t="s">
        <v>1355</v>
      </c>
      <c r="G2011" t="s">
        <v>1353</v>
      </c>
      <c r="H2011" t="s">
        <v>1353</v>
      </c>
      <c r="I2011" t="s">
        <v>573</v>
      </c>
      <c r="J2011" t="str">
        <f t="shared" si="39"/>
        <v>Scope 3Managed assets- vehiclesManaged cars (by market segment)MPVBattery Electric Vehiclemiles</v>
      </c>
      <c r="K2011" t="s">
        <v>1207</v>
      </c>
      <c r="L2011" s="125">
        <v>0.11117</v>
      </c>
      <c r="M2011" t="s">
        <v>1514</v>
      </c>
      <c r="N2011" t="s">
        <v>1509</v>
      </c>
      <c r="O2011">
        <v>2021</v>
      </c>
    </row>
    <row r="2012" spans="1:15" hidden="1">
      <c r="A2012" t="s">
        <v>497</v>
      </c>
      <c r="B2012" t="s">
        <v>1491</v>
      </c>
      <c r="C2012" t="s">
        <v>1493</v>
      </c>
      <c r="D2012" t="s">
        <v>216</v>
      </c>
      <c r="F2012" t="s">
        <v>142</v>
      </c>
      <c r="G2012" t="s">
        <v>473</v>
      </c>
      <c r="H2012" t="s">
        <v>473</v>
      </c>
      <c r="I2012" t="s">
        <v>573</v>
      </c>
      <c r="J2012" t="str">
        <f t="shared" si="39"/>
        <v>Scope 3Managed assets- vehiclesManaged cars (by size)Small carDieselkm</v>
      </c>
      <c r="K2012" t="s">
        <v>1208</v>
      </c>
      <c r="L2012" s="125">
        <v>0.13758000000000001</v>
      </c>
      <c r="M2012" t="s">
        <v>1514</v>
      </c>
      <c r="N2012" t="s">
        <v>1509</v>
      </c>
      <c r="O2012">
        <v>2021</v>
      </c>
    </row>
    <row r="2013" spans="1:15" hidden="1">
      <c r="A2013" t="s">
        <v>497</v>
      </c>
      <c r="B2013" t="s">
        <v>1491</v>
      </c>
      <c r="C2013" t="s">
        <v>1493</v>
      </c>
      <c r="D2013" t="s">
        <v>216</v>
      </c>
      <c r="E2013">
        <v>0</v>
      </c>
      <c r="F2013" t="s">
        <v>142</v>
      </c>
      <c r="G2013" t="s">
        <v>1353</v>
      </c>
      <c r="H2013" t="s">
        <v>1353</v>
      </c>
      <c r="I2013" t="s">
        <v>573</v>
      </c>
      <c r="J2013" t="str">
        <f t="shared" si="39"/>
        <v>Scope 3Managed assets- vehiclesManaged cars (by size)Small car0Dieselmiles</v>
      </c>
      <c r="K2013" t="s">
        <v>1209</v>
      </c>
      <c r="L2013" s="125">
        <v>0.22143000000000002</v>
      </c>
      <c r="M2013" t="s">
        <v>1514</v>
      </c>
      <c r="N2013" t="s">
        <v>1509</v>
      </c>
      <c r="O2013">
        <v>2021</v>
      </c>
    </row>
    <row r="2014" spans="1:15" hidden="1">
      <c r="A2014" t="s">
        <v>497</v>
      </c>
      <c r="B2014" t="s">
        <v>1491</v>
      </c>
      <c r="C2014" t="s">
        <v>1493</v>
      </c>
      <c r="D2014" t="s">
        <v>216</v>
      </c>
      <c r="E2014">
        <v>0</v>
      </c>
      <c r="F2014" t="s">
        <v>211</v>
      </c>
      <c r="G2014" t="s">
        <v>473</v>
      </c>
      <c r="H2014" t="s">
        <v>473</v>
      </c>
      <c r="I2014" t="s">
        <v>573</v>
      </c>
      <c r="J2014" t="str">
        <f t="shared" si="39"/>
        <v>Scope 3Managed assets- vehiclesManaged cars (by size)Small car0Petrolkm</v>
      </c>
      <c r="K2014" t="s">
        <v>1208</v>
      </c>
      <c r="L2014" s="125">
        <v>0.14946000000000001</v>
      </c>
      <c r="M2014" t="s">
        <v>1514</v>
      </c>
      <c r="N2014" t="s">
        <v>1509</v>
      </c>
      <c r="O2014">
        <v>2021</v>
      </c>
    </row>
    <row r="2015" spans="1:15" hidden="1">
      <c r="A2015" t="s">
        <v>497</v>
      </c>
      <c r="B2015" t="s">
        <v>1491</v>
      </c>
      <c r="C2015" t="s">
        <v>1493</v>
      </c>
      <c r="D2015" t="s">
        <v>216</v>
      </c>
      <c r="E2015">
        <v>0</v>
      </c>
      <c r="F2015" t="s">
        <v>211</v>
      </c>
      <c r="G2015" t="s">
        <v>1353</v>
      </c>
      <c r="H2015" t="s">
        <v>1353</v>
      </c>
      <c r="I2015" t="s">
        <v>573</v>
      </c>
      <c r="J2015" t="str">
        <f t="shared" si="39"/>
        <v>Scope 3Managed assets- vehiclesManaged cars (by size)Small car0Petrolmiles</v>
      </c>
      <c r="K2015" t="s">
        <v>1209</v>
      </c>
      <c r="L2015" s="125">
        <v>0.24052000000000001</v>
      </c>
      <c r="M2015" t="s">
        <v>1514</v>
      </c>
      <c r="N2015" t="s">
        <v>1509</v>
      </c>
      <c r="O2015">
        <v>2021</v>
      </c>
    </row>
    <row r="2016" spans="1:15" hidden="1">
      <c r="A2016" t="s">
        <v>497</v>
      </c>
      <c r="B2016" t="s">
        <v>1491</v>
      </c>
      <c r="C2016" t="s">
        <v>1493</v>
      </c>
      <c r="D2016" t="s">
        <v>216</v>
      </c>
      <c r="E2016">
        <v>0</v>
      </c>
      <c r="F2016" t="s">
        <v>219</v>
      </c>
      <c r="G2016" t="s">
        <v>473</v>
      </c>
      <c r="H2016" t="s">
        <v>473</v>
      </c>
      <c r="I2016" t="s">
        <v>573</v>
      </c>
      <c r="J2016" t="str">
        <f t="shared" si="39"/>
        <v>Scope 3Managed assets- vehiclesManaged cars (by size)Small car0Hybridkm</v>
      </c>
      <c r="K2016" t="s">
        <v>1208</v>
      </c>
      <c r="L2016" s="125">
        <v>0.10494000000000001</v>
      </c>
      <c r="M2016" t="s">
        <v>1514</v>
      </c>
      <c r="N2016" t="s">
        <v>1509</v>
      </c>
      <c r="O2016">
        <v>2021</v>
      </c>
    </row>
    <row r="2017" spans="1:15" hidden="1">
      <c r="A2017" t="s">
        <v>497</v>
      </c>
      <c r="B2017" t="s">
        <v>1491</v>
      </c>
      <c r="C2017" t="s">
        <v>1493</v>
      </c>
      <c r="D2017" t="s">
        <v>216</v>
      </c>
      <c r="E2017">
        <v>0</v>
      </c>
      <c r="F2017" t="s">
        <v>219</v>
      </c>
      <c r="G2017" t="s">
        <v>1353</v>
      </c>
      <c r="H2017" t="s">
        <v>1353</v>
      </c>
      <c r="I2017" t="s">
        <v>573</v>
      </c>
      <c r="J2017" t="str">
        <f t="shared" si="39"/>
        <v>Scope 3Managed assets- vehiclesManaged cars (by size)Small car0Hybridmiles</v>
      </c>
      <c r="K2017" t="s">
        <v>1209</v>
      </c>
      <c r="L2017" s="125">
        <v>0.16889000000000001</v>
      </c>
      <c r="M2017" t="s">
        <v>1514</v>
      </c>
      <c r="N2017" t="s">
        <v>1509</v>
      </c>
      <c r="O2017">
        <v>2021</v>
      </c>
    </row>
    <row r="2018" spans="1:15" hidden="1">
      <c r="A2018" t="s">
        <v>497</v>
      </c>
      <c r="B2018" t="s">
        <v>1491</v>
      </c>
      <c r="C2018" t="s">
        <v>1493</v>
      </c>
      <c r="D2018" t="s">
        <v>216</v>
      </c>
      <c r="E2018">
        <v>0</v>
      </c>
      <c r="F2018" t="s">
        <v>10</v>
      </c>
      <c r="G2018" t="s">
        <v>473</v>
      </c>
      <c r="H2018" t="s">
        <v>473</v>
      </c>
      <c r="I2018" t="s">
        <v>573</v>
      </c>
      <c r="J2018" t="str">
        <f t="shared" si="39"/>
        <v>Scope 3Managed assets- vehiclesManaged cars (by size)Small car0CNGkm</v>
      </c>
      <c r="K2018" t="s">
        <v>1208</v>
      </c>
      <c r="L2018" s="125"/>
      <c r="M2018" t="s">
        <v>1514</v>
      </c>
      <c r="N2018" t="s">
        <v>1509</v>
      </c>
      <c r="O2018">
        <v>2021</v>
      </c>
    </row>
    <row r="2019" spans="1:15" hidden="1">
      <c r="A2019" t="s">
        <v>497</v>
      </c>
      <c r="B2019" t="s">
        <v>1491</v>
      </c>
      <c r="C2019" t="s">
        <v>1493</v>
      </c>
      <c r="D2019" t="s">
        <v>216</v>
      </c>
      <c r="E2019">
        <v>0</v>
      </c>
      <c r="F2019" t="s">
        <v>10</v>
      </c>
      <c r="G2019" t="s">
        <v>1353</v>
      </c>
      <c r="H2019" t="s">
        <v>1353</v>
      </c>
      <c r="I2019" t="s">
        <v>573</v>
      </c>
      <c r="J2019" t="str">
        <f t="shared" si="39"/>
        <v>Scope 3Managed assets- vehiclesManaged cars (by size)Small car0CNGmiles</v>
      </c>
      <c r="K2019" t="s">
        <v>1209</v>
      </c>
      <c r="L2019" s="125"/>
      <c r="M2019" t="s">
        <v>1514</v>
      </c>
      <c r="N2019" t="s">
        <v>1509</v>
      </c>
      <c r="O2019">
        <v>2021</v>
      </c>
    </row>
    <row r="2020" spans="1:15" hidden="1">
      <c r="A2020" t="s">
        <v>497</v>
      </c>
      <c r="B2020" t="s">
        <v>1491</v>
      </c>
      <c r="C2020" t="s">
        <v>1493</v>
      </c>
      <c r="D2020" t="s">
        <v>216</v>
      </c>
      <c r="E2020">
        <v>0</v>
      </c>
      <c r="F2020" t="s">
        <v>12</v>
      </c>
      <c r="G2020" t="s">
        <v>473</v>
      </c>
      <c r="H2020" t="s">
        <v>473</v>
      </c>
      <c r="I2020" t="s">
        <v>573</v>
      </c>
      <c r="J2020" t="str">
        <f t="shared" si="39"/>
        <v>Scope 3Managed assets- vehiclesManaged cars (by size)Small car0LPGkm</v>
      </c>
      <c r="K2020" t="s">
        <v>1208</v>
      </c>
      <c r="L2020" s="125"/>
      <c r="M2020" t="s">
        <v>1514</v>
      </c>
      <c r="N2020" t="s">
        <v>1509</v>
      </c>
      <c r="O2020">
        <v>2021</v>
      </c>
    </row>
    <row r="2021" spans="1:15" hidden="1">
      <c r="A2021" t="s">
        <v>497</v>
      </c>
      <c r="B2021" t="s">
        <v>1491</v>
      </c>
      <c r="C2021" t="s">
        <v>1493</v>
      </c>
      <c r="D2021" t="s">
        <v>216</v>
      </c>
      <c r="E2021">
        <v>0</v>
      </c>
      <c r="F2021" t="s">
        <v>12</v>
      </c>
      <c r="G2021" t="s">
        <v>1353</v>
      </c>
      <c r="H2021" t="s">
        <v>1353</v>
      </c>
      <c r="I2021" t="s">
        <v>573</v>
      </c>
      <c r="J2021" t="str">
        <f t="shared" si="39"/>
        <v>Scope 3Managed assets- vehiclesManaged cars (by size)Small car0LPGmiles</v>
      </c>
      <c r="K2021" t="s">
        <v>1209</v>
      </c>
      <c r="L2021" s="125"/>
      <c r="M2021" t="s">
        <v>1514</v>
      </c>
      <c r="N2021" t="s">
        <v>1509</v>
      </c>
      <c r="O2021">
        <v>2021</v>
      </c>
    </row>
    <row r="2022" spans="1:15" hidden="1">
      <c r="A2022" t="s">
        <v>497</v>
      </c>
      <c r="B2022" t="s">
        <v>1491</v>
      </c>
      <c r="C2022" t="s">
        <v>1493</v>
      </c>
      <c r="D2022" t="s">
        <v>216</v>
      </c>
      <c r="E2022">
        <v>0</v>
      </c>
      <c r="F2022" t="s">
        <v>212</v>
      </c>
      <c r="G2022" t="s">
        <v>473</v>
      </c>
      <c r="H2022" t="s">
        <v>473</v>
      </c>
      <c r="I2022" t="s">
        <v>573</v>
      </c>
      <c r="J2022" t="str">
        <f t="shared" si="39"/>
        <v>Scope 3Managed assets- vehiclesManaged cars (by size)Small car0Unknownkm</v>
      </c>
      <c r="K2022" t="s">
        <v>1208</v>
      </c>
      <c r="L2022" s="125">
        <v>0.14549000000000001</v>
      </c>
      <c r="M2022" t="s">
        <v>1514</v>
      </c>
      <c r="N2022" t="s">
        <v>1509</v>
      </c>
      <c r="O2022">
        <v>2021</v>
      </c>
    </row>
    <row r="2023" spans="1:15" hidden="1">
      <c r="A2023" t="s">
        <v>497</v>
      </c>
      <c r="B2023" t="s">
        <v>1491</v>
      </c>
      <c r="C2023" t="s">
        <v>1493</v>
      </c>
      <c r="D2023" t="s">
        <v>216</v>
      </c>
      <c r="E2023">
        <v>0</v>
      </c>
      <c r="F2023" t="s">
        <v>212</v>
      </c>
      <c r="G2023" t="s">
        <v>1353</v>
      </c>
      <c r="H2023" t="s">
        <v>1353</v>
      </c>
      <c r="I2023" t="s">
        <v>573</v>
      </c>
      <c r="J2023" t="str">
        <f t="shared" si="39"/>
        <v>Scope 3Managed assets- vehiclesManaged cars (by size)Small car0Unknownmiles</v>
      </c>
      <c r="K2023" t="s">
        <v>1209</v>
      </c>
      <c r="L2023" s="125">
        <v>0.23414000000000001</v>
      </c>
      <c r="M2023" t="s">
        <v>1514</v>
      </c>
      <c r="N2023" t="s">
        <v>1509</v>
      </c>
      <c r="O2023">
        <v>2021</v>
      </c>
    </row>
    <row r="2024" spans="1:15" hidden="1">
      <c r="A2024" t="s">
        <v>497</v>
      </c>
      <c r="B2024" t="s">
        <v>1491</v>
      </c>
      <c r="C2024" t="s">
        <v>1493</v>
      </c>
      <c r="D2024" t="s">
        <v>216</v>
      </c>
      <c r="E2024">
        <v>0</v>
      </c>
      <c r="F2024" t="s">
        <v>1354</v>
      </c>
      <c r="G2024" t="s">
        <v>473</v>
      </c>
      <c r="H2024" t="s">
        <v>473</v>
      </c>
      <c r="I2024" t="s">
        <v>573</v>
      </c>
      <c r="J2024" t="str">
        <f t="shared" si="39"/>
        <v>Scope 3Managed assets- vehiclesManaged cars (by size)Small car0Plug-in Hybrid Electric Vehiclekm</v>
      </c>
      <c r="K2024" t="s">
        <v>1208</v>
      </c>
      <c r="L2024" s="125">
        <v>5.568E-2</v>
      </c>
      <c r="M2024" t="s">
        <v>1514</v>
      </c>
      <c r="N2024" t="s">
        <v>1509</v>
      </c>
      <c r="O2024">
        <v>2021</v>
      </c>
    </row>
    <row r="2025" spans="1:15" hidden="1">
      <c r="A2025" t="s">
        <v>497</v>
      </c>
      <c r="B2025" t="s">
        <v>1491</v>
      </c>
      <c r="C2025" t="s">
        <v>1493</v>
      </c>
      <c r="D2025" t="s">
        <v>216</v>
      </c>
      <c r="E2025">
        <v>0</v>
      </c>
      <c r="F2025" t="s">
        <v>1354</v>
      </c>
      <c r="G2025" t="s">
        <v>1353</v>
      </c>
      <c r="H2025" t="s">
        <v>1353</v>
      </c>
      <c r="I2025" t="s">
        <v>573</v>
      </c>
      <c r="J2025" t="str">
        <f t="shared" si="39"/>
        <v>Scope 3Managed assets- vehiclesManaged cars (by size)Small car0Plug-in Hybrid Electric Vehiclemiles</v>
      </c>
      <c r="K2025" t="s">
        <v>1209</v>
      </c>
      <c r="L2025" s="125">
        <v>8.9610000000000009E-2</v>
      </c>
      <c r="M2025" t="s">
        <v>1514</v>
      </c>
      <c r="N2025" t="s">
        <v>1509</v>
      </c>
      <c r="O2025">
        <v>2021</v>
      </c>
    </row>
    <row r="2026" spans="1:15" hidden="1">
      <c r="A2026" t="s">
        <v>497</v>
      </c>
      <c r="B2026" t="s">
        <v>1491</v>
      </c>
      <c r="C2026" t="s">
        <v>1493</v>
      </c>
      <c r="D2026" t="s">
        <v>216</v>
      </c>
      <c r="E2026">
        <v>0</v>
      </c>
      <c r="F2026" t="s">
        <v>1355</v>
      </c>
      <c r="G2026" t="s">
        <v>473</v>
      </c>
      <c r="H2026" t="s">
        <v>473</v>
      </c>
      <c r="I2026" t="s">
        <v>573</v>
      </c>
      <c r="J2026" t="str">
        <f t="shared" si="39"/>
        <v>Scope 3Managed assets- vehiclesManaged cars (by size)Small car0Battery Electric Vehiclekm</v>
      </c>
      <c r="K2026" t="s">
        <v>1208</v>
      </c>
      <c r="L2026" s="125">
        <v>4.5649999999999996E-2</v>
      </c>
      <c r="M2026" t="s">
        <v>1514</v>
      </c>
      <c r="N2026" t="s">
        <v>1509</v>
      </c>
      <c r="O2026">
        <v>2021</v>
      </c>
    </row>
    <row r="2027" spans="1:15" hidden="1">
      <c r="A2027" t="s">
        <v>497</v>
      </c>
      <c r="B2027" t="s">
        <v>1491</v>
      </c>
      <c r="C2027" t="s">
        <v>1493</v>
      </c>
      <c r="D2027" t="s">
        <v>216</v>
      </c>
      <c r="E2027">
        <v>0</v>
      </c>
      <c r="F2027" t="s">
        <v>1355</v>
      </c>
      <c r="G2027" t="s">
        <v>1353</v>
      </c>
      <c r="H2027" t="s">
        <v>1353</v>
      </c>
      <c r="I2027" t="s">
        <v>573</v>
      </c>
      <c r="J2027" t="str">
        <f t="shared" si="39"/>
        <v>Scope 3Managed assets- vehiclesManaged cars (by size)Small car0Battery Electric Vehiclemiles</v>
      </c>
      <c r="K2027" t="s">
        <v>1209</v>
      </c>
      <c r="L2027" s="125">
        <v>7.3480000000000004E-2</v>
      </c>
      <c r="M2027" t="s">
        <v>1514</v>
      </c>
      <c r="N2027" t="s">
        <v>1509</v>
      </c>
      <c r="O2027">
        <v>2021</v>
      </c>
    </row>
    <row r="2028" spans="1:15" hidden="1">
      <c r="A2028" t="s">
        <v>497</v>
      </c>
      <c r="B2028" t="s">
        <v>1491</v>
      </c>
      <c r="C2028" t="s">
        <v>1493</v>
      </c>
      <c r="D2028" t="s">
        <v>137</v>
      </c>
      <c r="E2028">
        <v>0</v>
      </c>
      <c r="F2028" t="s">
        <v>142</v>
      </c>
      <c r="G2028" t="s">
        <v>473</v>
      </c>
      <c r="H2028" t="s">
        <v>473</v>
      </c>
      <c r="I2028" t="s">
        <v>573</v>
      </c>
      <c r="J2028" t="str">
        <f t="shared" si="39"/>
        <v>Scope 3Managed assets- vehiclesManaged cars (by size)Medium car0Dieselkm</v>
      </c>
      <c r="K2028" t="s">
        <v>1210</v>
      </c>
      <c r="L2028" s="125">
        <v>0.16496</v>
      </c>
      <c r="M2028" t="s">
        <v>1514</v>
      </c>
      <c r="N2028" t="s">
        <v>1509</v>
      </c>
      <c r="O2028">
        <v>2021</v>
      </c>
    </row>
    <row r="2029" spans="1:15" hidden="1">
      <c r="A2029" t="s">
        <v>497</v>
      </c>
      <c r="B2029" t="s">
        <v>1491</v>
      </c>
      <c r="C2029" t="s">
        <v>1493</v>
      </c>
      <c r="D2029" t="s">
        <v>137</v>
      </c>
      <c r="E2029">
        <v>0</v>
      </c>
      <c r="F2029" t="s">
        <v>142</v>
      </c>
      <c r="G2029" t="s">
        <v>1353</v>
      </c>
      <c r="H2029" t="s">
        <v>1353</v>
      </c>
      <c r="I2029" t="s">
        <v>573</v>
      </c>
      <c r="J2029" t="str">
        <f t="shared" si="39"/>
        <v>Scope 3Managed assets- vehiclesManaged cars (by size)Medium car0Dieselmiles</v>
      </c>
      <c r="K2029" t="s">
        <v>1211</v>
      </c>
      <c r="L2029" s="125">
        <v>0.26549</v>
      </c>
      <c r="M2029" t="s">
        <v>1514</v>
      </c>
      <c r="N2029" t="s">
        <v>1509</v>
      </c>
      <c r="O2029">
        <v>2021</v>
      </c>
    </row>
    <row r="2030" spans="1:15" hidden="1">
      <c r="A2030" t="s">
        <v>497</v>
      </c>
      <c r="B2030" t="s">
        <v>1491</v>
      </c>
      <c r="C2030" t="s">
        <v>1493</v>
      </c>
      <c r="D2030" t="s">
        <v>137</v>
      </c>
      <c r="F2030" t="s">
        <v>211</v>
      </c>
      <c r="G2030" t="s">
        <v>473</v>
      </c>
      <c r="H2030" t="s">
        <v>473</v>
      </c>
      <c r="I2030" t="s">
        <v>573</v>
      </c>
      <c r="J2030" t="str">
        <f t="shared" si="39"/>
        <v>Scope 3Managed assets- vehiclesManaged cars (by size)Medium carPetrolkm</v>
      </c>
      <c r="K2030" t="s">
        <v>1210</v>
      </c>
      <c r="L2030" s="125">
        <v>0.18784999999999999</v>
      </c>
      <c r="M2030" t="s">
        <v>1514</v>
      </c>
      <c r="N2030" t="s">
        <v>1509</v>
      </c>
      <c r="O2030">
        <v>2021</v>
      </c>
    </row>
    <row r="2031" spans="1:15" hidden="1">
      <c r="A2031" t="s">
        <v>497</v>
      </c>
      <c r="B2031" t="s">
        <v>1491</v>
      </c>
      <c r="C2031" t="s">
        <v>1493</v>
      </c>
      <c r="D2031" t="s">
        <v>137</v>
      </c>
      <c r="F2031" t="s">
        <v>211</v>
      </c>
      <c r="G2031" t="s">
        <v>1353</v>
      </c>
      <c r="H2031" t="s">
        <v>1353</v>
      </c>
      <c r="I2031" t="s">
        <v>573</v>
      </c>
      <c r="J2031" t="str">
        <f t="shared" si="39"/>
        <v>Scope 3Managed assets- vehiclesManaged cars (by size)Medium carPetrolmiles</v>
      </c>
      <c r="K2031" t="s">
        <v>1211</v>
      </c>
      <c r="L2031" s="125">
        <v>0.30231000000000002</v>
      </c>
      <c r="M2031" t="s">
        <v>1514</v>
      </c>
      <c r="N2031" t="s">
        <v>1509</v>
      </c>
      <c r="O2031">
        <v>2021</v>
      </c>
    </row>
    <row r="2032" spans="1:15" hidden="1">
      <c r="A2032" t="s">
        <v>497</v>
      </c>
      <c r="B2032" t="s">
        <v>1491</v>
      </c>
      <c r="C2032" t="s">
        <v>1493</v>
      </c>
      <c r="D2032" t="s">
        <v>137</v>
      </c>
      <c r="F2032" t="s">
        <v>219</v>
      </c>
      <c r="G2032" t="s">
        <v>473</v>
      </c>
      <c r="H2032" t="s">
        <v>473</v>
      </c>
      <c r="I2032" t="s">
        <v>573</v>
      </c>
      <c r="J2032" t="str">
        <f t="shared" si="39"/>
        <v>Scope 3Managed assets- vehiclesManaged cars (by size)Medium carHybridkm</v>
      </c>
      <c r="K2032" t="s">
        <v>1210</v>
      </c>
      <c r="L2032" s="125">
        <v>0.10957</v>
      </c>
      <c r="M2032" t="s">
        <v>1514</v>
      </c>
      <c r="N2032" t="s">
        <v>1509</v>
      </c>
      <c r="O2032">
        <v>2021</v>
      </c>
    </row>
    <row r="2033" spans="1:15" hidden="1">
      <c r="A2033" t="s">
        <v>497</v>
      </c>
      <c r="B2033" t="s">
        <v>1491</v>
      </c>
      <c r="C2033" t="s">
        <v>1493</v>
      </c>
      <c r="D2033" t="s">
        <v>137</v>
      </c>
      <c r="F2033" t="s">
        <v>219</v>
      </c>
      <c r="G2033" t="s">
        <v>1353</v>
      </c>
      <c r="H2033" t="s">
        <v>1353</v>
      </c>
      <c r="I2033" t="s">
        <v>573</v>
      </c>
      <c r="J2033" t="str">
        <f t="shared" si="39"/>
        <v>Scope 3Managed assets- vehiclesManaged cars (by size)Medium carHybridmiles</v>
      </c>
      <c r="K2033" t="s">
        <v>1211</v>
      </c>
      <c r="L2033" s="125">
        <v>0.17635000000000001</v>
      </c>
      <c r="M2033" t="s">
        <v>1514</v>
      </c>
      <c r="N2033" t="s">
        <v>1509</v>
      </c>
      <c r="O2033">
        <v>2021</v>
      </c>
    </row>
    <row r="2034" spans="1:15" hidden="1">
      <c r="A2034" t="s">
        <v>497</v>
      </c>
      <c r="B2034" t="s">
        <v>1491</v>
      </c>
      <c r="C2034" t="s">
        <v>1493</v>
      </c>
      <c r="D2034" t="s">
        <v>137</v>
      </c>
      <c r="F2034" t="s">
        <v>10</v>
      </c>
      <c r="G2034" t="s">
        <v>473</v>
      </c>
      <c r="H2034" t="s">
        <v>473</v>
      </c>
      <c r="I2034" t="s">
        <v>573</v>
      </c>
      <c r="J2034" t="str">
        <f t="shared" si="39"/>
        <v>Scope 3Managed assets- vehiclesManaged cars (by size)Medium carCNGkm</v>
      </c>
      <c r="K2034" t="s">
        <v>1210</v>
      </c>
      <c r="L2034" s="125">
        <v>0.15948999999999999</v>
      </c>
      <c r="M2034" t="s">
        <v>1514</v>
      </c>
      <c r="N2034" t="s">
        <v>1509</v>
      </c>
      <c r="O2034">
        <v>2021</v>
      </c>
    </row>
    <row r="2035" spans="1:15" hidden="1">
      <c r="A2035" t="s">
        <v>497</v>
      </c>
      <c r="B2035" t="s">
        <v>1491</v>
      </c>
      <c r="C2035" t="s">
        <v>1493</v>
      </c>
      <c r="D2035" t="s">
        <v>137</v>
      </c>
      <c r="F2035" t="s">
        <v>10</v>
      </c>
      <c r="G2035" t="s">
        <v>1353</v>
      </c>
      <c r="H2035" t="s">
        <v>1353</v>
      </c>
      <c r="I2035" t="s">
        <v>573</v>
      </c>
      <c r="J2035" t="str">
        <f t="shared" si="39"/>
        <v>Scope 3Managed assets- vehiclesManaged cars (by size)Medium carCNGmiles</v>
      </c>
      <c r="K2035" t="s">
        <v>1211</v>
      </c>
      <c r="L2035" s="125">
        <v>0.25666999999999995</v>
      </c>
      <c r="M2035" t="s">
        <v>1514</v>
      </c>
      <c r="N2035" t="s">
        <v>1509</v>
      </c>
      <c r="O2035">
        <v>2021</v>
      </c>
    </row>
    <row r="2036" spans="1:15" hidden="1">
      <c r="A2036" t="s">
        <v>497</v>
      </c>
      <c r="B2036" t="s">
        <v>1491</v>
      </c>
      <c r="C2036" t="s">
        <v>1493</v>
      </c>
      <c r="D2036" t="s">
        <v>137</v>
      </c>
      <c r="F2036" t="s">
        <v>12</v>
      </c>
      <c r="G2036" t="s">
        <v>473</v>
      </c>
      <c r="H2036" t="s">
        <v>473</v>
      </c>
      <c r="I2036" t="s">
        <v>573</v>
      </c>
      <c r="J2036" t="str">
        <f t="shared" si="39"/>
        <v>Scope 3Managed assets- vehiclesManaged cars (by size)Medium carLPGkm</v>
      </c>
      <c r="K2036" t="s">
        <v>1210</v>
      </c>
      <c r="L2036" s="125">
        <v>0.17927000000000001</v>
      </c>
      <c r="M2036" t="s">
        <v>1514</v>
      </c>
      <c r="N2036" t="s">
        <v>1509</v>
      </c>
      <c r="O2036">
        <v>2021</v>
      </c>
    </row>
    <row r="2037" spans="1:15" hidden="1">
      <c r="A2037" t="s">
        <v>497</v>
      </c>
      <c r="B2037" t="s">
        <v>1491</v>
      </c>
      <c r="C2037" t="s">
        <v>1493</v>
      </c>
      <c r="D2037" t="s">
        <v>137</v>
      </c>
      <c r="F2037" t="s">
        <v>12</v>
      </c>
      <c r="G2037" t="s">
        <v>1353</v>
      </c>
      <c r="H2037" t="s">
        <v>1353</v>
      </c>
      <c r="I2037" t="s">
        <v>573</v>
      </c>
      <c r="J2037" t="str">
        <f t="shared" si="39"/>
        <v>Scope 3Managed assets- vehiclesManaged cars (by size)Medium carLPGmiles</v>
      </c>
      <c r="K2037" t="s">
        <v>1211</v>
      </c>
      <c r="L2037" s="125">
        <v>0.28849000000000002</v>
      </c>
      <c r="M2037" t="s">
        <v>1514</v>
      </c>
      <c r="N2037" t="s">
        <v>1509</v>
      </c>
      <c r="O2037">
        <v>2021</v>
      </c>
    </row>
    <row r="2038" spans="1:15" hidden="1">
      <c r="A2038" t="s">
        <v>497</v>
      </c>
      <c r="B2038" t="s">
        <v>1491</v>
      </c>
      <c r="C2038" t="s">
        <v>1493</v>
      </c>
      <c r="D2038" t="s">
        <v>137</v>
      </c>
      <c r="F2038" t="s">
        <v>212</v>
      </c>
      <c r="G2038" t="s">
        <v>473</v>
      </c>
      <c r="H2038" t="s">
        <v>473</v>
      </c>
      <c r="I2038" t="s">
        <v>573</v>
      </c>
      <c r="J2038" t="str">
        <f t="shared" si="39"/>
        <v>Scope 3Managed assets- vehiclesManaged cars (by size)Medium carUnknownkm</v>
      </c>
      <c r="K2038" t="s">
        <v>1210</v>
      </c>
      <c r="L2038" s="125">
        <v>0.17562</v>
      </c>
      <c r="M2038" t="s">
        <v>1514</v>
      </c>
      <c r="N2038" t="s">
        <v>1509</v>
      </c>
      <c r="O2038">
        <v>2021</v>
      </c>
    </row>
    <row r="2039" spans="1:15" hidden="1">
      <c r="A2039" t="s">
        <v>497</v>
      </c>
      <c r="B2039" t="s">
        <v>1491</v>
      </c>
      <c r="C2039" t="s">
        <v>1493</v>
      </c>
      <c r="D2039" t="s">
        <v>137</v>
      </c>
      <c r="F2039" t="s">
        <v>212</v>
      </c>
      <c r="G2039" t="s">
        <v>1353</v>
      </c>
      <c r="H2039" t="s">
        <v>1353</v>
      </c>
      <c r="I2039" t="s">
        <v>573</v>
      </c>
      <c r="J2039" t="str">
        <f t="shared" si="39"/>
        <v>Scope 3Managed assets- vehiclesManaged cars (by size)Medium carUnknownmiles</v>
      </c>
      <c r="K2039" t="s">
        <v>1211</v>
      </c>
      <c r="L2039" s="125">
        <v>0.28263000000000005</v>
      </c>
      <c r="M2039" t="s">
        <v>1514</v>
      </c>
      <c r="N2039" t="s">
        <v>1509</v>
      </c>
      <c r="O2039">
        <v>2021</v>
      </c>
    </row>
    <row r="2040" spans="1:15" hidden="1">
      <c r="A2040" t="s">
        <v>497</v>
      </c>
      <c r="B2040" t="s">
        <v>1491</v>
      </c>
      <c r="C2040" t="s">
        <v>1493</v>
      </c>
      <c r="D2040" t="s">
        <v>137</v>
      </c>
      <c r="F2040" t="s">
        <v>1354</v>
      </c>
      <c r="G2040" t="s">
        <v>473</v>
      </c>
      <c r="H2040" t="s">
        <v>473</v>
      </c>
      <c r="I2040" t="s">
        <v>573</v>
      </c>
      <c r="J2040" t="str">
        <f t="shared" si="39"/>
        <v>Scope 3Managed assets- vehiclesManaged cars (by size)Medium carPlug-in Hybrid Electric Vehiclekm</v>
      </c>
      <c r="K2040" t="s">
        <v>1210</v>
      </c>
      <c r="L2040" s="125">
        <v>9.0970000000000009E-2</v>
      </c>
      <c r="M2040" t="s">
        <v>1514</v>
      </c>
      <c r="N2040" t="s">
        <v>1509</v>
      </c>
      <c r="O2040">
        <v>2021</v>
      </c>
    </row>
    <row r="2041" spans="1:15" hidden="1">
      <c r="A2041" t="s">
        <v>497</v>
      </c>
      <c r="B2041" t="s">
        <v>1491</v>
      </c>
      <c r="C2041" t="s">
        <v>1493</v>
      </c>
      <c r="D2041" t="s">
        <v>137</v>
      </c>
      <c r="F2041" t="s">
        <v>1354</v>
      </c>
      <c r="G2041" t="s">
        <v>1353</v>
      </c>
      <c r="H2041" t="s">
        <v>1353</v>
      </c>
      <c r="I2041" t="s">
        <v>573</v>
      </c>
      <c r="J2041" t="str">
        <f t="shared" si="39"/>
        <v>Scope 3Managed assets- vehiclesManaged cars (by size)Medium carPlug-in Hybrid Electric Vehiclemiles</v>
      </c>
      <c r="K2041" t="s">
        <v>1211</v>
      </c>
      <c r="L2041" s="125">
        <v>0.14638999999999999</v>
      </c>
      <c r="M2041" t="s">
        <v>1514</v>
      </c>
      <c r="N2041" t="s">
        <v>1509</v>
      </c>
      <c r="O2041">
        <v>2021</v>
      </c>
    </row>
    <row r="2042" spans="1:15" hidden="1">
      <c r="A2042" t="s">
        <v>497</v>
      </c>
      <c r="B2042" t="s">
        <v>1491</v>
      </c>
      <c r="C2042" t="s">
        <v>1493</v>
      </c>
      <c r="D2042" t="s">
        <v>137</v>
      </c>
      <c r="F2042" t="s">
        <v>1355</v>
      </c>
      <c r="G2042" t="s">
        <v>473</v>
      </c>
      <c r="H2042" t="s">
        <v>473</v>
      </c>
      <c r="I2042" t="s">
        <v>573</v>
      </c>
      <c r="J2042" t="str">
        <f t="shared" si="39"/>
        <v>Scope 3Managed assets- vehiclesManaged cars (by size)Medium carBattery Electric Vehiclekm</v>
      </c>
      <c r="K2042" t="s">
        <v>1210</v>
      </c>
      <c r="L2042" s="125">
        <v>5.2539999999999996E-2</v>
      </c>
      <c r="M2042" t="s">
        <v>1514</v>
      </c>
      <c r="N2042" t="s">
        <v>1509</v>
      </c>
      <c r="O2042">
        <v>2021</v>
      </c>
    </row>
    <row r="2043" spans="1:15" hidden="1">
      <c r="A2043" t="s">
        <v>497</v>
      </c>
      <c r="B2043" t="s">
        <v>1491</v>
      </c>
      <c r="C2043" t="s">
        <v>1493</v>
      </c>
      <c r="D2043" t="s">
        <v>137</v>
      </c>
      <c r="F2043" t="s">
        <v>1355</v>
      </c>
      <c r="G2043" t="s">
        <v>1353</v>
      </c>
      <c r="H2043" t="s">
        <v>1353</v>
      </c>
      <c r="I2043" t="s">
        <v>573</v>
      </c>
      <c r="J2043" t="str">
        <f t="shared" si="39"/>
        <v>Scope 3Managed assets- vehiclesManaged cars (by size)Medium carBattery Electric Vehiclemiles</v>
      </c>
      <c r="K2043" t="s">
        <v>1211</v>
      </c>
      <c r="L2043" s="125">
        <v>8.455E-2</v>
      </c>
      <c r="M2043" t="s">
        <v>1514</v>
      </c>
      <c r="N2043" t="s">
        <v>1509</v>
      </c>
      <c r="O2043">
        <v>2021</v>
      </c>
    </row>
    <row r="2044" spans="1:15" hidden="1">
      <c r="A2044" t="s">
        <v>497</v>
      </c>
      <c r="B2044" t="s">
        <v>1491</v>
      </c>
      <c r="C2044" t="s">
        <v>1493</v>
      </c>
      <c r="D2044" t="s">
        <v>217</v>
      </c>
      <c r="F2044" t="s">
        <v>142</v>
      </c>
      <c r="G2044" t="s">
        <v>473</v>
      </c>
      <c r="H2044" t="s">
        <v>473</v>
      </c>
      <c r="I2044" t="s">
        <v>573</v>
      </c>
      <c r="J2044" t="str">
        <f t="shared" si="39"/>
        <v>Scope 3Managed assets- vehiclesManaged cars (by size)Large carDieselkm</v>
      </c>
      <c r="K2044" t="s">
        <v>1212</v>
      </c>
      <c r="L2044" s="125">
        <v>0.20721000000000001</v>
      </c>
      <c r="M2044" t="s">
        <v>1514</v>
      </c>
      <c r="N2044" t="s">
        <v>1509</v>
      </c>
      <c r="O2044">
        <v>2021</v>
      </c>
    </row>
    <row r="2045" spans="1:15" hidden="1">
      <c r="A2045" t="s">
        <v>497</v>
      </c>
      <c r="B2045" t="s">
        <v>1491</v>
      </c>
      <c r="C2045" t="s">
        <v>1493</v>
      </c>
      <c r="D2045" t="s">
        <v>217</v>
      </c>
      <c r="F2045" t="s">
        <v>142</v>
      </c>
      <c r="G2045" t="s">
        <v>1353</v>
      </c>
      <c r="H2045" t="s">
        <v>1353</v>
      </c>
      <c r="I2045" t="s">
        <v>573</v>
      </c>
      <c r="J2045" t="str">
        <f t="shared" si="39"/>
        <v>Scope 3Managed assets- vehiclesManaged cars (by size)Large carDieselmiles</v>
      </c>
      <c r="K2045" t="s">
        <v>1213</v>
      </c>
      <c r="L2045" s="125">
        <v>0.33348</v>
      </c>
      <c r="M2045" t="s">
        <v>1514</v>
      </c>
      <c r="N2045" t="s">
        <v>1509</v>
      </c>
      <c r="O2045">
        <v>2021</v>
      </c>
    </row>
    <row r="2046" spans="1:15" hidden="1">
      <c r="A2046" t="s">
        <v>497</v>
      </c>
      <c r="B2046" t="s">
        <v>1491</v>
      </c>
      <c r="C2046" t="s">
        <v>1493</v>
      </c>
      <c r="D2046" t="s">
        <v>217</v>
      </c>
      <c r="F2046" t="s">
        <v>211</v>
      </c>
      <c r="G2046" t="s">
        <v>473</v>
      </c>
      <c r="H2046" t="s">
        <v>473</v>
      </c>
      <c r="I2046" t="s">
        <v>573</v>
      </c>
      <c r="J2046" t="str">
        <f t="shared" si="39"/>
        <v>Scope 3Managed assets- vehiclesManaged cars (by size)Large carPetrolkm</v>
      </c>
      <c r="K2046" t="s">
        <v>1212</v>
      </c>
      <c r="L2046" s="125">
        <v>0.27909</v>
      </c>
      <c r="M2046" t="s">
        <v>1514</v>
      </c>
      <c r="N2046" t="s">
        <v>1509</v>
      </c>
      <c r="O2046">
        <v>2021</v>
      </c>
    </row>
    <row r="2047" spans="1:15" hidden="1">
      <c r="A2047" t="s">
        <v>497</v>
      </c>
      <c r="B2047" t="s">
        <v>1491</v>
      </c>
      <c r="C2047" t="s">
        <v>1493</v>
      </c>
      <c r="D2047" t="s">
        <v>217</v>
      </c>
      <c r="F2047" t="s">
        <v>211</v>
      </c>
      <c r="G2047" t="s">
        <v>1353</v>
      </c>
      <c r="H2047" t="s">
        <v>1353</v>
      </c>
      <c r="I2047" t="s">
        <v>573</v>
      </c>
      <c r="J2047" t="str">
        <f t="shared" si="39"/>
        <v>Scope 3Managed assets- vehiclesManaged cars (by size)Large carPetrolmiles</v>
      </c>
      <c r="K2047" t="s">
        <v>1213</v>
      </c>
      <c r="L2047" s="125">
        <v>0.44914000000000004</v>
      </c>
      <c r="M2047" t="s">
        <v>1514</v>
      </c>
      <c r="N2047" t="s">
        <v>1509</v>
      </c>
      <c r="O2047">
        <v>2021</v>
      </c>
    </row>
    <row r="2048" spans="1:15" hidden="1">
      <c r="A2048" t="s">
        <v>497</v>
      </c>
      <c r="B2048" t="s">
        <v>1491</v>
      </c>
      <c r="C2048" t="s">
        <v>1493</v>
      </c>
      <c r="D2048" t="s">
        <v>217</v>
      </c>
      <c r="F2048" t="s">
        <v>219</v>
      </c>
      <c r="G2048" t="s">
        <v>473</v>
      </c>
      <c r="H2048" t="s">
        <v>473</v>
      </c>
      <c r="I2048" t="s">
        <v>573</v>
      </c>
      <c r="J2048" t="str">
        <f t="shared" si="39"/>
        <v>Scope 3Managed assets- vehiclesManaged cars (by size)Large carHybridkm</v>
      </c>
      <c r="K2048" t="s">
        <v>1212</v>
      </c>
      <c r="L2048" s="125">
        <v>0.15151000000000001</v>
      </c>
      <c r="M2048" t="s">
        <v>1514</v>
      </c>
      <c r="N2048" t="s">
        <v>1509</v>
      </c>
      <c r="O2048">
        <v>2021</v>
      </c>
    </row>
    <row r="2049" spans="1:15" hidden="1">
      <c r="A2049" t="s">
        <v>497</v>
      </c>
      <c r="B2049" t="s">
        <v>1491</v>
      </c>
      <c r="C2049" t="s">
        <v>1493</v>
      </c>
      <c r="D2049" t="s">
        <v>217</v>
      </c>
      <c r="F2049" t="s">
        <v>219</v>
      </c>
      <c r="G2049" t="s">
        <v>1353</v>
      </c>
      <c r="H2049" t="s">
        <v>1353</v>
      </c>
      <c r="I2049" t="s">
        <v>573</v>
      </c>
      <c r="J2049" t="str">
        <f t="shared" si="39"/>
        <v>Scope 3Managed assets- vehiclesManaged cars (by size)Large carHybridmiles</v>
      </c>
      <c r="K2049" t="s">
        <v>1213</v>
      </c>
      <c r="L2049" s="125">
        <v>0.24382000000000001</v>
      </c>
      <c r="M2049" t="s">
        <v>1514</v>
      </c>
      <c r="N2049" t="s">
        <v>1509</v>
      </c>
      <c r="O2049">
        <v>2021</v>
      </c>
    </row>
    <row r="2050" spans="1:15" hidden="1">
      <c r="A2050" t="s">
        <v>497</v>
      </c>
      <c r="B2050" t="s">
        <v>1491</v>
      </c>
      <c r="C2050" t="s">
        <v>1493</v>
      </c>
      <c r="D2050" t="s">
        <v>217</v>
      </c>
      <c r="F2050" t="s">
        <v>10</v>
      </c>
      <c r="G2050" t="s">
        <v>473</v>
      </c>
      <c r="H2050" t="s">
        <v>473</v>
      </c>
      <c r="I2050" t="s">
        <v>573</v>
      </c>
      <c r="J2050" t="str">
        <f t="shared" si="39"/>
        <v>Scope 3Managed assets- vehiclesManaged cars (by size)Large carCNGkm</v>
      </c>
      <c r="K2050" t="s">
        <v>1212</v>
      </c>
      <c r="L2050" s="125">
        <v>0.23626</v>
      </c>
      <c r="M2050" t="s">
        <v>1514</v>
      </c>
      <c r="N2050" t="s">
        <v>1509</v>
      </c>
      <c r="O2050">
        <v>2021</v>
      </c>
    </row>
    <row r="2051" spans="1:15" hidden="1">
      <c r="A2051" t="s">
        <v>497</v>
      </c>
      <c r="B2051" t="s">
        <v>1491</v>
      </c>
      <c r="C2051" t="s">
        <v>1493</v>
      </c>
      <c r="D2051" t="s">
        <v>217</v>
      </c>
      <c r="F2051" t="s">
        <v>10</v>
      </c>
      <c r="G2051" t="s">
        <v>1353</v>
      </c>
      <c r="H2051" t="s">
        <v>1353</v>
      </c>
      <c r="I2051" t="s">
        <v>573</v>
      </c>
      <c r="J2051" t="str">
        <f t="shared" ref="J2051:J2114" si="40">CONCATENATE(A2051,B2051,C2051,D2051,E2051,F2051,G2051)</f>
        <v>Scope 3Managed assets- vehiclesManaged cars (by size)Large carCNGmiles</v>
      </c>
      <c r="K2051" t="s">
        <v>1213</v>
      </c>
      <c r="L2051" s="125">
        <v>0.38022999999999996</v>
      </c>
      <c r="M2051" t="s">
        <v>1514</v>
      </c>
      <c r="N2051" t="s">
        <v>1509</v>
      </c>
      <c r="O2051">
        <v>2021</v>
      </c>
    </row>
    <row r="2052" spans="1:15" hidden="1">
      <c r="A2052" t="s">
        <v>497</v>
      </c>
      <c r="B2052" t="s">
        <v>1491</v>
      </c>
      <c r="C2052" t="s">
        <v>1493</v>
      </c>
      <c r="D2052" t="s">
        <v>217</v>
      </c>
      <c r="F2052" t="s">
        <v>12</v>
      </c>
      <c r="G2052" t="s">
        <v>473</v>
      </c>
      <c r="H2052" t="s">
        <v>473</v>
      </c>
      <c r="I2052" t="s">
        <v>573</v>
      </c>
      <c r="J2052" t="str">
        <f t="shared" si="40"/>
        <v>Scope 3Managed assets- vehiclesManaged cars (by size)Large carLPGkm</v>
      </c>
      <c r="K2052" t="s">
        <v>1212</v>
      </c>
      <c r="L2052" s="125">
        <v>0.26643</v>
      </c>
      <c r="M2052" t="s">
        <v>1514</v>
      </c>
      <c r="N2052" t="s">
        <v>1509</v>
      </c>
      <c r="O2052">
        <v>2021</v>
      </c>
    </row>
    <row r="2053" spans="1:15" hidden="1">
      <c r="A2053" t="s">
        <v>497</v>
      </c>
      <c r="B2053" t="s">
        <v>1491</v>
      </c>
      <c r="C2053" t="s">
        <v>1493</v>
      </c>
      <c r="D2053" t="s">
        <v>217</v>
      </c>
      <c r="F2053" t="s">
        <v>12</v>
      </c>
      <c r="G2053" t="s">
        <v>1353</v>
      </c>
      <c r="H2053" t="s">
        <v>1353</v>
      </c>
      <c r="I2053" t="s">
        <v>573</v>
      </c>
      <c r="J2053" t="str">
        <f t="shared" si="40"/>
        <v>Scope 3Managed assets- vehiclesManaged cars (by size)Large carLPGmiles</v>
      </c>
      <c r="K2053" t="s">
        <v>1213</v>
      </c>
      <c r="L2053" s="125">
        <v>0.42876000000000003</v>
      </c>
      <c r="M2053" t="s">
        <v>1514</v>
      </c>
      <c r="N2053" t="s">
        <v>1509</v>
      </c>
      <c r="O2053">
        <v>2021</v>
      </c>
    </row>
    <row r="2054" spans="1:15" hidden="1">
      <c r="A2054" t="s">
        <v>497</v>
      </c>
      <c r="B2054" t="s">
        <v>1491</v>
      </c>
      <c r="C2054" t="s">
        <v>1493</v>
      </c>
      <c r="D2054" t="s">
        <v>217</v>
      </c>
      <c r="F2054" t="s">
        <v>212</v>
      </c>
      <c r="G2054" t="s">
        <v>473</v>
      </c>
      <c r="H2054" t="s">
        <v>473</v>
      </c>
      <c r="I2054" t="s">
        <v>573</v>
      </c>
      <c r="J2054" t="str">
        <f t="shared" si="40"/>
        <v>Scope 3Managed assets- vehiclesManaged cars (by size)Large carUnknownkm</v>
      </c>
      <c r="K2054" t="s">
        <v>1212</v>
      </c>
      <c r="L2054" s="125">
        <v>0.22597</v>
      </c>
      <c r="M2054" t="s">
        <v>1514</v>
      </c>
      <c r="N2054" t="s">
        <v>1509</v>
      </c>
      <c r="O2054">
        <v>2021</v>
      </c>
    </row>
    <row r="2055" spans="1:15" hidden="1">
      <c r="A2055" t="s">
        <v>497</v>
      </c>
      <c r="B2055" t="s">
        <v>1491</v>
      </c>
      <c r="C2055" t="s">
        <v>1493</v>
      </c>
      <c r="D2055" t="s">
        <v>217</v>
      </c>
      <c r="F2055" t="s">
        <v>212</v>
      </c>
      <c r="G2055" t="s">
        <v>1353</v>
      </c>
      <c r="H2055" t="s">
        <v>1353</v>
      </c>
      <c r="I2055" t="s">
        <v>573</v>
      </c>
      <c r="J2055" t="str">
        <f t="shared" si="40"/>
        <v>Scope 3Managed assets- vehiclesManaged cars (by size)Large carUnknownmiles</v>
      </c>
      <c r="K2055" t="s">
        <v>1213</v>
      </c>
      <c r="L2055" s="125">
        <v>0.36365999999999998</v>
      </c>
      <c r="M2055" t="s">
        <v>1514</v>
      </c>
      <c r="N2055" t="s">
        <v>1509</v>
      </c>
      <c r="O2055">
        <v>2021</v>
      </c>
    </row>
    <row r="2056" spans="1:15" hidden="1">
      <c r="A2056" t="s">
        <v>497</v>
      </c>
      <c r="B2056" t="s">
        <v>1491</v>
      </c>
      <c r="C2056" t="s">
        <v>1493</v>
      </c>
      <c r="D2056" t="s">
        <v>217</v>
      </c>
      <c r="F2056" t="s">
        <v>1354</v>
      </c>
      <c r="G2056" t="s">
        <v>473</v>
      </c>
      <c r="H2056" t="s">
        <v>473</v>
      </c>
      <c r="I2056" t="s">
        <v>573</v>
      </c>
      <c r="J2056" t="str">
        <f t="shared" si="40"/>
        <v>Scope 3Managed assets- vehiclesManaged cars (by size)Large carPlug-in Hybrid Electric Vehiclekm</v>
      </c>
      <c r="K2056" t="s">
        <v>1212</v>
      </c>
      <c r="L2056" s="125">
        <v>0.10492</v>
      </c>
      <c r="M2056" t="s">
        <v>1514</v>
      </c>
      <c r="N2056" t="s">
        <v>1509</v>
      </c>
      <c r="O2056">
        <v>2021</v>
      </c>
    </row>
    <row r="2057" spans="1:15" hidden="1">
      <c r="A2057" t="s">
        <v>497</v>
      </c>
      <c r="B2057" t="s">
        <v>1491</v>
      </c>
      <c r="C2057" t="s">
        <v>1493</v>
      </c>
      <c r="D2057" t="s">
        <v>217</v>
      </c>
      <c r="F2057" t="s">
        <v>1354</v>
      </c>
      <c r="G2057" t="s">
        <v>1353</v>
      </c>
      <c r="H2057" t="s">
        <v>1353</v>
      </c>
      <c r="I2057" t="s">
        <v>573</v>
      </c>
      <c r="J2057" t="str">
        <f t="shared" si="40"/>
        <v>Scope 3Managed assets- vehiclesManaged cars (by size)Large carPlug-in Hybrid Electric Vehiclemiles</v>
      </c>
      <c r="K2057" t="s">
        <v>1213</v>
      </c>
      <c r="L2057" s="125">
        <v>0.16885999999999998</v>
      </c>
      <c r="M2057" t="s">
        <v>1514</v>
      </c>
      <c r="N2057" t="s">
        <v>1509</v>
      </c>
      <c r="O2057">
        <v>2021</v>
      </c>
    </row>
    <row r="2058" spans="1:15" hidden="1">
      <c r="A2058" t="s">
        <v>497</v>
      </c>
      <c r="B2058" t="s">
        <v>1491</v>
      </c>
      <c r="C2058" t="s">
        <v>1493</v>
      </c>
      <c r="D2058" t="s">
        <v>217</v>
      </c>
      <c r="F2058" t="s">
        <v>1355</v>
      </c>
      <c r="G2058" t="s">
        <v>473</v>
      </c>
      <c r="H2058" t="s">
        <v>473</v>
      </c>
      <c r="I2058" t="s">
        <v>573</v>
      </c>
      <c r="J2058" t="str">
        <f t="shared" si="40"/>
        <v>Scope 3Managed assets- vehiclesManaged cars (by size)Large carBattery Electric Vehiclekm</v>
      </c>
      <c r="K2058" t="s">
        <v>1212</v>
      </c>
      <c r="L2058" s="125">
        <v>6.0660000000000006E-2</v>
      </c>
      <c r="M2058" t="s">
        <v>1514</v>
      </c>
      <c r="N2058" t="s">
        <v>1509</v>
      </c>
      <c r="O2058">
        <v>2021</v>
      </c>
    </row>
    <row r="2059" spans="1:15" hidden="1">
      <c r="A2059" t="s">
        <v>497</v>
      </c>
      <c r="B2059" t="s">
        <v>1491</v>
      </c>
      <c r="C2059" t="s">
        <v>1493</v>
      </c>
      <c r="D2059" t="s">
        <v>217</v>
      </c>
      <c r="F2059" t="s">
        <v>1355</v>
      </c>
      <c r="G2059" t="s">
        <v>1353</v>
      </c>
      <c r="H2059" t="s">
        <v>1353</v>
      </c>
      <c r="I2059" t="s">
        <v>573</v>
      </c>
      <c r="J2059" t="str">
        <f t="shared" si="40"/>
        <v>Scope 3Managed assets- vehiclesManaged cars (by size)Large carBattery Electric Vehiclemiles</v>
      </c>
      <c r="K2059" t="s">
        <v>1213</v>
      </c>
      <c r="L2059" s="125">
        <v>9.7619999999999998E-2</v>
      </c>
      <c r="M2059" t="s">
        <v>1514</v>
      </c>
      <c r="N2059" t="s">
        <v>1509</v>
      </c>
      <c r="O2059">
        <v>2021</v>
      </c>
    </row>
    <row r="2060" spans="1:15" hidden="1">
      <c r="A2060" t="s">
        <v>497</v>
      </c>
      <c r="B2060" t="s">
        <v>1491</v>
      </c>
      <c r="C2060" t="s">
        <v>1493</v>
      </c>
      <c r="D2060" t="s">
        <v>218</v>
      </c>
      <c r="F2060" t="s">
        <v>142</v>
      </c>
      <c r="G2060" t="s">
        <v>473</v>
      </c>
      <c r="H2060" t="s">
        <v>473</v>
      </c>
      <c r="I2060" t="s">
        <v>573</v>
      </c>
      <c r="J2060" t="str">
        <f t="shared" si="40"/>
        <v>Scope 3Managed assets- vehiclesManaged cars (by size)Average carDieselkm</v>
      </c>
      <c r="K2060" t="s">
        <v>1214</v>
      </c>
      <c r="L2060" s="125">
        <v>0.16843</v>
      </c>
      <c r="M2060" t="s">
        <v>1514</v>
      </c>
      <c r="N2060" t="s">
        <v>1509</v>
      </c>
      <c r="O2060">
        <v>2021</v>
      </c>
    </row>
    <row r="2061" spans="1:15" hidden="1">
      <c r="A2061" t="s">
        <v>497</v>
      </c>
      <c r="B2061" t="s">
        <v>1491</v>
      </c>
      <c r="C2061" t="s">
        <v>1493</v>
      </c>
      <c r="D2061" t="s">
        <v>218</v>
      </c>
      <c r="F2061" t="s">
        <v>142</v>
      </c>
      <c r="G2061" t="s">
        <v>1353</v>
      </c>
      <c r="H2061" t="s">
        <v>1353</v>
      </c>
      <c r="I2061" t="s">
        <v>573</v>
      </c>
      <c r="J2061" t="str">
        <f t="shared" si="40"/>
        <v>Scope 3Managed assets- vehiclesManaged cars (by size)Average carDieselmiles</v>
      </c>
      <c r="K2061" t="s">
        <v>1215</v>
      </c>
      <c r="L2061" s="125">
        <v>0.27107999999999999</v>
      </c>
      <c r="M2061" t="s">
        <v>1514</v>
      </c>
      <c r="N2061" t="s">
        <v>1509</v>
      </c>
      <c r="O2061">
        <v>2021</v>
      </c>
    </row>
    <row r="2062" spans="1:15" hidden="1">
      <c r="A2062" t="s">
        <v>497</v>
      </c>
      <c r="B2062" t="s">
        <v>1491</v>
      </c>
      <c r="C2062" t="s">
        <v>1493</v>
      </c>
      <c r="D2062" t="s">
        <v>218</v>
      </c>
      <c r="F2062" t="s">
        <v>211</v>
      </c>
      <c r="G2062" t="s">
        <v>473</v>
      </c>
      <c r="H2062" t="s">
        <v>473</v>
      </c>
      <c r="I2062" t="s">
        <v>573</v>
      </c>
      <c r="J2062" t="str">
        <f t="shared" si="40"/>
        <v>Scope 3Managed assets- vehiclesManaged cars (by size)Average carPetrolkm</v>
      </c>
      <c r="K2062" t="s">
        <v>1214</v>
      </c>
      <c r="L2062" s="125">
        <v>0.17430999999999999</v>
      </c>
      <c r="M2062" t="s">
        <v>1514</v>
      </c>
      <c r="N2062" t="s">
        <v>1509</v>
      </c>
      <c r="O2062">
        <v>2021</v>
      </c>
    </row>
    <row r="2063" spans="1:15" hidden="1">
      <c r="A2063" t="s">
        <v>497</v>
      </c>
      <c r="B2063" t="s">
        <v>1491</v>
      </c>
      <c r="C2063" t="s">
        <v>1493</v>
      </c>
      <c r="D2063" t="s">
        <v>218</v>
      </c>
      <c r="F2063" t="s">
        <v>211</v>
      </c>
      <c r="G2063" t="s">
        <v>1353</v>
      </c>
      <c r="H2063" t="s">
        <v>1353</v>
      </c>
      <c r="I2063" t="s">
        <v>573</v>
      </c>
      <c r="J2063" t="str">
        <f t="shared" si="40"/>
        <v>Scope 3Managed assets- vehiclesManaged cars (by size)Average carPetrolmiles</v>
      </c>
      <c r="K2063" t="s">
        <v>1215</v>
      </c>
      <c r="L2063" s="125">
        <v>0.28053000000000006</v>
      </c>
      <c r="M2063" t="s">
        <v>1514</v>
      </c>
      <c r="N2063" t="s">
        <v>1509</v>
      </c>
      <c r="O2063">
        <v>2021</v>
      </c>
    </row>
    <row r="2064" spans="1:15" hidden="1">
      <c r="A2064" t="s">
        <v>497</v>
      </c>
      <c r="B2064" t="s">
        <v>1491</v>
      </c>
      <c r="C2064" t="s">
        <v>1493</v>
      </c>
      <c r="D2064" t="s">
        <v>218</v>
      </c>
      <c r="F2064" t="s">
        <v>219</v>
      </c>
      <c r="G2064" t="s">
        <v>473</v>
      </c>
      <c r="H2064" t="s">
        <v>473</v>
      </c>
      <c r="I2064" t="s">
        <v>573</v>
      </c>
      <c r="J2064" t="str">
        <f t="shared" si="40"/>
        <v>Scope 3Managed assets- vehiclesManaged cars (by size)Average carHybridkm</v>
      </c>
      <c r="K2064" t="s">
        <v>1214</v>
      </c>
      <c r="L2064" s="125">
        <v>0.11952</v>
      </c>
      <c r="M2064" t="s">
        <v>1514</v>
      </c>
      <c r="N2064" t="s">
        <v>1509</v>
      </c>
      <c r="O2064">
        <v>2021</v>
      </c>
    </row>
    <row r="2065" spans="1:15" hidden="1">
      <c r="A2065" t="s">
        <v>497</v>
      </c>
      <c r="B2065" t="s">
        <v>1491</v>
      </c>
      <c r="C2065" t="s">
        <v>1493</v>
      </c>
      <c r="D2065" t="s">
        <v>218</v>
      </c>
      <c r="F2065" t="s">
        <v>219</v>
      </c>
      <c r="G2065" t="s">
        <v>1353</v>
      </c>
      <c r="H2065" t="s">
        <v>1353</v>
      </c>
      <c r="I2065" t="s">
        <v>573</v>
      </c>
      <c r="J2065" t="str">
        <f t="shared" si="40"/>
        <v>Scope 3Managed assets- vehiclesManaged cars (by size)Average carHybridmiles</v>
      </c>
      <c r="K2065" t="s">
        <v>1215</v>
      </c>
      <c r="L2065" s="125">
        <v>0.19234000000000001</v>
      </c>
      <c r="M2065" t="s">
        <v>1514</v>
      </c>
      <c r="N2065" t="s">
        <v>1509</v>
      </c>
      <c r="O2065">
        <v>2021</v>
      </c>
    </row>
    <row r="2066" spans="1:15" hidden="1">
      <c r="A2066" t="s">
        <v>497</v>
      </c>
      <c r="B2066" t="s">
        <v>1491</v>
      </c>
      <c r="C2066" t="s">
        <v>1493</v>
      </c>
      <c r="D2066" t="s">
        <v>218</v>
      </c>
      <c r="F2066" t="s">
        <v>10</v>
      </c>
      <c r="G2066" t="s">
        <v>473</v>
      </c>
      <c r="H2066" t="s">
        <v>473</v>
      </c>
      <c r="I2066" t="s">
        <v>573</v>
      </c>
      <c r="J2066" t="str">
        <f t="shared" si="40"/>
        <v>Scope 3Managed assets- vehiclesManaged cars (by size)Average carCNGkm</v>
      </c>
      <c r="K2066" t="s">
        <v>1214</v>
      </c>
      <c r="L2066" s="125">
        <v>0.17624000000000001</v>
      </c>
      <c r="M2066" t="s">
        <v>1514</v>
      </c>
      <c r="N2066" t="s">
        <v>1509</v>
      </c>
      <c r="O2066">
        <v>2021</v>
      </c>
    </row>
    <row r="2067" spans="1:15" hidden="1">
      <c r="A2067" t="s">
        <v>497</v>
      </c>
      <c r="B2067" t="s">
        <v>1491</v>
      </c>
      <c r="C2067" t="s">
        <v>1493</v>
      </c>
      <c r="D2067" t="s">
        <v>218</v>
      </c>
      <c r="F2067" t="s">
        <v>10</v>
      </c>
      <c r="G2067" t="s">
        <v>1353</v>
      </c>
      <c r="H2067" t="s">
        <v>1353</v>
      </c>
      <c r="I2067" t="s">
        <v>573</v>
      </c>
      <c r="J2067" t="str">
        <f t="shared" si="40"/>
        <v>Scope 3Managed assets- vehiclesManaged cars (by size)Average carCNGmiles</v>
      </c>
      <c r="K2067" t="s">
        <v>1215</v>
      </c>
      <c r="L2067" s="125">
        <v>0.28361999999999998</v>
      </c>
      <c r="M2067" t="s">
        <v>1514</v>
      </c>
      <c r="N2067" t="s">
        <v>1509</v>
      </c>
      <c r="O2067">
        <v>2021</v>
      </c>
    </row>
    <row r="2068" spans="1:15" hidden="1">
      <c r="A2068" t="s">
        <v>497</v>
      </c>
      <c r="B2068" t="s">
        <v>1491</v>
      </c>
      <c r="C2068" t="s">
        <v>1493</v>
      </c>
      <c r="D2068" t="s">
        <v>218</v>
      </c>
      <c r="F2068" t="s">
        <v>12</v>
      </c>
      <c r="G2068" t="s">
        <v>473</v>
      </c>
      <c r="H2068" t="s">
        <v>473</v>
      </c>
      <c r="I2068" t="s">
        <v>573</v>
      </c>
      <c r="J2068" t="str">
        <f t="shared" si="40"/>
        <v>Scope 3Managed assets- vehiclesManaged cars (by size)Average carLPGkm</v>
      </c>
      <c r="K2068" t="s">
        <v>1214</v>
      </c>
      <c r="L2068" s="125">
        <v>0.19828000000000001</v>
      </c>
      <c r="M2068" t="s">
        <v>1514</v>
      </c>
      <c r="N2068" t="s">
        <v>1509</v>
      </c>
      <c r="O2068">
        <v>2021</v>
      </c>
    </row>
    <row r="2069" spans="1:15" hidden="1">
      <c r="A2069" t="s">
        <v>497</v>
      </c>
      <c r="B2069" t="s">
        <v>1491</v>
      </c>
      <c r="C2069" t="s">
        <v>1493</v>
      </c>
      <c r="D2069" t="s">
        <v>218</v>
      </c>
      <c r="F2069" t="s">
        <v>12</v>
      </c>
      <c r="G2069" t="s">
        <v>1353</v>
      </c>
      <c r="H2069" t="s">
        <v>1353</v>
      </c>
      <c r="I2069" t="s">
        <v>573</v>
      </c>
      <c r="J2069" t="str">
        <f t="shared" si="40"/>
        <v>Scope 3Managed assets- vehiclesManaged cars (by size)Average carLPGmiles</v>
      </c>
      <c r="K2069" t="s">
        <v>1215</v>
      </c>
      <c r="L2069" s="125">
        <v>0.31908999999999998</v>
      </c>
      <c r="M2069" t="s">
        <v>1514</v>
      </c>
      <c r="N2069" t="s">
        <v>1509</v>
      </c>
      <c r="O2069">
        <v>2021</v>
      </c>
    </row>
    <row r="2070" spans="1:15" hidden="1">
      <c r="A2070" t="s">
        <v>497</v>
      </c>
      <c r="B2070" t="s">
        <v>1491</v>
      </c>
      <c r="C2070" t="s">
        <v>1493</v>
      </c>
      <c r="D2070" t="s">
        <v>218</v>
      </c>
      <c r="F2070" t="s">
        <v>212</v>
      </c>
      <c r="G2070" t="s">
        <v>473</v>
      </c>
      <c r="H2070" t="s">
        <v>473</v>
      </c>
      <c r="I2070" t="s">
        <v>573</v>
      </c>
      <c r="J2070" t="str">
        <f t="shared" si="40"/>
        <v>Scope 3Managed assets- vehiclesManaged cars (by size)Average carUnknownkm</v>
      </c>
      <c r="K2070" t="s">
        <v>1214</v>
      </c>
      <c r="L2070" s="125">
        <v>0.17147999999999999</v>
      </c>
      <c r="M2070" t="s">
        <v>1514</v>
      </c>
      <c r="N2070" t="s">
        <v>1509</v>
      </c>
      <c r="O2070">
        <v>2021</v>
      </c>
    </row>
    <row r="2071" spans="1:15" hidden="1">
      <c r="A2071" t="s">
        <v>497</v>
      </c>
      <c r="B2071" t="s">
        <v>1491</v>
      </c>
      <c r="C2071" t="s">
        <v>1493</v>
      </c>
      <c r="D2071" t="s">
        <v>218</v>
      </c>
      <c r="F2071" t="s">
        <v>212</v>
      </c>
      <c r="G2071" t="s">
        <v>1353</v>
      </c>
      <c r="H2071" t="s">
        <v>1353</v>
      </c>
      <c r="I2071" t="s">
        <v>573</v>
      </c>
      <c r="J2071" t="str">
        <f t="shared" si="40"/>
        <v>Scope 3Managed assets- vehiclesManaged cars (by size)Average carUnknownmiles</v>
      </c>
      <c r="K2071" t="s">
        <v>1215</v>
      </c>
      <c r="L2071" s="125">
        <v>0.27595999999999998</v>
      </c>
      <c r="M2071" t="s">
        <v>1514</v>
      </c>
      <c r="N2071" t="s">
        <v>1509</v>
      </c>
      <c r="O2071">
        <v>2021</v>
      </c>
    </row>
    <row r="2072" spans="1:15" hidden="1">
      <c r="A2072" t="s">
        <v>497</v>
      </c>
      <c r="B2072" t="s">
        <v>1491</v>
      </c>
      <c r="C2072" t="s">
        <v>1493</v>
      </c>
      <c r="D2072" t="s">
        <v>218</v>
      </c>
      <c r="F2072" t="s">
        <v>1354</v>
      </c>
      <c r="G2072" t="s">
        <v>473</v>
      </c>
      <c r="H2072" t="s">
        <v>473</v>
      </c>
      <c r="I2072" t="s">
        <v>573</v>
      </c>
      <c r="J2072" t="str">
        <f t="shared" si="40"/>
        <v>Scope 3Managed assets- vehiclesManaged cars (by size)Average carPlug-in Hybrid Electric Vehiclekm</v>
      </c>
      <c r="K2072" t="s">
        <v>1214</v>
      </c>
      <c r="L2072" s="125">
        <v>9.6939999999999998E-2</v>
      </c>
      <c r="M2072" t="s">
        <v>1514</v>
      </c>
      <c r="N2072" t="s">
        <v>1509</v>
      </c>
      <c r="O2072">
        <v>2021</v>
      </c>
    </row>
    <row r="2073" spans="1:15" hidden="1">
      <c r="A2073" t="s">
        <v>497</v>
      </c>
      <c r="B2073" t="s">
        <v>1491</v>
      </c>
      <c r="C2073" t="s">
        <v>1493</v>
      </c>
      <c r="D2073" t="s">
        <v>218</v>
      </c>
      <c r="F2073" t="s">
        <v>1354</v>
      </c>
      <c r="G2073" t="s">
        <v>1353</v>
      </c>
      <c r="H2073" t="s">
        <v>1353</v>
      </c>
      <c r="I2073" t="s">
        <v>573</v>
      </c>
      <c r="J2073" t="str">
        <f t="shared" si="40"/>
        <v>Scope 3Managed assets- vehiclesManaged cars (by size)Average carPlug-in Hybrid Electric Vehiclemiles</v>
      </c>
      <c r="K2073" t="s">
        <v>1215</v>
      </c>
      <c r="L2073" s="125">
        <v>0.15600999999999998</v>
      </c>
      <c r="M2073" t="s">
        <v>1514</v>
      </c>
      <c r="N2073" t="s">
        <v>1509</v>
      </c>
      <c r="O2073">
        <v>2021</v>
      </c>
    </row>
    <row r="2074" spans="1:15" hidden="1">
      <c r="A2074" t="s">
        <v>497</v>
      </c>
      <c r="B2074" t="s">
        <v>1491</v>
      </c>
      <c r="C2074" t="s">
        <v>1493</v>
      </c>
      <c r="D2074" t="s">
        <v>218</v>
      </c>
      <c r="F2074" t="s">
        <v>1355</v>
      </c>
      <c r="G2074" t="s">
        <v>473</v>
      </c>
      <c r="H2074" t="s">
        <v>473</v>
      </c>
      <c r="I2074" t="s">
        <v>573</v>
      </c>
      <c r="J2074" t="str">
        <f t="shared" si="40"/>
        <v>Scope 3Managed assets- vehiclesManaged cars (by size)Average carBattery Electric Vehiclekm</v>
      </c>
      <c r="K2074" t="s">
        <v>1214</v>
      </c>
      <c r="L2074" s="125">
        <v>5.4770000000000006E-2</v>
      </c>
      <c r="M2074" t="s">
        <v>1514</v>
      </c>
      <c r="N2074" t="s">
        <v>1509</v>
      </c>
      <c r="O2074">
        <v>2021</v>
      </c>
    </row>
    <row r="2075" spans="1:15" hidden="1">
      <c r="A2075" t="s">
        <v>497</v>
      </c>
      <c r="B2075" t="s">
        <v>1491</v>
      </c>
      <c r="C2075" t="s">
        <v>1493</v>
      </c>
      <c r="D2075" t="s">
        <v>218</v>
      </c>
      <c r="F2075" t="s">
        <v>1355</v>
      </c>
      <c r="G2075" t="s">
        <v>1353</v>
      </c>
      <c r="H2075" t="s">
        <v>1353</v>
      </c>
      <c r="I2075" t="s">
        <v>573</v>
      </c>
      <c r="J2075" t="str">
        <f t="shared" si="40"/>
        <v>Scope 3Managed assets- vehiclesManaged cars (by size)Average carBattery Electric Vehiclemiles</v>
      </c>
      <c r="K2075" t="s">
        <v>1215</v>
      </c>
      <c r="L2075" s="125">
        <v>8.8139999999999996E-2</v>
      </c>
      <c r="M2075" t="s">
        <v>1514</v>
      </c>
      <c r="N2075" t="s">
        <v>1509</v>
      </c>
      <c r="O2075">
        <v>2021</v>
      </c>
    </row>
    <row r="2076" spans="1:15" hidden="1">
      <c r="A2076" t="s">
        <v>497</v>
      </c>
      <c r="B2076" t="s">
        <v>1491</v>
      </c>
      <c r="C2076" t="s">
        <v>1494</v>
      </c>
      <c r="D2076" t="s">
        <v>1365</v>
      </c>
      <c r="F2076" t="s">
        <v>142</v>
      </c>
      <c r="G2076" t="s">
        <v>473</v>
      </c>
      <c r="H2076" t="s">
        <v>473</v>
      </c>
      <c r="I2076" t="s">
        <v>573</v>
      </c>
      <c r="J2076" t="str">
        <f t="shared" si="40"/>
        <v>Scope 3Managed assets- vehiclesManaged vansClass I (up to 1.305 tonnes)Dieselkm</v>
      </c>
      <c r="K2076" t="s">
        <v>915</v>
      </c>
      <c r="L2076" s="125">
        <v>0.1467</v>
      </c>
      <c r="M2076" t="s">
        <v>1514</v>
      </c>
      <c r="N2076" t="s">
        <v>1509</v>
      </c>
      <c r="O2076">
        <v>2021</v>
      </c>
    </row>
    <row r="2077" spans="1:15" hidden="1">
      <c r="A2077" t="s">
        <v>497</v>
      </c>
      <c r="B2077" t="s">
        <v>1491</v>
      </c>
      <c r="C2077" t="s">
        <v>1494</v>
      </c>
      <c r="D2077" t="s">
        <v>1365</v>
      </c>
      <c r="F2077" t="s">
        <v>211</v>
      </c>
      <c r="G2077" t="s">
        <v>473</v>
      </c>
      <c r="H2077" t="s">
        <v>473</v>
      </c>
      <c r="I2077" t="s">
        <v>573</v>
      </c>
      <c r="J2077" t="str">
        <f t="shared" si="40"/>
        <v>Scope 3Managed assets- vehiclesManaged vansClass I (up to 1.305 tonnes)Petrolkm</v>
      </c>
      <c r="K2077" t="s">
        <v>915</v>
      </c>
      <c r="L2077" s="125">
        <v>0.19986999999999999</v>
      </c>
      <c r="M2077" t="s">
        <v>1514</v>
      </c>
      <c r="N2077" t="s">
        <v>1509</v>
      </c>
      <c r="O2077">
        <v>2021</v>
      </c>
    </row>
    <row r="2078" spans="1:15" hidden="1">
      <c r="A2078" t="s">
        <v>497</v>
      </c>
      <c r="B2078" t="s">
        <v>1491</v>
      </c>
      <c r="C2078" t="s">
        <v>1494</v>
      </c>
      <c r="D2078" t="s">
        <v>1365</v>
      </c>
      <c r="F2078" t="s">
        <v>10</v>
      </c>
      <c r="G2078" t="s">
        <v>473</v>
      </c>
      <c r="H2078" t="s">
        <v>473</v>
      </c>
      <c r="I2078" t="s">
        <v>573</v>
      </c>
      <c r="J2078" t="str">
        <f t="shared" si="40"/>
        <v>Scope 3Managed assets- vehiclesManaged vansClass I (up to 1.305 tonnes)CNGkm</v>
      </c>
      <c r="K2078" t="s">
        <v>915</v>
      </c>
      <c r="L2078" s="125"/>
      <c r="M2078" t="s">
        <v>1514</v>
      </c>
      <c r="N2078" t="s">
        <v>1509</v>
      </c>
      <c r="O2078">
        <v>2021</v>
      </c>
    </row>
    <row r="2079" spans="1:15" hidden="1">
      <c r="A2079" t="s">
        <v>497</v>
      </c>
      <c r="B2079" t="s">
        <v>1491</v>
      </c>
      <c r="C2079" t="s">
        <v>1494</v>
      </c>
      <c r="D2079" t="s">
        <v>1365</v>
      </c>
      <c r="F2079" t="s">
        <v>12</v>
      </c>
      <c r="G2079" t="s">
        <v>473</v>
      </c>
      <c r="H2079" t="s">
        <v>473</v>
      </c>
      <c r="I2079" t="s">
        <v>573</v>
      </c>
      <c r="J2079" t="str">
        <f t="shared" si="40"/>
        <v>Scope 3Managed assets- vehiclesManaged vansClass I (up to 1.305 tonnes)LPGkm</v>
      </c>
      <c r="K2079" t="s">
        <v>915</v>
      </c>
      <c r="L2079" s="125"/>
      <c r="M2079" t="s">
        <v>1514</v>
      </c>
      <c r="N2079" t="s">
        <v>1509</v>
      </c>
      <c r="O2079">
        <v>2021</v>
      </c>
    </row>
    <row r="2080" spans="1:15" hidden="1">
      <c r="A2080" t="s">
        <v>497</v>
      </c>
      <c r="B2080" t="s">
        <v>1491</v>
      </c>
      <c r="C2080" t="s">
        <v>1494</v>
      </c>
      <c r="D2080" t="s">
        <v>1365</v>
      </c>
      <c r="F2080" t="s">
        <v>212</v>
      </c>
      <c r="G2080" t="s">
        <v>473</v>
      </c>
      <c r="H2080" t="s">
        <v>473</v>
      </c>
      <c r="I2080" t="s">
        <v>573</v>
      </c>
      <c r="J2080" t="str">
        <f t="shared" si="40"/>
        <v>Scope 3Managed assets- vehiclesManaged vansClass I (up to 1.305 tonnes)Unknownkm</v>
      </c>
      <c r="K2080" t="s">
        <v>915</v>
      </c>
      <c r="L2080" s="125"/>
      <c r="M2080" t="s">
        <v>1514</v>
      </c>
      <c r="N2080" t="s">
        <v>1509</v>
      </c>
      <c r="O2080">
        <v>2021</v>
      </c>
    </row>
    <row r="2081" spans="1:15" hidden="1">
      <c r="A2081" t="s">
        <v>497</v>
      </c>
      <c r="B2081" t="s">
        <v>1491</v>
      </c>
      <c r="C2081" t="s">
        <v>1494</v>
      </c>
      <c r="D2081" t="s">
        <v>1365</v>
      </c>
      <c r="F2081" t="s">
        <v>1354</v>
      </c>
      <c r="G2081" t="s">
        <v>473</v>
      </c>
      <c r="H2081" t="s">
        <v>473</v>
      </c>
      <c r="I2081" t="s">
        <v>573</v>
      </c>
      <c r="J2081" t="str">
        <f t="shared" si="40"/>
        <v>Scope 3Managed assets- vehiclesManaged vansClass I (up to 1.305 tonnes)Plug-in Hybrid Electric Vehiclekm</v>
      </c>
      <c r="K2081" t="s">
        <v>915</v>
      </c>
      <c r="L2081" s="125"/>
      <c r="M2081" t="s">
        <v>1514</v>
      </c>
      <c r="N2081" t="s">
        <v>1509</v>
      </c>
      <c r="O2081">
        <v>2021</v>
      </c>
    </row>
    <row r="2082" spans="1:15" hidden="1">
      <c r="A2082" t="s">
        <v>497</v>
      </c>
      <c r="B2082" t="s">
        <v>1491</v>
      </c>
      <c r="C2082" t="s">
        <v>1494</v>
      </c>
      <c r="D2082" t="s">
        <v>1365</v>
      </c>
      <c r="F2082" t="s">
        <v>1355</v>
      </c>
      <c r="G2082" t="s">
        <v>473</v>
      </c>
      <c r="H2082" t="s">
        <v>473</v>
      </c>
      <c r="I2082" t="s">
        <v>573</v>
      </c>
      <c r="J2082" t="str">
        <f t="shared" si="40"/>
        <v>Scope 3Managed assets- vehiclesManaged vansClass I (up to 1.305 tonnes)Battery Electric Vehiclekm</v>
      </c>
      <c r="K2082" t="s">
        <v>915</v>
      </c>
      <c r="L2082" s="125">
        <v>3.9549999999999995E-2</v>
      </c>
      <c r="M2082" t="s">
        <v>1514</v>
      </c>
      <c r="N2082" t="s">
        <v>1509</v>
      </c>
      <c r="O2082">
        <v>2021</v>
      </c>
    </row>
    <row r="2083" spans="1:15" hidden="1">
      <c r="A2083" t="s">
        <v>497</v>
      </c>
      <c r="B2083" t="s">
        <v>1491</v>
      </c>
      <c r="C2083" t="s">
        <v>1494</v>
      </c>
      <c r="D2083" t="s">
        <v>1366</v>
      </c>
      <c r="F2083" t="s">
        <v>142</v>
      </c>
      <c r="G2083" t="s">
        <v>473</v>
      </c>
      <c r="H2083" t="s">
        <v>473</v>
      </c>
      <c r="I2083" t="s">
        <v>573</v>
      </c>
      <c r="J2083" t="str">
        <f t="shared" si="40"/>
        <v>Scope 3Managed assets- vehiclesManaged vansClass II (1.305 to 1.74 tonnes)Dieselkm</v>
      </c>
      <c r="K2083" t="s">
        <v>917</v>
      </c>
      <c r="L2083" s="125">
        <v>0.18315000000000001</v>
      </c>
      <c r="M2083" t="s">
        <v>1514</v>
      </c>
      <c r="N2083" t="s">
        <v>1509</v>
      </c>
      <c r="O2083">
        <v>2021</v>
      </c>
    </row>
    <row r="2084" spans="1:15" hidden="1">
      <c r="A2084" t="s">
        <v>497</v>
      </c>
      <c r="B2084" t="s">
        <v>1491</v>
      </c>
      <c r="C2084" t="s">
        <v>1494</v>
      </c>
      <c r="D2084" t="s">
        <v>1366</v>
      </c>
      <c r="F2084" t="s">
        <v>211</v>
      </c>
      <c r="G2084" t="s">
        <v>473</v>
      </c>
      <c r="H2084" t="s">
        <v>473</v>
      </c>
      <c r="I2084" t="s">
        <v>573</v>
      </c>
      <c r="J2084" t="str">
        <f t="shared" si="40"/>
        <v>Scope 3Managed assets- vehiclesManaged vansClass II (1.305 to 1.74 tonnes)Petrolkm</v>
      </c>
      <c r="K2084" t="s">
        <v>917</v>
      </c>
      <c r="L2084" s="125">
        <v>0.19821</v>
      </c>
      <c r="M2084" t="s">
        <v>1514</v>
      </c>
      <c r="N2084" t="s">
        <v>1509</v>
      </c>
      <c r="O2084">
        <v>2021</v>
      </c>
    </row>
    <row r="2085" spans="1:15" hidden="1">
      <c r="A2085" t="s">
        <v>497</v>
      </c>
      <c r="B2085" t="s">
        <v>1491</v>
      </c>
      <c r="C2085" t="s">
        <v>1494</v>
      </c>
      <c r="D2085" t="s">
        <v>1366</v>
      </c>
      <c r="F2085" t="s">
        <v>10</v>
      </c>
      <c r="G2085" t="s">
        <v>473</v>
      </c>
      <c r="H2085" t="s">
        <v>473</v>
      </c>
      <c r="I2085" t="s">
        <v>573</v>
      </c>
      <c r="J2085" t="str">
        <f t="shared" si="40"/>
        <v>Scope 3Managed assets- vehiclesManaged vansClass II (1.305 to 1.74 tonnes)CNGkm</v>
      </c>
      <c r="K2085" t="s">
        <v>917</v>
      </c>
      <c r="L2085" s="125"/>
      <c r="M2085" t="s">
        <v>1514</v>
      </c>
      <c r="N2085" t="s">
        <v>1509</v>
      </c>
      <c r="O2085">
        <v>2021</v>
      </c>
    </row>
    <row r="2086" spans="1:15" hidden="1">
      <c r="A2086" t="s">
        <v>497</v>
      </c>
      <c r="B2086" t="s">
        <v>1491</v>
      </c>
      <c r="C2086" t="s">
        <v>1494</v>
      </c>
      <c r="D2086" t="s">
        <v>1366</v>
      </c>
      <c r="F2086" t="s">
        <v>12</v>
      </c>
      <c r="G2086" t="s">
        <v>473</v>
      </c>
      <c r="H2086" t="s">
        <v>473</v>
      </c>
      <c r="I2086" t="s">
        <v>573</v>
      </c>
      <c r="J2086" t="str">
        <f t="shared" si="40"/>
        <v>Scope 3Managed assets- vehiclesManaged vansClass II (1.305 to 1.74 tonnes)LPGkm</v>
      </c>
      <c r="K2086" t="s">
        <v>917</v>
      </c>
      <c r="L2086" s="125"/>
      <c r="M2086" t="s">
        <v>1514</v>
      </c>
      <c r="N2086" t="s">
        <v>1509</v>
      </c>
      <c r="O2086">
        <v>2021</v>
      </c>
    </row>
    <row r="2087" spans="1:15" hidden="1">
      <c r="A2087" t="s">
        <v>497</v>
      </c>
      <c r="B2087" t="s">
        <v>1491</v>
      </c>
      <c r="C2087" t="s">
        <v>1494</v>
      </c>
      <c r="D2087" t="s">
        <v>1366</v>
      </c>
      <c r="F2087" t="s">
        <v>212</v>
      </c>
      <c r="G2087" t="s">
        <v>473</v>
      </c>
      <c r="H2087" t="s">
        <v>473</v>
      </c>
      <c r="I2087" t="s">
        <v>573</v>
      </c>
      <c r="J2087" t="str">
        <f t="shared" si="40"/>
        <v>Scope 3Managed assets- vehiclesManaged vansClass II (1.305 to 1.74 tonnes)Unknownkm</v>
      </c>
      <c r="K2087" t="s">
        <v>917</v>
      </c>
      <c r="L2087" s="125"/>
      <c r="M2087" t="s">
        <v>1514</v>
      </c>
      <c r="N2087" t="s">
        <v>1509</v>
      </c>
      <c r="O2087">
        <v>2021</v>
      </c>
    </row>
    <row r="2088" spans="1:15" hidden="1">
      <c r="A2088" t="s">
        <v>497</v>
      </c>
      <c r="B2088" t="s">
        <v>1491</v>
      </c>
      <c r="C2088" t="s">
        <v>1494</v>
      </c>
      <c r="D2088" t="s">
        <v>1366</v>
      </c>
      <c r="F2088" t="s">
        <v>1354</v>
      </c>
      <c r="G2088" t="s">
        <v>473</v>
      </c>
      <c r="H2088" t="s">
        <v>473</v>
      </c>
      <c r="I2088" t="s">
        <v>573</v>
      </c>
      <c r="J2088" t="str">
        <f t="shared" si="40"/>
        <v>Scope 3Managed assets- vehiclesManaged vansClass II (1.305 to 1.74 tonnes)Plug-in Hybrid Electric Vehiclekm</v>
      </c>
      <c r="K2088" t="s">
        <v>917</v>
      </c>
      <c r="L2088" s="125"/>
      <c r="M2088" t="s">
        <v>1514</v>
      </c>
      <c r="N2088" t="s">
        <v>1509</v>
      </c>
      <c r="O2088">
        <v>2021</v>
      </c>
    </row>
    <row r="2089" spans="1:15" hidden="1">
      <c r="A2089" t="s">
        <v>497</v>
      </c>
      <c r="B2089" t="s">
        <v>1491</v>
      </c>
      <c r="C2089" t="s">
        <v>1494</v>
      </c>
      <c r="D2089" t="s">
        <v>1366</v>
      </c>
      <c r="F2089" t="s">
        <v>1355</v>
      </c>
      <c r="G2089" t="s">
        <v>473</v>
      </c>
      <c r="H2089" t="s">
        <v>473</v>
      </c>
      <c r="I2089" t="s">
        <v>573</v>
      </c>
      <c r="J2089" t="str">
        <f t="shared" si="40"/>
        <v>Scope 3Managed assets- vehiclesManaged vansClass II (1.305 to 1.74 tonnes)Battery Electric Vehiclekm</v>
      </c>
      <c r="K2089" t="s">
        <v>917</v>
      </c>
      <c r="L2089" s="125">
        <v>5.459E-2</v>
      </c>
      <c r="M2089" t="s">
        <v>1514</v>
      </c>
      <c r="N2089" t="s">
        <v>1509</v>
      </c>
      <c r="O2089">
        <v>2021</v>
      </c>
    </row>
    <row r="2090" spans="1:15" hidden="1">
      <c r="A2090" t="s">
        <v>497</v>
      </c>
      <c r="B2090" t="s">
        <v>1491</v>
      </c>
      <c r="C2090" t="s">
        <v>1494</v>
      </c>
      <c r="D2090" t="s">
        <v>1367</v>
      </c>
      <c r="F2090" t="s">
        <v>142</v>
      </c>
      <c r="G2090" t="s">
        <v>473</v>
      </c>
      <c r="H2090" t="s">
        <v>473</v>
      </c>
      <c r="I2090" t="s">
        <v>573</v>
      </c>
      <c r="J2090" t="str">
        <f t="shared" si="40"/>
        <v>Scope 3Managed assets- vehiclesManaged vansClass III (1.74 to 3.5 tonnes)Dieselkm</v>
      </c>
      <c r="K2090" t="s">
        <v>919</v>
      </c>
      <c r="L2090" s="125">
        <v>0.26529000000000003</v>
      </c>
      <c r="M2090" t="s">
        <v>1514</v>
      </c>
      <c r="N2090" t="s">
        <v>1509</v>
      </c>
      <c r="O2090">
        <v>2021</v>
      </c>
    </row>
    <row r="2091" spans="1:15" hidden="1">
      <c r="A2091" t="s">
        <v>497</v>
      </c>
      <c r="B2091" t="s">
        <v>1491</v>
      </c>
      <c r="C2091" t="s">
        <v>1494</v>
      </c>
      <c r="D2091" t="s">
        <v>1367</v>
      </c>
      <c r="F2091" t="s">
        <v>211</v>
      </c>
      <c r="G2091" t="s">
        <v>473</v>
      </c>
      <c r="H2091" t="s">
        <v>473</v>
      </c>
      <c r="I2091" t="s">
        <v>573</v>
      </c>
      <c r="J2091" t="str">
        <f t="shared" si="40"/>
        <v>Scope 3Managed assets- vehiclesManaged vansClass III (1.74 to 3.5 tonnes)Petrolkm</v>
      </c>
      <c r="K2091" t="s">
        <v>919</v>
      </c>
      <c r="L2091" s="125">
        <v>0.31306</v>
      </c>
      <c r="M2091" t="s">
        <v>1514</v>
      </c>
      <c r="N2091" t="s">
        <v>1509</v>
      </c>
      <c r="O2091">
        <v>2021</v>
      </c>
    </row>
    <row r="2092" spans="1:15" hidden="1">
      <c r="A2092" t="s">
        <v>497</v>
      </c>
      <c r="B2092" t="s">
        <v>1491</v>
      </c>
      <c r="C2092" t="s">
        <v>1494</v>
      </c>
      <c r="D2092" t="s">
        <v>1367</v>
      </c>
      <c r="F2092" t="s">
        <v>10</v>
      </c>
      <c r="G2092" t="s">
        <v>473</v>
      </c>
      <c r="H2092" t="s">
        <v>473</v>
      </c>
      <c r="I2092" t="s">
        <v>573</v>
      </c>
      <c r="J2092" t="str">
        <f t="shared" si="40"/>
        <v>Scope 3Managed assets- vehiclesManaged vansClass III (1.74 to 3.5 tonnes)CNGkm</v>
      </c>
      <c r="K2092" t="s">
        <v>919</v>
      </c>
      <c r="L2092" s="125"/>
      <c r="M2092" t="s">
        <v>1514</v>
      </c>
      <c r="N2092" t="s">
        <v>1509</v>
      </c>
      <c r="O2092">
        <v>2021</v>
      </c>
    </row>
    <row r="2093" spans="1:15" hidden="1">
      <c r="A2093" t="s">
        <v>497</v>
      </c>
      <c r="B2093" t="s">
        <v>1491</v>
      </c>
      <c r="C2093" t="s">
        <v>1494</v>
      </c>
      <c r="D2093" t="s">
        <v>1367</v>
      </c>
      <c r="F2093" t="s">
        <v>12</v>
      </c>
      <c r="G2093" t="s">
        <v>473</v>
      </c>
      <c r="H2093" t="s">
        <v>473</v>
      </c>
      <c r="I2093" t="s">
        <v>573</v>
      </c>
      <c r="J2093" t="str">
        <f t="shared" si="40"/>
        <v>Scope 3Managed assets- vehiclesManaged vansClass III (1.74 to 3.5 tonnes)LPGkm</v>
      </c>
      <c r="K2093" t="s">
        <v>919</v>
      </c>
      <c r="L2093" s="125"/>
      <c r="M2093" t="s">
        <v>1514</v>
      </c>
      <c r="N2093" t="s">
        <v>1509</v>
      </c>
      <c r="O2093">
        <v>2021</v>
      </c>
    </row>
    <row r="2094" spans="1:15" hidden="1">
      <c r="A2094" t="s">
        <v>497</v>
      </c>
      <c r="B2094" t="s">
        <v>1491</v>
      </c>
      <c r="C2094" t="s">
        <v>1494</v>
      </c>
      <c r="D2094" t="s">
        <v>1367</v>
      </c>
      <c r="F2094" t="s">
        <v>212</v>
      </c>
      <c r="G2094" t="s">
        <v>473</v>
      </c>
      <c r="H2094" t="s">
        <v>473</v>
      </c>
      <c r="I2094" t="s">
        <v>573</v>
      </c>
      <c r="J2094" t="str">
        <f t="shared" si="40"/>
        <v>Scope 3Managed assets- vehiclesManaged vansClass III (1.74 to 3.5 tonnes)Unknownkm</v>
      </c>
      <c r="K2094" t="s">
        <v>919</v>
      </c>
      <c r="L2094" s="125"/>
      <c r="M2094" t="s">
        <v>1514</v>
      </c>
      <c r="N2094" t="s">
        <v>1509</v>
      </c>
      <c r="O2094">
        <v>2021</v>
      </c>
    </row>
    <row r="2095" spans="1:15" hidden="1">
      <c r="A2095" t="s">
        <v>497</v>
      </c>
      <c r="B2095" t="s">
        <v>1491</v>
      </c>
      <c r="C2095" t="s">
        <v>1494</v>
      </c>
      <c r="D2095" t="s">
        <v>1367</v>
      </c>
      <c r="F2095" t="s">
        <v>1354</v>
      </c>
      <c r="G2095" t="s">
        <v>473</v>
      </c>
      <c r="H2095" t="s">
        <v>473</v>
      </c>
      <c r="I2095" t="s">
        <v>573</v>
      </c>
      <c r="J2095" t="str">
        <f t="shared" si="40"/>
        <v>Scope 3Managed assets- vehiclesManaged vansClass III (1.74 to 3.5 tonnes)Plug-in Hybrid Electric Vehiclekm</v>
      </c>
      <c r="K2095" t="s">
        <v>919</v>
      </c>
      <c r="L2095" s="125"/>
      <c r="M2095" t="s">
        <v>1514</v>
      </c>
      <c r="N2095" t="s">
        <v>1509</v>
      </c>
      <c r="O2095">
        <v>2021</v>
      </c>
    </row>
    <row r="2096" spans="1:15" hidden="1">
      <c r="A2096" t="s">
        <v>497</v>
      </c>
      <c r="B2096" t="s">
        <v>1491</v>
      </c>
      <c r="C2096" t="s">
        <v>1494</v>
      </c>
      <c r="D2096" t="s">
        <v>1367</v>
      </c>
      <c r="F2096" t="s">
        <v>1355</v>
      </c>
      <c r="G2096" t="s">
        <v>473</v>
      </c>
      <c r="H2096" t="s">
        <v>473</v>
      </c>
      <c r="I2096" t="s">
        <v>573</v>
      </c>
      <c r="J2096" t="str">
        <f t="shared" si="40"/>
        <v>Scope 3Managed assets- vehiclesManaged vansClass III (1.74 to 3.5 tonnes)Battery Electric Vehiclekm</v>
      </c>
      <c r="K2096" t="s">
        <v>919</v>
      </c>
      <c r="L2096" s="125">
        <v>7.6600000000000001E-2</v>
      </c>
      <c r="M2096" t="s">
        <v>1514</v>
      </c>
      <c r="N2096" t="s">
        <v>1509</v>
      </c>
      <c r="O2096">
        <v>2021</v>
      </c>
    </row>
    <row r="2097" spans="1:15" hidden="1">
      <c r="A2097" t="s">
        <v>497</v>
      </c>
      <c r="B2097" t="s">
        <v>1491</v>
      </c>
      <c r="C2097" t="s">
        <v>1494</v>
      </c>
      <c r="D2097" t="s">
        <v>1368</v>
      </c>
      <c r="F2097" t="s">
        <v>142</v>
      </c>
      <c r="G2097" t="s">
        <v>473</v>
      </c>
      <c r="H2097" t="s">
        <v>473</v>
      </c>
      <c r="I2097" t="s">
        <v>573</v>
      </c>
      <c r="J2097" t="str">
        <f t="shared" si="40"/>
        <v>Scope 3Managed assets- vehiclesManaged vansAverage (up to 3.5 tonnes)Dieselkm</v>
      </c>
      <c r="K2097" t="s">
        <v>921</v>
      </c>
      <c r="L2097" s="125">
        <v>0.24116000000000001</v>
      </c>
      <c r="M2097" t="s">
        <v>1514</v>
      </c>
      <c r="N2097" t="s">
        <v>1509</v>
      </c>
      <c r="O2097">
        <v>2021</v>
      </c>
    </row>
    <row r="2098" spans="1:15" hidden="1">
      <c r="A2098" t="s">
        <v>497</v>
      </c>
      <c r="B2098" t="s">
        <v>1491</v>
      </c>
      <c r="C2098" t="s">
        <v>1494</v>
      </c>
      <c r="D2098" t="s">
        <v>1368</v>
      </c>
      <c r="F2098" t="s">
        <v>211</v>
      </c>
      <c r="G2098" t="s">
        <v>473</v>
      </c>
      <c r="H2098" t="s">
        <v>473</v>
      </c>
      <c r="I2098" t="s">
        <v>573</v>
      </c>
      <c r="J2098" t="str">
        <f t="shared" si="40"/>
        <v>Scope 3Managed assets- vehiclesManaged vansAverage (up to 3.5 tonnes)Petrolkm</v>
      </c>
      <c r="K2098" t="s">
        <v>921</v>
      </c>
      <c r="L2098" s="125">
        <v>0.21046999999999999</v>
      </c>
      <c r="M2098" t="s">
        <v>1514</v>
      </c>
      <c r="N2098" t="s">
        <v>1509</v>
      </c>
      <c r="O2098">
        <v>2021</v>
      </c>
    </row>
    <row r="2099" spans="1:15" hidden="1">
      <c r="A2099" t="s">
        <v>497</v>
      </c>
      <c r="B2099" t="s">
        <v>1491</v>
      </c>
      <c r="C2099" t="s">
        <v>1494</v>
      </c>
      <c r="D2099" t="s">
        <v>1368</v>
      </c>
      <c r="F2099" t="s">
        <v>10</v>
      </c>
      <c r="G2099" t="s">
        <v>473</v>
      </c>
      <c r="H2099" t="s">
        <v>473</v>
      </c>
      <c r="I2099" t="s">
        <v>573</v>
      </c>
      <c r="J2099" t="str">
        <f t="shared" si="40"/>
        <v>Scope 3Managed assets- vehiclesManaged vansAverage (up to 3.5 tonnes)CNGkm</v>
      </c>
      <c r="K2099" t="s">
        <v>921</v>
      </c>
      <c r="L2099" s="125">
        <v>0.24548</v>
      </c>
      <c r="M2099" t="s">
        <v>1514</v>
      </c>
      <c r="N2099" t="s">
        <v>1509</v>
      </c>
      <c r="O2099">
        <v>2021</v>
      </c>
    </row>
    <row r="2100" spans="1:15" hidden="1">
      <c r="A2100" t="s">
        <v>497</v>
      </c>
      <c r="B2100" t="s">
        <v>1491</v>
      </c>
      <c r="C2100" t="s">
        <v>1494</v>
      </c>
      <c r="D2100" t="s">
        <v>1368</v>
      </c>
      <c r="F2100" t="s">
        <v>12</v>
      </c>
      <c r="G2100" t="s">
        <v>473</v>
      </c>
      <c r="H2100" t="s">
        <v>473</v>
      </c>
      <c r="I2100" t="s">
        <v>573</v>
      </c>
      <c r="J2100" t="str">
        <f t="shared" si="40"/>
        <v>Scope 3Managed assets- vehiclesManaged vansAverage (up to 3.5 tonnes)LPGkm</v>
      </c>
      <c r="K2100" t="s">
        <v>921</v>
      </c>
      <c r="L2100" s="125">
        <v>0.27</v>
      </c>
      <c r="M2100" t="s">
        <v>1514</v>
      </c>
      <c r="N2100" t="s">
        <v>1509</v>
      </c>
      <c r="O2100">
        <v>2021</v>
      </c>
    </row>
    <row r="2101" spans="1:15" hidden="1">
      <c r="A2101" t="s">
        <v>497</v>
      </c>
      <c r="B2101" t="s">
        <v>1491</v>
      </c>
      <c r="C2101" t="s">
        <v>1494</v>
      </c>
      <c r="D2101" t="s">
        <v>1368</v>
      </c>
      <c r="F2101" t="s">
        <v>212</v>
      </c>
      <c r="G2101" t="s">
        <v>473</v>
      </c>
      <c r="H2101" t="s">
        <v>473</v>
      </c>
      <c r="I2101" t="s">
        <v>573</v>
      </c>
      <c r="J2101" t="str">
        <f t="shared" si="40"/>
        <v>Scope 3Managed assets- vehiclesManaged vansAverage (up to 3.5 tonnes)Unknownkm</v>
      </c>
      <c r="K2101" t="s">
        <v>921</v>
      </c>
      <c r="L2101" s="125">
        <v>0.24016999999999999</v>
      </c>
      <c r="M2101" t="s">
        <v>1514</v>
      </c>
      <c r="N2101" t="s">
        <v>1509</v>
      </c>
      <c r="O2101">
        <v>2021</v>
      </c>
    </row>
    <row r="2102" spans="1:15" hidden="1">
      <c r="A2102" t="s">
        <v>497</v>
      </c>
      <c r="B2102" t="s">
        <v>1491</v>
      </c>
      <c r="C2102" t="s">
        <v>1494</v>
      </c>
      <c r="D2102" t="s">
        <v>1368</v>
      </c>
      <c r="F2102" t="s">
        <v>1354</v>
      </c>
      <c r="G2102" t="s">
        <v>473</v>
      </c>
      <c r="H2102" t="s">
        <v>473</v>
      </c>
      <c r="I2102" t="s">
        <v>573</v>
      </c>
      <c r="J2102" t="str">
        <f t="shared" si="40"/>
        <v>Scope 3Managed assets- vehiclesManaged vansAverage (up to 3.5 tonnes)Plug-in Hybrid Electric Vehiclekm</v>
      </c>
      <c r="K2102" t="s">
        <v>921</v>
      </c>
      <c r="L2102" s="125"/>
      <c r="M2102" t="s">
        <v>1514</v>
      </c>
      <c r="N2102" t="s">
        <v>1509</v>
      </c>
      <c r="O2102">
        <v>2021</v>
      </c>
    </row>
    <row r="2103" spans="1:15" hidden="1">
      <c r="A2103" t="s">
        <v>497</v>
      </c>
      <c r="B2103" t="s">
        <v>1491</v>
      </c>
      <c r="C2103" t="s">
        <v>1494</v>
      </c>
      <c r="D2103" t="s">
        <v>1368</v>
      </c>
      <c r="F2103" t="s">
        <v>1355</v>
      </c>
      <c r="G2103" t="s">
        <v>473</v>
      </c>
      <c r="H2103" t="s">
        <v>473</v>
      </c>
      <c r="I2103" t="s">
        <v>573</v>
      </c>
      <c r="J2103" t="str">
        <f t="shared" si="40"/>
        <v>Scope 3Managed assets- vehiclesManaged vansAverage (up to 3.5 tonnes)Battery Electric Vehiclekm</v>
      </c>
      <c r="K2103" t="s">
        <v>921</v>
      </c>
      <c r="L2103" s="125">
        <v>5.4630000000000005E-2</v>
      </c>
      <c r="M2103" t="s">
        <v>1514</v>
      </c>
      <c r="N2103" t="s">
        <v>1509</v>
      </c>
      <c r="O2103">
        <v>2021</v>
      </c>
    </row>
    <row r="2104" spans="1:15" hidden="1">
      <c r="A2104" t="s">
        <v>497</v>
      </c>
      <c r="B2104" t="s">
        <v>1491</v>
      </c>
      <c r="C2104" t="s">
        <v>1495</v>
      </c>
      <c r="D2104" t="s">
        <v>222</v>
      </c>
      <c r="F2104" t="s">
        <v>1370</v>
      </c>
      <c r="G2104" t="s">
        <v>473</v>
      </c>
      <c r="H2104" t="s">
        <v>473</v>
      </c>
      <c r="I2104" t="s">
        <v>573</v>
      </c>
      <c r="J2104" t="str">
        <f t="shared" si="40"/>
        <v>Scope 3Managed assets- vehiclesManaged HGV (all diesel)Rigid (&gt;3.5 - 7.5 tonnes)0% Ladenkm</v>
      </c>
      <c r="K2104" t="s">
        <v>1216</v>
      </c>
      <c r="L2104" s="125">
        <v>0.44542999999999999</v>
      </c>
      <c r="M2104" t="s">
        <v>1514</v>
      </c>
      <c r="N2104" t="s">
        <v>1509</v>
      </c>
      <c r="O2104">
        <v>2021</v>
      </c>
    </row>
    <row r="2105" spans="1:15" hidden="1">
      <c r="A2105" t="s">
        <v>497</v>
      </c>
      <c r="B2105" t="s">
        <v>1491</v>
      </c>
      <c r="C2105" t="s">
        <v>1495</v>
      </c>
      <c r="D2105" t="s">
        <v>222</v>
      </c>
      <c r="F2105" t="s">
        <v>1371</v>
      </c>
      <c r="G2105" t="s">
        <v>473</v>
      </c>
      <c r="H2105" t="s">
        <v>473</v>
      </c>
      <c r="I2105" t="s">
        <v>573</v>
      </c>
      <c r="J2105" t="str">
        <f t="shared" si="40"/>
        <v>Scope 3Managed assets- vehiclesManaged HGV (all diesel)Rigid (&gt;3.5 - 7.5 tonnes)50% Ladenkm</v>
      </c>
      <c r="K2105" t="s">
        <v>1216</v>
      </c>
      <c r="L2105" s="125">
        <v>0.48364000000000001</v>
      </c>
      <c r="M2105" t="s">
        <v>1514</v>
      </c>
      <c r="N2105" t="s">
        <v>1509</v>
      </c>
      <c r="O2105">
        <v>2021</v>
      </c>
    </row>
    <row r="2106" spans="1:15" hidden="1">
      <c r="A2106" t="s">
        <v>497</v>
      </c>
      <c r="B2106" t="s">
        <v>1491</v>
      </c>
      <c r="C2106" t="s">
        <v>1495</v>
      </c>
      <c r="D2106" t="s">
        <v>222</v>
      </c>
      <c r="F2106" t="s">
        <v>1372</v>
      </c>
      <c r="G2106" t="s">
        <v>473</v>
      </c>
      <c r="H2106" t="s">
        <v>473</v>
      </c>
      <c r="I2106" t="s">
        <v>573</v>
      </c>
      <c r="J2106" t="str">
        <f t="shared" si="40"/>
        <v>Scope 3Managed assets- vehiclesManaged HGV (all diesel)Rigid (&gt;3.5 - 7.5 tonnes)100% Ladenkm</v>
      </c>
      <c r="K2106" t="s">
        <v>1216</v>
      </c>
      <c r="L2106" s="125">
        <v>0.52183999999999997</v>
      </c>
      <c r="M2106" t="s">
        <v>1514</v>
      </c>
      <c r="N2106" t="s">
        <v>1509</v>
      </c>
      <c r="O2106">
        <v>2021</v>
      </c>
    </row>
    <row r="2107" spans="1:15" hidden="1">
      <c r="A2107" t="s">
        <v>497</v>
      </c>
      <c r="B2107" t="s">
        <v>1491</v>
      </c>
      <c r="C2107" t="s">
        <v>1495</v>
      </c>
      <c r="D2107" t="s">
        <v>222</v>
      </c>
      <c r="F2107" t="s">
        <v>1373</v>
      </c>
      <c r="G2107" t="s">
        <v>473</v>
      </c>
      <c r="H2107" t="s">
        <v>473</v>
      </c>
      <c r="I2107" t="s">
        <v>573</v>
      </c>
      <c r="J2107" t="str">
        <f t="shared" si="40"/>
        <v>Scope 3Managed assets- vehiclesManaged HGV (all diesel)Rigid (&gt;3.5 - 7.5 tonnes)Average ladenkm</v>
      </c>
      <c r="K2107" t="s">
        <v>1216</v>
      </c>
      <c r="L2107" s="125">
        <v>0.48058000000000001</v>
      </c>
      <c r="M2107" t="s">
        <v>1514</v>
      </c>
      <c r="N2107" t="s">
        <v>1509</v>
      </c>
      <c r="O2107">
        <v>2021</v>
      </c>
    </row>
    <row r="2108" spans="1:15" hidden="1">
      <c r="A2108" t="s">
        <v>497</v>
      </c>
      <c r="B2108" t="s">
        <v>1491</v>
      </c>
      <c r="C2108" t="s">
        <v>1495</v>
      </c>
      <c r="D2108" t="s">
        <v>223</v>
      </c>
      <c r="F2108" t="s">
        <v>1370</v>
      </c>
      <c r="G2108" t="s">
        <v>473</v>
      </c>
      <c r="H2108" t="s">
        <v>473</v>
      </c>
      <c r="I2108" t="s">
        <v>573</v>
      </c>
      <c r="J2108" t="str">
        <f t="shared" si="40"/>
        <v>Scope 3Managed assets- vehiclesManaged HGV (all diesel)Rigid (&gt;7.5 tonnes-17 tonnes)0% Ladenkm</v>
      </c>
      <c r="K2108" t="s">
        <v>1217</v>
      </c>
      <c r="L2108" s="125">
        <v>0.53561000000000003</v>
      </c>
      <c r="M2108" t="s">
        <v>1514</v>
      </c>
      <c r="N2108" t="s">
        <v>1509</v>
      </c>
      <c r="O2108">
        <v>2021</v>
      </c>
    </row>
    <row r="2109" spans="1:15" hidden="1">
      <c r="A2109" t="s">
        <v>497</v>
      </c>
      <c r="B2109" t="s">
        <v>1491</v>
      </c>
      <c r="C2109" t="s">
        <v>1495</v>
      </c>
      <c r="D2109" t="s">
        <v>223</v>
      </c>
      <c r="F2109" t="s">
        <v>1371</v>
      </c>
      <c r="G2109" t="s">
        <v>473</v>
      </c>
      <c r="H2109" t="s">
        <v>473</v>
      </c>
      <c r="I2109" t="s">
        <v>573</v>
      </c>
      <c r="J2109" t="str">
        <f t="shared" si="40"/>
        <v>Scope 3Managed assets- vehiclesManaged HGV (all diesel)Rigid (&gt;7.5 tonnes-17 tonnes)50% Ladenkm</v>
      </c>
      <c r="K2109" t="s">
        <v>1217</v>
      </c>
      <c r="L2109" s="125">
        <v>0.61107</v>
      </c>
      <c r="M2109" t="s">
        <v>1514</v>
      </c>
      <c r="N2109" t="s">
        <v>1509</v>
      </c>
      <c r="O2109">
        <v>2021</v>
      </c>
    </row>
    <row r="2110" spans="1:15" hidden="1">
      <c r="A2110" t="s">
        <v>497</v>
      </c>
      <c r="B2110" t="s">
        <v>1491</v>
      </c>
      <c r="C2110" t="s">
        <v>1495</v>
      </c>
      <c r="D2110" t="s">
        <v>223</v>
      </c>
      <c r="F2110" t="s">
        <v>1372</v>
      </c>
      <c r="G2110" t="s">
        <v>473</v>
      </c>
      <c r="H2110" t="s">
        <v>473</v>
      </c>
      <c r="I2110" t="s">
        <v>573</v>
      </c>
      <c r="J2110" t="str">
        <f t="shared" si="40"/>
        <v>Scope 3Managed assets- vehiclesManaged HGV (all diesel)Rigid (&gt;7.5 tonnes-17 tonnes)100% Ladenkm</v>
      </c>
      <c r="K2110" t="s">
        <v>1217</v>
      </c>
      <c r="L2110" s="125">
        <v>0.68652999999999997</v>
      </c>
      <c r="M2110" t="s">
        <v>1514</v>
      </c>
      <c r="N2110" t="s">
        <v>1509</v>
      </c>
      <c r="O2110">
        <v>2021</v>
      </c>
    </row>
    <row r="2111" spans="1:15" hidden="1">
      <c r="A2111" t="s">
        <v>497</v>
      </c>
      <c r="B2111" t="s">
        <v>1491</v>
      </c>
      <c r="C2111" t="s">
        <v>1495</v>
      </c>
      <c r="D2111" t="s">
        <v>223</v>
      </c>
      <c r="F2111" t="s">
        <v>1373</v>
      </c>
      <c r="G2111" t="s">
        <v>473</v>
      </c>
      <c r="H2111" t="s">
        <v>473</v>
      </c>
      <c r="I2111" t="s">
        <v>573</v>
      </c>
      <c r="J2111" t="str">
        <f t="shared" si="40"/>
        <v>Scope 3Managed assets- vehiclesManaged HGV (all diesel)Rigid (&gt;7.5 tonnes-17 tonnes)Average ladenkm</v>
      </c>
      <c r="K2111" t="s">
        <v>1217</v>
      </c>
      <c r="L2111" s="125">
        <v>0.58692</v>
      </c>
      <c r="M2111" t="s">
        <v>1514</v>
      </c>
      <c r="N2111" t="s">
        <v>1509</v>
      </c>
      <c r="O2111">
        <v>2021</v>
      </c>
    </row>
    <row r="2112" spans="1:15" hidden="1">
      <c r="A2112" t="s">
        <v>497</v>
      </c>
      <c r="B2112" t="s">
        <v>1491</v>
      </c>
      <c r="C2112" t="s">
        <v>1495</v>
      </c>
      <c r="D2112" t="s">
        <v>224</v>
      </c>
      <c r="F2112" t="s">
        <v>1370</v>
      </c>
      <c r="G2112" t="s">
        <v>473</v>
      </c>
      <c r="H2112" t="s">
        <v>473</v>
      </c>
      <c r="I2112" t="s">
        <v>573</v>
      </c>
      <c r="J2112" t="str">
        <f t="shared" si="40"/>
        <v>Scope 3Managed assets- vehiclesManaged HGV (all diesel)Rigid (&gt;17 tonnes)0% Ladenkm</v>
      </c>
      <c r="K2112" t="s">
        <v>1218</v>
      </c>
      <c r="L2112" s="125">
        <v>0.76629000000000003</v>
      </c>
      <c r="M2112" t="s">
        <v>1514</v>
      </c>
      <c r="N2112" t="s">
        <v>1509</v>
      </c>
      <c r="O2112">
        <v>2021</v>
      </c>
    </row>
    <row r="2113" spans="1:15" hidden="1">
      <c r="A2113" t="s">
        <v>497</v>
      </c>
      <c r="B2113" t="s">
        <v>1491</v>
      </c>
      <c r="C2113" t="s">
        <v>1495</v>
      </c>
      <c r="D2113" t="s">
        <v>224</v>
      </c>
      <c r="F2113" t="s">
        <v>1371</v>
      </c>
      <c r="G2113" t="s">
        <v>473</v>
      </c>
      <c r="H2113" t="s">
        <v>473</v>
      </c>
      <c r="I2113" t="s">
        <v>573</v>
      </c>
      <c r="J2113" t="str">
        <f t="shared" si="40"/>
        <v>Scope 3Managed assets- vehiclesManaged HGV (all diesel)Rigid (&gt;17 tonnes)50% Ladenkm</v>
      </c>
      <c r="K2113" t="s">
        <v>1218</v>
      </c>
      <c r="L2113" s="125">
        <v>0.93184</v>
      </c>
      <c r="M2113" t="s">
        <v>1514</v>
      </c>
      <c r="N2113" t="s">
        <v>1509</v>
      </c>
      <c r="O2113">
        <v>2021</v>
      </c>
    </row>
    <row r="2114" spans="1:15" hidden="1">
      <c r="A2114" t="s">
        <v>497</v>
      </c>
      <c r="B2114" t="s">
        <v>1491</v>
      </c>
      <c r="C2114" t="s">
        <v>1495</v>
      </c>
      <c r="D2114" t="s">
        <v>224</v>
      </c>
      <c r="F2114" t="s">
        <v>1372</v>
      </c>
      <c r="G2114" t="s">
        <v>473</v>
      </c>
      <c r="H2114" t="s">
        <v>473</v>
      </c>
      <c r="I2114" t="s">
        <v>573</v>
      </c>
      <c r="J2114" t="str">
        <f t="shared" si="40"/>
        <v>Scope 3Managed assets- vehiclesManaged HGV (all diesel)Rigid (&gt;17 tonnes)100% Ladenkm</v>
      </c>
      <c r="K2114" t="s">
        <v>1218</v>
      </c>
      <c r="L2114" s="125">
        <v>1.0973999999999999</v>
      </c>
      <c r="M2114" t="s">
        <v>1514</v>
      </c>
      <c r="N2114" t="s">
        <v>1509</v>
      </c>
      <c r="O2114">
        <v>2021</v>
      </c>
    </row>
    <row r="2115" spans="1:15" hidden="1">
      <c r="A2115" t="s">
        <v>497</v>
      </c>
      <c r="B2115" t="s">
        <v>1491</v>
      </c>
      <c r="C2115" t="s">
        <v>1495</v>
      </c>
      <c r="D2115" t="s">
        <v>224</v>
      </c>
      <c r="F2115" t="s">
        <v>1373</v>
      </c>
      <c r="G2115" t="s">
        <v>473</v>
      </c>
      <c r="H2115" t="s">
        <v>473</v>
      </c>
      <c r="I2115" t="s">
        <v>573</v>
      </c>
      <c r="J2115" t="str">
        <f t="shared" ref="J2115:J2178" si="41">CONCATENATE(A2115,B2115,C2115,D2115,E2115,F2115,G2115)</f>
        <v>Scope 3Managed assets- vehiclesManaged HGV (all diesel)Rigid (&gt;17 tonnes)Average ladenkm</v>
      </c>
      <c r="K2115" t="s">
        <v>1218</v>
      </c>
      <c r="L2115" s="125">
        <v>0.95752000000000004</v>
      </c>
      <c r="M2115" t="s">
        <v>1514</v>
      </c>
      <c r="N2115" t="s">
        <v>1509</v>
      </c>
      <c r="O2115">
        <v>2021</v>
      </c>
    </row>
    <row r="2116" spans="1:15" hidden="1">
      <c r="A2116" t="s">
        <v>497</v>
      </c>
      <c r="B2116" t="s">
        <v>1491</v>
      </c>
      <c r="C2116" t="s">
        <v>1495</v>
      </c>
      <c r="D2116" t="s">
        <v>201</v>
      </c>
      <c r="F2116" t="s">
        <v>1370</v>
      </c>
      <c r="G2116" t="s">
        <v>473</v>
      </c>
      <c r="H2116" t="s">
        <v>473</v>
      </c>
      <c r="I2116" t="s">
        <v>573</v>
      </c>
      <c r="J2116" t="str">
        <f t="shared" si="41"/>
        <v>Scope 3Managed assets- vehiclesManaged HGV (all diesel)All rigids0% Ladenkm</v>
      </c>
      <c r="K2116" t="s">
        <v>1219</v>
      </c>
      <c r="L2116" s="125">
        <v>0.66440999999999995</v>
      </c>
      <c r="M2116" t="s">
        <v>1514</v>
      </c>
      <c r="N2116" t="s">
        <v>1509</v>
      </c>
      <c r="O2116">
        <v>2021</v>
      </c>
    </row>
    <row r="2117" spans="1:15" hidden="1">
      <c r="A2117" t="s">
        <v>497</v>
      </c>
      <c r="B2117" t="s">
        <v>1491</v>
      </c>
      <c r="C2117" t="s">
        <v>1495</v>
      </c>
      <c r="D2117" t="s">
        <v>201</v>
      </c>
      <c r="F2117" t="s">
        <v>1371</v>
      </c>
      <c r="G2117" t="s">
        <v>473</v>
      </c>
      <c r="H2117" t="s">
        <v>473</v>
      </c>
      <c r="I2117" t="s">
        <v>573</v>
      </c>
      <c r="J2117" t="str">
        <f t="shared" si="41"/>
        <v>Scope 3Managed assets- vehiclesManaged HGV (all diesel)All rigids50% Ladenkm</v>
      </c>
      <c r="K2117" t="s">
        <v>1219</v>
      </c>
      <c r="L2117" s="125">
        <v>0.78968000000000005</v>
      </c>
      <c r="M2117" t="s">
        <v>1514</v>
      </c>
      <c r="N2117" t="s">
        <v>1509</v>
      </c>
      <c r="O2117">
        <v>2021</v>
      </c>
    </row>
    <row r="2118" spans="1:15" hidden="1">
      <c r="A2118" t="s">
        <v>497</v>
      </c>
      <c r="B2118" t="s">
        <v>1491</v>
      </c>
      <c r="C2118" t="s">
        <v>1495</v>
      </c>
      <c r="D2118" t="s">
        <v>201</v>
      </c>
      <c r="F2118" t="s">
        <v>1372</v>
      </c>
      <c r="G2118" t="s">
        <v>473</v>
      </c>
      <c r="H2118" t="s">
        <v>473</v>
      </c>
      <c r="I2118" t="s">
        <v>573</v>
      </c>
      <c r="J2118" t="str">
        <f t="shared" si="41"/>
        <v>Scope 3Managed assets- vehiclesManaged HGV (all diesel)All rigids100% Ladenkm</v>
      </c>
      <c r="K2118" t="s">
        <v>1219</v>
      </c>
      <c r="L2118" s="125">
        <v>0.91495000000000004</v>
      </c>
      <c r="M2118" t="s">
        <v>1514</v>
      </c>
      <c r="N2118" t="s">
        <v>1509</v>
      </c>
      <c r="O2118">
        <v>2021</v>
      </c>
    </row>
    <row r="2119" spans="1:15" hidden="1">
      <c r="A2119" t="s">
        <v>497</v>
      </c>
      <c r="B2119" t="s">
        <v>1491</v>
      </c>
      <c r="C2119" t="s">
        <v>1495</v>
      </c>
      <c r="D2119" t="s">
        <v>201</v>
      </c>
      <c r="F2119" t="s">
        <v>1373</v>
      </c>
      <c r="G2119" t="s">
        <v>473</v>
      </c>
      <c r="H2119" t="s">
        <v>473</v>
      </c>
      <c r="I2119" t="s">
        <v>573</v>
      </c>
      <c r="J2119" t="str">
        <f t="shared" si="41"/>
        <v>Scope 3Managed assets- vehiclesManaged HGV (all diesel)All rigidsAverage ladenkm</v>
      </c>
      <c r="K2119" t="s">
        <v>1219</v>
      </c>
      <c r="L2119" s="125">
        <v>0.80305000000000004</v>
      </c>
      <c r="M2119" t="s">
        <v>1514</v>
      </c>
      <c r="N2119" t="s">
        <v>1509</v>
      </c>
      <c r="O2119">
        <v>2021</v>
      </c>
    </row>
    <row r="2120" spans="1:15" hidden="1">
      <c r="A2120" t="s">
        <v>497</v>
      </c>
      <c r="B2120" t="s">
        <v>1491</v>
      </c>
      <c r="C2120" t="s">
        <v>1495</v>
      </c>
      <c r="D2120" t="s">
        <v>225</v>
      </c>
      <c r="F2120" t="s">
        <v>1370</v>
      </c>
      <c r="G2120" t="s">
        <v>473</v>
      </c>
      <c r="H2120" t="s">
        <v>473</v>
      </c>
      <c r="I2120" t="s">
        <v>573</v>
      </c>
      <c r="J2120" t="str">
        <f t="shared" si="41"/>
        <v>Scope 3Managed assets- vehiclesManaged HGV (all diesel)Articulated (&gt;3.5 - 33t)0% Ladenkm</v>
      </c>
      <c r="K2120" t="s">
        <v>1220</v>
      </c>
      <c r="L2120" s="125">
        <v>0.62341999999999997</v>
      </c>
      <c r="M2120" t="s">
        <v>1514</v>
      </c>
      <c r="N2120" t="s">
        <v>1509</v>
      </c>
      <c r="O2120">
        <v>2021</v>
      </c>
    </row>
    <row r="2121" spans="1:15" hidden="1">
      <c r="A2121" t="s">
        <v>497</v>
      </c>
      <c r="B2121" t="s">
        <v>1491</v>
      </c>
      <c r="C2121" t="s">
        <v>1495</v>
      </c>
      <c r="D2121" t="s">
        <v>225</v>
      </c>
      <c r="F2121" t="s">
        <v>1371</v>
      </c>
      <c r="G2121" t="s">
        <v>473</v>
      </c>
      <c r="H2121" t="s">
        <v>473</v>
      </c>
      <c r="I2121" t="s">
        <v>573</v>
      </c>
      <c r="J2121" t="str">
        <f t="shared" si="41"/>
        <v>Scope 3Managed assets- vehiclesManaged HGV (all diesel)Articulated (&gt;3.5 - 33t)50% Ladenkm</v>
      </c>
      <c r="K2121" t="s">
        <v>1220</v>
      </c>
      <c r="L2121" s="125">
        <v>0.77585000000000004</v>
      </c>
      <c r="M2121" t="s">
        <v>1514</v>
      </c>
      <c r="N2121" t="s">
        <v>1509</v>
      </c>
      <c r="O2121">
        <v>2021</v>
      </c>
    </row>
    <row r="2122" spans="1:15" hidden="1">
      <c r="A2122" t="s">
        <v>497</v>
      </c>
      <c r="B2122" t="s">
        <v>1491</v>
      </c>
      <c r="C2122" t="s">
        <v>1495</v>
      </c>
      <c r="D2122" t="s">
        <v>225</v>
      </c>
      <c r="F2122" t="s">
        <v>1372</v>
      </c>
      <c r="G2122" t="s">
        <v>473</v>
      </c>
      <c r="H2122" t="s">
        <v>473</v>
      </c>
      <c r="I2122" t="s">
        <v>573</v>
      </c>
      <c r="J2122" t="str">
        <f t="shared" si="41"/>
        <v>Scope 3Managed assets- vehiclesManaged HGV (all diesel)Articulated (&gt;3.5 - 33t)100% Ladenkm</v>
      </c>
      <c r="K2122" t="s">
        <v>1220</v>
      </c>
      <c r="L2122" s="125">
        <v>0.92828999999999995</v>
      </c>
      <c r="M2122" t="s">
        <v>1514</v>
      </c>
      <c r="N2122" t="s">
        <v>1509</v>
      </c>
      <c r="O2122">
        <v>2021</v>
      </c>
    </row>
    <row r="2123" spans="1:15" hidden="1">
      <c r="A2123" t="s">
        <v>497</v>
      </c>
      <c r="B2123" t="s">
        <v>1491</v>
      </c>
      <c r="C2123" t="s">
        <v>1495</v>
      </c>
      <c r="D2123" t="s">
        <v>225</v>
      </c>
      <c r="F2123" t="s">
        <v>1373</v>
      </c>
      <c r="G2123" t="s">
        <v>473</v>
      </c>
      <c r="H2123" t="s">
        <v>473</v>
      </c>
      <c r="I2123" t="s">
        <v>573</v>
      </c>
      <c r="J2123" t="str">
        <f t="shared" si="41"/>
        <v>Scope 3Managed assets- vehiclesManaged HGV (all diesel)Articulated (&gt;3.5 - 33t)Average ladenkm</v>
      </c>
      <c r="K2123" t="s">
        <v>1220</v>
      </c>
      <c r="L2123" s="125">
        <v>0.76976</v>
      </c>
      <c r="M2123" t="s">
        <v>1514</v>
      </c>
      <c r="N2123" t="s">
        <v>1509</v>
      </c>
      <c r="O2123">
        <v>2021</v>
      </c>
    </row>
    <row r="2124" spans="1:15" hidden="1">
      <c r="A2124" t="s">
        <v>497</v>
      </c>
      <c r="B2124" t="s">
        <v>1491</v>
      </c>
      <c r="C2124" t="s">
        <v>1495</v>
      </c>
      <c r="D2124" t="s">
        <v>226</v>
      </c>
      <c r="F2124" t="s">
        <v>1370</v>
      </c>
      <c r="G2124" t="s">
        <v>473</v>
      </c>
      <c r="H2124" t="s">
        <v>473</v>
      </c>
      <c r="I2124" t="s">
        <v>573</v>
      </c>
      <c r="J2124" t="str">
        <f t="shared" si="41"/>
        <v>Scope 3Managed assets- vehiclesManaged HGV (all diesel)Articulated (&gt;33t)0% Ladenkm</v>
      </c>
      <c r="K2124" t="s">
        <v>1221</v>
      </c>
      <c r="L2124" s="125">
        <v>0.65022999999999997</v>
      </c>
      <c r="M2124" t="s">
        <v>1514</v>
      </c>
      <c r="N2124" t="s">
        <v>1509</v>
      </c>
      <c r="O2124">
        <v>2021</v>
      </c>
    </row>
    <row r="2125" spans="1:15" hidden="1">
      <c r="A2125" t="s">
        <v>497</v>
      </c>
      <c r="B2125" t="s">
        <v>1491</v>
      </c>
      <c r="C2125" t="s">
        <v>1495</v>
      </c>
      <c r="D2125" t="s">
        <v>226</v>
      </c>
      <c r="F2125" t="s">
        <v>1371</v>
      </c>
      <c r="G2125" t="s">
        <v>473</v>
      </c>
      <c r="H2125" t="s">
        <v>473</v>
      </c>
      <c r="I2125" t="s">
        <v>573</v>
      </c>
      <c r="J2125" t="str">
        <f t="shared" si="41"/>
        <v>Scope 3Managed assets- vehiclesManaged HGV (all diesel)Articulated (&gt;33t)50% Ladenkm</v>
      </c>
      <c r="K2125" t="s">
        <v>1221</v>
      </c>
      <c r="L2125" s="125">
        <v>0.86153999999999997</v>
      </c>
      <c r="M2125" t="s">
        <v>1514</v>
      </c>
      <c r="N2125" t="s">
        <v>1509</v>
      </c>
      <c r="O2125">
        <v>2021</v>
      </c>
    </row>
    <row r="2126" spans="1:15" hidden="1">
      <c r="A2126" t="s">
        <v>497</v>
      </c>
      <c r="B2126" t="s">
        <v>1491</v>
      </c>
      <c r="C2126" t="s">
        <v>1495</v>
      </c>
      <c r="D2126" t="s">
        <v>226</v>
      </c>
      <c r="F2126" t="s">
        <v>1372</v>
      </c>
      <c r="G2126" t="s">
        <v>473</v>
      </c>
      <c r="H2126" t="s">
        <v>473</v>
      </c>
      <c r="I2126" t="s">
        <v>573</v>
      </c>
      <c r="J2126" t="str">
        <f t="shared" si="41"/>
        <v>Scope 3Managed assets- vehiclesManaged HGV (all diesel)Articulated (&gt;33t)100% Ladenkm</v>
      </c>
      <c r="K2126" t="s">
        <v>1221</v>
      </c>
      <c r="L2126" s="125">
        <v>1.0728599999999999</v>
      </c>
      <c r="M2126" t="s">
        <v>1514</v>
      </c>
      <c r="N2126" t="s">
        <v>1509</v>
      </c>
      <c r="O2126">
        <v>2021</v>
      </c>
    </row>
    <row r="2127" spans="1:15" hidden="1">
      <c r="A2127" t="s">
        <v>497</v>
      </c>
      <c r="B2127" t="s">
        <v>1491</v>
      </c>
      <c r="C2127" t="s">
        <v>1495</v>
      </c>
      <c r="D2127" t="s">
        <v>226</v>
      </c>
      <c r="F2127" t="s">
        <v>1373</v>
      </c>
      <c r="G2127" t="s">
        <v>473</v>
      </c>
      <c r="H2127" t="s">
        <v>473</v>
      </c>
      <c r="I2127" t="s">
        <v>573</v>
      </c>
      <c r="J2127" t="str">
        <f t="shared" si="41"/>
        <v>Scope 3Managed assets- vehiclesManaged HGV (all diesel)Articulated (&gt;33t)Average ladenkm</v>
      </c>
      <c r="K2127" t="s">
        <v>1221</v>
      </c>
      <c r="L2127" s="125">
        <v>0.91647999999999996</v>
      </c>
      <c r="M2127" t="s">
        <v>1514</v>
      </c>
      <c r="N2127" t="s">
        <v>1509</v>
      </c>
      <c r="O2127">
        <v>2021</v>
      </c>
    </row>
    <row r="2128" spans="1:15" hidden="1">
      <c r="A2128" t="s">
        <v>497</v>
      </c>
      <c r="B2128" t="s">
        <v>1491</v>
      </c>
      <c r="C2128" t="s">
        <v>1495</v>
      </c>
      <c r="D2128" t="s">
        <v>227</v>
      </c>
      <c r="F2128" t="s">
        <v>1370</v>
      </c>
      <c r="G2128" t="s">
        <v>473</v>
      </c>
      <c r="H2128" t="s">
        <v>473</v>
      </c>
      <c r="I2128" t="s">
        <v>573</v>
      </c>
      <c r="J2128" t="str">
        <f t="shared" si="41"/>
        <v>Scope 3Managed assets- vehiclesManaged HGV (all diesel)All artics0% Ladenkm</v>
      </c>
      <c r="K2128" t="s">
        <v>1222</v>
      </c>
      <c r="L2128" s="125">
        <v>0.64912999999999998</v>
      </c>
      <c r="M2128" t="s">
        <v>1514</v>
      </c>
      <c r="N2128" t="s">
        <v>1509</v>
      </c>
      <c r="O2128">
        <v>2021</v>
      </c>
    </row>
    <row r="2129" spans="1:15" hidden="1">
      <c r="A2129" t="s">
        <v>497</v>
      </c>
      <c r="B2129" t="s">
        <v>1491</v>
      </c>
      <c r="C2129" t="s">
        <v>1495</v>
      </c>
      <c r="D2129" t="s">
        <v>227</v>
      </c>
      <c r="F2129" t="s">
        <v>1371</v>
      </c>
      <c r="G2129" t="s">
        <v>473</v>
      </c>
      <c r="H2129" t="s">
        <v>473</v>
      </c>
      <c r="I2129" t="s">
        <v>573</v>
      </c>
      <c r="J2129" t="str">
        <f t="shared" si="41"/>
        <v>Scope 3Managed assets- vehiclesManaged HGV (all diesel)All artics50% Ladenkm</v>
      </c>
      <c r="K2129" t="s">
        <v>1222</v>
      </c>
      <c r="L2129" s="125">
        <v>0.85802999999999996</v>
      </c>
      <c r="M2129" t="s">
        <v>1514</v>
      </c>
      <c r="N2129" t="s">
        <v>1509</v>
      </c>
      <c r="O2129">
        <v>2021</v>
      </c>
    </row>
    <row r="2130" spans="1:15" hidden="1">
      <c r="A2130" t="s">
        <v>497</v>
      </c>
      <c r="B2130" t="s">
        <v>1491</v>
      </c>
      <c r="C2130" t="s">
        <v>1495</v>
      </c>
      <c r="D2130" t="s">
        <v>227</v>
      </c>
      <c r="F2130" t="s">
        <v>1372</v>
      </c>
      <c r="G2130" t="s">
        <v>473</v>
      </c>
      <c r="H2130" t="s">
        <v>473</v>
      </c>
      <c r="I2130" t="s">
        <v>573</v>
      </c>
      <c r="J2130" t="str">
        <f t="shared" si="41"/>
        <v>Scope 3Managed assets- vehiclesManaged HGV (all diesel)All artics100% Ladenkm</v>
      </c>
      <c r="K2130" t="s">
        <v>1222</v>
      </c>
      <c r="L2130" s="125">
        <v>1.06694</v>
      </c>
      <c r="M2130" t="s">
        <v>1514</v>
      </c>
      <c r="N2130" t="s">
        <v>1509</v>
      </c>
      <c r="O2130">
        <v>2021</v>
      </c>
    </row>
    <row r="2131" spans="1:15" hidden="1">
      <c r="A2131" t="s">
        <v>497</v>
      </c>
      <c r="B2131" t="s">
        <v>1491</v>
      </c>
      <c r="C2131" t="s">
        <v>1495</v>
      </c>
      <c r="D2131" t="s">
        <v>227</v>
      </c>
      <c r="F2131" t="s">
        <v>1373</v>
      </c>
      <c r="G2131" t="s">
        <v>473</v>
      </c>
      <c r="H2131" t="s">
        <v>473</v>
      </c>
      <c r="I2131" t="s">
        <v>573</v>
      </c>
      <c r="J2131" t="str">
        <f t="shared" si="41"/>
        <v>Scope 3Managed assets- vehiclesManaged HGV (all diesel)All articsAverage ladenkm</v>
      </c>
      <c r="K2131" t="s">
        <v>1222</v>
      </c>
      <c r="L2131" s="125">
        <v>0.91047999999999996</v>
      </c>
      <c r="M2131" t="s">
        <v>1514</v>
      </c>
      <c r="N2131" t="s">
        <v>1509</v>
      </c>
      <c r="O2131">
        <v>2021</v>
      </c>
    </row>
    <row r="2132" spans="1:15" hidden="1">
      <c r="A2132" t="s">
        <v>497</v>
      </c>
      <c r="B2132" t="s">
        <v>1491</v>
      </c>
      <c r="C2132" t="s">
        <v>1495</v>
      </c>
      <c r="D2132" t="s">
        <v>228</v>
      </c>
      <c r="F2132" t="s">
        <v>1370</v>
      </c>
      <c r="G2132" t="s">
        <v>473</v>
      </c>
      <c r="H2132" t="s">
        <v>473</v>
      </c>
      <c r="I2132" t="s">
        <v>573</v>
      </c>
      <c r="J2132" t="str">
        <f t="shared" si="41"/>
        <v>Scope 3Managed assets- vehiclesManaged HGV (all diesel)All HGVs0% Ladenkm</v>
      </c>
      <c r="K2132" t="s">
        <v>1223</v>
      </c>
      <c r="L2132" s="125">
        <v>0.65573000000000004</v>
      </c>
      <c r="M2132" t="s">
        <v>1514</v>
      </c>
      <c r="N2132" t="s">
        <v>1509</v>
      </c>
      <c r="O2132">
        <v>2021</v>
      </c>
    </row>
    <row r="2133" spans="1:15" hidden="1">
      <c r="A2133" t="s">
        <v>497</v>
      </c>
      <c r="B2133" t="s">
        <v>1491</v>
      </c>
      <c r="C2133" t="s">
        <v>1495</v>
      </c>
      <c r="D2133" t="s">
        <v>228</v>
      </c>
      <c r="F2133" t="s">
        <v>1371</v>
      </c>
      <c r="G2133" t="s">
        <v>473</v>
      </c>
      <c r="H2133" t="s">
        <v>473</v>
      </c>
      <c r="I2133" t="s">
        <v>573</v>
      </c>
      <c r="J2133" t="str">
        <f t="shared" si="41"/>
        <v>Scope 3Managed assets- vehiclesManaged HGV (all diesel)All HGVs50% Ladenkm</v>
      </c>
      <c r="K2133" t="s">
        <v>1223</v>
      </c>
      <c r="L2133" s="125">
        <v>0.82850999999999997</v>
      </c>
      <c r="M2133" t="s">
        <v>1514</v>
      </c>
      <c r="N2133" t="s">
        <v>1509</v>
      </c>
      <c r="O2133">
        <v>2021</v>
      </c>
    </row>
    <row r="2134" spans="1:15" hidden="1">
      <c r="A2134" t="s">
        <v>497</v>
      </c>
      <c r="B2134" t="s">
        <v>1491</v>
      </c>
      <c r="C2134" t="s">
        <v>1495</v>
      </c>
      <c r="D2134" t="s">
        <v>228</v>
      </c>
      <c r="F2134" t="s">
        <v>1372</v>
      </c>
      <c r="G2134" t="s">
        <v>473</v>
      </c>
      <c r="H2134" t="s">
        <v>473</v>
      </c>
      <c r="I2134" t="s">
        <v>573</v>
      </c>
      <c r="J2134" t="str">
        <f t="shared" si="41"/>
        <v>Scope 3Managed assets- vehiclesManaged HGV (all diesel)All HGVs100% Ladenkm</v>
      </c>
      <c r="K2134" t="s">
        <v>1223</v>
      </c>
      <c r="L2134" s="125">
        <v>1.0012799999999999</v>
      </c>
      <c r="M2134" t="s">
        <v>1514</v>
      </c>
      <c r="N2134" t="s">
        <v>1509</v>
      </c>
      <c r="O2134">
        <v>2021</v>
      </c>
    </row>
    <row r="2135" spans="1:15" hidden="1">
      <c r="A2135" t="s">
        <v>497</v>
      </c>
      <c r="B2135" t="s">
        <v>1491</v>
      </c>
      <c r="C2135" t="s">
        <v>1495</v>
      </c>
      <c r="D2135" t="s">
        <v>228</v>
      </c>
      <c r="F2135" t="s">
        <v>1373</v>
      </c>
      <c r="G2135" t="s">
        <v>473</v>
      </c>
      <c r="H2135" t="s">
        <v>473</v>
      </c>
      <c r="I2135" t="s">
        <v>573</v>
      </c>
      <c r="J2135" t="str">
        <f t="shared" si="41"/>
        <v>Scope 3Managed assets- vehiclesManaged HGV (all diesel)All HGVsAverage ladenkm</v>
      </c>
      <c r="K2135" t="s">
        <v>1223</v>
      </c>
      <c r="L2135" s="125">
        <v>0.86407</v>
      </c>
      <c r="M2135" t="s">
        <v>1514</v>
      </c>
      <c r="N2135" t="s">
        <v>1509</v>
      </c>
      <c r="O2135">
        <v>2021</v>
      </c>
    </row>
    <row r="2136" spans="1:15" hidden="1">
      <c r="A2136" t="s">
        <v>497</v>
      </c>
      <c r="B2136" t="s">
        <v>1491</v>
      </c>
      <c r="C2136" t="s">
        <v>1496</v>
      </c>
      <c r="D2136" t="s">
        <v>222</v>
      </c>
      <c r="F2136" t="s">
        <v>1370</v>
      </c>
      <c r="G2136" t="s">
        <v>473</v>
      </c>
      <c r="H2136" t="s">
        <v>473</v>
      </c>
      <c r="I2136" t="s">
        <v>573</v>
      </c>
      <c r="J2136" t="str">
        <f t="shared" si="41"/>
        <v>Scope 3Managed assets- vehiclesManaged HGV refrigerated (all diesel)Rigid (&gt;3.5 - 7.5 tonnes)0% Ladenkm</v>
      </c>
      <c r="K2136" t="s">
        <v>1224</v>
      </c>
      <c r="L2136" s="125">
        <v>0.5302</v>
      </c>
      <c r="M2136" t="s">
        <v>1514</v>
      </c>
      <c r="N2136" t="s">
        <v>1509</v>
      </c>
      <c r="O2136">
        <v>2021</v>
      </c>
    </row>
    <row r="2137" spans="1:15" hidden="1">
      <c r="A2137" t="s">
        <v>497</v>
      </c>
      <c r="B2137" t="s">
        <v>1491</v>
      </c>
      <c r="C2137" t="s">
        <v>1496</v>
      </c>
      <c r="D2137" t="s">
        <v>222</v>
      </c>
      <c r="F2137" t="s">
        <v>1371</v>
      </c>
      <c r="G2137" t="s">
        <v>473</v>
      </c>
      <c r="H2137" t="s">
        <v>473</v>
      </c>
      <c r="I2137" t="s">
        <v>573</v>
      </c>
      <c r="J2137" t="str">
        <f t="shared" si="41"/>
        <v>Scope 3Managed assets- vehiclesManaged HGV refrigerated (all diesel)Rigid (&gt;3.5 - 7.5 tonnes)50% Ladenkm</v>
      </c>
      <c r="K2137" t="s">
        <v>1224</v>
      </c>
      <c r="L2137" s="125">
        <v>0.57577999999999996</v>
      </c>
      <c r="M2137" t="s">
        <v>1514</v>
      </c>
      <c r="N2137" t="s">
        <v>1509</v>
      </c>
      <c r="O2137">
        <v>2021</v>
      </c>
    </row>
    <row r="2138" spans="1:15" hidden="1">
      <c r="A2138" t="s">
        <v>497</v>
      </c>
      <c r="B2138" t="s">
        <v>1491</v>
      </c>
      <c r="C2138" t="s">
        <v>1496</v>
      </c>
      <c r="D2138" t="s">
        <v>222</v>
      </c>
      <c r="F2138" t="s">
        <v>1372</v>
      </c>
      <c r="G2138" t="s">
        <v>473</v>
      </c>
      <c r="H2138" t="s">
        <v>473</v>
      </c>
      <c r="I2138" t="s">
        <v>573</v>
      </c>
      <c r="J2138" t="str">
        <f t="shared" si="41"/>
        <v>Scope 3Managed assets- vehiclesManaged HGV refrigerated (all diesel)Rigid (&gt;3.5 - 7.5 tonnes)100% Ladenkm</v>
      </c>
      <c r="K2138" t="s">
        <v>1224</v>
      </c>
      <c r="L2138" s="125">
        <v>0.62134999999999996</v>
      </c>
      <c r="M2138" t="s">
        <v>1514</v>
      </c>
      <c r="N2138" t="s">
        <v>1509</v>
      </c>
      <c r="O2138">
        <v>2021</v>
      </c>
    </row>
    <row r="2139" spans="1:15" hidden="1">
      <c r="A2139" t="s">
        <v>497</v>
      </c>
      <c r="B2139" t="s">
        <v>1491</v>
      </c>
      <c r="C2139" t="s">
        <v>1496</v>
      </c>
      <c r="D2139" t="s">
        <v>222</v>
      </c>
      <c r="F2139" t="s">
        <v>1373</v>
      </c>
      <c r="G2139" t="s">
        <v>473</v>
      </c>
      <c r="H2139" t="s">
        <v>473</v>
      </c>
      <c r="I2139" t="s">
        <v>573</v>
      </c>
      <c r="J2139" t="str">
        <f t="shared" si="41"/>
        <v>Scope 3Managed assets- vehiclesManaged HGV refrigerated (all diesel)Rigid (&gt;3.5 - 7.5 tonnes)Average ladenkm</v>
      </c>
      <c r="K2139" t="s">
        <v>1224</v>
      </c>
      <c r="L2139" s="125">
        <v>0.57213000000000003</v>
      </c>
      <c r="M2139" t="s">
        <v>1514</v>
      </c>
      <c r="N2139" t="s">
        <v>1509</v>
      </c>
      <c r="O2139">
        <v>2021</v>
      </c>
    </row>
    <row r="2140" spans="1:15" hidden="1">
      <c r="A2140" t="s">
        <v>497</v>
      </c>
      <c r="B2140" t="s">
        <v>1491</v>
      </c>
      <c r="C2140" t="s">
        <v>1496</v>
      </c>
      <c r="D2140" t="s">
        <v>223</v>
      </c>
      <c r="F2140" t="s">
        <v>1370</v>
      </c>
      <c r="G2140" t="s">
        <v>473</v>
      </c>
      <c r="H2140" t="s">
        <v>473</v>
      </c>
      <c r="I2140" t="s">
        <v>573</v>
      </c>
      <c r="J2140" t="str">
        <f t="shared" si="41"/>
        <v>Scope 3Managed assets- vehiclesManaged HGV refrigerated (all diesel)Rigid (&gt;7.5 tonnes-17 tonnes)0% Ladenkm</v>
      </c>
      <c r="K2140" t="s">
        <v>1225</v>
      </c>
      <c r="L2140" s="125">
        <v>0.63751999999999998</v>
      </c>
      <c r="M2140" t="s">
        <v>1514</v>
      </c>
      <c r="N2140" t="s">
        <v>1509</v>
      </c>
      <c r="O2140">
        <v>2021</v>
      </c>
    </row>
    <row r="2141" spans="1:15" hidden="1">
      <c r="A2141" t="s">
        <v>497</v>
      </c>
      <c r="B2141" t="s">
        <v>1491</v>
      </c>
      <c r="C2141" t="s">
        <v>1496</v>
      </c>
      <c r="D2141" t="s">
        <v>223</v>
      </c>
      <c r="F2141" t="s">
        <v>1371</v>
      </c>
      <c r="G2141" t="s">
        <v>473</v>
      </c>
      <c r="H2141" t="s">
        <v>473</v>
      </c>
      <c r="I2141" t="s">
        <v>573</v>
      </c>
      <c r="J2141" t="str">
        <f t="shared" si="41"/>
        <v>Scope 3Managed assets- vehiclesManaged HGV refrigerated (all diesel)Rigid (&gt;7.5 tonnes-17 tonnes)50% Ladenkm</v>
      </c>
      <c r="K2141" t="s">
        <v>1225</v>
      </c>
      <c r="L2141" s="125">
        <v>0.72753000000000001</v>
      </c>
      <c r="M2141" t="s">
        <v>1514</v>
      </c>
      <c r="N2141" t="s">
        <v>1509</v>
      </c>
      <c r="O2141">
        <v>2021</v>
      </c>
    </row>
    <row r="2142" spans="1:15" hidden="1">
      <c r="A2142" t="s">
        <v>497</v>
      </c>
      <c r="B2142" t="s">
        <v>1491</v>
      </c>
      <c r="C2142" t="s">
        <v>1496</v>
      </c>
      <c r="D2142" t="s">
        <v>223</v>
      </c>
      <c r="F2142" t="s">
        <v>1372</v>
      </c>
      <c r="G2142" t="s">
        <v>473</v>
      </c>
      <c r="H2142" t="s">
        <v>473</v>
      </c>
      <c r="I2142" t="s">
        <v>573</v>
      </c>
      <c r="J2142" t="str">
        <f t="shared" si="41"/>
        <v>Scope 3Managed assets- vehiclesManaged HGV refrigerated (all diesel)Rigid (&gt;7.5 tonnes-17 tonnes)100% Ladenkm</v>
      </c>
      <c r="K2142" t="s">
        <v>1225</v>
      </c>
      <c r="L2142" s="125">
        <v>0.81755</v>
      </c>
      <c r="M2142" t="s">
        <v>1514</v>
      </c>
      <c r="N2142" t="s">
        <v>1509</v>
      </c>
      <c r="O2142">
        <v>2021</v>
      </c>
    </row>
    <row r="2143" spans="1:15" hidden="1">
      <c r="A2143" t="s">
        <v>497</v>
      </c>
      <c r="B2143" t="s">
        <v>1491</v>
      </c>
      <c r="C2143" t="s">
        <v>1496</v>
      </c>
      <c r="D2143" t="s">
        <v>223</v>
      </c>
      <c r="F2143" t="s">
        <v>1373</v>
      </c>
      <c r="G2143" t="s">
        <v>473</v>
      </c>
      <c r="H2143" t="s">
        <v>473</v>
      </c>
      <c r="I2143" t="s">
        <v>573</v>
      </c>
      <c r="J2143" t="str">
        <f t="shared" si="41"/>
        <v>Scope 3Managed assets- vehiclesManaged HGV refrigerated (all diesel)Rigid (&gt;7.5 tonnes-17 tonnes)Average ladenkm</v>
      </c>
      <c r="K2143" t="s">
        <v>1225</v>
      </c>
      <c r="L2143" s="125">
        <v>0.69872999999999996</v>
      </c>
      <c r="M2143" t="s">
        <v>1514</v>
      </c>
      <c r="N2143" t="s">
        <v>1509</v>
      </c>
      <c r="O2143">
        <v>2021</v>
      </c>
    </row>
    <row r="2144" spans="1:15" hidden="1">
      <c r="A2144" t="s">
        <v>497</v>
      </c>
      <c r="B2144" t="s">
        <v>1491</v>
      </c>
      <c r="C2144" t="s">
        <v>1496</v>
      </c>
      <c r="D2144" t="s">
        <v>224</v>
      </c>
      <c r="F2144" t="s">
        <v>1370</v>
      </c>
      <c r="G2144" t="s">
        <v>473</v>
      </c>
      <c r="H2144" t="s">
        <v>473</v>
      </c>
      <c r="I2144" t="s">
        <v>573</v>
      </c>
      <c r="J2144" t="str">
        <f t="shared" si="41"/>
        <v>Scope 3Managed assets- vehiclesManaged HGV refrigerated (all diesel)Rigid (&gt;17 tonnes)0% Ladenkm</v>
      </c>
      <c r="K2144" t="s">
        <v>1226</v>
      </c>
      <c r="L2144" s="125">
        <v>0.91180000000000005</v>
      </c>
      <c r="M2144" t="s">
        <v>1514</v>
      </c>
      <c r="N2144" t="s">
        <v>1509</v>
      </c>
      <c r="O2144">
        <v>2021</v>
      </c>
    </row>
    <row r="2145" spans="1:15" hidden="1">
      <c r="A2145" t="s">
        <v>497</v>
      </c>
      <c r="B2145" t="s">
        <v>1491</v>
      </c>
      <c r="C2145" t="s">
        <v>1496</v>
      </c>
      <c r="D2145" t="s">
        <v>224</v>
      </c>
      <c r="F2145" t="s">
        <v>1371</v>
      </c>
      <c r="G2145" t="s">
        <v>473</v>
      </c>
      <c r="H2145" t="s">
        <v>473</v>
      </c>
      <c r="I2145" t="s">
        <v>573</v>
      </c>
      <c r="J2145" t="str">
        <f t="shared" si="41"/>
        <v>Scope 3Managed assets- vehiclesManaged HGV refrigerated (all diesel)Rigid (&gt;17 tonnes)50% Ladenkm</v>
      </c>
      <c r="K2145" t="s">
        <v>1226</v>
      </c>
      <c r="L2145" s="125">
        <v>1.1092900000000001</v>
      </c>
      <c r="M2145" t="s">
        <v>1514</v>
      </c>
      <c r="N2145" t="s">
        <v>1509</v>
      </c>
      <c r="O2145">
        <v>2021</v>
      </c>
    </row>
    <row r="2146" spans="1:15" hidden="1">
      <c r="A2146" t="s">
        <v>497</v>
      </c>
      <c r="B2146" t="s">
        <v>1491</v>
      </c>
      <c r="C2146" t="s">
        <v>1496</v>
      </c>
      <c r="D2146" t="s">
        <v>224</v>
      </c>
      <c r="F2146" t="s">
        <v>1372</v>
      </c>
      <c r="G2146" t="s">
        <v>473</v>
      </c>
      <c r="H2146" t="s">
        <v>473</v>
      </c>
      <c r="I2146" t="s">
        <v>573</v>
      </c>
      <c r="J2146" t="str">
        <f t="shared" si="41"/>
        <v>Scope 3Managed assets- vehiclesManaged HGV refrigerated (all diesel)Rigid (&gt;17 tonnes)100% Ladenkm</v>
      </c>
      <c r="K2146" t="s">
        <v>1226</v>
      </c>
      <c r="L2146" s="125">
        <v>1.3067800000000001</v>
      </c>
      <c r="M2146" t="s">
        <v>1514</v>
      </c>
      <c r="N2146" t="s">
        <v>1509</v>
      </c>
      <c r="O2146">
        <v>2021</v>
      </c>
    </row>
    <row r="2147" spans="1:15" hidden="1">
      <c r="A2147" t="s">
        <v>497</v>
      </c>
      <c r="B2147" t="s">
        <v>1491</v>
      </c>
      <c r="C2147" t="s">
        <v>1496</v>
      </c>
      <c r="D2147" t="s">
        <v>224</v>
      </c>
      <c r="F2147" t="s">
        <v>1373</v>
      </c>
      <c r="G2147" t="s">
        <v>473</v>
      </c>
      <c r="H2147" t="s">
        <v>473</v>
      </c>
      <c r="I2147" t="s">
        <v>573</v>
      </c>
      <c r="J2147" t="str">
        <f t="shared" si="41"/>
        <v>Scope 3Managed assets- vehiclesManaged HGV refrigerated (all diesel)Rigid (&gt;17 tonnes)Average ladenkm</v>
      </c>
      <c r="K2147" t="s">
        <v>1226</v>
      </c>
      <c r="L2147" s="125">
        <v>1.1399300000000001</v>
      </c>
      <c r="M2147" t="s">
        <v>1514</v>
      </c>
      <c r="N2147" t="s">
        <v>1509</v>
      </c>
      <c r="O2147">
        <v>2021</v>
      </c>
    </row>
    <row r="2148" spans="1:15" hidden="1">
      <c r="A2148" t="s">
        <v>497</v>
      </c>
      <c r="B2148" t="s">
        <v>1491</v>
      </c>
      <c r="C2148" t="s">
        <v>1496</v>
      </c>
      <c r="D2148" t="s">
        <v>201</v>
      </c>
      <c r="F2148" t="s">
        <v>1370</v>
      </c>
      <c r="G2148" t="s">
        <v>473</v>
      </c>
      <c r="H2148" t="s">
        <v>473</v>
      </c>
      <c r="I2148" t="s">
        <v>573</v>
      </c>
      <c r="J2148" t="str">
        <f t="shared" si="41"/>
        <v>Scope 3Managed assets- vehiclesManaged HGV refrigerated (all diesel)All rigids0% Ladenkm</v>
      </c>
      <c r="K2148" t="s">
        <v>1227</v>
      </c>
      <c r="L2148" s="125">
        <v>0.79063000000000005</v>
      </c>
      <c r="M2148" t="s">
        <v>1514</v>
      </c>
      <c r="N2148" t="s">
        <v>1509</v>
      </c>
      <c r="O2148">
        <v>2021</v>
      </c>
    </row>
    <row r="2149" spans="1:15" hidden="1">
      <c r="A2149" t="s">
        <v>497</v>
      </c>
      <c r="B2149" t="s">
        <v>1491</v>
      </c>
      <c r="C2149" t="s">
        <v>1496</v>
      </c>
      <c r="D2149" t="s">
        <v>201</v>
      </c>
      <c r="F2149" t="s">
        <v>1371</v>
      </c>
      <c r="G2149" t="s">
        <v>473</v>
      </c>
      <c r="H2149" t="s">
        <v>473</v>
      </c>
      <c r="I2149" t="s">
        <v>573</v>
      </c>
      <c r="J2149" t="str">
        <f t="shared" si="41"/>
        <v>Scope 3Managed assets- vehiclesManaged HGV refrigerated (all diesel)All rigids50% Ladenkm</v>
      </c>
      <c r="K2149" t="s">
        <v>1227</v>
      </c>
      <c r="L2149" s="125">
        <v>0.94008000000000003</v>
      </c>
      <c r="M2149" t="s">
        <v>1514</v>
      </c>
      <c r="N2149" t="s">
        <v>1509</v>
      </c>
      <c r="O2149">
        <v>2021</v>
      </c>
    </row>
    <row r="2150" spans="1:15" hidden="1">
      <c r="A2150" t="s">
        <v>497</v>
      </c>
      <c r="B2150" t="s">
        <v>1491</v>
      </c>
      <c r="C2150" t="s">
        <v>1496</v>
      </c>
      <c r="D2150" t="s">
        <v>201</v>
      </c>
      <c r="F2150" t="s">
        <v>1372</v>
      </c>
      <c r="G2150" t="s">
        <v>473</v>
      </c>
      <c r="H2150" t="s">
        <v>473</v>
      </c>
      <c r="I2150" t="s">
        <v>573</v>
      </c>
      <c r="J2150" t="str">
        <f t="shared" si="41"/>
        <v>Scope 3Managed assets- vehiclesManaged HGV refrigerated (all diesel)All rigids100% Ladenkm</v>
      </c>
      <c r="K2150" t="s">
        <v>1227</v>
      </c>
      <c r="L2150" s="125">
        <v>1.08952</v>
      </c>
      <c r="M2150" t="s">
        <v>1514</v>
      </c>
      <c r="N2150" t="s">
        <v>1509</v>
      </c>
      <c r="O2150">
        <v>2021</v>
      </c>
    </row>
    <row r="2151" spans="1:15" hidden="1">
      <c r="A2151" t="s">
        <v>497</v>
      </c>
      <c r="B2151" t="s">
        <v>1491</v>
      </c>
      <c r="C2151" t="s">
        <v>1496</v>
      </c>
      <c r="D2151" t="s">
        <v>201</v>
      </c>
      <c r="F2151" t="s">
        <v>1373</v>
      </c>
      <c r="G2151" t="s">
        <v>473</v>
      </c>
      <c r="H2151" t="s">
        <v>473</v>
      </c>
      <c r="I2151" t="s">
        <v>573</v>
      </c>
      <c r="J2151" t="str">
        <f t="shared" si="41"/>
        <v>Scope 3Managed assets- vehiclesManaged HGV refrigerated (all diesel)All rigidsAverage ladenkm</v>
      </c>
      <c r="K2151" t="s">
        <v>1227</v>
      </c>
      <c r="L2151" s="125">
        <v>0.95603000000000005</v>
      </c>
      <c r="M2151" t="s">
        <v>1514</v>
      </c>
      <c r="N2151" t="s">
        <v>1509</v>
      </c>
      <c r="O2151">
        <v>2021</v>
      </c>
    </row>
    <row r="2152" spans="1:15" hidden="1">
      <c r="A2152" t="s">
        <v>497</v>
      </c>
      <c r="B2152" t="s">
        <v>1491</v>
      </c>
      <c r="C2152" t="s">
        <v>1496</v>
      </c>
      <c r="D2152" t="s">
        <v>225</v>
      </c>
      <c r="F2152" t="s">
        <v>1370</v>
      </c>
      <c r="G2152" t="s">
        <v>473</v>
      </c>
      <c r="H2152" t="s">
        <v>473</v>
      </c>
      <c r="I2152" t="s">
        <v>573</v>
      </c>
      <c r="J2152" t="str">
        <f t="shared" si="41"/>
        <v>Scope 3Managed assets- vehiclesManaged HGV refrigerated (all diesel)Articulated (&gt;3.5 - 33t)0% Ladenkm</v>
      </c>
      <c r="K2152" t="s">
        <v>1228</v>
      </c>
      <c r="L2152" s="125">
        <v>0.72055999999999998</v>
      </c>
      <c r="M2152" t="s">
        <v>1514</v>
      </c>
      <c r="N2152" t="s">
        <v>1509</v>
      </c>
      <c r="O2152">
        <v>2021</v>
      </c>
    </row>
    <row r="2153" spans="1:15" hidden="1">
      <c r="A2153" t="s">
        <v>497</v>
      </c>
      <c r="B2153" t="s">
        <v>1491</v>
      </c>
      <c r="C2153" t="s">
        <v>1496</v>
      </c>
      <c r="D2153" t="s">
        <v>225</v>
      </c>
      <c r="F2153" t="s">
        <v>1371</v>
      </c>
      <c r="G2153" t="s">
        <v>473</v>
      </c>
      <c r="H2153" t="s">
        <v>473</v>
      </c>
      <c r="I2153" t="s">
        <v>573</v>
      </c>
      <c r="J2153" t="str">
        <f t="shared" si="41"/>
        <v>Scope 3Managed assets- vehiclesManaged HGV refrigerated (all diesel)Articulated (&gt;3.5 - 33t)50% Ladenkm</v>
      </c>
      <c r="K2153" t="s">
        <v>1228</v>
      </c>
      <c r="L2153" s="125">
        <v>0.89727999999999997</v>
      </c>
      <c r="M2153" t="s">
        <v>1514</v>
      </c>
      <c r="N2153" t="s">
        <v>1509</v>
      </c>
      <c r="O2153">
        <v>2021</v>
      </c>
    </row>
    <row r="2154" spans="1:15" hidden="1">
      <c r="A2154" t="s">
        <v>497</v>
      </c>
      <c r="B2154" t="s">
        <v>1491</v>
      </c>
      <c r="C2154" t="s">
        <v>1496</v>
      </c>
      <c r="D2154" t="s">
        <v>225</v>
      </c>
      <c r="F2154" t="s">
        <v>1372</v>
      </c>
      <c r="G2154" t="s">
        <v>473</v>
      </c>
      <c r="H2154" t="s">
        <v>473</v>
      </c>
      <c r="I2154" t="s">
        <v>573</v>
      </c>
      <c r="J2154" t="str">
        <f t="shared" si="41"/>
        <v>Scope 3Managed assets- vehiclesManaged HGV refrigerated (all diesel)Articulated (&gt;3.5 - 33t)100% Ladenkm</v>
      </c>
      <c r="K2154" t="s">
        <v>1228</v>
      </c>
      <c r="L2154" s="125">
        <v>1.0740000000000001</v>
      </c>
      <c r="M2154" t="s">
        <v>1514</v>
      </c>
      <c r="N2154" t="s">
        <v>1509</v>
      </c>
      <c r="O2154">
        <v>2021</v>
      </c>
    </row>
    <row r="2155" spans="1:15" hidden="1">
      <c r="A2155" t="s">
        <v>497</v>
      </c>
      <c r="B2155" t="s">
        <v>1491</v>
      </c>
      <c r="C2155" t="s">
        <v>1496</v>
      </c>
      <c r="D2155" t="s">
        <v>225</v>
      </c>
      <c r="F2155" t="s">
        <v>1373</v>
      </c>
      <c r="G2155" t="s">
        <v>473</v>
      </c>
      <c r="H2155" t="s">
        <v>473</v>
      </c>
      <c r="I2155" t="s">
        <v>573</v>
      </c>
      <c r="J2155" t="str">
        <f t="shared" si="41"/>
        <v>Scope 3Managed assets- vehiclesManaged HGV refrigerated (all diesel)Articulated (&gt;3.5 - 33t)Average ladenkm</v>
      </c>
      <c r="K2155" t="s">
        <v>1228</v>
      </c>
      <c r="L2155" s="125">
        <v>0.89020999999999995</v>
      </c>
      <c r="M2155" t="s">
        <v>1514</v>
      </c>
      <c r="N2155" t="s">
        <v>1509</v>
      </c>
      <c r="O2155">
        <v>2021</v>
      </c>
    </row>
    <row r="2156" spans="1:15" hidden="1">
      <c r="A2156" t="s">
        <v>497</v>
      </c>
      <c r="B2156" t="s">
        <v>1491</v>
      </c>
      <c r="C2156" t="s">
        <v>1496</v>
      </c>
      <c r="D2156" t="s">
        <v>226</v>
      </c>
      <c r="F2156" t="s">
        <v>1370</v>
      </c>
      <c r="G2156" t="s">
        <v>473</v>
      </c>
      <c r="H2156" t="s">
        <v>473</v>
      </c>
      <c r="I2156" t="s">
        <v>573</v>
      </c>
      <c r="J2156" t="str">
        <f t="shared" si="41"/>
        <v>Scope 3Managed assets- vehiclesManaged HGV refrigerated (all diesel)Articulated (&gt;33t)0% Ladenkm</v>
      </c>
      <c r="K2156" t="s">
        <v>1229</v>
      </c>
      <c r="L2156" s="125">
        <v>0.75122999999999995</v>
      </c>
      <c r="M2156" t="s">
        <v>1514</v>
      </c>
      <c r="N2156" t="s">
        <v>1509</v>
      </c>
      <c r="O2156">
        <v>2021</v>
      </c>
    </row>
    <row r="2157" spans="1:15" hidden="1">
      <c r="A2157" t="s">
        <v>497</v>
      </c>
      <c r="B2157" t="s">
        <v>1491</v>
      </c>
      <c r="C2157" t="s">
        <v>1496</v>
      </c>
      <c r="D2157" t="s">
        <v>226</v>
      </c>
      <c r="F2157" t="s">
        <v>1371</v>
      </c>
      <c r="G2157" t="s">
        <v>473</v>
      </c>
      <c r="H2157" t="s">
        <v>473</v>
      </c>
      <c r="I2157" t="s">
        <v>573</v>
      </c>
      <c r="J2157" t="str">
        <f t="shared" si="41"/>
        <v>Scope 3Managed assets- vehiclesManaged HGV refrigerated (all diesel)Articulated (&gt;33t)50% Ladenkm</v>
      </c>
      <c r="K2157" t="s">
        <v>1229</v>
      </c>
      <c r="L2157" s="125">
        <v>0.99621000000000004</v>
      </c>
      <c r="M2157" t="s">
        <v>1514</v>
      </c>
      <c r="N2157" t="s">
        <v>1509</v>
      </c>
      <c r="O2157">
        <v>2021</v>
      </c>
    </row>
    <row r="2158" spans="1:15" hidden="1">
      <c r="A2158" t="s">
        <v>497</v>
      </c>
      <c r="B2158" t="s">
        <v>1491</v>
      </c>
      <c r="C2158" t="s">
        <v>1496</v>
      </c>
      <c r="D2158" t="s">
        <v>226</v>
      </c>
      <c r="F2158" t="s">
        <v>1372</v>
      </c>
      <c r="G2158" t="s">
        <v>473</v>
      </c>
      <c r="H2158" t="s">
        <v>473</v>
      </c>
      <c r="I2158" t="s">
        <v>573</v>
      </c>
      <c r="J2158" t="str">
        <f t="shared" si="41"/>
        <v>Scope 3Managed assets- vehiclesManaged HGV refrigerated (all diesel)Articulated (&gt;33t)100% Ladenkm</v>
      </c>
      <c r="K2158" t="s">
        <v>1229</v>
      </c>
      <c r="L2158" s="125">
        <v>1.2411799999999999</v>
      </c>
      <c r="M2158" t="s">
        <v>1514</v>
      </c>
      <c r="N2158" t="s">
        <v>1509</v>
      </c>
      <c r="O2158">
        <v>2021</v>
      </c>
    </row>
    <row r="2159" spans="1:15" hidden="1">
      <c r="A2159" t="s">
        <v>497</v>
      </c>
      <c r="B2159" t="s">
        <v>1491</v>
      </c>
      <c r="C2159" t="s">
        <v>1496</v>
      </c>
      <c r="D2159" t="s">
        <v>226</v>
      </c>
      <c r="F2159" t="s">
        <v>1373</v>
      </c>
      <c r="G2159" t="s">
        <v>473</v>
      </c>
      <c r="H2159" t="s">
        <v>473</v>
      </c>
      <c r="I2159" t="s">
        <v>573</v>
      </c>
      <c r="J2159" t="str">
        <f t="shared" si="41"/>
        <v>Scope 3Managed assets- vehiclesManaged HGV refrigerated (all diesel)Articulated (&gt;33t)Average ladenkm</v>
      </c>
      <c r="K2159" t="s">
        <v>1229</v>
      </c>
      <c r="L2159" s="125">
        <v>1.0599000000000001</v>
      </c>
      <c r="M2159" t="s">
        <v>1514</v>
      </c>
      <c r="N2159" t="s">
        <v>1509</v>
      </c>
      <c r="O2159">
        <v>2021</v>
      </c>
    </row>
    <row r="2160" spans="1:15" hidden="1">
      <c r="A2160" t="s">
        <v>497</v>
      </c>
      <c r="B2160" t="s">
        <v>1491</v>
      </c>
      <c r="C2160" t="s">
        <v>1496</v>
      </c>
      <c r="D2160" t="s">
        <v>227</v>
      </c>
      <c r="F2160" t="s">
        <v>1370</v>
      </c>
      <c r="G2160" t="s">
        <v>473</v>
      </c>
      <c r="H2160" t="s">
        <v>473</v>
      </c>
      <c r="I2160" t="s">
        <v>573</v>
      </c>
      <c r="J2160" t="str">
        <f t="shared" si="41"/>
        <v>Scope 3Managed assets- vehiclesManaged HGV refrigerated (all diesel)All artics0% Ladenkm</v>
      </c>
      <c r="K2160" t="s">
        <v>1230</v>
      </c>
      <c r="L2160" s="125">
        <v>0.74997000000000003</v>
      </c>
      <c r="M2160" t="s">
        <v>1514</v>
      </c>
      <c r="N2160" t="s">
        <v>1509</v>
      </c>
      <c r="O2160">
        <v>2021</v>
      </c>
    </row>
    <row r="2161" spans="1:15" hidden="1">
      <c r="A2161" t="s">
        <v>497</v>
      </c>
      <c r="B2161" t="s">
        <v>1491</v>
      </c>
      <c r="C2161" t="s">
        <v>1496</v>
      </c>
      <c r="D2161" t="s">
        <v>227</v>
      </c>
      <c r="F2161" t="s">
        <v>1371</v>
      </c>
      <c r="G2161" t="s">
        <v>473</v>
      </c>
      <c r="H2161" t="s">
        <v>473</v>
      </c>
      <c r="I2161" t="s">
        <v>573</v>
      </c>
      <c r="J2161" t="str">
        <f t="shared" si="41"/>
        <v>Scope 3Managed assets- vehiclesManaged HGV refrigerated (all diesel)All artics50% Ladenkm</v>
      </c>
      <c r="K2161" t="s">
        <v>1230</v>
      </c>
      <c r="L2161" s="125">
        <v>0.99216000000000004</v>
      </c>
      <c r="M2161" t="s">
        <v>1514</v>
      </c>
      <c r="N2161" t="s">
        <v>1509</v>
      </c>
      <c r="O2161">
        <v>2021</v>
      </c>
    </row>
    <row r="2162" spans="1:15" hidden="1">
      <c r="A2162" t="s">
        <v>497</v>
      </c>
      <c r="B2162" t="s">
        <v>1491</v>
      </c>
      <c r="C2162" t="s">
        <v>1496</v>
      </c>
      <c r="D2162" t="s">
        <v>227</v>
      </c>
      <c r="F2162" t="s">
        <v>1372</v>
      </c>
      <c r="G2162" t="s">
        <v>473</v>
      </c>
      <c r="H2162" t="s">
        <v>473</v>
      </c>
      <c r="I2162" t="s">
        <v>573</v>
      </c>
      <c r="J2162" t="str">
        <f t="shared" si="41"/>
        <v>Scope 3Managed assets- vehiclesManaged HGV refrigerated (all diesel)All artics100% Ladenkm</v>
      </c>
      <c r="K2162" t="s">
        <v>1230</v>
      </c>
      <c r="L2162" s="125">
        <v>1.23434</v>
      </c>
      <c r="M2162" t="s">
        <v>1514</v>
      </c>
      <c r="N2162" t="s">
        <v>1509</v>
      </c>
      <c r="O2162">
        <v>2021</v>
      </c>
    </row>
    <row r="2163" spans="1:15" hidden="1">
      <c r="A2163" t="s">
        <v>497</v>
      </c>
      <c r="B2163" t="s">
        <v>1491</v>
      </c>
      <c r="C2163" t="s">
        <v>1496</v>
      </c>
      <c r="D2163" t="s">
        <v>227</v>
      </c>
      <c r="F2163" t="s">
        <v>1373</v>
      </c>
      <c r="G2163" t="s">
        <v>473</v>
      </c>
      <c r="H2163" t="s">
        <v>473</v>
      </c>
      <c r="I2163" t="s">
        <v>573</v>
      </c>
      <c r="J2163" t="str">
        <f t="shared" si="41"/>
        <v>Scope 3Managed assets- vehiclesManaged HGV refrigerated (all diesel)All articsAverage ladenkm</v>
      </c>
      <c r="K2163" t="s">
        <v>1230</v>
      </c>
      <c r="L2163" s="125">
        <v>1.0529500000000001</v>
      </c>
      <c r="M2163" t="s">
        <v>1514</v>
      </c>
      <c r="N2163" t="s">
        <v>1509</v>
      </c>
      <c r="O2163">
        <v>2021</v>
      </c>
    </row>
    <row r="2164" spans="1:15" hidden="1">
      <c r="A2164" t="s">
        <v>497</v>
      </c>
      <c r="B2164" t="s">
        <v>1491</v>
      </c>
      <c r="C2164" t="s">
        <v>1496</v>
      </c>
      <c r="D2164" t="s">
        <v>228</v>
      </c>
      <c r="F2164" t="s">
        <v>1370</v>
      </c>
      <c r="G2164" t="s">
        <v>473</v>
      </c>
      <c r="H2164" t="s">
        <v>473</v>
      </c>
      <c r="I2164" t="s">
        <v>573</v>
      </c>
      <c r="J2164" t="str">
        <f t="shared" si="41"/>
        <v>Scope 3Managed assets- vehiclesManaged HGV refrigerated (all diesel)All HGVs0% Ladenkm</v>
      </c>
      <c r="K2164" t="s">
        <v>1231</v>
      </c>
      <c r="L2164" s="125">
        <v>0.76736000000000004</v>
      </c>
      <c r="M2164" t="s">
        <v>1514</v>
      </c>
      <c r="N2164" t="s">
        <v>1509</v>
      </c>
      <c r="O2164">
        <v>2021</v>
      </c>
    </row>
    <row r="2165" spans="1:15" hidden="1">
      <c r="A2165" t="s">
        <v>497</v>
      </c>
      <c r="B2165" t="s">
        <v>1491</v>
      </c>
      <c r="C2165" t="s">
        <v>1496</v>
      </c>
      <c r="D2165" t="s">
        <v>228</v>
      </c>
      <c r="F2165" t="s">
        <v>1371</v>
      </c>
      <c r="G2165" t="s">
        <v>473</v>
      </c>
      <c r="H2165" t="s">
        <v>473</v>
      </c>
      <c r="I2165" t="s">
        <v>573</v>
      </c>
      <c r="J2165" t="str">
        <f t="shared" si="41"/>
        <v>Scope 3Managed assets- vehiclesManaged HGV refrigerated (all diesel)All HGVs50% Ladenkm</v>
      </c>
      <c r="K2165" t="s">
        <v>1231</v>
      </c>
      <c r="L2165" s="125">
        <v>0.97016999999999998</v>
      </c>
      <c r="M2165" t="s">
        <v>1514</v>
      </c>
      <c r="N2165" t="s">
        <v>1509</v>
      </c>
      <c r="O2165">
        <v>2021</v>
      </c>
    </row>
    <row r="2166" spans="1:15" hidden="1">
      <c r="A2166" t="s">
        <v>497</v>
      </c>
      <c r="B2166" t="s">
        <v>1491</v>
      </c>
      <c r="C2166" t="s">
        <v>1496</v>
      </c>
      <c r="D2166" t="s">
        <v>228</v>
      </c>
      <c r="F2166" t="s">
        <v>1372</v>
      </c>
      <c r="G2166" t="s">
        <v>473</v>
      </c>
      <c r="H2166" t="s">
        <v>473</v>
      </c>
      <c r="I2166" t="s">
        <v>573</v>
      </c>
      <c r="J2166" t="str">
        <f t="shared" si="41"/>
        <v>Scope 3Managed assets- vehiclesManaged HGV refrigerated (all diesel)All HGVs100% Ladenkm</v>
      </c>
      <c r="K2166" t="s">
        <v>1231</v>
      </c>
      <c r="L2166" s="125">
        <v>1.1729799999999999</v>
      </c>
      <c r="M2166" t="s">
        <v>1514</v>
      </c>
      <c r="N2166" t="s">
        <v>1509</v>
      </c>
      <c r="O2166">
        <v>2021</v>
      </c>
    </row>
    <row r="2167" spans="1:15" hidden="1">
      <c r="A2167" t="s">
        <v>497</v>
      </c>
      <c r="B2167" t="s">
        <v>1491</v>
      </c>
      <c r="C2167" t="s">
        <v>1496</v>
      </c>
      <c r="D2167" t="s">
        <v>228</v>
      </c>
      <c r="F2167" t="s">
        <v>1373</v>
      </c>
      <c r="G2167" t="s">
        <v>473</v>
      </c>
      <c r="H2167" t="s">
        <v>473</v>
      </c>
      <c r="I2167" t="s">
        <v>573</v>
      </c>
      <c r="J2167" t="str">
        <f t="shared" si="41"/>
        <v>Scope 3Managed assets- vehiclesManaged HGV refrigerated (all diesel)All HGVsAverage ladenkm</v>
      </c>
      <c r="K2167" t="s">
        <v>1231</v>
      </c>
      <c r="L2167" s="125">
        <v>1.0119199999999999</v>
      </c>
      <c r="M2167" t="s">
        <v>1514</v>
      </c>
      <c r="N2167" t="s">
        <v>1509</v>
      </c>
      <c r="O2167">
        <v>2021</v>
      </c>
    </row>
    <row r="2168" spans="1:15" hidden="1">
      <c r="A2168" t="s">
        <v>497</v>
      </c>
      <c r="B2168" t="s">
        <v>1491</v>
      </c>
      <c r="C2168" t="s">
        <v>1497</v>
      </c>
      <c r="D2168" t="s">
        <v>133</v>
      </c>
      <c r="G2168" t="s">
        <v>473</v>
      </c>
      <c r="H2168" t="s">
        <v>473</v>
      </c>
      <c r="I2168" t="s">
        <v>573</v>
      </c>
      <c r="J2168" t="str">
        <f t="shared" si="41"/>
        <v>Scope 3Managed assets- vehiclesManaged motorbikesSmallkm</v>
      </c>
      <c r="K2168" t="s">
        <v>907</v>
      </c>
      <c r="L2168" s="125">
        <v>8.3060000000000009E-2</v>
      </c>
      <c r="M2168" t="s">
        <v>1514</v>
      </c>
      <c r="N2168" t="s">
        <v>1509</v>
      </c>
      <c r="O2168">
        <v>2021</v>
      </c>
    </row>
    <row r="2169" spans="1:15" hidden="1">
      <c r="A2169" t="s">
        <v>497</v>
      </c>
      <c r="B2169" t="s">
        <v>1491</v>
      </c>
      <c r="C2169" t="s">
        <v>1497</v>
      </c>
      <c r="D2169" t="s">
        <v>133</v>
      </c>
      <c r="G2169" t="s">
        <v>1353</v>
      </c>
      <c r="H2169" t="s">
        <v>1353</v>
      </c>
      <c r="I2169" t="s">
        <v>573</v>
      </c>
      <c r="J2169" t="str">
        <f t="shared" si="41"/>
        <v>Scope 3Managed assets- vehiclesManaged motorbikesSmallmiles</v>
      </c>
      <c r="K2169" t="s">
        <v>908</v>
      </c>
      <c r="L2169" s="125">
        <v>0.13369</v>
      </c>
      <c r="M2169" t="s">
        <v>1514</v>
      </c>
      <c r="N2169" t="s">
        <v>1509</v>
      </c>
      <c r="O2169">
        <v>2021</v>
      </c>
    </row>
    <row r="2170" spans="1:15" hidden="1">
      <c r="A2170" t="s">
        <v>497</v>
      </c>
      <c r="B2170" t="s">
        <v>1491</v>
      </c>
      <c r="C2170" t="s">
        <v>1497</v>
      </c>
      <c r="D2170" t="s">
        <v>213</v>
      </c>
      <c r="G2170" t="s">
        <v>473</v>
      </c>
      <c r="H2170" t="s">
        <v>473</v>
      </c>
      <c r="I2170" t="s">
        <v>573</v>
      </c>
      <c r="J2170" t="str">
        <f t="shared" si="41"/>
        <v>Scope 3Managed assets- vehiclesManaged motorbikesMediumkm</v>
      </c>
      <c r="K2170" t="s">
        <v>909</v>
      </c>
      <c r="L2170" s="125">
        <v>0.1009</v>
      </c>
      <c r="M2170" t="s">
        <v>1514</v>
      </c>
      <c r="N2170" t="s">
        <v>1509</v>
      </c>
      <c r="O2170">
        <v>2021</v>
      </c>
    </row>
    <row r="2171" spans="1:15" hidden="1">
      <c r="A2171" t="s">
        <v>497</v>
      </c>
      <c r="B2171" t="s">
        <v>1491</v>
      </c>
      <c r="C2171" t="s">
        <v>1497</v>
      </c>
      <c r="D2171" t="s">
        <v>213</v>
      </c>
      <c r="G2171" t="s">
        <v>1353</v>
      </c>
      <c r="H2171" t="s">
        <v>1353</v>
      </c>
      <c r="I2171" t="s">
        <v>573</v>
      </c>
      <c r="J2171" t="str">
        <f t="shared" si="41"/>
        <v>Scope 3Managed assets- vehiclesManaged motorbikesMediummiles</v>
      </c>
      <c r="K2171" t="s">
        <v>910</v>
      </c>
      <c r="L2171" s="125">
        <v>0.16236999999999999</v>
      </c>
      <c r="M2171" t="s">
        <v>1514</v>
      </c>
      <c r="N2171" t="s">
        <v>1509</v>
      </c>
      <c r="O2171">
        <v>2021</v>
      </c>
    </row>
    <row r="2172" spans="1:15" hidden="1">
      <c r="A2172" t="s">
        <v>497</v>
      </c>
      <c r="B2172" t="s">
        <v>1491</v>
      </c>
      <c r="C2172" t="s">
        <v>1497</v>
      </c>
      <c r="D2172" t="s">
        <v>214</v>
      </c>
      <c r="G2172" t="s">
        <v>473</v>
      </c>
      <c r="H2172" t="s">
        <v>473</v>
      </c>
      <c r="I2172" t="s">
        <v>573</v>
      </c>
      <c r="J2172" t="str">
        <f t="shared" si="41"/>
        <v>Scope 3Managed assets- vehiclesManaged motorbikesLargekm</v>
      </c>
      <c r="K2172" t="s">
        <v>911</v>
      </c>
      <c r="L2172" s="125">
        <v>0.13244999999999998</v>
      </c>
      <c r="M2172" t="s">
        <v>1514</v>
      </c>
      <c r="N2172" t="s">
        <v>1509</v>
      </c>
      <c r="O2172">
        <v>2021</v>
      </c>
    </row>
    <row r="2173" spans="1:15" hidden="1">
      <c r="A2173" t="s">
        <v>497</v>
      </c>
      <c r="B2173" t="s">
        <v>1491</v>
      </c>
      <c r="C2173" t="s">
        <v>1497</v>
      </c>
      <c r="D2173" t="s">
        <v>214</v>
      </c>
      <c r="G2173" t="s">
        <v>1353</v>
      </c>
      <c r="H2173" t="s">
        <v>1353</v>
      </c>
      <c r="I2173" t="s">
        <v>573</v>
      </c>
      <c r="J2173" t="str">
        <f t="shared" si="41"/>
        <v>Scope 3Managed assets- vehiclesManaged motorbikesLargemiles</v>
      </c>
      <c r="K2173" t="s">
        <v>912</v>
      </c>
      <c r="L2173" s="125">
        <v>0.21314999999999998</v>
      </c>
      <c r="M2173" t="s">
        <v>1514</v>
      </c>
      <c r="N2173" t="s">
        <v>1509</v>
      </c>
      <c r="O2173">
        <v>2021</v>
      </c>
    </row>
    <row r="2174" spans="1:15" hidden="1">
      <c r="A2174" t="s">
        <v>497</v>
      </c>
      <c r="B2174" t="s">
        <v>1491</v>
      </c>
      <c r="C2174" t="s">
        <v>1497</v>
      </c>
      <c r="D2174" t="s">
        <v>215</v>
      </c>
      <c r="G2174" t="s">
        <v>473</v>
      </c>
      <c r="H2174" t="s">
        <v>473</v>
      </c>
      <c r="I2174" t="s">
        <v>573</v>
      </c>
      <c r="J2174" t="str">
        <f t="shared" si="41"/>
        <v>Scope 3Managed assets- vehiclesManaged motorbikesAveragekm</v>
      </c>
      <c r="K2174" t="s">
        <v>913</v>
      </c>
      <c r="L2174" s="125">
        <v>0.11355</v>
      </c>
      <c r="M2174" t="s">
        <v>1514</v>
      </c>
      <c r="N2174" t="s">
        <v>1509</v>
      </c>
      <c r="O2174">
        <v>2021</v>
      </c>
    </row>
    <row r="2175" spans="1:15" hidden="1">
      <c r="A2175" t="s">
        <v>497</v>
      </c>
      <c r="B2175" t="s">
        <v>1491</v>
      </c>
      <c r="C2175" t="s">
        <v>1497</v>
      </c>
      <c r="D2175" t="s">
        <v>215</v>
      </c>
      <c r="G2175" t="s">
        <v>1353</v>
      </c>
      <c r="H2175" t="s">
        <v>1353</v>
      </c>
      <c r="I2175" t="s">
        <v>573</v>
      </c>
      <c r="J2175" t="str">
        <f t="shared" si="41"/>
        <v>Scope 3Managed assets- vehiclesManaged motorbikesAveragemiles</v>
      </c>
      <c r="K2175" t="s">
        <v>914</v>
      </c>
      <c r="L2175" s="125">
        <v>0.18273999999999999</v>
      </c>
      <c r="M2175" t="s">
        <v>1514</v>
      </c>
      <c r="N2175" t="s">
        <v>1509</v>
      </c>
      <c r="O2175">
        <v>2021</v>
      </c>
    </row>
    <row r="2176" spans="1:15" hidden="1">
      <c r="A2176" t="s">
        <v>497</v>
      </c>
      <c r="B2176" t="s">
        <v>5</v>
      </c>
      <c r="C2176" t="s">
        <v>221</v>
      </c>
      <c r="D2176" t="s">
        <v>1365</v>
      </c>
      <c r="F2176" t="s">
        <v>142</v>
      </c>
      <c r="G2176" t="s">
        <v>473</v>
      </c>
      <c r="H2176" t="s">
        <v>473</v>
      </c>
      <c r="I2176" t="s">
        <v>573</v>
      </c>
      <c r="J2176" t="str">
        <f t="shared" si="41"/>
        <v>Scope 3Freighting goodsVansClass I (up to 1.305 tonnes)Dieselkm</v>
      </c>
      <c r="K2176" t="str">
        <f>CONCATENATE(B2176," ",D2176," ",F2176," ",H2176)</f>
        <v>Freighting goods Class I (up to 1.305 tonnes) Diesel km</v>
      </c>
      <c r="L2176" s="125">
        <v>0.1467</v>
      </c>
      <c r="M2176" t="s">
        <v>1514</v>
      </c>
      <c r="N2176" t="s">
        <v>1509</v>
      </c>
      <c r="O2176">
        <v>2021</v>
      </c>
    </row>
    <row r="2177" spans="1:15" hidden="1">
      <c r="A2177" t="s">
        <v>497</v>
      </c>
      <c r="B2177" t="s">
        <v>5</v>
      </c>
      <c r="C2177" t="s">
        <v>221</v>
      </c>
      <c r="D2177" t="s">
        <v>1365</v>
      </c>
      <c r="F2177" t="s">
        <v>142</v>
      </c>
      <c r="G2177" t="s">
        <v>1353</v>
      </c>
      <c r="H2177" t="s">
        <v>1353</v>
      </c>
      <c r="I2177" t="s">
        <v>573</v>
      </c>
      <c r="J2177" t="str">
        <f t="shared" si="41"/>
        <v>Scope 3Freighting goodsVansClass I (up to 1.305 tonnes)Dieselmiles</v>
      </c>
      <c r="K2177" t="s">
        <v>916</v>
      </c>
      <c r="L2177" s="125">
        <v>0.23608000000000001</v>
      </c>
      <c r="M2177" t="s">
        <v>1514</v>
      </c>
      <c r="N2177" t="s">
        <v>1509</v>
      </c>
      <c r="O2177">
        <v>2021</v>
      </c>
    </row>
    <row r="2178" spans="1:15">
      <c r="A2178" t="s">
        <v>497</v>
      </c>
      <c r="B2178" t="s">
        <v>5</v>
      </c>
      <c r="C2178" t="s">
        <v>221</v>
      </c>
      <c r="D2178" t="s">
        <v>1365</v>
      </c>
      <c r="F2178" t="s">
        <v>142</v>
      </c>
      <c r="G2178" t="s">
        <v>205</v>
      </c>
      <c r="H2178" t="s">
        <v>205</v>
      </c>
      <c r="I2178" t="s">
        <v>573</v>
      </c>
      <c r="J2178" t="str">
        <f t="shared" si="41"/>
        <v>Scope 3Freighting goodsVansClass I (up to 1.305 tonnes)Dieseltonne.km</v>
      </c>
      <c r="K2178" t="str">
        <f t="shared" ref="K2178:K2179" si="42">CONCATENATE(B2178," ",D2178," ",F2178," ",H2178)</f>
        <v>Freighting goods Class I (up to 1.305 tonnes) Diesel tonne.km</v>
      </c>
      <c r="L2178" s="125">
        <v>0.81484999999999996</v>
      </c>
      <c r="M2178" t="s">
        <v>1514</v>
      </c>
      <c r="N2178" t="s">
        <v>1509</v>
      </c>
      <c r="O2178">
        <v>2021</v>
      </c>
    </row>
    <row r="2179" spans="1:15" hidden="1">
      <c r="A2179" t="s">
        <v>497</v>
      </c>
      <c r="B2179" t="s">
        <v>5</v>
      </c>
      <c r="C2179" t="s">
        <v>221</v>
      </c>
      <c r="D2179" t="s">
        <v>1365</v>
      </c>
      <c r="F2179" t="s">
        <v>211</v>
      </c>
      <c r="G2179" t="s">
        <v>473</v>
      </c>
      <c r="H2179" t="s">
        <v>473</v>
      </c>
      <c r="I2179" t="s">
        <v>573</v>
      </c>
      <c r="J2179" t="str">
        <f t="shared" ref="J2179:J2242" si="43">CONCATENATE(A2179,B2179,C2179,D2179,E2179,F2179,G2179)</f>
        <v>Scope 3Freighting goodsVansClass I (up to 1.305 tonnes)Petrolkm</v>
      </c>
      <c r="K2179" t="str">
        <f t="shared" si="42"/>
        <v>Freighting goods Class I (up to 1.305 tonnes) Petrol km</v>
      </c>
      <c r="L2179" s="125">
        <v>0.19986999999999999</v>
      </c>
      <c r="M2179" t="s">
        <v>1514</v>
      </c>
      <c r="N2179" t="s">
        <v>1509</v>
      </c>
      <c r="O2179">
        <v>2021</v>
      </c>
    </row>
    <row r="2180" spans="1:15" hidden="1">
      <c r="A2180" t="s">
        <v>497</v>
      </c>
      <c r="B2180" t="s">
        <v>5</v>
      </c>
      <c r="C2180" t="s">
        <v>221</v>
      </c>
      <c r="D2180" t="s">
        <v>1365</v>
      </c>
      <c r="F2180" t="s">
        <v>211</v>
      </c>
      <c r="G2180" t="s">
        <v>1353</v>
      </c>
      <c r="H2180" t="s">
        <v>1353</v>
      </c>
      <c r="I2180" t="s">
        <v>573</v>
      </c>
      <c r="J2180" t="str">
        <f t="shared" si="43"/>
        <v>Scope 3Freighting goodsVansClass I (up to 1.305 tonnes)Petrolmiles</v>
      </c>
      <c r="K2180" t="s">
        <v>916</v>
      </c>
      <c r="L2180" s="125">
        <v>0.32164999999999999</v>
      </c>
      <c r="M2180" t="s">
        <v>1514</v>
      </c>
      <c r="N2180" t="s">
        <v>1509</v>
      </c>
      <c r="O2180">
        <v>2021</v>
      </c>
    </row>
    <row r="2181" spans="1:15">
      <c r="A2181" t="s">
        <v>497</v>
      </c>
      <c r="B2181" t="s">
        <v>5</v>
      </c>
      <c r="C2181" t="s">
        <v>221</v>
      </c>
      <c r="D2181" t="s">
        <v>1365</v>
      </c>
      <c r="F2181" t="s">
        <v>211</v>
      </c>
      <c r="G2181" t="s">
        <v>205</v>
      </c>
      <c r="H2181" t="s">
        <v>205</v>
      </c>
      <c r="I2181" t="s">
        <v>573</v>
      </c>
      <c r="J2181" t="str">
        <f t="shared" si="43"/>
        <v>Scope 3Freighting goodsVansClass I (up to 1.305 tonnes)Petroltonne.km</v>
      </c>
      <c r="K2181" t="str">
        <f t="shared" ref="K2181:K2182" si="44">CONCATENATE(B2181," ",D2181," ",F2181," ",H2181)</f>
        <v>Freighting goods Class I (up to 1.305 tonnes) Petrol tonne.km</v>
      </c>
      <c r="L2181" s="125">
        <v>1.0738300000000001</v>
      </c>
      <c r="M2181" t="s">
        <v>1514</v>
      </c>
      <c r="N2181" t="s">
        <v>1509</v>
      </c>
      <c r="O2181">
        <v>2021</v>
      </c>
    </row>
    <row r="2182" spans="1:15" hidden="1">
      <c r="A2182" t="s">
        <v>497</v>
      </c>
      <c r="B2182" t="s">
        <v>5</v>
      </c>
      <c r="C2182" t="s">
        <v>221</v>
      </c>
      <c r="D2182" t="s">
        <v>1365</v>
      </c>
      <c r="F2182" t="s">
        <v>10</v>
      </c>
      <c r="G2182" t="s">
        <v>473</v>
      </c>
      <c r="H2182" t="s">
        <v>473</v>
      </c>
      <c r="I2182" t="s">
        <v>573</v>
      </c>
      <c r="J2182" t="str">
        <f t="shared" si="43"/>
        <v>Scope 3Freighting goodsVansClass I (up to 1.305 tonnes)CNGkm</v>
      </c>
      <c r="K2182" t="str">
        <f t="shared" si="44"/>
        <v>Freighting goods Class I (up to 1.305 tonnes) CNG km</v>
      </c>
      <c r="L2182" s="125"/>
      <c r="M2182" t="s">
        <v>1514</v>
      </c>
      <c r="N2182" t="s">
        <v>1509</v>
      </c>
      <c r="O2182">
        <v>2021</v>
      </c>
    </row>
    <row r="2183" spans="1:15" hidden="1">
      <c r="A2183" t="s">
        <v>497</v>
      </c>
      <c r="B2183" t="s">
        <v>5</v>
      </c>
      <c r="C2183" t="s">
        <v>221</v>
      </c>
      <c r="D2183" t="s">
        <v>1365</v>
      </c>
      <c r="F2183" t="s">
        <v>10</v>
      </c>
      <c r="G2183" t="s">
        <v>1353</v>
      </c>
      <c r="H2183" t="s">
        <v>1353</v>
      </c>
      <c r="I2183" t="s">
        <v>573</v>
      </c>
      <c r="J2183" t="str">
        <f t="shared" si="43"/>
        <v>Scope 3Freighting goodsVansClass I (up to 1.305 tonnes)CNGmiles</v>
      </c>
      <c r="K2183" t="s">
        <v>916</v>
      </c>
      <c r="L2183" s="125"/>
      <c r="M2183" t="s">
        <v>1514</v>
      </c>
      <c r="N2183" t="s">
        <v>1509</v>
      </c>
      <c r="O2183">
        <v>2021</v>
      </c>
    </row>
    <row r="2184" spans="1:15">
      <c r="A2184" t="s">
        <v>497</v>
      </c>
      <c r="B2184" t="s">
        <v>5</v>
      </c>
      <c r="C2184" t="s">
        <v>221</v>
      </c>
      <c r="D2184" t="s">
        <v>1365</v>
      </c>
      <c r="F2184" t="s">
        <v>10</v>
      </c>
      <c r="G2184" t="s">
        <v>205</v>
      </c>
      <c r="H2184" t="s">
        <v>205</v>
      </c>
      <c r="I2184" t="s">
        <v>573</v>
      </c>
      <c r="J2184" t="str">
        <f t="shared" si="43"/>
        <v>Scope 3Freighting goodsVansClass I (up to 1.305 tonnes)CNGtonne.km</v>
      </c>
      <c r="K2184" t="str">
        <f t="shared" ref="K2184:K2185" si="45">CONCATENATE(B2184," ",D2184," ",F2184," ",H2184)</f>
        <v>Freighting goods Class I (up to 1.305 tonnes) CNG tonne.km</v>
      </c>
      <c r="L2184" s="125"/>
      <c r="M2184" t="s">
        <v>1514</v>
      </c>
      <c r="N2184" t="s">
        <v>1509</v>
      </c>
      <c r="O2184">
        <v>2021</v>
      </c>
    </row>
    <row r="2185" spans="1:15" hidden="1">
      <c r="A2185" t="s">
        <v>497</v>
      </c>
      <c r="B2185" t="s">
        <v>5</v>
      </c>
      <c r="C2185" t="s">
        <v>221</v>
      </c>
      <c r="D2185" t="s">
        <v>1365</v>
      </c>
      <c r="F2185" t="s">
        <v>12</v>
      </c>
      <c r="G2185" t="s">
        <v>473</v>
      </c>
      <c r="H2185" t="s">
        <v>473</v>
      </c>
      <c r="I2185" t="s">
        <v>573</v>
      </c>
      <c r="J2185" t="str">
        <f t="shared" si="43"/>
        <v>Scope 3Freighting goodsVansClass I (up to 1.305 tonnes)LPGkm</v>
      </c>
      <c r="K2185" t="str">
        <f t="shared" si="45"/>
        <v>Freighting goods Class I (up to 1.305 tonnes) LPG km</v>
      </c>
      <c r="L2185" s="125"/>
      <c r="M2185" t="s">
        <v>1514</v>
      </c>
      <c r="N2185" t="s">
        <v>1509</v>
      </c>
      <c r="O2185">
        <v>2021</v>
      </c>
    </row>
    <row r="2186" spans="1:15" hidden="1">
      <c r="A2186" t="s">
        <v>497</v>
      </c>
      <c r="B2186" t="s">
        <v>5</v>
      </c>
      <c r="C2186" t="s">
        <v>221</v>
      </c>
      <c r="D2186" t="s">
        <v>1365</v>
      </c>
      <c r="F2186" t="s">
        <v>12</v>
      </c>
      <c r="G2186" t="s">
        <v>1353</v>
      </c>
      <c r="H2186" t="s">
        <v>1353</v>
      </c>
      <c r="I2186" t="s">
        <v>573</v>
      </c>
      <c r="J2186" t="str">
        <f t="shared" si="43"/>
        <v>Scope 3Freighting goodsVansClass I (up to 1.305 tonnes)LPGmiles</v>
      </c>
      <c r="K2186" t="s">
        <v>916</v>
      </c>
      <c r="L2186" s="125"/>
      <c r="M2186" t="s">
        <v>1514</v>
      </c>
      <c r="N2186" t="s">
        <v>1509</v>
      </c>
      <c r="O2186">
        <v>2021</v>
      </c>
    </row>
    <row r="2187" spans="1:15">
      <c r="A2187" t="s">
        <v>497</v>
      </c>
      <c r="B2187" t="s">
        <v>5</v>
      </c>
      <c r="C2187" t="s">
        <v>221</v>
      </c>
      <c r="D2187" t="s">
        <v>1365</v>
      </c>
      <c r="F2187" t="s">
        <v>12</v>
      </c>
      <c r="G2187" t="s">
        <v>205</v>
      </c>
      <c r="H2187" t="s">
        <v>205</v>
      </c>
      <c r="I2187" t="s">
        <v>573</v>
      </c>
      <c r="J2187" t="str">
        <f t="shared" si="43"/>
        <v>Scope 3Freighting goodsVansClass I (up to 1.305 tonnes)LPGtonne.km</v>
      </c>
      <c r="K2187" t="str">
        <f t="shared" ref="K2187:K2188" si="46">CONCATENATE(B2187," ",D2187," ",F2187," ",H2187)</f>
        <v>Freighting goods Class I (up to 1.305 tonnes) LPG tonne.km</v>
      </c>
      <c r="L2187" s="125"/>
      <c r="M2187" t="s">
        <v>1514</v>
      </c>
      <c r="N2187" t="s">
        <v>1509</v>
      </c>
      <c r="O2187">
        <v>2021</v>
      </c>
    </row>
    <row r="2188" spans="1:15" hidden="1">
      <c r="A2188" t="s">
        <v>497</v>
      </c>
      <c r="B2188" t="s">
        <v>5</v>
      </c>
      <c r="C2188" t="s">
        <v>221</v>
      </c>
      <c r="D2188" t="s">
        <v>1365</v>
      </c>
      <c r="F2188" t="s">
        <v>212</v>
      </c>
      <c r="G2188" t="s">
        <v>473</v>
      </c>
      <c r="H2188" t="s">
        <v>473</v>
      </c>
      <c r="I2188" t="s">
        <v>573</v>
      </c>
      <c r="J2188" t="str">
        <f t="shared" si="43"/>
        <v>Scope 3Freighting goodsVansClass I (up to 1.305 tonnes)Unknownkm</v>
      </c>
      <c r="K2188" t="str">
        <f t="shared" si="46"/>
        <v>Freighting goods Class I (up to 1.305 tonnes) Unknown km</v>
      </c>
      <c r="L2188" s="125"/>
      <c r="M2188" t="s">
        <v>1514</v>
      </c>
      <c r="N2188" t="s">
        <v>1509</v>
      </c>
      <c r="O2188">
        <v>2021</v>
      </c>
    </row>
    <row r="2189" spans="1:15" hidden="1">
      <c r="A2189" t="s">
        <v>497</v>
      </c>
      <c r="B2189" t="s">
        <v>5</v>
      </c>
      <c r="C2189" t="s">
        <v>221</v>
      </c>
      <c r="D2189" t="s">
        <v>1365</v>
      </c>
      <c r="F2189" t="s">
        <v>212</v>
      </c>
      <c r="G2189" t="s">
        <v>1353</v>
      </c>
      <c r="H2189" t="s">
        <v>1353</v>
      </c>
      <c r="I2189" t="s">
        <v>573</v>
      </c>
      <c r="J2189" t="str">
        <f t="shared" si="43"/>
        <v>Scope 3Freighting goodsVansClass I (up to 1.305 tonnes)Unknownmiles</v>
      </c>
      <c r="K2189" t="s">
        <v>916</v>
      </c>
      <c r="L2189" s="125"/>
      <c r="M2189" t="s">
        <v>1514</v>
      </c>
      <c r="N2189" t="s">
        <v>1509</v>
      </c>
      <c r="O2189">
        <v>2021</v>
      </c>
    </row>
    <row r="2190" spans="1:15">
      <c r="A2190" t="s">
        <v>497</v>
      </c>
      <c r="B2190" t="s">
        <v>5</v>
      </c>
      <c r="C2190" t="s">
        <v>221</v>
      </c>
      <c r="D2190" t="s">
        <v>1365</v>
      </c>
      <c r="F2190" t="s">
        <v>212</v>
      </c>
      <c r="G2190" t="s">
        <v>205</v>
      </c>
      <c r="H2190" t="s">
        <v>205</v>
      </c>
      <c r="I2190" t="s">
        <v>573</v>
      </c>
      <c r="J2190" t="str">
        <f t="shared" si="43"/>
        <v>Scope 3Freighting goodsVansClass I (up to 1.305 tonnes)Unknowntonne.km</v>
      </c>
      <c r="K2190" t="str">
        <f t="shared" ref="K2190:K2191" si="47">CONCATENATE(B2190," ",D2190," ",F2190," ",H2190)</f>
        <v>Freighting goods Class I (up to 1.305 tonnes) Unknown tonne.km</v>
      </c>
      <c r="L2190" s="125"/>
      <c r="M2190" t="s">
        <v>1514</v>
      </c>
      <c r="N2190" t="s">
        <v>1509</v>
      </c>
      <c r="O2190">
        <v>2021</v>
      </c>
    </row>
    <row r="2191" spans="1:15" hidden="1">
      <c r="A2191" t="s">
        <v>497</v>
      </c>
      <c r="B2191" t="s">
        <v>5</v>
      </c>
      <c r="C2191" t="s">
        <v>221</v>
      </c>
      <c r="D2191" t="s">
        <v>1365</v>
      </c>
      <c r="F2191" t="s">
        <v>1354</v>
      </c>
      <c r="G2191" t="s">
        <v>473</v>
      </c>
      <c r="H2191" t="s">
        <v>473</v>
      </c>
      <c r="I2191" t="s">
        <v>573</v>
      </c>
      <c r="J2191" t="str">
        <f t="shared" si="43"/>
        <v>Scope 3Freighting goodsVansClass I (up to 1.305 tonnes)Plug-in Hybrid Electric Vehiclekm</v>
      </c>
      <c r="K2191" t="str">
        <f t="shared" si="47"/>
        <v>Freighting goods Class I (up to 1.305 tonnes) Plug-in Hybrid Electric Vehicle km</v>
      </c>
      <c r="L2191" s="125"/>
      <c r="M2191" t="s">
        <v>1514</v>
      </c>
      <c r="N2191" t="s">
        <v>1509</v>
      </c>
      <c r="O2191">
        <v>2021</v>
      </c>
    </row>
    <row r="2192" spans="1:15" hidden="1">
      <c r="A2192" t="s">
        <v>497</v>
      </c>
      <c r="B2192" t="s">
        <v>5</v>
      </c>
      <c r="C2192" t="s">
        <v>221</v>
      </c>
      <c r="D2192" t="s">
        <v>1365</v>
      </c>
      <c r="F2192" t="s">
        <v>1354</v>
      </c>
      <c r="G2192" t="s">
        <v>1353</v>
      </c>
      <c r="H2192" t="s">
        <v>1353</v>
      </c>
      <c r="I2192" t="s">
        <v>573</v>
      </c>
      <c r="J2192" t="str">
        <f t="shared" si="43"/>
        <v>Scope 3Freighting goodsVansClass I (up to 1.305 tonnes)Plug-in Hybrid Electric Vehiclemiles</v>
      </c>
      <c r="K2192" t="s">
        <v>916</v>
      </c>
      <c r="L2192" s="125"/>
      <c r="M2192" t="s">
        <v>1514</v>
      </c>
      <c r="N2192" t="s">
        <v>1509</v>
      </c>
      <c r="O2192">
        <v>2021</v>
      </c>
    </row>
    <row r="2193" spans="1:15">
      <c r="A2193" t="s">
        <v>497</v>
      </c>
      <c r="B2193" t="s">
        <v>5</v>
      </c>
      <c r="C2193" t="s">
        <v>221</v>
      </c>
      <c r="D2193" t="s">
        <v>1365</v>
      </c>
      <c r="F2193" t="s">
        <v>1354</v>
      </c>
      <c r="G2193" t="s">
        <v>205</v>
      </c>
      <c r="H2193" t="s">
        <v>205</v>
      </c>
      <c r="I2193" t="s">
        <v>573</v>
      </c>
      <c r="J2193" t="str">
        <f t="shared" si="43"/>
        <v>Scope 3Freighting goodsVansClass I (up to 1.305 tonnes)Plug-in Hybrid Electric Vehicletonne.km</v>
      </c>
      <c r="K2193" t="str">
        <f t="shared" ref="K2193:K2194" si="48">CONCATENATE(B2193," ",D2193," ",F2193," ",H2193)</f>
        <v>Freighting goods Class I (up to 1.305 tonnes) Plug-in Hybrid Electric Vehicle tonne.km</v>
      </c>
      <c r="L2193" s="125"/>
      <c r="M2193" t="s">
        <v>1514</v>
      </c>
      <c r="N2193" t="s">
        <v>1509</v>
      </c>
      <c r="O2193">
        <v>2021</v>
      </c>
    </row>
    <row r="2194" spans="1:15" hidden="1">
      <c r="A2194" t="s">
        <v>497</v>
      </c>
      <c r="B2194" t="s">
        <v>5</v>
      </c>
      <c r="C2194" t="s">
        <v>221</v>
      </c>
      <c r="D2194" t="s">
        <v>1365</v>
      </c>
      <c r="F2194" t="s">
        <v>1355</v>
      </c>
      <c r="G2194" t="s">
        <v>473</v>
      </c>
      <c r="H2194" t="s">
        <v>473</v>
      </c>
      <c r="I2194" t="s">
        <v>573</v>
      </c>
      <c r="J2194" t="str">
        <f t="shared" si="43"/>
        <v>Scope 3Freighting goodsVansClass I (up to 1.305 tonnes)Battery Electric Vehiclekm</v>
      </c>
      <c r="K2194" t="str">
        <f t="shared" si="48"/>
        <v>Freighting goods Class I (up to 1.305 tonnes) Battery Electric Vehicle km</v>
      </c>
      <c r="L2194" s="125">
        <v>3.9549999999999995E-2</v>
      </c>
      <c r="M2194" t="s">
        <v>1514</v>
      </c>
      <c r="N2194" t="s">
        <v>1509</v>
      </c>
      <c r="O2194">
        <v>2021</v>
      </c>
    </row>
    <row r="2195" spans="1:15" hidden="1">
      <c r="A2195" t="s">
        <v>497</v>
      </c>
      <c r="B2195" t="s">
        <v>5</v>
      </c>
      <c r="C2195" t="s">
        <v>221</v>
      </c>
      <c r="D2195" t="s">
        <v>1365</v>
      </c>
      <c r="F2195" t="s">
        <v>1355</v>
      </c>
      <c r="G2195" t="s">
        <v>1353</v>
      </c>
      <c r="H2195" t="s">
        <v>1353</v>
      </c>
      <c r="I2195" t="s">
        <v>573</v>
      </c>
      <c r="J2195" t="str">
        <f t="shared" si="43"/>
        <v>Scope 3Freighting goodsVansClass I (up to 1.305 tonnes)Battery Electric Vehiclemiles</v>
      </c>
      <c r="K2195" t="s">
        <v>916</v>
      </c>
      <c r="L2195" s="125">
        <v>6.3659999999999994E-2</v>
      </c>
      <c r="M2195" t="s">
        <v>1514</v>
      </c>
      <c r="N2195" t="s">
        <v>1509</v>
      </c>
      <c r="O2195">
        <v>2021</v>
      </c>
    </row>
    <row r="2196" spans="1:15">
      <c r="A2196" t="s">
        <v>497</v>
      </c>
      <c r="B2196" t="s">
        <v>5</v>
      </c>
      <c r="C2196" t="s">
        <v>221</v>
      </c>
      <c r="D2196" t="s">
        <v>1365</v>
      </c>
      <c r="F2196" t="s">
        <v>1355</v>
      </c>
      <c r="G2196" t="s">
        <v>205</v>
      </c>
      <c r="H2196" t="s">
        <v>205</v>
      </c>
      <c r="I2196" t="s">
        <v>573</v>
      </c>
      <c r="J2196" t="str">
        <f t="shared" si="43"/>
        <v>Scope 3Freighting goodsVansClass I (up to 1.305 tonnes)Battery Electric Vehicletonne.km</v>
      </c>
      <c r="K2196" t="str">
        <f t="shared" ref="K2196:K2197" si="49">CONCATENATE(B2196," ",D2196," ",F2196," ",H2196)</f>
        <v>Freighting goods Class I (up to 1.305 tonnes) Battery Electric Vehicle tonne.km</v>
      </c>
      <c r="L2196" s="125">
        <v>0.18775999999999998</v>
      </c>
      <c r="M2196" t="s">
        <v>1514</v>
      </c>
      <c r="N2196" t="s">
        <v>1509</v>
      </c>
      <c r="O2196">
        <v>2021</v>
      </c>
    </row>
    <row r="2197" spans="1:15" hidden="1">
      <c r="A2197" t="s">
        <v>497</v>
      </c>
      <c r="B2197" t="s">
        <v>5</v>
      </c>
      <c r="C2197" t="s">
        <v>221</v>
      </c>
      <c r="D2197" t="s">
        <v>1366</v>
      </c>
      <c r="F2197" t="s">
        <v>142</v>
      </c>
      <c r="G2197" t="s">
        <v>473</v>
      </c>
      <c r="H2197" t="s">
        <v>473</v>
      </c>
      <c r="I2197" t="s">
        <v>573</v>
      </c>
      <c r="J2197" t="str">
        <f t="shared" si="43"/>
        <v>Scope 3Freighting goodsVansClass II (1.305 to 1.74 tonnes)Dieselkm</v>
      </c>
      <c r="K2197" t="str">
        <f t="shared" si="49"/>
        <v>Freighting goods Class II (1.305 to 1.74 tonnes) Diesel km</v>
      </c>
      <c r="L2197" s="125">
        <v>0.18315000000000001</v>
      </c>
      <c r="M2197" t="s">
        <v>1514</v>
      </c>
      <c r="N2197" t="s">
        <v>1509</v>
      </c>
      <c r="O2197">
        <v>2021</v>
      </c>
    </row>
    <row r="2198" spans="1:15" hidden="1">
      <c r="A2198" t="s">
        <v>497</v>
      </c>
      <c r="B2198" t="s">
        <v>5</v>
      </c>
      <c r="C2198" t="s">
        <v>221</v>
      </c>
      <c r="D2198" t="s">
        <v>1366</v>
      </c>
      <c r="F2198" t="s">
        <v>142</v>
      </c>
      <c r="G2198" t="s">
        <v>1353</v>
      </c>
      <c r="H2198" t="s">
        <v>1353</v>
      </c>
      <c r="I2198" t="s">
        <v>573</v>
      </c>
      <c r="J2198" t="str">
        <f t="shared" si="43"/>
        <v>Scope 3Freighting goodsVansClass II (1.305 to 1.74 tonnes)Dieselmiles</v>
      </c>
      <c r="K2198" t="s">
        <v>918</v>
      </c>
      <c r="L2198" s="125">
        <v>0.29476000000000002</v>
      </c>
      <c r="M2198" t="s">
        <v>1514</v>
      </c>
      <c r="N2198" t="s">
        <v>1509</v>
      </c>
      <c r="O2198">
        <v>2021</v>
      </c>
    </row>
    <row r="2199" spans="1:15">
      <c r="A2199" t="s">
        <v>497</v>
      </c>
      <c r="B2199" t="s">
        <v>5</v>
      </c>
      <c r="C2199" t="s">
        <v>221</v>
      </c>
      <c r="D2199" t="s">
        <v>1366</v>
      </c>
      <c r="F2199" t="s">
        <v>142</v>
      </c>
      <c r="G2199" t="s">
        <v>205</v>
      </c>
      <c r="H2199" t="s">
        <v>205</v>
      </c>
      <c r="I2199" t="s">
        <v>573</v>
      </c>
      <c r="J2199" t="str">
        <f t="shared" si="43"/>
        <v>Scope 3Freighting goodsVansClass II (1.305 to 1.74 tonnes)Dieseltonne.km</v>
      </c>
      <c r="K2199" t="str">
        <f t="shared" ref="K2199:K2200" si="50">CONCATENATE(B2199," ",D2199," ",F2199," ",H2199)</f>
        <v>Freighting goods Class II (1.305 to 1.74 tonnes) Diesel tonne.km</v>
      </c>
      <c r="L2199" s="125">
        <v>0.62919999999999998</v>
      </c>
      <c r="M2199" t="s">
        <v>1514</v>
      </c>
      <c r="N2199" t="s">
        <v>1509</v>
      </c>
      <c r="O2199">
        <v>2021</v>
      </c>
    </row>
    <row r="2200" spans="1:15" hidden="1">
      <c r="A2200" t="s">
        <v>497</v>
      </c>
      <c r="B2200" t="s">
        <v>5</v>
      </c>
      <c r="C2200" t="s">
        <v>221</v>
      </c>
      <c r="D2200" t="s">
        <v>1366</v>
      </c>
      <c r="F2200" t="s">
        <v>211</v>
      </c>
      <c r="G2200" t="s">
        <v>473</v>
      </c>
      <c r="H2200" t="s">
        <v>473</v>
      </c>
      <c r="I2200" t="s">
        <v>573</v>
      </c>
      <c r="J2200" t="str">
        <f t="shared" si="43"/>
        <v>Scope 3Freighting goodsVansClass II (1.305 to 1.74 tonnes)Petrolkm</v>
      </c>
      <c r="K2200" t="str">
        <f t="shared" si="50"/>
        <v>Freighting goods Class II (1.305 to 1.74 tonnes) Petrol km</v>
      </c>
      <c r="L2200" s="125">
        <v>0.19821</v>
      </c>
      <c r="M2200" t="s">
        <v>1514</v>
      </c>
      <c r="N2200" t="s">
        <v>1509</v>
      </c>
      <c r="O2200">
        <v>2021</v>
      </c>
    </row>
    <row r="2201" spans="1:15" hidden="1">
      <c r="A2201" t="s">
        <v>497</v>
      </c>
      <c r="B2201" t="s">
        <v>5</v>
      </c>
      <c r="C2201" t="s">
        <v>221</v>
      </c>
      <c r="D2201" t="s">
        <v>1366</v>
      </c>
      <c r="F2201" t="s">
        <v>211</v>
      </c>
      <c r="G2201" t="s">
        <v>1353</v>
      </c>
      <c r="H2201" t="s">
        <v>1353</v>
      </c>
      <c r="I2201" t="s">
        <v>573</v>
      </c>
      <c r="J2201" t="str">
        <f t="shared" si="43"/>
        <v>Scope 3Freighting goodsVansClass II (1.305 to 1.74 tonnes)Petrolmiles</v>
      </c>
      <c r="K2201" t="s">
        <v>918</v>
      </c>
      <c r="L2201" s="125">
        <v>0.31897999999999999</v>
      </c>
      <c r="M2201" t="s">
        <v>1514</v>
      </c>
      <c r="N2201" t="s">
        <v>1509</v>
      </c>
      <c r="O2201">
        <v>2021</v>
      </c>
    </row>
    <row r="2202" spans="1:15">
      <c r="A2202" t="s">
        <v>497</v>
      </c>
      <c r="B2202" t="s">
        <v>5</v>
      </c>
      <c r="C2202" t="s">
        <v>221</v>
      </c>
      <c r="D2202" t="s">
        <v>1366</v>
      </c>
      <c r="F2202" t="s">
        <v>211</v>
      </c>
      <c r="G2202" t="s">
        <v>205</v>
      </c>
      <c r="H2202" t="s">
        <v>205</v>
      </c>
      <c r="I2202" t="s">
        <v>573</v>
      </c>
      <c r="J2202" t="str">
        <f t="shared" si="43"/>
        <v>Scope 3Freighting goodsVansClass II (1.305 to 1.74 tonnes)Petroltonne.km</v>
      </c>
      <c r="K2202" t="str">
        <f t="shared" ref="K2202:K2203" si="51">CONCATENATE(B2202," ",D2202," ",F2202," ",H2202)</f>
        <v>Freighting goods Class II (1.305 to 1.74 tonnes) Petrol tonne.km</v>
      </c>
      <c r="L2202" s="125">
        <v>0.72057000000000004</v>
      </c>
      <c r="M2202" t="s">
        <v>1514</v>
      </c>
      <c r="N2202" t="s">
        <v>1509</v>
      </c>
      <c r="O2202">
        <v>2021</v>
      </c>
    </row>
    <row r="2203" spans="1:15" hidden="1">
      <c r="A2203" t="s">
        <v>497</v>
      </c>
      <c r="B2203" t="s">
        <v>5</v>
      </c>
      <c r="C2203" t="s">
        <v>221</v>
      </c>
      <c r="D2203" t="s">
        <v>1366</v>
      </c>
      <c r="F2203" t="s">
        <v>10</v>
      </c>
      <c r="G2203" t="s">
        <v>473</v>
      </c>
      <c r="H2203" t="s">
        <v>473</v>
      </c>
      <c r="I2203" t="s">
        <v>573</v>
      </c>
      <c r="J2203" t="str">
        <f t="shared" si="43"/>
        <v>Scope 3Freighting goodsVansClass II (1.305 to 1.74 tonnes)CNGkm</v>
      </c>
      <c r="K2203" t="str">
        <f t="shared" si="51"/>
        <v>Freighting goods Class II (1.305 to 1.74 tonnes) CNG km</v>
      </c>
      <c r="L2203" s="125"/>
      <c r="M2203" t="s">
        <v>1514</v>
      </c>
      <c r="N2203" t="s">
        <v>1509</v>
      </c>
      <c r="O2203">
        <v>2021</v>
      </c>
    </row>
    <row r="2204" spans="1:15" hidden="1">
      <c r="A2204" t="s">
        <v>497</v>
      </c>
      <c r="B2204" t="s">
        <v>5</v>
      </c>
      <c r="C2204" t="s">
        <v>221</v>
      </c>
      <c r="D2204" t="s">
        <v>1366</v>
      </c>
      <c r="F2204" t="s">
        <v>10</v>
      </c>
      <c r="G2204" t="s">
        <v>1353</v>
      </c>
      <c r="H2204" t="s">
        <v>1353</v>
      </c>
      <c r="I2204" t="s">
        <v>573</v>
      </c>
      <c r="J2204" t="str">
        <f t="shared" si="43"/>
        <v>Scope 3Freighting goodsVansClass II (1.305 to 1.74 tonnes)CNGmiles</v>
      </c>
      <c r="K2204" t="s">
        <v>918</v>
      </c>
      <c r="L2204" s="125"/>
      <c r="M2204" t="s">
        <v>1514</v>
      </c>
      <c r="N2204" t="s">
        <v>1509</v>
      </c>
      <c r="O2204">
        <v>2021</v>
      </c>
    </row>
    <row r="2205" spans="1:15">
      <c r="A2205" t="s">
        <v>497</v>
      </c>
      <c r="B2205" t="s">
        <v>5</v>
      </c>
      <c r="C2205" t="s">
        <v>221</v>
      </c>
      <c r="D2205" t="s">
        <v>1366</v>
      </c>
      <c r="F2205" t="s">
        <v>10</v>
      </c>
      <c r="G2205" t="s">
        <v>205</v>
      </c>
      <c r="H2205" t="s">
        <v>205</v>
      </c>
      <c r="I2205" t="s">
        <v>573</v>
      </c>
      <c r="J2205" t="str">
        <f t="shared" si="43"/>
        <v>Scope 3Freighting goodsVansClass II (1.305 to 1.74 tonnes)CNGtonne.km</v>
      </c>
      <c r="K2205" t="str">
        <f t="shared" ref="K2205:K2206" si="52">CONCATENATE(B2205," ",D2205," ",F2205," ",H2205)</f>
        <v>Freighting goods Class II (1.305 to 1.74 tonnes) CNG tonne.km</v>
      </c>
      <c r="L2205" s="125"/>
      <c r="M2205" t="s">
        <v>1514</v>
      </c>
      <c r="N2205" t="s">
        <v>1509</v>
      </c>
      <c r="O2205">
        <v>2021</v>
      </c>
    </row>
    <row r="2206" spans="1:15" hidden="1">
      <c r="A2206" t="s">
        <v>497</v>
      </c>
      <c r="B2206" t="s">
        <v>5</v>
      </c>
      <c r="C2206" t="s">
        <v>221</v>
      </c>
      <c r="D2206" t="s">
        <v>1366</v>
      </c>
      <c r="F2206" t="s">
        <v>12</v>
      </c>
      <c r="G2206" t="s">
        <v>473</v>
      </c>
      <c r="H2206" t="s">
        <v>473</v>
      </c>
      <c r="I2206" t="s">
        <v>573</v>
      </c>
      <c r="J2206" t="str">
        <f t="shared" si="43"/>
        <v>Scope 3Freighting goodsVansClass II (1.305 to 1.74 tonnes)LPGkm</v>
      </c>
      <c r="K2206" t="str">
        <f t="shared" si="52"/>
        <v>Freighting goods Class II (1.305 to 1.74 tonnes) LPG km</v>
      </c>
      <c r="L2206" s="125"/>
      <c r="M2206" t="s">
        <v>1514</v>
      </c>
      <c r="N2206" t="s">
        <v>1509</v>
      </c>
      <c r="O2206">
        <v>2021</v>
      </c>
    </row>
    <row r="2207" spans="1:15" hidden="1">
      <c r="A2207" t="s">
        <v>497</v>
      </c>
      <c r="B2207" t="s">
        <v>5</v>
      </c>
      <c r="C2207" t="s">
        <v>221</v>
      </c>
      <c r="D2207" t="s">
        <v>1366</v>
      </c>
      <c r="F2207" t="s">
        <v>12</v>
      </c>
      <c r="G2207" t="s">
        <v>1353</v>
      </c>
      <c r="H2207" t="s">
        <v>1353</v>
      </c>
      <c r="I2207" t="s">
        <v>573</v>
      </c>
      <c r="J2207" t="str">
        <f t="shared" si="43"/>
        <v>Scope 3Freighting goodsVansClass II (1.305 to 1.74 tonnes)LPGmiles</v>
      </c>
      <c r="K2207" t="s">
        <v>918</v>
      </c>
      <c r="L2207" s="125"/>
      <c r="M2207" t="s">
        <v>1514</v>
      </c>
      <c r="N2207" t="s">
        <v>1509</v>
      </c>
      <c r="O2207">
        <v>2021</v>
      </c>
    </row>
    <row r="2208" spans="1:15">
      <c r="A2208" t="s">
        <v>497</v>
      </c>
      <c r="B2208" t="s">
        <v>5</v>
      </c>
      <c r="C2208" t="s">
        <v>221</v>
      </c>
      <c r="D2208" t="s">
        <v>1366</v>
      </c>
      <c r="F2208" t="s">
        <v>12</v>
      </c>
      <c r="G2208" t="s">
        <v>205</v>
      </c>
      <c r="H2208" t="s">
        <v>205</v>
      </c>
      <c r="I2208" t="s">
        <v>573</v>
      </c>
      <c r="J2208" t="str">
        <f t="shared" si="43"/>
        <v>Scope 3Freighting goodsVansClass II (1.305 to 1.74 tonnes)LPGtonne.km</v>
      </c>
      <c r="K2208" t="str">
        <f t="shared" ref="K2208:K2209" si="53">CONCATENATE(B2208," ",D2208," ",F2208," ",H2208)</f>
        <v>Freighting goods Class II (1.305 to 1.74 tonnes) LPG tonne.km</v>
      </c>
      <c r="L2208" s="125"/>
      <c r="M2208" t="s">
        <v>1514</v>
      </c>
      <c r="N2208" t="s">
        <v>1509</v>
      </c>
      <c r="O2208">
        <v>2021</v>
      </c>
    </row>
    <row r="2209" spans="1:15" hidden="1">
      <c r="A2209" t="s">
        <v>497</v>
      </c>
      <c r="B2209" t="s">
        <v>5</v>
      </c>
      <c r="C2209" t="s">
        <v>221</v>
      </c>
      <c r="D2209" t="s">
        <v>1366</v>
      </c>
      <c r="F2209" t="s">
        <v>212</v>
      </c>
      <c r="G2209" t="s">
        <v>473</v>
      </c>
      <c r="H2209" t="s">
        <v>473</v>
      </c>
      <c r="I2209" t="s">
        <v>573</v>
      </c>
      <c r="J2209" t="str">
        <f t="shared" si="43"/>
        <v>Scope 3Freighting goodsVansClass II (1.305 to 1.74 tonnes)Unknownkm</v>
      </c>
      <c r="K2209" t="str">
        <f t="shared" si="53"/>
        <v>Freighting goods Class II (1.305 to 1.74 tonnes) Unknown km</v>
      </c>
      <c r="L2209" s="125"/>
      <c r="M2209" t="s">
        <v>1514</v>
      </c>
      <c r="N2209" t="s">
        <v>1509</v>
      </c>
      <c r="O2209">
        <v>2021</v>
      </c>
    </row>
    <row r="2210" spans="1:15" hidden="1">
      <c r="A2210" t="s">
        <v>497</v>
      </c>
      <c r="B2210" t="s">
        <v>5</v>
      </c>
      <c r="C2210" t="s">
        <v>221</v>
      </c>
      <c r="D2210" t="s">
        <v>1366</v>
      </c>
      <c r="F2210" t="s">
        <v>212</v>
      </c>
      <c r="G2210" t="s">
        <v>1353</v>
      </c>
      <c r="H2210" t="s">
        <v>1353</v>
      </c>
      <c r="I2210" t="s">
        <v>573</v>
      </c>
      <c r="J2210" t="str">
        <f t="shared" si="43"/>
        <v>Scope 3Freighting goodsVansClass II (1.305 to 1.74 tonnes)Unknownmiles</v>
      </c>
      <c r="K2210" t="s">
        <v>918</v>
      </c>
      <c r="L2210" s="125"/>
      <c r="M2210" t="s">
        <v>1514</v>
      </c>
      <c r="N2210" t="s">
        <v>1509</v>
      </c>
      <c r="O2210">
        <v>2021</v>
      </c>
    </row>
    <row r="2211" spans="1:15">
      <c r="A2211" t="s">
        <v>497</v>
      </c>
      <c r="B2211" t="s">
        <v>5</v>
      </c>
      <c r="C2211" t="s">
        <v>221</v>
      </c>
      <c r="D2211" t="s">
        <v>1366</v>
      </c>
      <c r="F2211" t="s">
        <v>212</v>
      </c>
      <c r="G2211" t="s">
        <v>205</v>
      </c>
      <c r="H2211" t="s">
        <v>205</v>
      </c>
      <c r="I2211" t="s">
        <v>573</v>
      </c>
      <c r="J2211" t="str">
        <f t="shared" si="43"/>
        <v>Scope 3Freighting goodsVansClass II (1.305 to 1.74 tonnes)Unknowntonne.km</v>
      </c>
      <c r="K2211" t="str">
        <f t="shared" ref="K2211:K2212" si="54">CONCATENATE(B2211," ",D2211," ",F2211," ",H2211)</f>
        <v>Freighting goods Class II (1.305 to 1.74 tonnes) Unknown tonne.km</v>
      </c>
      <c r="L2211" s="125"/>
      <c r="M2211" t="s">
        <v>1514</v>
      </c>
      <c r="N2211" t="s">
        <v>1509</v>
      </c>
      <c r="O2211">
        <v>2021</v>
      </c>
    </row>
    <row r="2212" spans="1:15" hidden="1">
      <c r="A2212" t="s">
        <v>497</v>
      </c>
      <c r="B2212" t="s">
        <v>5</v>
      </c>
      <c r="C2212" t="s">
        <v>221</v>
      </c>
      <c r="D2212" t="s">
        <v>1366</v>
      </c>
      <c r="F2212" t="s">
        <v>1354</v>
      </c>
      <c r="G2212" t="s">
        <v>473</v>
      </c>
      <c r="H2212" t="s">
        <v>473</v>
      </c>
      <c r="I2212" t="s">
        <v>573</v>
      </c>
      <c r="J2212" t="str">
        <f t="shared" si="43"/>
        <v>Scope 3Freighting goodsVansClass II (1.305 to 1.74 tonnes)Plug-in Hybrid Electric Vehiclekm</v>
      </c>
      <c r="K2212" t="str">
        <f t="shared" si="54"/>
        <v>Freighting goods Class II (1.305 to 1.74 tonnes) Plug-in Hybrid Electric Vehicle km</v>
      </c>
      <c r="L2212" s="125"/>
      <c r="M2212" t="s">
        <v>1514</v>
      </c>
      <c r="N2212" t="s">
        <v>1509</v>
      </c>
      <c r="O2212">
        <v>2021</v>
      </c>
    </row>
    <row r="2213" spans="1:15" hidden="1">
      <c r="A2213" t="s">
        <v>497</v>
      </c>
      <c r="B2213" t="s">
        <v>5</v>
      </c>
      <c r="C2213" t="s">
        <v>221</v>
      </c>
      <c r="D2213" t="s">
        <v>1366</v>
      </c>
      <c r="F2213" t="s">
        <v>1354</v>
      </c>
      <c r="G2213" t="s">
        <v>1353</v>
      </c>
      <c r="H2213" t="s">
        <v>1353</v>
      </c>
      <c r="I2213" t="s">
        <v>573</v>
      </c>
      <c r="J2213" t="str">
        <f t="shared" si="43"/>
        <v>Scope 3Freighting goodsVansClass II (1.305 to 1.74 tonnes)Plug-in Hybrid Electric Vehiclemiles</v>
      </c>
      <c r="K2213" t="s">
        <v>918</v>
      </c>
      <c r="L2213" s="125"/>
      <c r="M2213" t="s">
        <v>1514</v>
      </c>
      <c r="N2213" t="s">
        <v>1509</v>
      </c>
      <c r="O2213">
        <v>2021</v>
      </c>
    </row>
    <row r="2214" spans="1:15">
      <c r="A2214" t="s">
        <v>497</v>
      </c>
      <c r="B2214" t="s">
        <v>5</v>
      </c>
      <c r="C2214" t="s">
        <v>221</v>
      </c>
      <c r="D2214" t="s">
        <v>1366</v>
      </c>
      <c r="F2214" t="s">
        <v>1354</v>
      </c>
      <c r="G2214" t="s">
        <v>205</v>
      </c>
      <c r="H2214" t="s">
        <v>205</v>
      </c>
      <c r="I2214" t="s">
        <v>573</v>
      </c>
      <c r="J2214" t="str">
        <f t="shared" si="43"/>
        <v>Scope 3Freighting goodsVansClass II (1.305 to 1.74 tonnes)Plug-in Hybrid Electric Vehicletonne.km</v>
      </c>
      <c r="K2214" t="str">
        <f t="shared" ref="K2214:K2215" si="55">CONCATENATE(B2214," ",D2214," ",F2214," ",H2214)</f>
        <v>Freighting goods Class II (1.305 to 1.74 tonnes) Plug-in Hybrid Electric Vehicle tonne.km</v>
      </c>
      <c r="L2214" s="125"/>
      <c r="M2214" t="s">
        <v>1514</v>
      </c>
      <c r="N2214" t="s">
        <v>1509</v>
      </c>
      <c r="O2214">
        <v>2021</v>
      </c>
    </row>
    <row r="2215" spans="1:15" hidden="1">
      <c r="A2215" t="s">
        <v>497</v>
      </c>
      <c r="B2215" t="s">
        <v>5</v>
      </c>
      <c r="C2215" t="s">
        <v>221</v>
      </c>
      <c r="D2215" t="s">
        <v>1366</v>
      </c>
      <c r="F2215" t="s">
        <v>1355</v>
      </c>
      <c r="G2215" t="s">
        <v>473</v>
      </c>
      <c r="H2215" t="s">
        <v>473</v>
      </c>
      <c r="I2215" t="s">
        <v>573</v>
      </c>
      <c r="J2215" t="str">
        <f t="shared" si="43"/>
        <v>Scope 3Freighting goodsVansClass II (1.305 to 1.74 tonnes)Battery Electric Vehiclekm</v>
      </c>
      <c r="K2215" t="str">
        <f t="shared" si="55"/>
        <v>Freighting goods Class II (1.305 to 1.74 tonnes) Battery Electric Vehicle km</v>
      </c>
      <c r="L2215" s="125">
        <v>5.459E-2</v>
      </c>
      <c r="M2215" t="s">
        <v>1514</v>
      </c>
      <c r="N2215" t="s">
        <v>1509</v>
      </c>
      <c r="O2215">
        <v>2021</v>
      </c>
    </row>
    <row r="2216" spans="1:15" hidden="1">
      <c r="A2216" t="s">
        <v>497</v>
      </c>
      <c r="B2216" t="s">
        <v>5</v>
      </c>
      <c r="C2216" t="s">
        <v>221</v>
      </c>
      <c r="D2216" t="s">
        <v>1366</v>
      </c>
      <c r="F2216" t="s">
        <v>1355</v>
      </c>
      <c r="G2216" t="s">
        <v>1353</v>
      </c>
      <c r="H2216" t="s">
        <v>1353</v>
      </c>
      <c r="I2216" t="s">
        <v>573</v>
      </c>
      <c r="J2216" t="str">
        <f t="shared" si="43"/>
        <v>Scope 3Freighting goodsVansClass II (1.305 to 1.74 tonnes)Battery Electric Vehiclemiles</v>
      </c>
      <c r="K2216" t="s">
        <v>918</v>
      </c>
      <c r="L2216" s="125">
        <v>8.7870000000000004E-2</v>
      </c>
      <c r="M2216" t="s">
        <v>1514</v>
      </c>
      <c r="N2216" t="s">
        <v>1509</v>
      </c>
      <c r="O2216">
        <v>2021</v>
      </c>
    </row>
    <row r="2217" spans="1:15">
      <c r="A2217" t="s">
        <v>497</v>
      </c>
      <c r="B2217" t="s">
        <v>5</v>
      </c>
      <c r="C2217" t="s">
        <v>221</v>
      </c>
      <c r="D2217" t="s">
        <v>1366</v>
      </c>
      <c r="F2217" t="s">
        <v>1355</v>
      </c>
      <c r="G2217" t="s">
        <v>205</v>
      </c>
      <c r="H2217" t="s">
        <v>205</v>
      </c>
      <c r="I2217" t="s">
        <v>573</v>
      </c>
      <c r="J2217" t="str">
        <f t="shared" si="43"/>
        <v>Scope 3Freighting goodsVansClass II (1.305 to 1.74 tonnes)Battery Electric Vehicletonne.km</v>
      </c>
      <c r="K2217" t="str">
        <f t="shared" ref="K2217:K2218" si="56">CONCATENATE(B2217," ",D2217," ",F2217," ",H2217)</f>
        <v>Freighting goods Class II (1.305 to 1.74 tonnes) Battery Electric Vehicle tonne.km</v>
      </c>
      <c r="L2217" s="125">
        <v>0.24576000000000001</v>
      </c>
      <c r="M2217" t="s">
        <v>1514</v>
      </c>
      <c r="N2217" t="s">
        <v>1509</v>
      </c>
      <c r="O2217">
        <v>2021</v>
      </c>
    </row>
    <row r="2218" spans="1:15" hidden="1">
      <c r="A2218" t="s">
        <v>497</v>
      </c>
      <c r="B2218" t="s">
        <v>5</v>
      </c>
      <c r="C2218" t="s">
        <v>221</v>
      </c>
      <c r="D2218" t="s">
        <v>1367</v>
      </c>
      <c r="F2218" t="s">
        <v>142</v>
      </c>
      <c r="G2218" t="s">
        <v>473</v>
      </c>
      <c r="H2218" t="s">
        <v>473</v>
      </c>
      <c r="I2218" t="s">
        <v>573</v>
      </c>
      <c r="J2218" t="str">
        <f t="shared" si="43"/>
        <v>Scope 3Freighting goodsVansClass III (1.74 to 3.5 tonnes)Dieselkm</v>
      </c>
      <c r="K2218" t="str">
        <f t="shared" si="56"/>
        <v>Freighting goods Class III (1.74 to 3.5 tonnes) Diesel km</v>
      </c>
      <c r="L2218" s="125">
        <v>0.26529000000000003</v>
      </c>
      <c r="M2218" t="s">
        <v>1514</v>
      </c>
      <c r="N2218" t="s">
        <v>1509</v>
      </c>
      <c r="O2218">
        <v>2021</v>
      </c>
    </row>
    <row r="2219" spans="1:15" hidden="1">
      <c r="A2219" t="s">
        <v>497</v>
      </c>
      <c r="B2219" t="s">
        <v>5</v>
      </c>
      <c r="C2219" t="s">
        <v>221</v>
      </c>
      <c r="D2219" t="s">
        <v>1367</v>
      </c>
      <c r="F2219" t="s">
        <v>142</v>
      </c>
      <c r="G2219" t="s">
        <v>1353</v>
      </c>
      <c r="H2219" t="s">
        <v>1353</v>
      </c>
      <c r="I2219" t="s">
        <v>573</v>
      </c>
      <c r="J2219" t="str">
        <f t="shared" si="43"/>
        <v>Scope 3Freighting goodsVansClass III (1.74 to 3.5 tonnes)Dieselmiles</v>
      </c>
      <c r="K2219" t="s">
        <v>920</v>
      </c>
      <c r="L2219" s="125">
        <v>0.42695</v>
      </c>
      <c r="M2219" t="s">
        <v>1514</v>
      </c>
      <c r="N2219" t="s">
        <v>1509</v>
      </c>
      <c r="O2219">
        <v>2021</v>
      </c>
    </row>
    <row r="2220" spans="1:15">
      <c r="A2220" t="s">
        <v>497</v>
      </c>
      <c r="B2220" t="s">
        <v>5</v>
      </c>
      <c r="C2220" t="s">
        <v>221</v>
      </c>
      <c r="D2220" t="s">
        <v>1367</v>
      </c>
      <c r="F2220" t="s">
        <v>142</v>
      </c>
      <c r="G2220" t="s">
        <v>205</v>
      </c>
      <c r="H2220" t="s">
        <v>205</v>
      </c>
      <c r="I2220" t="s">
        <v>573</v>
      </c>
      <c r="J2220" t="str">
        <f t="shared" si="43"/>
        <v>Scope 3Freighting goodsVansClass III (1.74 to 3.5 tonnes)Dieseltonne.km</v>
      </c>
      <c r="K2220" t="str">
        <f t="shared" ref="K2220:K2221" si="57">CONCATENATE(B2220," ",D2220," ",F2220," ",H2220)</f>
        <v>Freighting goods Class III (1.74 to 3.5 tonnes) Diesel tonne.km</v>
      </c>
      <c r="L2220" s="125">
        <v>0.59231999999999996</v>
      </c>
      <c r="M2220" t="s">
        <v>1514</v>
      </c>
      <c r="N2220" t="s">
        <v>1509</v>
      </c>
      <c r="O2220">
        <v>2021</v>
      </c>
    </row>
    <row r="2221" spans="1:15" hidden="1">
      <c r="A2221" t="s">
        <v>497</v>
      </c>
      <c r="B2221" t="s">
        <v>5</v>
      </c>
      <c r="C2221" t="s">
        <v>221</v>
      </c>
      <c r="D2221" t="s">
        <v>1367</v>
      </c>
      <c r="F2221" t="s">
        <v>211</v>
      </c>
      <c r="G2221" t="s">
        <v>473</v>
      </c>
      <c r="H2221" t="s">
        <v>473</v>
      </c>
      <c r="I2221" t="s">
        <v>573</v>
      </c>
      <c r="J2221" t="str">
        <f t="shared" si="43"/>
        <v>Scope 3Freighting goodsVansClass III (1.74 to 3.5 tonnes)Petrolkm</v>
      </c>
      <c r="K2221" t="str">
        <f t="shared" si="57"/>
        <v>Freighting goods Class III (1.74 to 3.5 tonnes) Petrol km</v>
      </c>
      <c r="L2221" s="125">
        <v>0.31306</v>
      </c>
      <c r="M2221" t="s">
        <v>1514</v>
      </c>
      <c r="N2221" t="s">
        <v>1509</v>
      </c>
      <c r="O2221">
        <v>2021</v>
      </c>
    </row>
    <row r="2222" spans="1:15" hidden="1">
      <c r="A2222" t="s">
        <v>497</v>
      </c>
      <c r="B2222" t="s">
        <v>5</v>
      </c>
      <c r="C2222" t="s">
        <v>221</v>
      </c>
      <c r="D2222" t="s">
        <v>1367</v>
      </c>
      <c r="F2222" t="s">
        <v>211</v>
      </c>
      <c r="G2222" t="s">
        <v>1353</v>
      </c>
      <c r="H2222" t="s">
        <v>1353</v>
      </c>
      <c r="I2222" t="s">
        <v>573</v>
      </c>
      <c r="J2222" t="str">
        <f t="shared" si="43"/>
        <v>Scope 3Freighting goodsVansClass III (1.74 to 3.5 tonnes)Petrolmiles</v>
      </c>
      <c r="K2222" t="s">
        <v>920</v>
      </c>
      <c r="L2222" s="125">
        <v>0.50383</v>
      </c>
      <c r="M2222" t="s">
        <v>1514</v>
      </c>
      <c r="N2222" t="s">
        <v>1509</v>
      </c>
      <c r="O2222">
        <v>2021</v>
      </c>
    </row>
    <row r="2223" spans="1:15">
      <c r="A2223" t="s">
        <v>497</v>
      </c>
      <c r="B2223" t="s">
        <v>5</v>
      </c>
      <c r="C2223" t="s">
        <v>221</v>
      </c>
      <c r="D2223" t="s">
        <v>1367</v>
      </c>
      <c r="F2223" t="s">
        <v>211</v>
      </c>
      <c r="G2223" t="s">
        <v>205</v>
      </c>
      <c r="H2223" t="s">
        <v>205</v>
      </c>
      <c r="I2223" t="s">
        <v>573</v>
      </c>
      <c r="J2223" t="str">
        <f t="shared" si="43"/>
        <v>Scope 3Freighting goodsVansClass III (1.74 to 3.5 tonnes)Petroltonne.km</v>
      </c>
      <c r="K2223" t="str">
        <f t="shared" ref="K2223:K2224" si="58">CONCATENATE(B2223," ",D2223," ",F2223," ",H2223)</f>
        <v>Freighting goods Class III (1.74 to 3.5 tonnes) Petrol tonne.km</v>
      </c>
      <c r="L2223" s="125">
        <v>0.77568999999999999</v>
      </c>
      <c r="M2223" t="s">
        <v>1514</v>
      </c>
      <c r="N2223" t="s">
        <v>1509</v>
      </c>
      <c r="O2223">
        <v>2021</v>
      </c>
    </row>
    <row r="2224" spans="1:15" hidden="1">
      <c r="A2224" t="s">
        <v>497</v>
      </c>
      <c r="B2224" t="s">
        <v>5</v>
      </c>
      <c r="C2224" t="s">
        <v>221</v>
      </c>
      <c r="D2224" t="s">
        <v>1367</v>
      </c>
      <c r="F2224" t="s">
        <v>10</v>
      </c>
      <c r="G2224" t="s">
        <v>473</v>
      </c>
      <c r="H2224" t="s">
        <v>473</v>
      </c>
      <c r="I2224" t="s">
        <v>573</v>
      </c>
      <c r="J2224" t="str">
        <f t="shared" si="43"/>
        <v>Scope 3Freighting goodsVansClass III (1.74 to 3.5 tonnes)CNGkm</v>
      </c>
      <c r="K2224" t="str">
        <f t="shared" si="58"/>
        <v>Freighting goods Class III (1.74 to 3.5 tonnes) CNG km</v>
      </c>
      <c r="L2224" s="125"/>
      <c r="M2224" t="s">
        <v>1514</v>
      </c>
      <c r="N2224" t="s">
        <v>1509</v>
      </c>
      <c r="O2224">
        <v>2021</v>
      </c>
    </row>
    <row r="2225" spans="1:15" hidden="1">
      <c r="A2225" t="s">
        <v>497</v>
      </c>
      <c r="B2225" t="s">
        <v>5</v>
      </c>
      <c r="C2225" t="s">
        <v>221</v>
      </c>
      <c r="D2225" t="s">
        <v>1367</v>
      </c>
      <c r="F2225" t="s">
        <v>10</v>
      </c>
      <c r="G2225" t="s">
        <v>1353</v>
      </c>
      <c r="H2225" t="s">
        <v>1353</v>
      </c>
      <c r="I2225" t="s">
        <v>573</v>
      </c>
      <c r="J2225" t="str">
        <f t="shared" si="43"/>
        <v>Scope 3Freighting goodsVansClass III (1.74 to 3.5 tonnes)CNGmiles</v>
      </c>
      <c r="K2225" t="s">
        <v>920</v>
      </c>
      <c r="L2225" s="125"/>
      <c r="M2225" t="s">
        <v>1514</v>
      </c>
      <c r="N2225" t="s">
        <v>1509</v>
      </c>
      <c r="O2225">
        <v>2021</v>
      </c>
    </row>
    <row r="2226" spans="1:15">
      <c r="A2226" t="s">
        <v>497</v>
      </c>
      <c r="B2226" t="s">
        <v>5</v>
      </c>
      <c r="C2226" t="s">
        <v>221</v>
      </c>
      <c r="D2226" t="s">
        <v>1367</v>
      </c>
      <c r="F2226" t="s">
        <v>10</v>
      </c>
      <c r="G2226" t="s">
        <v>205</v>
      </c>
      <c r="H2226" t="s">
        <v>205</v>
      </c>
      <c r="I2226" t="s">
        <v>573</v>
      </c>
      <c r="J2226" t="str">
        <f t="shared" si="43"/>
        <v>Scope 3Freighting goodsVansClass III (1.74 to 3.5 tonnes)CNGtonne.km</v>
      </c>
      <c r="K2226" t="str">
        <f t="shared" ref="K2226:K2227" si="59">CONCATENATE(B2226," ",D2226," ",F2226," ",H2226)</f>
        <v>Freighting goods Class III (1.74 to 3.5 tonnes) CNG tonne.km</v>
      </c>
      <c r="L2226" s="125"/>
      <c r="M2226" t="s">
        <v>1514</v>
      </c>
      <c r="N2226" t="s">
        <v>1509</v>
      </c>
      <c r="O2226">
        <v>2021</v>
      </c>
    </row>
    <row r="2227" spans="1:15" hidden="1">
      <c r="A2227" t="s">
        <v>497</v>
      </c>
      <c r="B2227" t="s">
        <v>5</v>
      </c>
      <c r="C2227" t="s">
        <v>221</v>
      </c>
      <c r="D2227" t="s">
        <v>1367</v>
      </c>
      <c r="F2227" t="s">
        <v>12</v>
      </c>
      <c r="G2227" t="s">
        <v>473</v>
      </c>
      <c r="H2227" t="s">
        <v>473</v>
      </c>
      <c r="I2227" t="s">
        <v>573</v>
      </c>
      <c r="J2227" t="str">
        <f t="shared" si="43"/>
        <v>Scope 3Freighting goodsVansClass III (1.74 to 3.5 tonnes)LPGkm</v>
      </c>
      <c r="K2227" t="str">
        <f t="shared" si="59"/>
        <v>Freighting goods Class III (1.74 to 3.5 tonnes) LPG km</v>
      </c>
      <c r="L2227" s="125"/>
      <c r="M2227" t="s">
        <v>1514</v>
      </c>
      <c r="N2227" t="s">
        <v>1509</v>
      </c>
      <c r="O2227">
        <v>2021</v>
      </c>
    </row>
    <row r="2228" spans="1:15" hidden="1">
      <c r="A2228" t="s">
        <v>497</v>
      </c>
      <c r="B2228" t="s">
        <v>5</v>
      </c>
      <c r="C2228" t="s">
        <v>221</v>
      </c>
      <c r="D2228" t="s">
        <v>1367</v>
      </c>
      <c r="F2228" t="s">
        <v>12</v>
      </c>
      <c r="G2228" t="s">
        <v>1353</v>
      </c>
      <c r="H2228" t="s">
        <v>1353</v>
      </c>
      <c r="I2228" t="s">
        <v>573</v>
      </c>
      <c r="J2228" t="str">
        <f t="shared" si="43"/>
        <v>Scope 3Freighting goodsVansClass III (1.74 to 3.5 tonnes)LPGmiles</v>
      </c>
      <c r="K2228" t="s">
        <v>920</v>
      </c>
      <c r="L2228" s="125"/>
      <c r="M2228" t="s">
        <v>1514</v>
      </c>
      <c r="N2228" t="s">
        <v>1509</v>
      </c>
      <c r="O2228">
        <v>2021</v>
      </c>
    </row>
    <row r="2229" spans="1:15">
      <c r="A2229" t="s">
        <v>497</v>
      </c>
      <c r="B2229" t="s">
        <v>5</v>
      </c>
      <c r="C2229" t="s">
        <v>221</v>
      </c>
      <c r="D2229" t="s">
        <v>1367</v>
      </c>
      <c r="F2229" t="s">
        <v>12</v>
      </c>
      <c r="G2229" t="s">
        <v>205</v>
      </c>
      <c r="H2229" t="s">
        <v>205</v>
      </c>
      <c r="I2229" t="s">
        <v>573</v>
      </c>
      <c r="J2229" t="str">
        <f t="shared" si="43"/>
        <v>Scope 3Freighting goodsVansClass III (1.74 to 3.5 tonnes)LPGtonne.km</v>
      </c>
      <c r="K2229" t="str">
        <f t="shared" ref="K2229:K2230" si="60">CONCATENATE(B2229," ",D2229," ",F2229," ",H2229)</f>
        <v>Freighting goods Class III (1.74 to 3.5 tonnes) LPG tonne.km</v>
      </c>
      <c r="L2229" s="125"/>
      <c r="M2229" t="s">
        <v>1514</v>
      </c>
      <c r="N2229" t="s">
        <v>1509</v>
      </c>
      <c r="O2229">
        <v>2021</v>
      </c>
    </row>
    <row r="2230" spans="1:15" hidden="1">
      <c r="A2230" t="s">
        <v>497</v>
      </c>
      <c r="B2230" t="s">
        <v>5</v>
      </c>
      <c r="C2230" t="s">
        <v>221</v>
      </c>
      <c r="D2230" t="s">
        <v>1367</v>
      </c>
      <c r="F2230" t="s">
        <v>212</v>
      </c>
      <c r="G2230" t="s">
        <v>473</v>
      </c>
      <c r="H2230" t="s">
        <v>473</v>
      </c>
      <c r="I2230" t="s">
        <v>573</v>
      </c>
      <c r="J2230" t="str">
        <f t="shared" si="43"/>
        <v>Scope 3Freighting goodsVansClass III (1.74 to 3.5 tonnes)Unknownkm</v>
      </c>
      <c r="K2230" t="str">
        <f t="shared" si="60"/>
        <v>Freighting goods Class III (1.74 to 3.5 tonnes) Unknown km</v>
      </c>
      <c r="L2230" s="125"/>
      <c r="M2230" t="s">
        <v>1514</v>
      </c>
      <c r="N2230" t="s">
        <v>1509</v>
      </c>
      <c r="O2230">
        <v>2021</v>
      </c>
    </row>
    <row r="2231" spans="1:15" hidden="1">
      <c r="A2231" t="s">
        <v>497</v>
      </c>
      <c r="B2231" t="s">
        <v>5</v>
      </c>
      <c r="C2231" t="s">
        <v>221</v>
      </c>
      <c r="D2231" t="s">
        <v>1367</v>
      </c>
      <c r="F2231" t="s">
        <v>212</v>
      </c>
      <c r="G2231" t="s">
        <v>1353</v>
      </c>
      <c r="H2231" t="s">
        <v>1353</v>
      </c>
      <c r="I2231" t="s">
        <v>573</v>
      </c>
      <c r="J2231" t="str">
        <f t="shared" si="43"/>
        <v>Scope 3Freighting goodsVansClass III (1.74 to 3.5 tonnes)Unknownmiles</v>
      </c>
      <c r="K2231" t="s">
        <v>920</v>
      </c>
      <c r="L2231" s="125"/>
      <c r="M2231" t="s">
        <v>1514</v>
      </c>
      <c r="N2231" t="s">
        <v>1509</v>
      </c>
      <c r="O2231">
        <v>2021</v>
      </c>
    </row>
    <row r="2232" spans="1:15">
      <c r="A2232" t="s">
        <v>497</v>
      </c>
      <c r="B2232" t="s">
        <v>5</v>
      </c>
      <c r="C2232" t="s">
        <v>221</v>
      </c>
      <c r="D2232" t="s">
        <v>1367</v>
      </c>
      <c r="F2232" t="s">
        <v>212</v>
      </c>
      <c r="G2232" t="s">
        <v>205</v>
      </c>
      <c r="H2232" t="s">
        <v>205</v>
      </c>
      <c r="I2232" t="s">
        <v>573</v>
      </c>
      <c r="J2232" t="str">
        <f t="shared" si="43"/>
        <v>Scope 3Freighting goodsVansClass III (1.74 to 3.5 tonnes)Unknowntonne.km</v>
      </c>
      <c r="K2232" t="str">
        <f t="shared" ref="K2232:K2233" si="61">CONCATENATE(B2232," ",D2232," ",F2232," ",H2232)</f>
        <v>Freighting goods Class III (1.74 to 3.5 tonnes) Unknown tonne.km</v>
      </c>
      <c r="L2232" s="125"/>
      <c r="M2232" t="s">
        <v>1514</v>
      </c>
      <c r="N2232" t="s">
        <v>1509</v>
      </c>
      <c r="O2232">
        <v>2021</v>
      </c>
    </row>
    <row r="2233" spans="1:15" hidden="1">
      <c r="A2233" t="s">
        <v>497</v>
      </c>
      <c r="B2233" t="s">
        <v>5</v>
      </c>
      <c r="C2233" t="s">
        <v>221</v>
      </c>
      <c r="D2233" t="s">
        <v>1367</v>
      </c>
      <c r="F2233" t="s">
        <v>1354</v>
      </c>
      <c r="G2233" t="s">
        <v>473</v>
      </c>
      <c r="H2233" t="s">
        <v>473</v>
      </c>
      <c r="I2233" t="s">
        <v>573</v>
      </c>
      <c r="J2233" t="str">
        <f t="shared" si="43"/>
        <v>Scope 3Freighting goodsVansClass III (1.74 to 3.5 tonnes)Plug-in Hybrid Electric Vehiclekm</v>
      </c>
      <c r="K2233" t="str">
        <f t="shared" si="61"/>
        <v>Freighting goods Class III (1.74 to 3.5 tonnes) Plug-in Hybrid Electric Vehicle km</v>
      </c>
      <c r="L2233" s="125"/>
      <c r="M2233" t="s">
        <v>1514</v>
      </c>
      <c r="N2233" t="s">
        <v>1509</v>
      </c>
      <c r="O2233">
        <v>2021</v>
      </c>
    </row>
    <row r="2234" spans="1:15" hidden="1">
      <c r="A2234" t="s">
        <v>497</v>
      </c>
      <c r="B2234" t="s">
        <v>5</v>
      </c>
      <c r="C2234" t="s">
        <v>221</v>
      </c>
      <c r="D2234" t="s">
        <v>1367</v>
      </c>
      <c r="F2234" t="s">
        <v>1354</v>
      </c>
      <c r="G2234" t="s">
        <v>1353</v>
      </c>
      <c r="H2234" t="s">
        <v>1353</v>
      </c>
      <c r="I2234" t="s">
        <v>573</v>
      </c>
      <c r="J2234" t="str">
        <f t="shared" si="43"/>
        <v>Scope 3Freighting goodsVansClass III (1.74 to 3.5 tonnes)Plug-in Hybrid Electric Vehiclemiles</v>
      </c>
      <c r="K2234" t="s">
        <v>920</v>
      </c>
      <c r="L2234" s="125"/>
      <c r="M2234" t="s">
        <v>1514</v>
      </c>
      <c r="N2234" t="s">
        <v>1509</v>
      </c>
      <c r="O2234">
        <v>2021</v>
      </c>
    </row>
    <row r="2235" spans="1:15">
      <c r="A2235" t="s">
        <v>497</v>
      </c>
      <c r="B2235" t="s">
        <v>5</v>
      </c>
      <c r="C2235" t="s">
        <v>221</v>
      </c>
      <c r="D2235" t="s">
        <v>1367</v>
      </c>
      <c r="F2235" t="s">
        <v>1354</v>
      </c>
      <c r="G2235" t="s">
        <v>205</v>
      </c>
      <c r="H2235" t="s">
        <v>205</v>
      </c>
      <c r="I2235" t="s">
        <v>573</v>
      </c>
      <c r="J2235" t="str">
        <f t="shared" si="43"/>
        <v>Scope 3Freighting goodsVansClass III (1.74 to 3.5 tonnes)Plug-in Hybrid Electric Vehicletonne.km</v>
      </c>
      <c r="K2235" t="str">
        <f t="shared" ref="K2235:K2236" si="62">CONCATENATE(B2235," ",D2235," ",F2235," ",H2235)</f>
        <v>Freighting goods Class III (1.74 to 3.5 tonnes) Plug-in Hybrid Electric Vehicle tonne.km</v>
      </c>
      <c r="L2235" s="125"/>
      <c r="M2235" t="s">
        <v>1514</v>
      </c>
      <c r="N2235" t="s">
        <v>1509</v>
      </c>
      <c r="O2235">
        <v>2021</v>
      </c>
    </row>
    <row r="2236" spans="1:15" hidden="1">
      <c r="A2236" t="s">
        <v>497</v>
      </c>
      <c r="B2236" t="s">
        <v>5</v>
      </c>
      <c r="C2236" t="s">
        <v>221</v>
      </c>
      <c r="D2236" t="s">
        <v>1367</v>
      </c>
      <c r="F2236" t="s">
        <v>1355</v>
      </c>
      <c r="G2236" t="s">
        <v>473</v>
      </c>
      <c r="H2236" t="s">
        <v>473</v>
      </c>
      <c r="I2236" t="s">
        <v>573</v>
      </c>
      <c r="J2236" t="str">
        <f t="shared" si="43"/>
        <v>Scope 3Freighting goodsVansClass III (1.74 to 3.5 tonnes)Battery Electric Vehiclekm</v>
      </c>
      <c r="K2236" t="str">
        <f t="shared" si="62"/>
        <v>Freighting goods Class III (1.74 to 3.5 tonnes) Battery Electric Vehicle km</v>
      </c>
      <c r="L2236" s="125">
        <v>7.6600000000000001E-2</v>
      </c>
      <c r="M2236" t="s">
        <v>1514</v>
      </c>
      <c r="N2236" t="s">
        <v>1509</v>
      </c>
      <c r="O2236">
        <v>2021</v>
      </c>
    </row>
    <row r="2237" spans="1:15" hidden="1">
      <c r="A2237" t="s">
        <v>497</v>
      </c>
      <c r="B2237" t="s">
        <v>5</v>
      </c>
      <c r="C2237" t="s">
        <v>221</v>
      </c>
      <c r="D2237" t="s">
        <v>1367</v>
      </c>
      <c r="F2237" t="s">
        <v>1355</v>
      </c>
      <c r="G2237" t="s">
        <v>1353</v>
      </c>
      <c r="H2237" t="s">
        <v>1353</v>
      </c>
      <c r="I2237" t="s">
        <v>573</v>
      </c>
      <c r="J2237" t="str">
        <f t="shared" si="43"/>
        <v>Scope 3Freighting goodsVansClass III (1.74 to 3.5 tonnes)Battery Electric Vehiclemiles</v>
      </c>
      <c r="K2237" t="s">
        <v>920</v>
      </c>
      <c r="L2237" s="125">
        <v>0.12327</v>
      </c>
      <c r="M2237" t="s">
        <v>1514</v>
      </c>
      <c r="N2237" t="s">
        <v>1509</v>
      </c>
      <c r="O2237">
        <v>2021</v>
      </c>
    </row>
    <row r="2238" spans="1:15">
      <c r="A2238" t="s">
        <v>497</v>
      </c>
      <c r="B2238" t="s">
        <v>5</v>
      </c>
      <c r="C2238" t="s">
        <v>221</v>
      </c>
      <c r="D2238" t="s">
        <v>1367</v>
      </c>
      <c r="F2238" t="s">
        <v>1355</v>
      </c>
      <c r="G2238" t="s">
        <v>205</v>
      </c>
      <c r="H2238" t="s">
        <v>205</v>
      </c>
      <c r="I2238" t="s">
        <v>573</v>
      </c>
      <c r="J2238" t="str">
        <f t="shared" si="43"/>
        <v>Scope 3Freighting goodsVansClass III (1.74 to 3.5 tonnes)Battery Electric Vehicletonne.km</v>
      </c>
      <c r="K2238" t="str">
        <f t="shared" ref="K2238:K2239" si="63">CONCATENATE(B2238," ",D2238," ",F2238," ",H2238)</f>
        <v>Freighting goods Class III (1.74 to 3.5 tonnes) Battery Electric Vehicle tonne.km</v>
      </c>
      <c r="L2238" s="125">
        <v>0.22935</v>
      </c>
      <c r="M2238" t="s">
        <v>1514</v>
      </c>
      <c r="N2238" t="s">
        <v>1509</v>
      </c>
      <c r="O2238">
        <v>2021</v>
      </c>
    </row>
    <row r="2239" spans="1:15" hidden="1">
      <c r="A2239" t="s">
        <v>497</v>
      </c>
      <c r="B2239" t="s">
        <v>5</v>
      </c>
      <c r="C2239" t="s">
        <v>221</v>
      </c>
      <c r="D2239" t="s">
        <v>1368</v>
      </c>
      <c r="F2239" t="s">
        <v>142</v>
      </c>
      <c r="G2239" t="s">
        <v>473</v>
      </c>
      <c r="H2239" t="s">
        <v>473</v>
      </c>
      <c r="I2239" t="s">
        <v>573</v>
      </c>
      <c r="J2239" t="str">
        <f t="shared" si="43"/>
        <v>Scope 3Freighting goodsVansAverage (up to 3.5 tonnes)Dieselkm</v>
      </c>
      <c r="K2239" t="str">
        <f t="shared" si="63"/>
        <v>Freighting goods Average (up to 3.5 tonnes) Diesel km</v>
      </c>
      <c r="L2239" s="125">
        <v>0.24116000000000001</v>
      </c>
      <c r="M2239" t="s">
        <v>1514</v>
      </c>
      <c r="N2239" t="s">
        <v>1509</v>
      </c>
      <c r="O2239">
        <v>2021</v>
      </c>
    </row>
    <row r="2240" spans="1:15" hidden="1">
      <c r="A2240" t="s">
        <v>497</v>
      </c>
      <c r="B2240" t="s">
        <v>5</v>
      </c>
      <c r="C2240" t="s">
        <v>221</v>
      </c>
      <c r="D2240" t="s">
        <v>1368</v>
      </c>
      <c r="F2240" t="s">
        <v>142</v>
      </c>
      <c r="G2240" t="s">
        <v>1353</v>
      </c>
      <c r="H2240" t="s">
        <v>1353</v>
      </c>
      <c r="I2240" t="s">
        <v>573</v>
      </c>
      <c r="J2240" t="str">
        <f t="shared" si="43"/>
        <v>Scope 3Freighting goodsVansAverage (up to 3.5 tonnes)Dieselmiles</v>
      </c>
      <c r="K2240" t="s">
        <v>922</v>
      </c>
      <c r="L2240" s="125">
        <v>0.38811000000000001</v>
      </c>
      <c r="M2240" t="s">
        <v>1514</v>
      </c>
      <c r="N2240" t="s">
        <v>1509</v>
      </c>
      <c r="O2240">
        <v>2021</v>
      </c>
    </row>
    <row r="2241" spans="1:15">
      <c r="A2241" t="s">
        <v>497</v>
      </c>
      <c r="B2241" t="s">
        <v>5</v>
      </c>
      <c r="C2241" t="s">
        <v>221</v>
      </c>
      <c r="D2241" t="s">
        <v>1368</v>
      </c>
      <c r="F2241" t="s">
        <v>142</v>
      </c>
      <c r="G2241" t="s">
        <v>205</v>
      </c>
      <c r="H2241" t="s">
        <v>205</v>
      </c>
      <c r="I2241" t="s">
        <v>573</v>
      </c>
      <c r="J2241" t="str">
        <f t="shared" si="43"/>
        <v>Scope 3Freighting goodsVansAverage (up to 3.5 tonnes)Dieseltonne.km</v>
      </c>
      <c r="K2241" t="str">
        <f t="shared" ref="K2241:K2242" si="64">CONCATENATE(B2241," ",D2241," ",F2241," ",H2241)</f>
        <v>Freighting goods Average (up to 3.5 tonnes) Diesel tonne.km</v>
      </c>
      <c r="L2241" s="125">
        <v>0.60260999999999998</v>
      </c>
      <c r="M2241" t="s">
        <v>1514</v>
      </c>
      <c r="N2241" t="s">
        <v>1509</v>
      </c>
      <c r="O2241">
        <v>2021</v>
      </c>
    </row>
    <row r="2242" spans="1:15" hidden="1">
      <c r="A2242" t="s">
        <v>497</v>
      </c>
      <c r="B2242" t="s">
        <v>5</v>
      </c>
      <c r="C2242" t="s">
        <v>221</v>
      </c>
      <c r="D2242" t="s">
        <v>1368</v>
      </c>
      <c r="F2242" t="s">
        <v>211</v>
      </c>
      <c r="G2242" t="s">
        <v>473</v>
      </c>
      <c r="H2242" t="s">
        <v>473</v>
      </c>
      <c r="I2242" t="s">
        <v>573</v>
      </c>
      <c r="J2242" t="str">
        <f t="shared" si="43"/>
        <v>Scope 3Freighting goodsVansAverage (up to 3.5 tonnes)Petrolkm</v>
      </c>
      <c r="K2242" t="str">
        <f t="shared" si="64"/>
        <v>Freighting goods Average (up to 3.5 tonnes) Petrol km</v>
      </c>
      <c r="L2242" s="125">
        <v>0.21046999999999999</v>
      </c>
      <c r="M2242" t="s">
        <v>1514</v>
      </c>
      <c r="N2242" t="s">
        <v>1509</v>
      </c>
      <c r="O2242">
        <v>2021</v>
      </c>
    </row>
    <row r="2243" spans="1:15" hidden="1">
      <c r="A2243" t="s">
        <v>497</v>
      </c>
      <c r="B2243" t="s">
        <v>5</v>
      </c>
      <c r="C2243" t="s">
        <v>221</v>
      </c>
      <c r="D2243" t="s">
        <v>1368</v>
      </c>
      <c r="F2243" t="s">
        <v>211</v>
      </c>
      <c r="G2243" t="s">
        <v>1353</v>
      </c>
      <c r="H2243" t="s">
        <v>1353</v>
      </c>
      <c r="I2243" t="s">
        <v>573</v>
      </c>
      <c r="J2243" t="str">
        <f t="shared" ref="J2243:J2306" si="65">CONCATENATE(A2243,B2243,C2243,D2243,E2243,F2243,G2243)</f>
        <v>Scope 3Freighting goodsVansAverage (up to 3.5 tonnes)Petrolmiles</v>
      </c>
      <c r="K2243" t="s">
        <v>922</v>
      </c>
      <c r="L2243" s="125">
        <v>0.33872999999999998</v>
      </c>
      <c r="M2243" t="s">
        <v>1514</v>
      </c>
      <c r="N2243" t="s">
        <v>1509</v>
      </c>
      <c r="O2243">
        <v>2021</v>
      </c>
    </row>
    <row r="2244" spans="1:15">
      <c r="A2244" t="s">
        <v>497</v>
      </c>
      <c r="B2244" t="s">
        <v>5</v>
      </c>
      <c r="C2244" t="s">
        <v>221</v>
      </c>
      <c r="D2244" t="s">
        <v>1368</v>
      </c>
      <c r="F2244" t="s">
        <v>211</v>
      </c>
      <c r="G2244" t="s">
        <v>205</v>
      </c>
      <c r="H2244" t="s">
        <v>205</v>
      </c>
      <c r="I2244" t="s">
        <v>573</v>
      </c>
      <c r="J2244" t="str">
        <f t="shared" si="65"/>
        <v>Scope 3Freighting goodsVansAverage (up to 3.5 tonnes)Petroltonne.km</v>
      </c>
      <c r="K2244" t="str">
        <f t="shared" ref="K2244:K2245" si="66">CONCATENATE(B2244," ",D2244," ",F2244," ",H2244)</f>
        <v>Freighting goods Average (up to 3.5 tonnes) Petrol tonne.km</v>
      </c>
      <c r="L2244" s="125">
        <v>0.71914999999999996</v>
      </c>
      <c r="M2244" t="s">
        <v>1514</v>
      </c>
      <c r="N2244" t="s">
        <v>1509</v>
      </c>
      <c r="O2244">
        <v>2021</v>
      </c>
    </row>
    <row r="2245" spans="1:15" hidden="1">
      <c r="A2245" t="s">
        <v>497</v>
      </c>
      <c r="B2245" t="s">
        <v>5</v>
      </c>
      <c r="C2245" t="s">
        <v>221</v>
      </c>
      <c r="D2245" t="s">
        <v>1368</v>
      </c>
      <c r="F2245" t="s">
        <v>10</v>
      </c>
      <c r="G2245" t="s">
        <v>473</v>
      </c>
      <c r="H2245" t="s">
        <v>473</v>
      </c>
      <c r="I2245" t="s">
        <v>573</v>
      </c>
      <c r="J2245" t="str">
        <f t="shared" si="65"/>
        <v>Scope 3Freighting goodsVansAverage (up to 3.5 tonnes)CNGkm</v>
      </c>
      <c r="K2245" t="str">
        <f t="shared" si="66"/>
        <v>Freighting goods Average (up to 3.5 tonnes) CNG km</v>
      </c>
      <c r="L2245" s="125">
        <v>0.24548</v>
      </c>
      <c r="M2245" t="s">
        <v>1514</v>
      </c>
      <c r="N2245" t="s">
        <v>1509</v>
      </c>
      <c r="O2245">
        <v>2021</v>
      </c>
    </row>
    <row r="2246" spans="1:15" hidden="1">
      <c r="A2246" t="s">
        <v>497</v>
      </c>
      <c r="B2246" t="s">
        <v>5</v>
      </c>
      <c r="C2246" t="s">
        <v>221</v>
      </c>
      <c r="D2246" t="s">
        <v>1368</v>
      </c>
      <c r="F2246" t="s">
        <v>10</v>
      </c>
      <c r="G2246" t="s">
        <v>1353</v>
      </c>
      <c r="H2246" t="s">
        <v>1353</v>
      </c>
      <c r="I2246" t="s">
        <v>573</v>
      </c>
      <c r="J2246" t="str">
        <f t="shared" si="65"/>
        <v>Scope 3Freighting goodsVansAverage (up to 3.5 tonnes)CNGmiles</v>
      </c>
      <c r="K2246" t="s">
        <v>922</v>
      </c>
      <c r="L2246" s="125">
        <v>0.39506000000000002</v>
      </c>
      <c r="M2246" t="s">
        <v>1514</v>
      </c>
      <c r="N2246" t="s">
        <v>1509</v>
      </c>
      <c r="O2246">
        <v>2021</v>
      </c>
    </row>
    <row r="2247" spans="1:15">
      <c r="A2247" t="s">
        <v>497</v>
      </c>
      <c r="B2247" t="s">
        <v>5</v>
      </c>
      <c r="C2247" t="s">
        <v>221</v>
      </c>
      <c r="D2247" t="s">
        <v>1368</v>
      </c>
      <c r="F2247" t="s">
        <v>10</v>
      </c>
      <c r="G2247" t="s">
        <v>205</v>
      </c>
      <c r="H2247" t="s">
        <v>205</v>
      </c>
      <c r="I2247" t="s">
        <v>573</v>
      </c>
      <c r="J2247" t="str">
        <f t="shared" si="65"/>
        <v>Scope 3Freighting goodsVansAverage (up to 3.5 tonnes)CNGtonne.km</v>
      </c>
      <c r="K2247" t="str">
        <f t="shared" ref="K2247:K2248" si="67">CONCATENATE(B2247," ",D2247," ",F2247," ",H2247)</f>
        <v>Freighting goods Average (up to 3.5 tonnes) CNG tonne.km</v>
      </c>
      <c r="L2247" s="125">
        <v>0.61514999999999997</v>
      </c>
      <c r="M2247" t="s">
        <v>1514</v>
      </c>
      <c r="N2247" t="s">
        <v>1509</v>
      </c>
      <c r="O2247">
        <v>2021</v>
      </c>
    </row>
    <row r="2248" spans="1:15" hidden="1">
      <c r="A2248" t="s">
        <v>497</v>
      </c>
      <c r="B2248" t="s">
        <v>5</v>
      </c>
      <c r="C2248" t="s">
        <v>221</v>
      </c>
      <c r="D2248" t="s">
        <v>1368</v>
      </c>
      <c r="F2248" t="s">
        <v>12</v>
      </c>
      <c r="G2248" t="s">
        <v>473</v>
      </c>
      <c r="H2248" t="s">
        <v>473</v>
      </c>
      <c r="I2248" t="s">
        <v>573</v>
      </c>
      <c r="J2248" t="str">
        <f t="shared" si="65"/>
        <v>Scope 3Freighting goodsVansAverage (up to 3.5 tonnes)LPGkm</v>
      </c>
      <c r="K2248" t="str">
        <f t="shared" si="67"/>
        <v>Freighting goods Average (up to 3.5 tonnes) LPG km</v>
      </c>
      <c r="L2248" s="125">
        <v>0.27</v>
      </c>
      <c r="M2248" t="s">
        <v>1514</v>
      </c>
      <c r="N2248" t="s">
        <v>1509</v>
      </c>
      <c r="O2248">
        <v>2021</v>
      </c>
    </row>
    <row r="2249" spans="1:15" hidden="1">
      <c r="A2249" t="s">
        <v>497</v>
      </c>
      <c r="B2249" t="s">
        <v>5</v>
      </c>
      <c r="C2249" t="s">
        <v>221</v>
      </c>
      <c r="D2249" t="s">
        <v>1368</v>
      </c>
      <c r="F2249" t="s">
        <v>12</v>
      </c>
      <c r="G2249" t="s">
        <v>1353</v>
      </c>
      <c r="H2249" t="s">
        <v>1353</v>
      </c>
      <c r="I2249" t="s">
        <v>573</v>
      </c>
      <c r="J2249" t="str">
        <f t="shared" si="65"/>
        <v>Scope 3Freighting goodsVansAverage (up to 3.5 tonnes)LPGmiles</v>
      </c>
      <c r="K2249" t="s">
        <v>922</v>
      </c>
      <c r="L2249" s="125">
        <v>0.43452000000000002</v>
      </c>
      <c r="M2249" t="s">
        <v>1514</v>
      </c>
      <c r="N2249" t="s">
        <v>1509</v>
      </c>
      <c r="O2249">
        <v>2021</v>
      </c>
    </row>
    <row r="2250" spans="1:15">
      <c r="A2250" t="s">
        <v>497</v>
      </c>
      <c r="B2250" t="s">
        <v>5</v>
      </c>
      <c r="C2250" t="s">
        <v>221</v>
      </c>
      <c r="D2250" t="s">
        <v>1368</v>
      </c>
      <c r="F2250" t="s">
        <v>12</v>
      </c>
      <c r="G2250" t="s">
        <v>205</v>
      </c>
      <c r="H2250" t="s">
        <v>205</v>
      </c>
      <c r="I2250" t="s">
        <v>573</v>
      </c>
      <c r="J2250" t="str">
        <f t="shared" si="65"/>
        <v>Scope 3Freighting goodsVansAverage (up to 3.5 tonnes)LPGtonne.km</v>
      </c>
      <c r="K2250" t="str">
        <f t="shared" ref="K2250:K2251" si="68">CONCATENATE(B2250," ",D2250," ",F2250," ",H2250)</f>
        <v>Freighting goods Average (up to 3.5 tonnes) LPG tonne.km</v>
      </c>
      <c r="L2250" s="125">
        <v>0.67659000000000002</v>
      </c>
      <c r="M2250" t="s">
        <v>1514</v>
      </c>
      <c r="N2250" t="s">
        <v>1509</v>
      </c>
      <c r="O2250">
        <v>2021</v>
      </c>
    </row>
    <row r="2251" spans="1:15" hidden="1">
      <c r="A2251" t="s">
        <v>497</v>
      </c>
      <c r="B2251" t="s">
        <v>5</v>
      </c>
      <c r="C2251" t="s">
        <v>221</v>
      </c>
      <c r="D2251" t="s">
        <v>1368</v>
      </c>
      <c r="F2251" t="s">
        <v>212</v>
      </c>
      <c r="G2251" t="s">
        <v>473</v>
      </c>
      <c r="H2251" t="s">
        <v>473</v>
      </c>
      <c r="I2251" t="s">
        <v>573</v>
      </c>
      <c r="J2251" t="str">
        <f t="shared" si="65"/>
        <v>Scope 3Freighting goodsVansAverage (up to 3.5 tonnes)Unknownkm</v>
      </c>
      <c r="K2251" t="str">
        <f t="shared" si="68"/>
        <v>Freighting goods Average (up to 3.5 tonnes) Unknown km</v>
      </c>
      <c r="L2251" s="125">
        <v>0.24016999999999999</v>
      </c>
      <c r="M2251" t="s">
        <v>1514</v>
      </c>
      <c r="N2251" t="s">
        <v>1509</v>
      </c>
      <c r="O2251">
        <v>2021</v>
      </c>
    </row>
    <row r="2252" spans="1:15" hidden="1">
      <c r="A2252" t="s">
        <v>497</v>
      </c>
      <c r="B2252" t="s">
        <v>5</v>
      </c>
      <c r="C2252" t="s">
        <v>221</v>
      </c>
      <c r="D2252" t="s">
        <v>1368</v>
      </c>
      <c r="F2252" t="s">
        <v>212</v>
      </c>
      <c r="G2252" t="s">
        <v>1353</v>
      </c>
      <c r="H2252" t="s">
        <v>1353</v>
      </c>
      <c r="I2252" t="s">
        <v>573</v>
      </c>
      <c r="J2252" t="str">
        <f t="shared" si="65"/>
        <v>Scope 3Freighting goodsVansAverage (up to 3.5 tonnes)Unknownmiles</v>
      </c>
      <c r="K2252" t="s">
        <v>922</v>
      </c>
      <c r="L2252" s="125">
        <v>0.38651999999999997</v>
      </c>
      <c r="M2252" t="s">
        <v>1514</v>
      </c>
      <c r="N2252" t="s">
        <v>1509</v>
      </c>
      <c r="O2252">
        <v>2021</v>
      </c>
    </row>
    <row r="2253" spans="1:15">
      <c r="A2253" t="s">
        <v>497</v>
      </c>
      <c r="B2253" t="s">
        <v>5</v>
      </c>
      <c r="C2253" t="s">
        <v>221</v>
      </c>
      <c r="D2253" t="s">
        <v>1368</v>
      </c>
      <c r="F2253" t="s">
        <v>212</v>
      </c>
      <c r="G2253" t="s">
        <v>205</v>
      </c>
      <c r="H2253" t="s">
        <v>205</v>
      </c>
      <c r="I2253" t="s">
        <v>573</v>
      </c>
      <c r="J2253" t="str">
        <f t="shared" si="65"/>
        <v>Scope 3Freighting goodsVansAverage (up to 3.5 tonnes)Unknowntonne.km</v>
      </c>
      <c r="K2253" t="str">
        <f t="shared" ref="K2253:K2254" si="69">CONCATENATE(B2253," ",D2253," ",F2253," ",H2253)</f>
        <v>Freighting goods Average (up to 3.5 tonnes) Unknown tonne.km</v>
      </c>
      <c r="L2253" s="125">
        <v>0.60634999999999994</v>
      </c>
      <c r="M2253" t="s">
        <v>1514</v>
      </c>
      <c r="N2253" t="s">
        <v>1509</v>
      </c>
      <c r="O2253">
        <v>2021</v>
      </c>
    </row>
    <row r="2254" spans="1:15" hidden="1">
      <c r="A2254" t="s">
        <v>497</v>
      </c>
      <c r="B2254" t="s">
        <v>5</v>
      </c>
      <c r="C2254" t="s">
        <v>221</v>
      </c>
      <c r="D2254" t="s">
        <v>1368</v>
      </c>
      <c r="F2254" t="s">
        <v>1354</v>
      </c>
      <c r="G2254" t="s">
        <v>473</v>
      </c>
      <c r="H2254" t="s">
        <v>473</v>
      </c>
      <c r="I2254" t="s">
        <v>573</v>
      </c>
      <c r="J2254" t="str">
        <f t="shared" si="65"/>
        <v>Scope 3Freighting goodsVansAverage (up to 3.5 tonnes)Plug-in Hybrid Electric Vehiclekm</v>
      </c>
      <c r="K2254" t="str">
        <f t="shared" si="69"/>
        <v>Freighting goods Average (up to 3.5 tonnes) Plug-in Hybrid Electric Vehicle km</v>
      </c>
      <c r="L2254" s="125"/>
      <c r="M2254" t="s">
        <v>1514</v>
      </c>
      <c r="N2254" t="s">
        <v>1509</v>
      </c>
      <c r="O2254">
        <v>2021</v>
      </c>
    </row>
    <row r="2255" spans="1:15" hidden="1">
      <c r="A2255" t="s">
        <v>497</v>
      </c>
      <c r="B2255" t="s">
        <v>5</v>
      </c>
      <c r="C2255" t="s">
        <v>221</v>
      </c>
      <c r="D2255" t="s">
        <v>1368</v>
      </c>
      <c r="F2255" t="s">
        <v>1354</v>
      </c>
      <c r="G2255" t="s">
        <v>1353</v>
      </c>
      <c r="H2255" t="s">
        <v>1353</v>
      </c>
      <c r="I2255" t="s">
        <v>573</v>
      </c>
      <c r="J2255" t="str">
        <f t="shared" si="65"/>
        <v>Scope 3Freighting goodsVansAverage (up to 3.5 tonnes)Plug-in Hybrid Electric Vehiclemiles</v>
      </c>
      <c r="K2255" t="s">
        <v>922</v>
      </c>
      <c r="L2255" s="125"/>
      <c r="M2255" t="s">
        <v>1514</v>
      </c>
      <c r="N2255" t="s">
        <v>1509</v>
      </c>
      <c r="O2255">
        <v>2021</v>
      </c>
    </row>
    <row r="2256" spans="1:15">
      <c r="A2256" t="s">
        <v>497</v>
      </c>
      <c r="B2256" t="s">
        <v>5</v>
      </c>
      <c r="C2256" t="s">
        <v>221</v>
      </c>
      <c r="D2256" t="s">
        <v>1368</v>
      </c>
      <c r="F2256" t="s">
        <v>1354</v>
      </c>
      <c r="G2256" t="s">
        <v>205</v>
      </c>
      <c r="H2256" t="s">
        <v>205</v>
      </c>
      <c r="I2256" t="s">
        <v>573</v>
      </c>
      <c r="J2256" t="str">
        <f t="shared" si="65"/>
        <v>Scope 3Freighting goodsVansAverage (up to 3.5 tonnes)Plug-in Hybrid Electric Vehicletonne.km</v>
      </c>
      <c r="K2256" t="str">
        <f t="shared" ref="K2256:K2257" si="70">CONCATENATE(B2256," ",D2256," ",F2256," ",H2256)</f>
        <v>Freighting goods Average (up to 3.5 tonnes) Plug-in Hybrid Electric Vehicle tonne.km</v>
      </c>
      <c r="L2256" s="125"/>
      <c r="M2256" t="s">
        <v>1514</v>
      </c>
      <c r="N2256" t="s">
        <v>1509</v>
      </c>
      <c r="O2256">
        <v>2021</v>
      </c>
    </row>
    <row r="2257" spans="1:15" hidden="1">
      <c r="A2257" t="s">
        <v>497</v>
      </c>
      <c r="B2257" t="s">
        <v>5</v>
      </c>
      <c r="C2257" t="s">
        <v>221</v>
      </c>
      <c r="D2257" t="s">
        <v>1368</v>
      </c>
      <c r="F2257" t="s">
        <v>1355</v>
      </c>
      <c r="G2257" t="s">
        <v>473</v>
      </c>
      <c r="H2257" t="s">
        <v>473</v>
      </c>
      <c r="I2257" t="s">
        <v>573</v>
      </c>
      <c r="J2257" t="str">
        <f t="shared" si="65"/>
        <v>Scope 3Freighting goodsVansAverage (up to 3.5 tonnes)Battery Electric Vehiclekm</v>
      </c>
      <c r="K2257" t="str">
        <f t="shared" si="70"/>
        <v>Freighting goods Average (up to 3.5 tonnes) Battery Electric Vehicle km</v>
      </c>
      <c r="L2257" s="125">
        <v>5.4630000000000005E-2</v>
      </c>
      <c r="M2257" t="s">
        <v>1514</v>
      </c>
      <c r="N2257" t="s">
        <v>1509</v>
      </c>
      <c r="O2257">
        <v>2021</v>
      </c>
    </row>
    <row r="2258" spans="1:15" hidden="1">
      <c r="A2258" t="s">
        <v>497</v>
      </c>
      <c r="B2258" t="s">
        <v>5</v>
      </c>
      <c r="C2258" t="s">
        <v>221</v>
      </c>
      <c r="D2258" t="s">
        <v>1368</v>
      </c>
      <c r="F2258" t="s">
        <v>1355</v>
      </c>
      <c r="G2258" t="s">
        <v>1353</v>
      </c>
      <c r="H2258" t="s">
        <v>1353</v>
      </c>
      <c r="I2258" t="s">
        <v>573</v>
      </c>
      <c r="J2258" t="str">
        <f t="shared" si="65"/>
        <v>Scope 3Freighting goodsVansAverage (up to 3.5 tonnes)Battery Electric Vehiclemiles</v>
      </c>
      <c r="K2258" t="s">
        <v>922</v>
      </c>
      <c r="L2258" s="125">
        <v>8.7940000000000004E-2</v>
      </c>
      <c r="M2258" t="s">
        <v>1514</v>
      </c>
      <c r="N2258" t="s">
        <v>1509</v>
      </c>
      <c r="O2258">
        <v>2021</v>
      </c>
    </row>
    <row r="2259" spans="1:15">
      <c r="A2259" t="s">
        <v>497</v>
      </c>
      <c r="B2259" t="s">
        <v>5</v>
      </c>
      <c r="C2259" t="s">
        <v>221</v>
      </c>
      <c r="D2259" t="s">
        <v>1368</v>
      </c>
      <c r="F2259" t="s">
        <v>1355</v>
      </c>
      <c r="G2259" t="s">
        <v>205</v>
      </c>
      <c r="H2259" t="s">
        <v>205</v>
      </c>
      <c r="I2259" t="s">
        <v>573</v>
      </c>
      <c r="J2259" t="str">
        <f t="shared" si="65"/>
        <v>Scope 3Freighting goodsVansAverage (up to 3.5 tonnes)Battery Electric Vehicletonne.km</v>
      </c>
      <c r="K2259" t="str">
        <f t="shared" ref="K2259:K2260" si="71">CONCATENATE(B2259," ",D2259," ",F2259," ",H2259)</f>
        <v>Freighting goods Average (up to 3.5 tonnes) Battery Electric Vehicle tonne.km</v>
      </c>
      <c r="L2259" s="125">
        <v>0.24546999999999999</v>
      </c>
      <c r="M2259" t="s">
        <v>1514</v>
      </c>
      <c r="N2259" t="s">
        <v>1509</v>
      </c>
      <c r="O2259">
        <v>2021</v>
      </c>
    </row>
    <row r="2260" spans="1:15" hidden="1">
      <c r="A2260" t="s">
        <v>497</v>
      </c>
      <c r="B2260" t="s">
        <v>5</v>
      </c>
      <c r="C2260" t="s">
        <v>1369</v>
      </c>
      <c r="D2260" t="s">
        <v>222</v>
      </c>
      <c r="F2260" t="s">
        <v>1370</v>
      </c>
      <c r="G2260" t="s">
        <v>473</v>
      </c>
      <c r="H2260" t="s">
        <v>473</v>
      </c>
      <c r="I2260" t="s">
        <v>573</v>
      </c>
      <c r="J2260" t="str">
        <f t="shared" si="65"/>
        <v>Scope 3Freighting goodsHGV (all diesel)Rigid (&gt;3.5 - 7.5 tonnes)0% Ladenkm</v>
      </c>
      <c r="K2260" t="str">
        <f t="shared" si="71"/>
        <v>Freighting goods Rigid (&gt;3.5 - 7.5 tonnes) 0% Laden km</v>
      </c>
      <c r="L2260" s="125">
        <v>0.44542999999999999</v>
      </c>
      <c r="M2260" t="s">
        <v>1514</v>
      </c>
      <c r="N2260" t="s">
        <v>1509</v>
      </c>
      <c r="O2260">
        <v>2021</v>
      </c>
    </row>
    <row r="2261" spans="1:15" hidden="1">
      <c r="A2261" t="s">
        <v>497</v>
      </c>
      <c r="B2261" t="s">
        <v>5</v>
      </c>
      <c r="C2261" t="s">
        <v>1369</v>
      </c>
      <c r="D2261" t="s">
        <v>222</v>
      </c>
      <c r="F2261" t="s">
        <v>1370</v>
      </c>
      <c r="G2261" t="s">
        <v>1353</v>
      </c>
      <c r="H2261" t="s">
        <v>1353</v>
      </c>
      <c r="I2261" t="s">
        <v>573</v>
      </c>
      <c r="J2261" t="str">
        <f t="shared" si="65"/>
        <v>Scope 3Freighting goodsHGV (all diesel)Rigid (&gt;3.5 - 7.5 tonnes)0% Ladenmiles</v>
      </c>
      <c r="K2261" t="s">
        <v>923</v>
      </c>
      <c r="L2261" s="125">
        <v>0.71686000000000005</v>
      </c>
      <c r="M2261" t="s">
        <v>1514</v>
      </c>
      <c r="N2261" t="s">
        <v>1509</v>
      </c>
      <c r="O2261">
        <v>2021</v>
      </c>
    </row>
    <row r="2262" spans="1:15">
      <c r="A2262" t="s">
        <v>497</v>
      </c>
      <c r="B2262" t="s">
        <v>5</v>
      </c>
      <c r="C2262" t="s">
        <v>1369</v>
      </c>
      <c r="D2262" t="s">
        <v>222</v>
      </c>
      <c r="F2262" t="s">
        <v>1370</v>
      </c>
      <c r="G2262" t="s">
        <v>205</v>
      </c>
      <c r="H2262" t="s">
        <v>205</v>
      </c>
      <c r="I2262" t="s">
        <v>573</v>
      </c>
      <c r="J2262" t="str">
        <f t="shared" si="65"/>
        <v>Scope 3Freighting goodsHGV (all diesel)Rigid (&gt;3.5 - 7.5 tonnes)0% Ladentonne.km</v>
      </c>
      <c r="K2262" t="str">
        <f t="shared" ref="K2262:K2263" si="72">CONCATENATE(B2262," ",D2262," ",F2262," ",H2262)</f>
        <v>Freighting goods Rigid (&gt;3.5 - 7.5 tonnes) 0% Laden tonne.km</v>
      </c>
      <c r="L2262" s="125"/>
      <c r="M2262" t="s">
        <v>1514</v>
      </c>
      <c r="N2262" t="s">
        <v>1509</v>
      </c>
      <c r="O2262">
        <v>2021</v>
      </c>
    </row>
    <row r="2263" spans="1:15" hidden="1">
      <c r="A2263" t="s">
        <v>497</v>
      </c>
      <c r="B2263" t="s">
        <v>5</v>
      </c>
      <c r="C2263" t="s">
        <v>1369</v>
      </c>
      <c r="D2263" t="s">
        <v>222</v>
      </c>
      <c r="F2263" t="s">
        <v>1371</v>
      </c>
      <c r="G2263" t="s">
        <v>473</v>
      </c>
      <c r="H2263" t="s">
        <v>473</v>
      </c>
      <c r="I2263" t="s">
        <v>573</v>
      </c>
      <c r="J2263" t="str">
        <f t="shared" si="65"/>
        <v>Scope 3Freighting goodsHGV (all diesel)Rigid (&gt;3.5 - 7.5 tonnes)50% Ladenkm</v>
      </c>
      <c r="K2263" t="str">
        <f t="shared" si="72"/>
        <v>Freighting goods Rigid (&gt;3.5 - 7.5 tonnes) 50% Laden km</v>
      </c>
      <c r="L2263" s="125">
        <v>0.48364000000000001</v>
      </c>
      <c r="M2263" t="s">
        <v>1514</v>
      </c>
      <c r="N2263" t="s">
        <v>1509</v>
      </c>
      <c r="O2263">
        <v>2021</v>
      </c>
    </row>
    <row r="2264" spans="1:15" hidden="1">
      <c r="A2264" t="s">
        <v>497</v>
      </c>
      <c r="B2264" t="s">
        <v>5</v>
      </c>
      <c r="C2264" t="s">
        <v>1369</v>
      </c>
      <c r="D2264" t="s">
        <v>222</v>
      </c>
      <c r="F2264" t="s">
        <v>1371</v>
      </c>
      <c r="G2264" t="s">
        <v>1353</v>
      </c>
      <c r="H2264" t="s">
        <v>1353</v>
      </c>
      <c r="I2264" t="s">
        <v>573</v>
      </c>
      <c r="J2264" t="str">
        <f t="shared" si="65"/>
        <v>Scope 3Freighting goodsHGV (all diesel)Rigid (&gt;3.5 - 7.5 tonnes)50% Ladenmiles</v>
      </c>
      <c r="K2264" t="s">
        <v>923</v>
      </c>
      <c r="L2264" s="125">
        <v>0.77834000000000003</v>
      </c>
      <c r="M2264" t="s">
        <v>1514</v>
      </c>
      <c r="N2264" t="s">
        <v>1509</v>
      </c>
      <c r="O2264">
        <v>2021</v>
      </c>
    </row>
    <row r="2265" spans="1:15">
      <c r="A2265" t="s">
        <v>497</v>
      </c>
      <c r="B2265" t="s">
        <v>5</v>
      </c>
      <c r="C2265" t="s">
        <v>1369</v>
      </c>
      <c r="D2265" t="s">
        <v>222</v>
      </c>
      <c r="F2265" t="s">
        <v>1371</v>
      </c>
      <c r="G2265" t="s">
        <v>205</v>
      </c>
      <c r="H2265" t="s">
        <v>205</v>
      </c>
      <c r="I2265" t="s">
        <v>573</v>
      </c>
      <c r="J2265" t="str">
        <f t="shared" si="65"/>
        <v>Scope 3Freighting goodsHGV (all diesel)Rigid (&gt;3.5 - 7.5 tonnes)50% Ladentonne.km</v>
      </c>
      <c r="K2265" t="str">
        <f t="shared" ref="K2265:K2266" si="73">CONCATENATE(B2265," ",D2265," ",F2265," ",H2265)</f>
        <v>Freighting goods Rigid (&gt;3.5 - 7.5 tonnes) 50% Laden tonne.km</v>
      </c>
      <c r="L2265" s="125">
        <v>0.45065</v>
      </c>
      <c r="M2265" t="s">
        <v>1514</v>
      </c>
      <c r="N2265" t="s">
        <v>1509</v>
      </c>
      <c r="O2265">
        <v>2021</v>
      </c>
    </row>
    <row r="2266" spans="1:15" hidden="1">
      <c r="A2266" t="s">
        <v>497</v>
      </c>
      <c r="B2266" t="s">
        <v>5</v>
      </c>
      <c r="C2266" t="s">
        <v>1369</v>
      </c>
      <c r="D2266" t="s">
        <v>222</v>
      </c>
      <c r="F2266" t="s">
        <v>1372</v>
      </c>
      <c r="G2266" t="s">
        <v>473</v>
      </c>
      <c r="H2266" t="s">
        <v>473</v>
      </c>
      <c r="I2266" t="s">
        <v>573</v>
      </c>
      <c r="J2266" t="str">
        <f t="shared" si="65"/>
        <v>Scope 3Freighting goodsHGV (all diesel)Rigid (&gt;3.5 - 7.5 tonnes)100% Ladenkm</v>
      </c>
      <c r="K2266" t="str">
        <f t="shared" si="73"/>
        <v>Freighting goods Rigid (&gt;3.5 - 7.5 tonnes) 100% Laden km</v>
      </c>
      <c r="L2266" s="125">
        <v>0.52183999999999997</v>
      </c>
      <c r="M2266" t="s">
        <v>1514</v>
      </c>
      <c r="N2266" t="s">
        <v>1509</v>
      </c>
      <c r="O2266">
        <v>2021</v>
      </c>
    </row>
    <row r="2267" spans="1:15" hidden="1">
      <c r="A2267" t="s">
        <v>497</v>
      </c>
      <c r="B2267" t="s">
        <v>5</v>
      </c>
      <c r="C2267" t="s">
        <v>1369</v>
      </c>
      <c r="D2267" t="s">
        <v>222</v>
      </c>
      <c r="F2267" t="s">
        <v>1372</v>
      </c>
      <c r="G2267" t="s">
        <v>1353</v>
      </c>
      <c r="H2267" t="s">
        <v>1353</v>
      </c>
      <c r="I2267" t="s">
        <v>573</v>
      </c>
      <c r="J2267" t="str">
        <f t="shared" si="65"/>
        <v>Scope 3Freighting goodsHGV (all diesel)Rigid (&gt;3.5 - 7.5 tonnes)100% Ladenmiles</v>
      </c>
      <c r="K2267" t="s">
        <v>923</v>
      </c>
      <c r="L2267" s="125">
        <v>0.83982999999999997</v>
      </c>
      <c r="M2267" t="s">
        <v>1514</v>
      </c>
      <c r="N2267" t="s">
        <v>1509</v>
      </c>
      <c r="O2267">
        <v>2021</v>
      </c>
    </row>
    <row r="2268" spans="1:15">
      <c r="A2268" t="s">
        <v>497</v>
      </c>
      <c r="B2268" t="s">
        <v>5</v>
      </c>
      <c r="C2268" t="s">
        <v>1369</v>
      </c>
      <c r="D2268" t="s">
        <v>222</v>
      </c>
      <c r="F2268" t="s">
        <v>1372</v>
      </c>
      <c r="G2268" t="s">
        <v>205</v>
      </c>
      <c r="H2268" t="s">
        <v>205</v>
      </c>
      <c r="I2268" t="s">
        <v>573</v>
      </c>
      <c r="J2268" t="str">
        <f t="shared" si="65"/>
        <v>Scope 3Freighting goodsHGV (all diesel)Rigid (&gt;3.5 - 7.5 tonnes)100% Ladentonne.km</v>
      </c>
      <c r="K2268" t="str">
        <f t="shared" ref="K2268:K2269" si="74">CONCATENATE(B2268," ",D2268," ",F2268," ",H2268)</f>
        <v>Freighting goods Rigid (&gt;3.5 - 7.5 tonnes) 100% Laden tonne.km</v>
      </c>
      <c r="L2268" s="125">
        <v>0.24312</v>
      </c>
      <c r="M2268" t="s">
        <v>1514</v>
      </c>
      <c r="N2268" t="s">
        <v>1509</v>
      </c>
      <c r="O2268">
        <v>2021</v>
      </c>
    </row>
    <row r="2269" spans="1:15" hidden="1">
      <c r="A2269" t="s">
        <v>497</v>
      </c>
      <c r="B2269" t="s">
        <v>5</v>
      </c>
      <c r="C2269" t="s">
        <v>1369</v>
      </c>
      <c r="D2269" t="s">
        <v>222</v>
      </c>
      <c r="F2269" t="s">
        <v>1373</v>
      </c>
      <c r="G2269" t="s">
        <v>473</v>
      </c>
      <c r="H2269" t="s">
        <v>473</v>
      </c>
      <c r="I2269" t="s">
        <v>573</v>
      </c>
      <c r="J2269" t="str">
        <f t="shared" si="65"/>
        <v>Scope 3Freighting goodsHGV (all diesel)Rigid (&gt;3.5 - 7.5 tonnes)Average ladenkm</v>
      </c>
      <c r="K2269" t="str">
        <f t="shared" si="74"/>
        <v>Freighting goods Rigid (&gt;3.5 - 7.5 tonnes) Average laden km</v>
      </c>
      <c r="L2269" s="125">
        <v>0.48058000000000001</v>
      </c>
      <c r="M2269" t="s">
        <v>1514</v>
      </c>
      <c r="N2269" t="s">
        <v>1509</v>
      </c>
      <c r="O2269">
        <v>2021</v>
      </c>
    </row>
    <row r="2270" spans="1:15" hidden="1">
      <c r="A2270" t="s">
        <v>497</v>
      </c>
      <c r="B2270" t="s">
        <v>5</v>
      </c>
      <c r="C2270" t="s">
        <v>1369</v>
      </c>
      <c r="D2270" t="s">
        <v>222</v>
      </c>
      <c r="F2270" t="s">
        <v>1373</v>
      </c>
      <c r="G2270" t="s">
        <v>1353</v>
      </c>
      <c r="H2270" t="s">
        <v>1353</v>
      </c>
      <c r="I2270" t="s">
        <v>573</v>
      </c>
      <c r="J2270" t="str">
        <f t="shared" si="65"/>
        <v>Scope 3Freighting goodsHGV (all diesel)Rigid (&gt;3.5 - 7.5 tonnes)Average ladenmiles</v>
      </c>
      <c r="K2270" t="s">
        <v>923</v>
      </c>
      <c r="L2270" s="125">
        <v>0.77342</v>
      </c>
      <c r="M2270" t="s">
        <v>1514</v>
      </c>
      <c r="N2270" t="s">
        <v>1509</v>
      </c>
      <c r="O2270">
        <v>2021</v>
      </c>
    </row>
    <row r="2271" spans="1:15">
      <c r="A2271" t="s">
        <v>497</v>
      </c>
      <c r="B2271" t="s">
        <v>5</v>
      </c>
      <c r="C2271" t="s">
        <v>1369</v>
      </c>
      <c r="D2271" t="s">
        <v>222</v>
      </c>
      <c r="F2271" t="s">
        <v>1373</v>
      </c>
      <c r="G2271" t="s">
        <v>205</v>
      </c>
      <c r="H2271" t="s">
        <v>205</v>
      </c>
      <c r="I2271" t="s">
        <v>573</v>
      </c>
      <c r="J2271" t="str">
        <f t="shared" si="65"/>
        <v>Scope 3Freighting goodsHGV (all diesel)Rigid (&gt;3.5 - 7.5 tonnes)Average ladentonne.km</v>
      </c>
      <c r="K2271" t="str">
        <f t="shared" ref="K2271:K2272" si="75">CONCATENATE(B2271," ",D2271," ",F2271," ",H2271)</f>
        <v>Freighting goods Rigid (&gt;3.5 - 7.5 tonnes) Average laden tonne.km</v>
      </c>
      <c r="L2271" s="125">
        <v>0.48674000000000001</v>
      </c>
      <c r="M2271" t="s">
        <v>1514</v>
      </c>
      <c r="N2271" t="s">
        <v>1509</v>
      </c>
      <c r="O2271">
        <v>2021</v>
      </c>
    </row>
    <row r="2272" spans="1:15" hidden="1">
      <c r="A2272" t="s">
        <v>497</v>
      </c>
      <c r="B2272" t="s">
        <v>5</v>
      </c>
      <c r="C2272" t="s">
        <v>1369</v>
      </c>
      <c r="D2272" t="s">
        <v>223</v>
      </c>
      <c r="F2272" t="s">
        <v>1370</v>
      </c>
      <c r="G2272" t="s">
        <v>473</v>
      </c>
      <c r="H2272" t="s">
        <v>473</v>
      </c>
      <c r="I2272" t="s">
        <v>573</v>
      </c>
      <c r="J2272" t="str">
        <f t="shared" si="65"/>
        <v>Scope 3Freighting goodsHGV (all diesel)Rigid (&gt;7.5 tonnes-17 tonnes)0% Ladenkm</v>
      </c>
      <c r="K2272" t="str">
        <f t="shared" si="75"/>
        <v>Freighting goods Rigid (&gt;7.5 tonnes-17 tonnes) 0% Laden km</v>
      </c>
      <c r="L2272" s="125">
        <v>0.53561000000000003</v>
      </c>
      <c r="M2272" t="s">
        <v>1514</v>
      </c>
      <c r="N2272" t="s">
        <v>1509</v>
      </c>
      <c r="O2272">
        <v>2021</v>
      </c>
    </row>
    <row r="2273" spans="1:15" hidden="1">
      <c r="A2273" t="s">
        <v>497</v>
      </c>
      <c r="B2273" t="s">
        <v>5</v>
      </c>
      <c r="C2273" t="s">
        <v>1369</v>
      </c>
      <c r="D2273" t="s">
        <v>223</v>
      </c>
      <c r="F2273" t="s">
        <v>1370</v>
      </c>
      <c r="G2273" t="s">
        <v>1353</v>
      </c>
      <c r="H2273" t="s">
        <v>1353</v>
      </c>
      <c r="I2273" t="s">
        <v>573</v>
      </c>
      <c r="J2273" t="str">
        <f t="shared" si="65"/>
        <v>Scope 3Freighting goodsHGV (all diesel)Rigid (&gt;7.5 tonnes-17 tonnes)0% Ladenmiles</v>
      </c>
      <c r="K2273" t="s">
        <v>924</v>
      </c>
      <c r="L2273" s="125">
        <v>0.86197999999999997</v>
      </c>
      <c r="M2273" t="s">
        <v>1514</v>
      </c>
      <c r="N2273" t="s">
        <v>1509</v>
      </c>
      <c r="O2273">
        <v>2021</v>
      </c>
    </row>
    <row r="2274" spans="1:15">
      <c r="A2274" t="s">
        <v>497</v>
      </c>
      <c r="B2274" t="s">
        <v>5</v>
      </c>
      <c r="C2274" t="s">
        <v>1369</v>
      </c>
      <c r="D2274" t="s">
        <v>223</v>
      </c>
      <c r="F2274" t="s">
        <v>1370</v>
      </c>
      <c r="G2274" t="s">
        <v>205</v>
      </c>
      <c r="H2274" t="s">
        <v>205</v>
      </c>
      <c r="I2274" t="s">
        <v>573</v>
      </c>
      <c r="J2274" t="str">
        <f t="shared" si="65"/>
        <v>Scope 3Freighting goodsHGV (all diesel)Rigid (&gt;7.5 tonnes-17 tonnes)0% Ladentonne.km</v>
      </c>
      <c r="K2274" t="str">
        <f t="shared" ref="K2274:K2275" si="76">CONCATENATE(B2274," ",D2274," ",F2274," ",H2274)</f>
        <v>Freighting goods Rigid (&gt;7.5 tonnes-17 tonnes) 0% Laden tonne.km</v>
      </c>
      <c r="L2274" s="125"/>
      <c r="M2274" t="s">
        <v>1514</v>
      </c>
      <c r="N2274" t="s">
        <v>1509</v>
      </c>
      <c r="O2274">
        <v>2021</v>
      </c>
    </row>
    <row r="2275" spans="1:15" hidden="1">
      <c r="A2275" t="s">
        <v>497</v>
      </c>
      <c r="B2275" t="s">
        <v>5</v>
      </c>
      <c r="C2275" t="s">
        <v>1369</v>
      </c>
      <c r="D2275" t="s">
        <v>223</v>
      </c>
      <c r="F2275" t="s">
        <v>1371</v>
      </c>
      <c r="G2275" t="s">
        <v>473</v>
      </c>
      <c r="H2275" t="s">
        <v>473</v>
      </c>
      <c r="I2275" t="s">
        <v>573</v>
      </c>
      <c r="J2275" t="str">
        <f t="shared" si="65"/>
        <v>Scope 3Freighting goodsHGV (all diesel)Rigid (&gt;7.5 tonnes-17 tonnes)50% Ladenkm</v>
      </c>
      <c r="K2275" t="str">
        <f t="shared" si="76"/>
        <v>Freighting goods Rigid (&gt;7.5 tonnes-17 tonnes) 50% Laden km</v>
      </c>
      <c r="L2275" s="125">
        <v>0.61107</v>
      </c>
      <c r="M2275" t="s">
        <v>1514</v>
      </c>
      <c r="N2275" t="s">
        <v>1509</v>
      </c>
      <c r="O2275">
        <v>2021</v>
      </c>
    </row>
    <row r="2276" spans="1:15" hidden="1">
      <c r="A2276" t="s">
        <v>497</v>
      </c>
      <c r="B2276" t="s">
        <v>5</v>
      </c>
      <c r="C2276" t="s">
        <v>1369</v>
      </c>
      <c r="D2276" t="s">
        <v>223</v>
      </c>
      <c r="F2276" t="s">
        <v>1371</v>
      </c>
      <c r="G2276" t="s">
        <v>1353</v>
      </c>
      <c r="H2276" t="s">
        <v>1353</v>
      </c>
      <c r="I2276" t="s">
        <v>573</v>
      </c>
      <c r="J2276" t="str">
        <f t="shared" si="65"/>
        <v>Scope 3Freighting goodsHGV (all diesel)Rigid (&gt;7.5 tonnes-17 tonnes)50% Ladenmiles</v>
      </c>
      <c r="K2276" t="s">
        <v>924</v>
      </c>
      <c r="L2276" s="125">
        <v>0.98341999999999996</v>
      </c>
      <c r="M2276" t="s">
        <v>1514</v>
      </c>
      <c r="N2276" t="s">
        <v>1509</v>
      </c>
      <c r="O2276">
        <v>2021</v>
      </c>
    </row>
    <row r="2277" spans="1:15">
      <c r="A2277" t="s">
        <v>497</v>
      </c>
      <c r="B2277" t="s">
        <v>5</v>
      </c>
      <c r="C2277" t="s">
        <v>1369</v>
      </c>
      <c r="D2277" t="s">
        <v>223</v>
      </c>
      <c r="F2277" t="s">
        <v>1371</v>
      </c>
      <c r="G2277" t="s">
        <v>205</v>
      </c>
      <c r="H2277" t="s">
        <v>205</v>
      </c>
      <c r="I2277" t="s">
        <v>573</v>
      </c>
      <c r="J2277" t="str">
        <f t="shared" si="65"/>
        <v>Scope 3Freighting goodsHGV (all diesel)Rigid (&gt;7.5 tonnes-17 tonnes)50% Ladentonne.km</v>
      </c>
      <c r="K2277" t="str">
        <f t="shared" ref="K2277:K2278" si="77">CONCATENATE(B2277," ",D2277," ",F2277," ",H2277)</f>
        <v>Freighting goods Rigid (&gt;7.5 tonnes-17 tonnes) 50% Laden tonne.km</v>
      </c>
      <c r="L2277" s="125">
        <v>0.24071999999999999</v>
      </c>
      <c r="M2277" t="s">
        <v>1514</v>
      </c>
      <c r="N2277" t="s">
        <v>1509</v>
      </c>
      <c r="O2277">
        <v>2021</v>
      </c>
    </row>
    <row r="2278" spans="1:15" hidden="1">
      <c r="A2278" t="s">
        <v>497</v>
      </c>
      <c r="B2278" t="s">
        <v>5</v>
      </c>
      <c r="C2278" t="s">
        <v>1369</v>
      </c>
      <c r="D2278" t="s">
        <v>223</v>
      </c>
      <c r="F2278" t="s">
        <v>1372</v>
      </c>
      <c r="G2278" t="s">
        <v>473</v>
      </c>
      <c r="H2278" t="s">
        <v>473</v>
      </c>
      <c r="I2278" t="s">
        <v>573</v>
      </c>
      <c r="J2278" t="str">
        <f t="shared" si="65"/>
        <v>Scope 3Freighting goodsHGV (all diesel)Rigid (&gt;7.5 tonnes-17 tonnes)100% Ladenkm</v>
      </c>
      <c r="K2278" t="str">
        <f t="shared" si="77"/>
        <v>Freighting goods Rigid (&gt;7.5 tonnes-17 tonnes) 100% Laden km</v>
      </c>
      <c r="L2278" s="125">
        <v>0.68652999999999997</v>
      </c>
      <c r="M2278" t="s">
        <v>1514</v>
      </c>
      <c r="N2278" t="s">
        <v>1509</v>
      </c>
      <c r="O2278">
        <v>2021</v>
      </c>
    </row>
    <row r="2279" spans="1:15" hidden="1">
      <c r="A2279" t="s">
        <v>497</v>
      </c>
      <c r="B2279" t="s">
        <v>5</v>
      </c>
      <c r="C2279" t="s">
        <v>1369</v>
      </c>
      <c r="D2279" t="s">
        <v>223</v>
      </c>
      <c r="F2279" t="s">
        <v>1372</v>
      </c>
      <c r="G2279" t="s">
        <v>1353</v>
      </c>
      <c r="H2279" t="s">
        <v>1353</v>
      </c>
      <c r="I2279" t="s">
        <v>573</v>
      </c>
      <c r="J2279" t="str">
        <f t="shared" si="65"/>
        <v>Scope 3Freighting goodsHGV (all diesel)Rigid (&gt;7.5 tonnes-17 tonnes)100% Ladenmiles</v>
      </c>
      <c r="K2279" t="s">
        <v>924</v>
      </c>
      <c r="L2279" s="125">
        <v>1.10486</v>
      </c>
      <c r="M2279" t="s">
        <v>1514</v>
      </c>
      <c r="N2279" t="s">
        <v>1509</v>
      </c>
      <c r="O2279">
        <v>2021</v>
      </c>
    </row>
    <row r="2280" spans="1:15">
      <c r="A2280" t="s">
        <v>497</v>
      </c>
      <c r="B2280" t="s">
        <v>5</v>
      </c>
      <c r="C2280" t="s">
        <v>1369</v>
      </c>
      <c r="D2280" t="s">
        <v>223</v>
      </c>
      <c r="F2280" t="s">
        <v>1372</v>
      </c>
      <c r="G2280" t="s">
        <v>205</v>
      </c>
      <c r="H2280" t="s">
        <v>205</v>
      </c>
      <c r="I2280" t="s">
        <v>573</v>
      </c>
      <c r="J2280" t="str">
        <f t="shared" si="65"/>
        <v>Scope 3Freighting goodsHGV (all diesel)Rigid (&gt;7.5 tonnes-17 tonnes)100% Ladentonne.km</v>
      </c>
      <c r="K2280" t="str">
        <f t="shared" ref="K2280:K2281" si="78">CONCATENATE(B2280," ",D2280," ",F2280," ",H2280)</f>
        <v>Freighting goods Rigid (&gt;7.5 tonnes-17 tonnes) 100% Laden tonne.km</v>
      </c>
      <c r="L2280" s="125">
        <v>0.13522000000000001</v>
      </c>
      <c r="M2280" t="s">
        <v>1514</v>
      </c>
      <c r="N2280" t="s">
        <v>1509</v>
      </c>
      <c r="O2280">
        <v>2021</v>
      </c>
    </row>
    <row r="2281" spans="1:15" hidden="1">
      <c r="A2281" t="s">
        <v>497</v>
      </c>
      <c r="B2281" t="s">
        <v>5</v>
      </c>
      <c r="C2281" t="s">
        <v>1369</v>
      </c>
      <c r="D2281" t="s">
        <v>223</v>
      </c>
      <c r="F2281" t="s">
        <v>1373</v>
      </c>
      <c r="G2281" t="s">
        <v>473</v>
      </c>
      <c r="H2281" t="s">
        <v>473</v>
      </c>
      <c r="I2281" t="s">
        <v>573</v>
      </c>
      <c r="J2281" t="str">
        <f t="shared" si="65"/>
        <v>Scope 3Freighting goodsHGV (all diesel)Rigid (&gt;7.5 tonnes-17 tonnes)Average ladenkm</v>
      </c>
      <c r="K2281" t="str">
        <f t="shared" si="78"/>
        <v>Freighting goods Rigid (&gt;7.5 tonnes-17 tonnes) Average laden km</v>
      </c>
      <c r="L2281" s="125">
        <v>0.58692</v>
      </c>
      <c r="M2281" t="s">
        <v>1514</v>
      </c>
      <c r="N2281" t="s">
        <v>1509</v>
      </c>
      <c r="O2281">
        <v>2021</v>
      </c>
    </row>
    <row r="2282" spans="1:15" hidden="1">
      <c r="A2282" t="s">
        <v>497</v>
      </c>
      <c r="B2282" t="s">
        <v>5</v>
      </c>
      <c r="C2282" t="s">
        <v>1369</v>
      </c>
      <c r="D2282" t="s">
        <v>223</v>
      </c>
      <c r="F2282" t="s">
        <v>1373</v>
      </c>
      <c r="G2282" t="s">
        <v>1353</v>
      </c>
      <c r="H2282" t="s">
        <v>1353</v>
      </c>
      <c r="I2282" t="s">
        <v>573</v>
      </c>
      <c r="J2282" t="str">
        <f t="shared" si="65"/>
        <v>Scope 3Freighting goodsHGV (all diesel)Rigid (&gt;7.5 tonnes-17 tonnes)Average ladenmiles</v>
      </c>
      <c r="K2282" t="s">
        <v>924</v>
      </c>
      <c r="L2282" s="125">
        <v>0.94455999999999996</v>
      </c>
      <c r="M2282" t="s">
        <v>1514</v>
      </c>
      <c r="N2282" t="s">
        <v>1509</v>
      </c>
      <c r="O2282">
        <v>2021</v>
      </c>
    </row>
    <row r="2283" spans="1:15">
      <c r="A2283" t="s">
        <v>497</v>
      </c>
      <c r="B2283" t="s">
        <v>5</v>
      </c>
      <c r="C2283" t="s">
        <v>1369</v>
      </c>
      <c r="D2283" t="s">
        <v>223</v>
      </c>
      <c r="F2283" t="s">
        <v>1373</v>
      </c>
      <c r="G2283" t="s">
        <v>205</v>
      </c>
      <c r="H2283" t="s">
        <v>205</v>
      </c>
      <c r="I2283" t="s">
        <v>573</v>
      </c>
      <c r="J2283" t="str">
        <f t="shared" si="65"/>
        <v>Scope 3Freighting goodsHGV (all diesel)Rigid (&gt;7.5 tonnes-17 tonnes)Average ladentonne.km</v>
      </c>
      <c r="K2283" t="str">
        <f t="shared" ref="K2283:K2284" si="79">CONCATENATE(B2283," ",D2283," ",F2283," ",H2283)</f>
        <v>Freighting goods Rigid (&gt;7.5 tonnes-17 tonnes) Average laden tonne.km</v>
      </c>
      <c r="L2283" s="125">
        <v>0.34001999999999999</v>
      </c>
      <c r="M2283" t="s">
        <v>1514</v>
      </c>
      <c r="N2283" t="s">
        <v>1509</v>
      </c>
      <c r="O2283">
        <v>2021</v>
      </c>
    </row>
    <row r="2284" spans="1:15" hidden="1">
      <c r="A2284" t="s">
        <v>497</v>
      </c>
      <c r="B2284" t="s">
        <v>5</v>
      </c>
      <c r="C2284" t="s">
        <v>1369</v>
      </c>
      <c r="D2284" t="s">
        <v>224</v>
      </c>
      <c r="F2284" t="s">
        <v>1370</v>
      </c>
      <c r="G2284" t="s">
        <v>473</v>
      </c>
      <c r="H2284" t="s">
        <v>473</v>
      </c>
      <c r="I2284" t="s">
        <v>573</v>
      </c>
      <c r="J2284" t="str">
        <f t="shared" si="65"/>
        <v>Scope 3Freighting goodsHGV (all diesel)Rigid (&gt;17 tonnes)0% Ladenkm</v>
      </c>
      <c r="K2284" t="str">
        <f t="shared" si="79"/>
        <v>Freighting goods Rigid (&gt;17 tonnes) 0% Laden km</v>
      </c>
      <c r="L2284" s="125">
        <v>0.76629000000000003</v>
      </c>
      <c r="M2284" t="s">
        <v>1514</v>
      </c>
      <c r="N2284" t="s">
        <v>1509</v>
      </c>
      <c r="O2284">
        <v>2021</v>
      </c>
    </row>
    <row r="2285" spans="1:15" hidden="1">
      <c r="A2285" t="s">
        <v>497</v>
      </c>
      <c r="B2285" t="s">
        <v>5</v>
      </c>
      <c r="C2285" t="s">
        <v>1369</v>
      </c>
      <c r="D2285" t="s">
        <v>224</v>
      </c>
      <c r="F2285" t="s">
        <v>1370</v>
      </c>
      <c r="G2285" t="s">
        <v>1353</v>
      </c>
      <c r="H2285" t="s">
        <v>1353</v>
      </c>
      <c r="I2285" t="s">
        <v>573</v>
      </c>
      <c r="J2285" t="str">
        <f t="shared" si="65"/>
        <v>Scope 3Freighting goodsHGV (all diesel)Rigid (&gt;17 tonnes)0% Ladenmiles</v>
      </c>
      <c r="K2285" t="s">
        <v>925</v>
      </c>
      <c r="L2285" s="125">
        <v>1.23323</v>
      </c>
      <c r="M2285" t="s">
        <v>1514</v>
      </c>
      <c r="N2285" t="s">
        <v>1509</v>
      </c>
      <c r="O2285">
        <v>2021</v>
      </c>
    </row>
    <row r="2286" spans="1:15">
      <c r="A2286" t="s">
        <v>497</v>
      </c>
      <c r="B2286" t="s">
        <v>5</v>
      </c>
      <c r="C2286" t="s">
        <v>1369</v>
      </c>
      <c r="D2286" t="s">
        <v>224</v>
      </c>
      <c r="F2286" t="s">
        <v>1370</v>
      </c>
      <c r="G2286" t="s">
        <v>205</v>
      </c>
      <c r="H2286" t="s">
        <v>205</v>
      </c>
      <c r="I2286" t="s">
        <v>573</v>
      </c>
      <c r="J2286" t="str">
        <f t="shared" si="65"/>
        <v>Scope 3Freighting goodsHGV (all diesel)Rigid (&gt;17 tonnes)0% Ladentonne.km</v>
      </c>
      <c r="K2286" t="str">
        <f t="shared" ref="K2286:K2287" si="80">CONCATENATE(B2286," ",D2286," ",F2286," ",H2286)</f>
        <v>Freighting goods Rigid (&gt;17 tonnes) 0% Laden tonne.km</v>
      </c>
      <c r="L2286" s="125"/>
      <c r="M2286" t="s">
        <v>1514</v>
      </c>
      <c r="N2286" t="s">
        <v>1509</v>
      </c>
      <c r="O2286">
        <v>2021</v>
      </c>
    </row>
    <row r="2287" spans="1:15" hidden="1">
      <c r="A2287" t="s">
        <v>497</v>
      </c>
      <c r="B2287" t="s">
        <v>5</v>
      </c>
      <c r="C2287" t="s">
        <v>1369</v>
      </c>
      <c r="D2287" t="s">
        <v>224</v>
      </c>
      <c r="F2287" t="s">
        <v>1371</v>
      </c>
      <c r="G2287" t="s">
        <v>473</v>
      </c>
      <c r="H2287" t="s">
        <v>473</v>
      </c>
      <c r="I2287" t="s">
        <v>573</v>
      </c>
      <c r="J2287" t="str">
        <f t="shared" si="65"/>
        <v>Scope 3Freighting goodsHGV (all diesel)Rigid (&gt;17 tonnes)50% Ladenkm</v>
      </c>
      <c r="K2287" t="str">
        <f t="shared" si="80"/>
        <v>Freighting goods Rigid (&gt;17 tonnes) 50% Laden km</v>
      </c>
      <c r="L2287" s="125">
        <v>0.93184</v>
      </c>
      <c r="M2287" t="s">
        <v>1514</v>
      </c>
      <c r="N2287" t="s">
        <v>1509</v>
      </c>
      <c r="O2287">
        <v>2021</v>
      </c>
    </row>
    <row r="2288" spans="1:15" hidden="1">
      <c r="A2288" t="s">
        <v>497</v>
      </c>
      <c r="B2288" t="s">
        <v>5</v>
      </c>
      <c r="C2288" t="s">
        <v>1369</v>
      </c>
      <c r="D2288" t="s">
        <v>224</v>
      </c>
      <c r="F2288" t="s">
        <v>1371</v>
      </c>
      <c r="G2288" t="s">
        <v>1353</v>
      </c>
      <c r="H2288" t="s">
        <v>1353</v>
      </c>
      <c r="I2288" t="s">
        <v>573</v>
      </c>
      <c r="J2288" t="str">
        <f t="shared" si="65"/>
        <v>Scope 3Freighting goodsHGV (all diesel)Rigid (&gt;17 tonnes)50% Ladenmiles</v>
      </c>
      <c r="K2288" t="s">
        <v>925</v>
      </c>
      <c r="L2288" s="125">
        <v>1.49966</v>
      </c>
      <c r="M2288" t="s">
        <v>1514</v>
      </c>
      <c r="N2288" t="s">
        <v>1509</v>
      </c>
      <c r="O2288">
        <v>2021</v>
      </c>
    </row>
    <row r="2289" spans="1:15">
      <c r="A2289" t="s">
        <v>497</v>
      </c>
      <c r="B2289" t="s">
        <v>5</v>
      </c>
      <c r="C2289" t="s">
        <v>1369</v>
      </c>
      <c r="D2289" t="s">
        <v>224</v>
      </c>
      <c r="F2289" t="s">
        <v>1371</v>
      </c>
      <c r="G2289" t="s">
        <v>205</v>
      </c>
      <c r="H2289" t="s">
        <v>205</v>
      </c>
      <c r="I2289" t="s">
        <v>573</v>
      </c>
      <c r="J2289" t="str">
        <f t="shared" si="65"/>
        <v>Scope 3Freighting goodsHGV (all diesel)Rigid (&gt;17 tonnes)50% Ladentonne.km</v>
      </c>
      <c r="K2289" t="str">
        <f t="shared" ref="K2289:K2290" si="81">CONCATENATE(B2289," ",D2289," ",F2289," ",H2289)</f>
        <v>Freighting goods Rigid (&gt;17 tonnes) 50% Laden tonne.km</v>
      </c>
      <c r="L2289" s="125">
        <v>0.20394000000000001</v>
      </c>
      <c r="M2289" t="s">
        <v>1514</v>
      </c>
      <c r="N2289" t="s">
        <v>1509</v>
      </c>
      <c r="O2289">
        <v>2021</v>
      </c>
    </row>
    <row r="2290" spans="1:15" hidden="1">
      <c r="A2290" t="s">
        <v>497</v>
      </c>
      <c r="B2290" t="s">
        <v>5</v>
      </c>
      <c r="C2290" t="s">
        <v>1369</v>
      </c>
      <c r="D2290" t="s">
        <v>224</v>
      </c>
      <c r="F2290" t="s">
        <v>1372</v>
      </c>
      <c r="G2290" t="s">
        <v>473</v>
      </c>
      <c r="H2290" t="s">
        <v>473</v>
      </c>
      <c r="I2290" t="s">
        <v>573</v>
      </c>
      <c r="J2290" t="str">
        <f t="shared" si="65"/>
        <v>Scope 3Freighting goodsHGV (all diesel)Rigid (&gt;17 tonnes)100% Ladenkm</v>
      </c>
      <c r="K2290" t="str">
        <f t="shared" si="81"/>
        <v>Freighting goods Rigid (&gt;17 tonnes) 100% Laden km</v>
      </c>
      <c r="L2290" s="125">
        <v>1.0973999999999999</v>
      </c>
      <c r="M2290" t="s">
        <v>1514</v>
      </c>
      <c r="N2290" t="s">
        <v>1509</v>
      </c>
      <c r="O2290">
        <v>2021</v>
      </c>
    </row>
    <row r="2291" spans="1:15" hidden="1">
      <c r="A2291" t="s">
        <v>497</v>
      </c>
      <c r="B2291" t="s">
        <v>5</v>
      </c>
      <c r="C2291" t="s">
        <v>1369</v>
      </c>
      <c r="D2291" t="s">
        <v>224</v>
      </c>
      <c r="F2291" t="s">
        <v>1372</v>
      </c>
      <c r="G2291" t="s">
        <v>1353</v>
      </c>
      <c r="H2291" t="s">
        <v>1353</v>
      </c>
      <c r="I2291" t="s">
        <v>573</v>
      </c>
      <c r="J2291" t="str">
        <f t="shared" si="65"/>
        <v>Scope 3Freighting goodsHGV (all diesel)Rigid (&gt;17 tonnes)100% Ladenmiles</v>
      </c>
      <c r="K2291" t="s">
        <v>925</v>
      </c>
      <c r="L2291" s="125">
        <v>1.7660899999999999</v>
      </c>
      <c r="M2291" t="s">
        <v>1514</v>
      </c>
      <c r="N2291" t="s">
        <v>1509</v>
      </c>
      <c r="O2291">
        <v>2021</v>
      </c>
    </row>
    <row r="2292" spans="1:15">
      <c r="A2292" t="s">
        <v>497</v>
      </c>
      <c r="B2292" t="s">
        <v>5</v>
      </c>
      <c r="C2292" t="s">
        <v>1369</v>
      </c>
      <c r="D2292" t="s">
        <v>224</v>
      </c>
      <c r="F2292" t="s">
        <v>1372</v>
      </c>
      <c r="G2292" t="s">
        <v>205</v>
      </c>
      <c r="H2292" t="s">
        <v>205</v>
      </c>
      <c r="I2292" t="s">
        <v>573</v>
      </c>
      <c r="J2292" t="str">
        <f t="shared" si="65"/>
        <v>Scope 3Freighting goodsHGV (all diesel)Rigid (&gt;17 tonnes)100% Ladentonne.km</v>
      </c>
      <c r="K2292" t="str">
        <f t="shared" ref="K2292:K2293" si="82">CONCATENATE(B2292," ",D2292," ",F2292," ",H2292)</f>
        <v>Freighting goods Rigid (&gt;17 tonnes) 100% Laden tonne.km</v>
      </c>
      <c r="L2292" s="125">
        <v>0.12009</v>
      </c>
      <c r="M2292" t="s">
        <v>1514</v>
      </c>
      <c r="N2292" t="s">
        <v>1509</v>
      </c>
      <c r="O2292">
        <v>2021</v>
      </c>
    </row>
    <row r="2293" spans="1:15" hidden="1">
      <c r="A2293" t="s">
        <v>497</v>
      </c>
      <c r="B2293" t="s">
        <v>5</v>
      </c>
      <c r="C2293" t="s">
        <v>1369</v>
      </c>
      <c r="D2293" t="s">
        <v>224</v>
      </c>
      <c r="F2293" t="s">
        <v>1373</v>
      </c>
      <c r="G2293" t="s">
        <v>473</v>
      </c>
      <c r="H2293" t="s">
        <v>473</v>
      </c>
      <c r="I2293" t="s">
        <v>573</v>
      </c>
      <c r="J2293" t="str">
        <f t="shared" si="65"/>
        <v>Scope 3Freighting goodsHGV (all diesel)Rigid (&gt;17 tonnes)Average ladenkm</v>
      </c>
      <c r="K2293" t="str">
        <f t="shared" si="82"/>
        <v>Freighting goods Rigid (&gt;17 tonnes) Average laden km</v>
      </c>
      <c r="L2293" s="125">
        <v>0.95752000000000004</v>
      </c>
      <c r="M2293" t="s">
        <v>1514</v>
      </c>
      <c r="N2293" t="s">
        <v>1509</v>
      </c>
      <c r="O2293">
        <v>2021</v>
      </c>
    </row>
    <row r="2294" spans="1:15" hidden="1">
      <c r="A2294" t="s">
        <v>497</v>
      </c>
      <c r="B2294" t="s">
        <v>5</v>
      </c>
      <c r="C2294" t="s">
        <v>1369</v>
      </c>
      <c r="D2294" t="s">
        <v>224</v>
      </c>
      <c r="F2294" t="s">
        <v>1373</v>
      </c>
      <c r="G2294" t="s">
        <v>1353</v>
      </c>
      <c r="H2294" t="s">
        <v>1353</v>
      </c>
      <c r="I2294" t="s">
        <v>573</v>
      </c>
      <c r="J2294" t="str">
        <f t="shared" si="65"/>
        <v>Scope 3Freighting goodsHGV (all diesel)Rigid (&gt;17 tonnes)Average ladenmiles</v>
      </c>
      <c r="K2294" t="s">
        <v>925</v>
      </c>
      <c r="L2294" s="125">
        <v>1.54098</v>
      </c>
      <c r="M2294" t="s">
        <v>1514</v>
      </c>
      <c r="N2294" t="s">
        <v>1509</v>
      </c>
      <c r="O2294">
        <v>2021</v>
      </c>
    </row>
    <row r="2295" spans="1:15">
      <c r="A2295" t="s">
        <v>497</v>
      </c>
      <c r="B2295" t="s">
        <v>5</v>
      </c>
      <c r="C2295" t="s">
        <v>1369</v>
      </c>
      <c r="D2295" t="s">
        <v>224</v>
      </c>
      <c r="F2295" t="s">
        <v>1373</v>
      </c>
      <c r="G2295" t="s">
        <v>205</v>
      </c>
      <c r="H2295" t="s">
        <v>205</v>
      </c>
      <c r="I2295" t="s">
        <v>573</v>
      </c>
      <c r="J2295" t="str">
        <f t="shared" si="65"/>
        <v>Scope 3Freighting goodsHGV (all diesel)Rigid (&gt;17 tonnes)Average ladentonne.km</v>
      </c>
      <c r="K2295" t="str">
        <f t="shared" ref="K2295:K2296" si="83">CONCATENATE(B2295," ",D2295," ",F2295," ",H2295)</f>
        <v>Freighting goods Rigid (&gt;17 tonnes) Average laden tonne.km</v>
      </c>
      <c r="L2295" s="125">
        <v>0.18142</v>
      </c>
      <c r="M2295" t="s">
        <v>1514</v>
      </c>
      <c r="N2295" t="s">
        <v>1509</v>
      </c>
      <c r="O2295">
        <v>2021</v>
      </c>
    </row>
    <row r="2296" spans="1:15" hidden="1">
      <c r="A2296" t="s">
        <v>497</v>
      </c>
      <c r="B2296" t="s">
        <v>5</v>
      </c>
      <c r="C2296" t="s">
        <v>1369</v>
      </c>
      <c r="D2296" t="s">
        <v>201</v>
      </c>
      <c r="F2296" t="s">
        <v>1370</v>
      </c>
      <c r="G2296" t="s">
        <v>473</v>
      </c>
      <c r="H2296" t="s">
        <v>473</v>
      </c>
      <c r="I2296" t="s">
        <v>573</v>
      </c>
      <c r="J2296" t="str">
        <f t="shared" si="65"/>
        <v>Scope 3Freighting goodsHGV (all diesel)All rigids0% Ladenkm</v>
      </c>
      <c r="K2296" t="str">
        <f t="shared" si="83"/>
        <v>Freighting goods All rigids 0% Laden km</v>
      </c>
      <c r="L2296" s="125">
        <v>0.66440999999999995</v>
      </c>
      <c r="M2296" t="s">
        <v>1514</v>
      </c>
      <c r="N2296" t="s">
        <v>1509</v>
      </c>
      <c r="O2296">
        <v>2021</v>
      </c>
    </row>
    <row r="2297" spans="1:15" hidden="1">
      <c r="A2297" t="s">
        <v>497</v>
      </c>
      <c r="B2297" t="s">
        <v>5</v>
      </c>
      <c r="C2297" t="s">
        <v>1369</v>
      </c>
      <c r="D2297" t="s">
        <v>201</v>
      </c>
      <c r="F2297" t="s">
        <v>1370</v>
      </c>
      <c r="G2297" t="s">
        <v>1353</v>
      </c>
      <c r="H2297" t="s">
        <v>1353</v>
      </c>
      <c r="I2297" t="s">
        <v>573</v>
      </c>
      <c r="J2297" t="str">
        <f t="shared" si="65"/>
        <v>Scope 3Freighting goodsHGV (all diesel)All rigids0% Ladenmiles</v>
      </c>
      <c r="K2297" t="s">
        <v>926</v>
      </c>
      <c r="L2297" s="125">
        <v>1.0692600000000001</v>
      </c>
      <c r="M2297" t="s">
        <v>1514</v>
      </c>
      <c r="N2297" t="s">
        <v>1509</v>
      </c>
      <c r="O2297">
        <v>2021</v>
      </c>
    </row>
    <row r="2298" spans="1:15">
      <c r="A2298" t="s">
        <v>497</v>
      </c>
      <c r="B2298" t="s">
        <v>5</v>
      </c>
      <c r="C2298" t="s">
        <v>1369</v>
      </c>
      <c r="D2298" t="s">
        <v>201</v>
      </c>
      <c r="F2298" t="s">
        <v>1370</v>
      </c>
      <c r="G2298" t="s">
        <v>205</v>
      </c>
      <c r="H2298" t="s">
        <v>205</v>
      </c>
      <c r="I2298" t="s">
        <v>573</v>
      </c>
      <c r="J2298" t="str">
        <f t="shared" si="65"/>
        <v>Scope 3Freighting goodsHGV (all diesel)All rigids0% Ladentonne.km</v>
      </c>
      <c r="K2298" t="str">
        <f t="shared" ref="K2298:K2299" si="84">CONCATENATE(B2298," ",D2298," ",F2298," ",H2298)</f>
        <v>Freighting goods All rigids 0% Laden tonne.km</v>
      </c>
      <c r="L2298" s="125"/>
      <c r="M2298" t="s">
        <v>1514</v>
      </c>
      <c r="N2298" t="s">
        <v>1509</v>
      </c>
      <c r="O2298">
        <v>2021</v>
      </c>
    </row>
    <row r="2299" spans="1:15" hidden="1">
      <c r="A2299" t="s">
        <v>497</v>
      </c>
      <c r="B2299" t="s">
        <v>5</v>
      </c>
      <c r="C2299" t="s">
        <v>1369</v>
      </c>
      <c r="D2299" t="s">
        <v>201</v>
      </c>
      <c r="F2299" t="s">
        <v>1371</v>
      </c>
      <c r="G2299" t="s">
        <v>473</v>
      </c>
      <c r="H2299" t="s">
        <v>473</v>
      </c>
      <c r="I2299" t="s">
        <v>573</v>
      </c>
      <c r="J2299" t="str">
        <f t="shared" si="65"/>
        <v>Scope 3Freighting goodsHGV (all diesel)All rigids50% Ladenkm</v>
      </c>
      <c r="K2299" t="str">
        <f t="shared" si="84"/>
        <v>Freighting goods All rigids 50% Laden km</v>
      </c>
      <c r="L2299" s="125">
        <v>0.78968000000000005</v>
      </c>
      <c r="M2299" t="s">
        <v>1514</v>
      </c>
      <c r="N2299" t="s">
        <v>1509</v>
      </c>
      <c r="O2299">
        <v>2021</v>
      </c>
    </row>
    <row r="2300" spans="1:15" hidden="1">
      <c r="A2300" t="s">
        <v>497</v>
      </c>
      <c r="B2300" t="s">
        <v>5</v>
      </c>
      <c r="C2300" t="s">
        <v>1369</v>
      </c>
      <c r="D2300" t="s">
        <v>201</v>
      </c>
      <c r="F2300" t="s">
        <v>1371</v>
      </c>
      <c r="G2300" t="s">
        <v>1353</v>
      </c>
      <c r="H2300" t="s">
        <v>1353</v>
      </c>
      <c r="I2300" t="s">
        <v>573</v>
      </c>
      <c r="J2300" t="str">
        <f t="shared" si="65"/>
        <v>Scope 3Freighting goodsHGV (all diesel)All rigids50% Ladenmiles</v>
      </c>
      <c r="K2300" t="s">
        <v>926</v>
      </c>
      <c r="L2300" s="125">
        <v>1.2708699999999999</v>
      </c>
      <c r="M2300" t="s">
        <v>1514</v>
      </c>
      <c r="N2300" t="s">
        <v>1509</v>
      </c>
      <c r="O2300">
        <v>2021</v>
      </c>
    </row>
    <row r="2301" spans="1:15">
      <c r="A2301" t="s">
        <v>497</v>
      </c>
      <c r="B2301" t="s">
        <v>5</v>
      </c>
      <c r="C2301" t="s">
        <v>1369</v>
      </c>
      <c r="D2301" t="s">
        <v>201</v>
      </c>
      <c r="F2301" t="s">
        <v>1371</v>
      </c>
      <c r="G2301" t="s">
        <v>205</v>
      </c>
      <c r="H2301" t="s">
        <v>205</v>
      </c>
      <c r="I2301" t="s">
        <v>573</v>
      </c>
      <c r="J2301" t="str">
        <f t="shared" si="65"/>
        <v>Scope 3Freighting goodsHGV (all diesel)All rigids50% Ladentonne.km</v>
      </c>
      <c r="K2301" t="str">
        <f t="shared" ref="K2301:K2302" si="85">CONCATENATE(B2301," ",D2301," ",F2301," ",H2301)</f>
        <v>Freighting goods All rigids 50% Laden tonne.km</v>
      </c>
      <c r="L2301" s="125">
        <v>0.2208</v>
      </c>
      <c r="M2301" t="s">
        <v>1514</v>
      </c>
      <c r="N2301" t="s">
        <v>1509</v>
      </c>
      <c r="O2301">
        <v>2021</v>
      </c>
    </row>
    <row r="2302" spans="1:15" hidden="1">
      <c r="A2302" t="s">
        <v>497</v>
      </c>
      <c r="B2302" t="s">
        <v>5</v>
      </c>
      <c r="C2302" t="s">
        <v>1369</v>
      </c>
      <c r="D2302" t="s">
        <v>201</v>
      </c>
      <c r="F2302" t="s">
        <v>1372</v>
      </c>
      <c r="G2302" t="s">
        <v>473</v>
      </c>
      <c r="H2302" t="s">
        <v>473</v>
      </c>
      <c r="I2302" t="s">
        <v>573</v>
      </c>
      <c r="J2302" t="str">
        <f t="shared" si="65"/>
        <v>Scope 3Freighting goodsHGV (all diesel)All rigids100% Ladenkm</v>
      </c>
      <c r="K2302" t="str">
        <f t="shared" si="85"/>
        <v>Freighting goods All rigids 100% Laden km</v>
      </c>
      <c r="L2302" s="125">
        <v>0.91495000000000004</v>
      </c>
      <c r="M2302" t="s">
        <v>1514</v>
      </c>
      <c r="N2302" t="s">
        <v>1509</v>
      </c>
      <c r="O2302">
        <v>2021</v>
      </c>
    </row>
    <row r="2303" spans="1:15" hidden="1">
      <c r="A2303" t="s">
        <v>497</v>
      </c>
      <c r="B2303" t="s">
        <v>5</v>
      </c>
      <c r="C2303" t="s">
        <v>1369</v>
      </c>
      <c r="D2303" t="s">
        <v>201</v>
      </c>
      <c r="F2303" t="s">
        <v>1372</v>
      </c>
      <c r="G2303" t="s">
        <v>1353</v>
      </c>
      <c r="H2303" t="s">
        <v>1353</v>
      </c>
      <c r="I2303" t="s">
        <v>573</v>
      </c>
      <c r="J2303" t="str">
        <f t="shared" si="65"/>
        <v>Scope 3Freighting goodsHGV (all diesel)All rigids100% Ladenmiles</v>
      </c>
      <c r="K2303" t="s">
        <v>926</v>
      </c>
      <c r="L2303" s="125">
        <v>1.47248</v>
      </c>
      <c r="M2303" t="s">
        <v>1514</v>
      </c>
      <c r="N2303" t="s">
        <v>1509</v>
      </c>
      <c r="O2303">
        <v>2021</v>
      </c>
    </row>
    <row r="2304" spans="1:15">
      <c r="A2304" t="s">
        <v>497</v>
      </c>
      <c r="B2304" t="s">
        <v>5</v>
      </c>
      <c r="C2304" t="s">
        <v>1369</v>
      </c>
      <c r="D2304" t="s">
        <v>201</v>
      </c>
      <c r="F2304" t="s">
        <v>1372</v>
      </c>
      <c r="G2304" t="s">
        <v>205</v>
      </c>
      <c r="H2304" t="s">
        <v>205</v>
      </c>
      <c r="I2304" t="s">
        <v>573</v>
      </c>
      <c r="J2304" t="str">
        <f t="shared" si="65"/>
        <v>Scope 3Freighting goodsHGV (all diesel)All rigids100% Ladentonne.km</v>
      </c>
      <c r="K2304" t="str">
        <f t="shared" ref="K2304:K2305" si="86">CONCATENATE(B2304," ",D2304," ",F2304," ",H2304)</f>
        <v>Freighting goods All rigids 100% Laden tonne.km</v>
      </c>
      <c r="L2304" s="125">
        <v>0.12834000000000001</v>
      </c>
      <c r="M2304" t="s">
        <v>1514</v>
      </c>
      <c r="N2304" t="s">
        <v>1509</v>
      </c>
      <c r="O2304">
        <v>2021</v>
      </c>
    </row>
    <row r="2305" spans="1:15" hidden="1">
      <c r="A2305" t="s">
        <v>497</v>
      </c>
      <c r="B2305" t="s">
        <v>5</v>
      </c>
      <c r="C2305" t="s">
        <v>1369</v>
      </c>
      <c r="D2305" t="s">
        <v>201</v>
      </c>
      <c r="F2305" t="s">
        <v>1373</v>
      </c>
      <c r="G2305" t="s">
        <v>473</v>
      </c>
      <c r="H2305" t="s">
        <v>473</v>
      </c>
      <c r="I2305" t="s">
        <v>573</v>
      </c>
      <c r="J2305" t="str">
        <f t="shared" si="65"/>
        <v>Scope 3Freighting goodsHGV (all diesel)All rigidsAverage ladenkm</v>
      </c>
      <c r="K2305" t="str">
        <f t="shared" si="86"/>
        <v>Freighting goods All rigids Average laden km</v>
      </c>
      <c r="L2305" s="125">
        <v>0.80305000000000004</v>
      </c>
      <c r="M2305" t="s">
        <v>1514</v>
      </c>
      <c r="N2305" t="s">
        <v>1509</v>
      </c>
      <c r="O2305">
        <v>2021</v>
      </c>
    </row>
    <row r="2306" spans="1:15" hidden="1">
      <c r="A2306" t="s">
        <v>497</v>
      </c>
      <c r="B2306" t="s">
        <v>5</v>
      </c>
      <c r="C2306" t="s">
        <v>1369</v>
      </c>
      <c r="D2306" t="s">
        <v>201</v>
      </c>
      <c r="F2306" t="s">
        <v>1373</v>
      </c>
      <c r="G2306" t="s">
        <v>1353</v>
      </c>
      <c r="H2306" t="s">
        <v>1353</v>
      </c>
      <c r="I2306" t="s">
        <v>573</v>
      </c>
      <c r="J2306" t="str">
        <f t="shared" si="65"/>
        <v>Scope 3Freighting goodsHGV (all diesel)All rigidsAverage ladenmiles</v>
      </c>
      <c r="K2306" t="s">
        <v>926</v>
      </c>
      <c r="L2306" s="125">
        <v>1.2923899999999999</v>
      </c>
      <c r="M2306" t="s">
        <v>1514</v>
      </c>
      <c r="N2306" t="s">
        <v>1509</v>
      </c>
      <c r="O2306">
        <v>2021</v>
      </c>
    </row>
    <row r="2307" spans="1:15">
      <c r="A2307" t="s">
        <v>497</v>
      </c>
      <c r="B2307" t="s">
        <v>5</v>
      </c>
      <c r="C2307" t="s">
        <v>1369</v>
      </c>
      <c r="D2307" t="s">
        <v>201</v>
      </c>
      <c r="F2307" t="s">
        <v>1373</v>
      </c>
      <c r="G2307" t="s">
        <v>205</v>
      </c>
      <c r="H2307" t="s">
        <v>205</v>
      </c>
      <c r="I2307" t="s">
        <v>573</v>
      </c>
      <c r="J2307" t="str">
        <f t="shared" ref="J2307:J2370" si="87">CONCATENATE(A2307,B2307,C2307,D2307,E2307,F2307,G2307)</f>
        <v>Scope 3Freighting goodsHGV (all diesel)All rigidsAverage ladentonne.km</v>
      </c>
      <c r="K2307" t="str">
        <f t="shared" ref="K2307:K2308" si="88">CONCATENATE(B2307," ",D2307," ",F2307," ",H2307)</f>
        <v>Freighting goods All rigids Average laden tonne.km</v>
      </c>
      <c r="L2307" s="125">
        <v>0.20780000000000001</v>
      </c>
      <c r="M2307" t="s">
        <v>1514</v>
      </c>
      <c r="N2307" t="s">
        <v>1509</v>
      </c>
      <c r="O2307">
        <v>2021</v>
      </c>
    </row>
    <row r="2308" spans="1:15" hidden="1">
      <c r="A2308" t="s">
        <v>497</v>
      </c>
      <c r="B2308" t="s">
        <v>5</v>
      </c>
      <c r="C2308" t="s">
        <v>1369</v>
      </c>
      <c r="D2308" t="s">
        <v>225</v>
      </c>
      <c r="F2308" t="s">
        <v>1370</v>
      </c>
      <c r="G2308" t="s">
        <v>473</v>
      </c>
      <c r="H2308" t="s">
        <v>473</v>
      </c>
      <c r="I2308" t="s">
        <v>573</v>
      </c>
      <c r="J2308" t="str">
        <f t="shared" si="87"/>
        <v>Scope 3Freighting goodsHGV (all diesel)Articulated (&gt;3.5 - 33t)0% Ladenkm</v>
      </c>
      <c r="K2308" t="str">
        <f t="shared" si="88"/>
        <v>Freighting goods Articulated (&gt;3.5 - 33t) 0% Laden km</v>
      </c>
      <c r="L2308" s="125">
        <v>0.62341999999999997</v>
      </c>
      <c r="M2308" t="s">
        <v>1514</v>
      </c>
      <c r="N2308" t="s">
        <v>1509</v>
      </c>
      <c r="O2308">
        <v>2021</v>
      </c>
    </row>
    <row r="2309" spans="1:15" hidden="1">
      <c r="A2309" t="s">
        <v>497</v>
      </c>
      <c r="B2309" t="s">
        <v>5</v>
      </c>
      <c r="C2309" t="s">
        <v>1369</v>
      </c>
      <c r="D2309" t="s">
        <v>225</v>
      </c>
      <c r="F2309" t="s">
        <v>1370</v>
      </c>
      <c r="G2309" t="s">
        <v>1353</v>
      </c>
      <c r="H2309" t="s">
        <v>1353</v>
      </c>
      <c r="I2309" t="s">
        <v>573</v>
      </c>
      <c r="J2309" t="str">
        <f t="shared" si="87"/>
        <v>Scope 3Freighting goodsHGV (all diesel)Articulated (&gt;3.5 - 33t)0% Ladenmiles</v>
      </c>
      <c r="K2309" t="s">
        <v>927</v>
      </c>
      <c r="L2309" s="125">
        <v>1.0033000000000001</v>
      </c>
      <c r="M2309" t="s">
        <v>1514</v>
      </c>
      <c r="N2309" t="s">
        <v>1509</v>
      </c>
      <c r="O2309">
        <v>2021</v>
      </c>
    </row>
    <row r="2310" spans="1:15">
      <c r="A2310" t="s">
        <v>497</v>
      </c>
      <c r="B2310" t="s">
        <v>5</v>
      </c>
      <c r="C2310" t="s">
        <v>1369</v>
      </c>
      <c r="D2310" t="s">
        <v>225</v>
      </c>
      <c r="F2310" t="s">
        <v>1370</v>
      </c>
      <c r="G2310" t="s">
        <v>205</v>
      </c>
      <c r="H2310" t="s">
        <v>205</v>
      </c>
      <c r="I2310" t="s">
        <v>573</v>
      </c>
      <c r="J2310" t="str">
        <f t="shared" si="87"/>
        <v>Scope 3Freighting goodsHGV (all diesel)Articulated (&gt;3.5 - 33t)0% Ladentonne.km</v>
      </c>
      <c r="K2310" t="str">
        <f t="shared" ref="K2310:K2311" si="89">CONCATENATE(B2310," ",D2310," ",F2310," ",H2310)</f>
        <v>Freighting goods Articulated (&gt;3.5 - 33t) 0% Laden tonne.km</v>
      </c>
      <c r="L2310" s="125"/>
      <c r="M2310" t="s">
        <v>1514</v>
      </c>
      <c r="N2310" t="s">
        <v>1509</v>
      </c>
      <c r="O2310">
        <v>2021</v>
      </c>
    </row>
    <row r="2311" spans="1:15" hidden="1">
      <c r="A2311" t="s">
        <v>497</v>
      </c>
      <c r="B2311" t="s">
        <v>5</v>
      </c>
      <c r="C2311" t="s">
        <v>1369</v>
      </c>
      <c r="D2311" t="s">
        <v>225</v>
      </c>
      <c r="F2311" t="s">
        <v>1371</v>
      </c>
      <c r="G2311" t="s">
        <v>473</v>
      </c>
      <c r="H2311" t="s">
        <v>473</v>
      </c>
      <c r="I2311" t="s">
        <v>573</v>
      </c>
      <c r="J2311" t="str">
        <f t="shared" si="87"/>
        <v>Scope 3Freighting goodsHGV (all diesel)Articulated (&gt;3.5 - 33t)50% Ladenkm</v>
      </c>
      <c r="K2311" t="str">
        <f t="shared" si="89"/>
        <v>Freighting goods Articulated (&gt;3.5 - 33t) 50% Laden km</v>
      </c>
      <c r="L2311" s="125">
        <v>0.77585000000000004</v>
      </c>
      <c r="M2311" t="s">
        <v>1514</v>
      </c>
      <c r="N2311" t="s">
        <v>1509</v>
      </c>
      <c r="O2311">
        <v>2021</v>
      </c>
    </row>
    <row r="2312" spans="1:15" hidden="1">
      <c r="A2312" t="s">
        <v>497</v>
      </c>
      <c r="B2312" t="s">
        <v>5</v>
      </c>
      <c r="C2312" t="s">
        <v>1369</v>
      </c>
      <c r="D2312" t="s">
        <v>225</v>
      </c>
      <c r="F2312" t="s">
        <v>1371</v>
      </c>
      <c r="G2312" t="s">
        <v>1353</v>
      </c>
      <c r="H2312" t="s">
        <v>1353</v>
      </c>
      <c r="I2312" t="s">
        <v>573</v>
      </c>
      <c r="J2312" t="str">
        <f t="shared" si="87"/>
        <v>Scope 3Freighting goodsHGV (all diesel)Articulated (&gt;3.5 - 33t)50% Ladenmiles</v>
      </c>
      <c r="K2312" t="s">
        <v>927</v>
      </c>
      <c r="L2312" s="125">
        <v>1.2486200000000001</v>
      </c>
      <c r="M2312" t="s">
        <v>1514</v>
      </c>
      <c r="N2312" t="s">
        <v>1509</v>
      </c>
      <c r="O2312">
        <v>2021</v>
      </c>
    </row>
    <row r="2313" spans="1:15">
      <c r="A2313" t="s">
        <v>497</v>
      </c>
      <c r="B2313" t="s">
        <v>5</v>
      </c>
      <c r="C2313" t="s">
        <v>1369</v>
      </c>
      <c r="D2313" t="s">
        <v>225</v>
      </c>
      <c r="F2313" t="s">
        <v>1371</v>
      </c>
      <c r="G2313" t="s">
        <v>205</v>
      </c>
      <c r="H2313" t="s">
        <v>205</v>
      </c>
      <c r="I2313" t="s">
        <v>573</v>
      </c>
      <c r="J2313" t="str">
        <f t="shared" si="87"/>
        <v>Scope 3Freighting goodsHGV (all diesel)Articulated (&gt;3.5 - 33t)50% Ladentonne.km</v>
      </c>
      <c r="K2313" t="str">
        <f t="shared" ref="K2313:K2314" si="90">CONCATENATE(B2313," ",D2313," ",F2313," ",H2313)</f>
        <v>Freighting goods Articulated (&gt;3.5 - 33t) 50% Laden tonne.km</v>
      </c>
      <c r="L2313" s="125">
        <v>0.12217</v>
      </c>
      <c r="M2313" t="s">
        <v>1514</v>
      </c>
      <c r="N2313" t="s">
        <v>1509</v>
      </c>
      <c r="O2313">
        <v>2021</v>
      </c>
    </row>
    <row r="2314" spans="1:15" hidden="1">
      <c r="A2314" t="s">
        <v>497</v>
      </c>
      <c r="B2314" t="s">
        <v>5</v>
      </c>
      <c r="C2314" t="s">
        <v>1369</v>
      </c>
      <c r="D2314" t="s">
        <v>225</v>
      </c>
      <c r="F2314" t="s">
        <v>1372</v>
      </c>
      <c r="G2314" t="s">
        <v>473</v>
      </c>
      <c r="H2314" t="s">
        <v>473</v>
      </c>
      <c r="I2314" t="s">
        <v>573</v>
      </c>
      <c r="J2314" t="str">
        <f t="shared" si="87"/>
        <v>Scope 3Freighting goodsHGV (all diesel)Articulated (&gt;3.5 - 33t)100% Ladenkm</v>
      </c>
      <c r="K2314" t="str">
        <f t="shared" si="90"/>
        <v>Freighting goods Articulated (&gt;3.5 - 33t) 100% Laden km</v>
      </c>
      <c r="L2314" s="125">
        <v>0.92828999999999995</v>
      </c>
      <c r="M2314" t="s">
        <v>1514</v>
      </c>
      <c r="N2314" t="s">
        <v>1509</v>
      </c>
      <c r="O2314">
        <v>2021</v>
      </c>
    </row>
    <row r="2315" spans="1:15" hidden="1">
      <c r="A2315" t="s">
        <v>497</v>
      </c>
      <c r="B2315" t="s">
        <v>5</v>
      </c>
      <c r="C2315" t="s">
        <v>1369</v>
      </c>
      <c r="D2315" t="s">
        <v>225</v>
      </c>
      <c r="F2315" t="s">
        <v>1372</v>
      </c>
      <c r="G2315" t="s">
        <v>1353</v>
      </c>
      <c r="H2315" t="s">
        <v>1353</v>
      </c>
      <c r="I2315" t="s">
        <v>573</v>
      </c>
      <c r="J2315" t="str">
        <f t="shared" si="87"/>
        <v>Scope 3Freighting goodsHGV (all diesel)Articulated (&gt;3.5 - 33t)100% Ladenmiles</v>
      </c>
      <c r="K2315" t="s">
        <v>927</v>
      </c>
      <c r="L2315" s="125">
        <v>1.49393</v>
      </c>
      <c r="M2315" t="s">
        <v>1514</v>
      </c>
      <c r="N2315" t="s">
        <v>1509</v>
      </c>
      <c r="O2315">
        <v>2021</v>
      </c>
    </row>
    <row r="2316" spans="1:15">
      <c r="A2316" t="s">
        <v>497</v>
      </c>
      <c r="B2316" t="s">
        <v>5</v>
      </c>
      <c r="C2316" t="s">
        <v>1369</v>
      </c>
      <c r="D2316" t="s">
        <v>225</v>
      </c>
      <c r="F2316" t="s">
        <v>1372</v>
      </c>
      <c r="G2316" t="s">
        <v>205</v>
      </c>
      <c r="H2316" t="s">
        <v>205</v>
      </c>
      <c r="I2316" t="s">
        <v>573</v>
      </c>
      <c r="J2316" t="str">
        <f t="shared" si="87"/>
        <v>Scope 3Freighting goodsHGV (all diesel)Articulated (&gt;3.5 - 33t)100% Ladentonne.km</v>
      </c>
      <c r="K2316" t="str">
        <f t="shared" ref="K2316:K2317" si="91">CONCATENATE(B2316," ",D2316," ",F2316," ",H2316)</f>
        <v>Freighting goods Articulated (&gt;3.5 - 33t) 100% Laden tonne.km</v>
      </c>
      <c r="L2316" s="125">
        <v>7.3090000000000002E-2</v>
      </c>
      <c r="M2316" t="s">
        <v>1514</v>
      </c>
      <c r="N2316" t="s">
        <v>1509</v>
      </c>
      <c r="O2316">
        <v>2021</v>
      </c>
    </row>
    <row r="2317" spans="1:15" hidden="1">
      <c r="A2317" t="s">
        <v>497</v>
      </c>
      <c r="B2317" t="s">
        <v>5</v>
      </c>
      <c r="C2317" t="s">
        <v>1369</v>
      </c>
      <c r="D2317" t="s">
        <v>225</v>
      </c>
      <c r="F2317" t="s">
        <v>1373</v>
      </c>
      <c r="G2317" t="s">
        <v>473</v>
      </c>
      <c r="H2317" t="s">
        <v>473</v>
      </c>
      <c r="I2317" t="s">
        <v>573</v>
      </c>
      <c r="J2317" t="str">
        <f t="shared" si="87"/>
        <v>Scope 3Freighting goodsHGV (all diesel)Articulated (&gt;3.5 - 33t)Average ladenkm</v>
      </c>
      <c r="K2317" t="str">
        <f t="shared" si="91"/>
        <v>Freighting goods Articulated (&gt;3.5 - 33t) Average laden km</v>
      </c>
      <c r="L2317" s="125">
        <v>0.76976</v>
      </c>
      <c r="M2317" t="s">
        <v>1514</v>
      </c>
      <c r="N2317" t="s">
        <v>1509</v>
      </c>
      <c r="O2317">
        <v>2021</v>
      </c>
    </row>
    <row r="2318" spans="1:15" hidden="1">
      <c r="A2318" t="s">
        <v>497</v>
      </c>
      <c r="B2318" t="s">
        <v>5</v>
      </c>
      <c r="C2318" t="s">
        <v>1369</v>
      </c>
      <c r="D2318" t="s">
        <v>225</v>
      </c>
      <c r="F2318" t="s">
        <v>1373</v>
      </c>
      <c r="G2318" t="s">
        <v>1353</v>
      </c>
      <c r="H2318" t="s">
        <v>1353</v>
      </c>
      <c r="I2318" t="s">
        <v>573</v>
      </c>
      <c r="J2318" t="str">
        <f t="shared" si="87"/>
        <v>Scope 3Freighting goodsHGV (all diesel)Articulated (&gt;3.5 - 33t)Average ladenmiles</v>
      </c>
      <c r="K2318" t="s">
        <v>927</v>
      </c>
      <c r="L2318" s="125">
        <v>1.2387999999999999</v>
      </c>
      <c r="M2318" t="s">
        <v>1514</v>
      </c>
      <c r="N2318" t="s">
        <v>1509</v>
      </c>
      <c r="O2318">
        <v>2021</v>
      </c>
    </row>
    <row r="2319" spans="1:15">
      <c r="A2319" t="s">
        <v>497</v>
      </c>
      <c r="B2319" t="s">
        <v>5</v>
      </c>
      <c r="C2319" t="s">
        <v>1369</v>
      </c>
      <c r="D2319" t="s">
        <v>225</v>
      </c>
      <c r="F2319" t="s">
        <v>1373</v>
      </c>
      <c r="G2319" t="s">
        <v>205</v>
      </c>
      <c r="H2319" t="s">
        <v>205</v>
      </c>
      <c r="I2319" t="s">
        <v>573</v>
      </c>
      <c r="J2319" t="str">
        <f t="shared" si="87"/>
        <v>Scope 3Freighting goodsHGV (all diesel)Articulated (&gt;3.5 - 33t)Average ladentonne.km</v>
      </c>
      <c r="K2319" t="str">
        <f t="shared" ref="K2319:K2320" si="92">CONCATENATE(B2319," ",D2319," ",F2319," ",H2319)</f>
        <v>Freighting goods Articulated (&gt;3.5 - 33t) Average laden tonne.km</v>
      </c>
      <c r="L2319" s="125">
        <v>0.12626000000000001</v>
      </c>
      <c r="M2319" t="s">
        <v>1514</v>
      </c>
      <c r="N2319" t="s">
        <v>1509</v>
      </c>
      <c r="O2319">
        <v>2021</v>
      </c>
    </row>
    <row r="2320" spans="1:15" hidden="1">
      <c r="A2320" t="s">
        <v>497</v>
      </c>
      <c r="B2320" t="s">
        <v>5</v>
      </c>
      <c r="C2320" t="s">
        <v>1369</v>
      </c>
      <c r="D2320" t="s">
        <v>226</v>
      </c>
      <c r="F2320" t="s">
        <v>1370</v>
      </c>
      <c r="G2320" t="s">
        <v>473</v>
      </c>
      <c r="H2320" t="s">
        <v>473</v>
      </c>
      <c r="I2320" t="s">
        <v>573</v>
      </c>
      <c r="J2320" t="str">
        <f t="shared" si="87"/>
        <v>Scope 3Freighting goodsHGV (all diesel)Articulated (&gt;33t)0% Ladenkm</v>
      </c>
      <c r="K2320" t="str">
        <f t="shared" si="92"/>
        <v>Freighting goods Articulated (&gt;33t) 0% Laden km</v>
      </c>
      <c r="L2320" s="125">
        <v>0.65022999999999997</v>
      </c>
      <c r="M2320" t="s">
        <v>1514</v>
      </c>
      <c r="N2320" t="s">
        <v>1509</v>
      </c>
      <c r="O2320">
        <v>2021</v>
      </c>
    </row>
    <row r="2321" spans="1:15" hidden="1">
      <c r="A2321" t="s">
        <v>497</v>
      </c>
      <c r="B2321" t="s">
        <v>5</v>
      </c>
      <c r="C2321" t="s">
        <v>1369</v>
      </c>
      <c r="D2321" t="s">
        <v>226</v>
      </c>
      <c r="F2321" t="s">
        <v>1370</v>
      </c>
      <c r="G2321" t="s">
        <v>1353</v>
      </c>
      <c r="H2321" t="s">
        <v>1353</v>
      </c>
      <c r="I2321" t="s">
        <v>573</v>
      </c>
      <c r="J2321" t="str">
        <f t="shared" si="87"/>
        <v>Scope 3Freighting goodsHGV (all diesel)Articulated (&gt;33t)0% Ladenmiles</v>
      </c>
      <c r="K2321" t="s">
        <v>928</v>
      </c>
      <c r="L2321" s="125">
        <v>1.04644</v>
      </c>
      <c r="M2321" t="s">
        <v>1514</v>
      </c>
      <c r="N2321" t="s">
        <v>1509</v>
      </c>
      <c r="O2321">
        <v>2021</v>
      </c>
    </row>
    <row r="2322" spans="1:15">
      <c r="A2322" t="s">
        <v>497</v>
      </c>
      <c r="B2322" t="s">
        <v>5</v>
      </c>
      <c r="C2322" t="s">
        <v>1369</v>
      </c>
      <c r="D2322" t="s">
        <v>226</v>
      </c>
      <c r="F2322" t="s">
        <v>1370</v>
      </c>
      <c r="G2322" t="s">
        <v>205</v>
      </c>
      <c r="H2322" t="s">
        <v>205</v>
      </c>
      <c r="I2322" t="s">
        <v>573</v>
      </c>
      <c r="J2322" t="str">
        <f t="shared" si="87"/>
        <v>Scope 3Freighting goodsHGV (all diesel)Articulated (&gt;33t)0% Ladentonne.km</v>
      </c>
      <c r="K2322" t="str">
        <f t="shared" ref="K2322:K2323" si="93">CONCATENATE(B2322," ",D2322," ",F2322," ",H2322)</f>
        <v>Freighting goods Articulated (&gt;33t) 0% Laden tonne.km</v>
      </c>
      <c r="L2322" s="125"/>
      <c r="M2322" t="s">
        <v>1514</v>
      </c>
      <c r="N2322" t="s">
        <v>1509</v>
      </c>
      <c r="O2322">
        <v>2021</v>
      </c>
    </row>
    <row r="2323" spans="1:15" hidden="1">
      <c r="A2323" t="s">
        <v>497</v>
      </c>
      <c r="B2323" t="s">
        <v>5</v>
      </c>
      <c r="C2323" t="s">
        <v>1369</v>
      </c>
      <c r="D2323" t="s">
        <v>226</v>
      </c>
      <c r="F2323" t="s">
        <v>1371</v>
      </c>
      <c r="G2323" t="s">
        <v>473</v>
      </c>
      <c r="H2323" t="s">
        <v>473</v>
      </c>
      <c r="I2323" t="s">
        <v>573</v>
      </c>
      <c r="J2323" t="str">
        <f t="shared" si="87"/>
        <v>Scope 3Freighting goodsHGV (all diesel)Articulated (&gt;33t)50% Ladenkm</v>
      </c>
      <c r="K2323" t="str">
        <f t="shared" si="93"/>
        <v>Freighting goods Articulated (&gt;33t) 50% Laden km</v>
      </c>
      <c r="L2323" s="125">
        <v>0.86153999999999997</v>
      </c>
      <c r="M2323" t="s">
        <v>1514</v>
      </c>
      <c r="N2323" t="s">
        <v>1509</v>
      </c>
      <c r="O2323">
        <v>2021</v>
      </c>
    </row>
    <row r="2324" spans="1:15" hidden="1">
      <c r="A2324" t="s">
        <v>497</v>
      </c>
      <c r="B2324" t="s">
        <v>5</v>
      </c>
      <c r="C2324" t="s">
        <v>1369</v>
      </c>
      <c r="D2324" t="s">
        <v>226</v>
      </c>
      <c r="F2324" t="s">
        <v>1371</v>
      </c>
      <c r="G2324" t="s">
        <v>1353</v>
      </c>
      <c r="H2324" t="s">
        <v>1353</v>
      </c>
      <c r="I2324" t="s">
        <v>573</v>
      </c>
      <c r="J2324" t="str">
        <f t="shared" si="87"/>
        <v>Scope 3Freighting goodsHGV (all diesel)Articulated (&gt;33t)50% Ladenmiles</v>
      </c>
      <c r="K2324" t="s">
        <v>928</v>
      </c>
      <c r="L2324" s="125">
        <v>1.38652</v>
      </c>
      <c r="M2324" t="s">
        <v>1514</v>
      </c>
      <c r="N2324" t="s">
        <v>1509</v>
      </c>
      <c r="O2324">
        <v>2021</v>
      </c>
    </row>
    <row r="2325" spans="1:15">
      <c r="A2325" t="s">
        <v>497</v>
      </c>
      <c r="B2325" t="s">
        <v>5</v>
      </c>
      <c r="C2325" t="s">
        <v>1369</v>
      </c>
      <c r="D2325" t="s">
        <v>226</v>
      </c>
      <c r="F2325" t="s">
        <v>1371</v>
      </c>
      <c r="G2325" t="s">
        <v>205</v>
      </c>
      <c r="H2325" t="s">
        <v>205</v>
      </c>
      <c r="I2325" t="s">
        <v>573</v>
      </c>
      <c r="J2325" t="str">
        <f t="shared" si="87"/>
        <v>Scope 3Freighting goodsHGV (all diesel)Articulated (&gt;33t)50% Ladentonne.km</v>
      </c>
      <c r="K2325" t="str">
        <f t="shared" ref="K2325:K2326" si="94">CONCATENATE(B2325," ",D2325," ",F2325," ",H2325)</f>
        <v>Freighting goods Articulated (&gt;33t) 50% Laden tonne.km</v>
      </c>
      <c r="L2325" s="125">
        <v>9.4960000000000003E-2</v>
      </c>
      <c r="M2325" t="s">
        <v>1514</v>
      </c>
      <c r="N2325" t="s">
        <v>1509</v>
      </c>
      <c r="O2325">
        <v>2021</v>
      </c>
    </row>
    <row r="2326" spans="1:15" hidden="1">
      <c r="A2326" t="s">
        <v>497</v>
      </c>
      <c r="B2326" t="s">
        <v>5</v>
      </c>
      <c r="C2326" t="s">
        <v>1369</v>
      </c>
      <c r="D2326" t="s">
        <v>226</v>
      </c>
      <c r="F2326" t="s">
        <v>1372</v>
      </c>
      <c r="G2326" t="s">
        <v>473</v>
      </c>
      <c r="H2326" t="s">
        <v>473</v>
      </c>
      <c r="I2326" t="s">
        <v>573</v>
      </c>
      <c r="J2326" t="str">
        <f t="shared" si="87"/>
        <v>Scope 3Freighting goodsHGV (all diesel)Articulated (&gt;33t)100% Ladenkm</v>
      </c>
      <c r="K2326" t="str">
        <f t="shared" si="94"/>
        <v>Freighting goods Articulated (&gt;33t) 100% Laden km</v>
      </c>
      <c r="L2326" s="125">
        <v>1.0728599999999999</v>
      </c>
      <c r="M2326" t="s">
        <v>1514</v>
      </c>
      <c r="N2326" t="s">
        <v>1509</v>
      </c>
      <c r="O2326">
        <v>2021</v>
      </c>
    </row>
    <row r="2327" spans="1:15" hidden="1">
      <c r="A2327" t="s">
        <v>497</v>
      </c>
      <c r="B2327" t="s">
        <v>5</v>
      </c>
      <c r="C2327" t="s">
        <v>1369</v>
      </c>
      <c r="D2327" t="s">
        <v>226</v>
      </c>
      <c r="F2327" t="s">
        <v>1372</v>
      </c>
      <c r="G2327" t="s">
        <v>1353</v>
      </c>
      <c r="H2327" t="s">
        <v>1353</v>
      </c>
      <c r="I2327" t="s">
        <v>573</v>
      </c>
      <c r="J2327" t="str">
        <f t="shared" si="87"/>
        <v>Scope 3Freighting goodsHGV (all diesel)Articulated (&gt;33t)100% Ladenmiles</v>
      </c>
      <c r="K2327" t="s">
        <v>928</v>
      </c>
      <c r="L2327" s="125">
        <v>1.7265900000000001</v>
      </c>
      <c r="M2327" t="s">
        <v>1514</v>
      </c>
      <c r="N2327" t="s">
        <v>1509</v>
      </c>
      <c r="O2327">
        <v>2021</v>
      </c>
    </row>
    <row r="2328" spans="1:15">
      <c r="A2328" t="s">
        <v>497</v>
      </c>
      <c r="B2328" t="s">
        <v>5</v>
      </c>
      <c r="C2328" t="s">
        <v>1369</v>
      </c>
      <c r="D2328" t="s">
        <v>226</v>
      </c>
      <c r="F2328" t="s">
        <v>1372</v>
      </c>
      <c r="G2328" t="s">
        <v>205</v>
      </c>
      <c r="H2328" t="s">
        <v>205</v>
      </c>
      <c r="I2328" t="s">
        <v>573</v>
      </c>
      <c r="J2328" t="str">
        <f t="shared" si="87"/>
        <v>Scope 3Freighting goodsHGV (all diesel)Articulated (&gt;33t)100% Ladentonne.km</v>
      </c>
      <c r="K2328" t="str">
        <f t="shared" ref="K2328:K2329" si="95">CONCATENATE(B2328," ",D2328," ",F2328," ",H2328)</f>
        <v>Freighting goods Articulated (&gt;33t) 100% Laden tonne.km</v>
      </c>
      <c r="L2328" s="125">
        <v>5.9130000000000002E-2</v>
      </c>
      <c r="M2328" t="s">
        <v>1514</v>
      </c>
      <c r="N2328" t="s">
        <v>1509</v>
      </c>
      <c r="O2328">
        <v>2021</v>
      </c>
    </row>
    <row r="2329" spans="1:15" hidden="1">
      <c r="A2329" t="s">
        <v>497</v>
      </c>
      <c r="B2329" t="s">
        <v>5</v>
      </c>
      <c r="C2329" t="s">
        <v>1369</v>
      </c>
      <c r="D2329" t="s">
        <v>226</v>
      </c>
      <c r="F2329" t="s">
        <v>1373</v>
      </c>
      <c r="G2329" t="s">
        <v>473</v>
      </c>
      <c r="H2329" t="s">
        <v>473</v>
      </c>
      <c r="I2329" t="s">
        <v>573</v>
      </c>
      <c r="J2329" t="str">
        <f t="shared" si="87"/>
        <v>Scope 3Freighting goodsHGV (all diesel)Articulated (&gt;33t)Average ladenkm</v>
      </c>
      <c r="K2329" t="str">
        <f t="shared" si="95"/>
        <v>Freighting goods Articulated (&gt;33t) Average laden km</v>
      </c>
      <c r="L2329" s="125">
        <v>0.91647999999999996</v>
      </c>
      <c r="M2329" t="s">
        <v>1514</v>
      </c>
      <c r="N2329" t="s">
        <v>1509</v>
      </c>
      <c r="O2329">
        <v>2021</v>
      </c>
    </row>
    <row r="2330" spans="1:15" hidden="1">
      <c r="A2330" t="s">
        <v>497</v>
      </c>
      <c r="B2330" t="s">
        <v>5</v>
      </c>
      <c r="C2330" t="s">
        <v>1369</v>
      </c>
      <c r="D2330" t="s">
        <v>226</v>
      </c>
      <c r="F2330" t="s">
        <v>1373</v>
      </c>
      <c r="G2330" t="s">
        <v>1353</v>
      </c>
      <c r="H2330" t="s">
        <v>1353</v>
      </c>
      <c r="I2330" t="s">
        <v>573</v>
      </c>
      <c r="J2330" t="str">
        <f t="shared" si="87"/>
        <v>Scope 3Freighting goodsHGV (all diesel)Articulated (&gt;33t)Average ladenmiles</v>
      </c>
      <c r="K2330" t="s">
        <v>928</v>
      </c>
      <c r="L2330" s="125">
        <v>1.4749399999999999</v>
      </c>
      <c r="M2330" t="s">
        <v>1514</v>
      </c>
      <c r="N2330" t="s">
        <v>1509</v>
      </c>
      <c r="O2330">
        <v>2021</v>
      </c>
    </row>
    <row r="2331" spans="1:15">
      <c r="A2331" t="s">
        <v>497</v>
      </c>
      <c r="B2331" t="s">
        <v>5</v>
      </c>
      <c r="C2331" t="s">
        <v>1369</v>
      </c>
      <c r="D2331" t="s">
        <v>226</v>
      </c>
      <c r="F2331" t="s">
        <v>1373</v>
      </c>
      <c r="G2331" t="s">
        <v>205</v>
      </c>
      <c r="H2331" t="s">
        <v>205</v>
      </c>
      <c r="I2331" t="s">
        <v>573</v>
      </c>
      <c r="J2331" t="str">
        <f t="shared" si="87"/>
        <v>Scope 3Freighting goodsHGV (all diesel)Articulated (&gt;33t)Average ladentonne.km</v>
      </c>
      <c r="K2331" t="str">
        <f t="shared" ref="K2331:K2332" si="96">CONCATENATE(B2331," ",D2331," ",F2331," ",H2331)</f>
        <v>Freighting goods Articulated (&gt;33t) Average laden tonne.km</v>
      </c>
      <c r="L2331" s="125">
        <v>8.0170000000000005E-2</v>
      </c>
      <c r="M2331" t="s">
        <v>1514</v>
      </c>
      <c r="N2331" t="s">
        <v>1509</v>
      </c>
      <c r="O2331">
        <v>2021</v>
      </c>
    </row>
    <row r="2332" spans="1:15" hidden="1">
      <c r="A2332" t="s">
        <v>497</v>
      </c>
      <c r="B2332" t="s">
        <v>5</v>
      </c>
      <c r="C2332" t="s">
        <v>1369</v>
      </c>
      <c r="D2332" t="s">
        <v>227</v>
      </c>
      <c r="F2332" t="s">
        <v>1370</v>
      </c>
      <c r="G2332" t="s">
        <v>473</v>
      </c>
      <c r="H2332" t="s">
        <v>473</v>
      </c>
      <c r="I2332" t="s">
        <v>573</v>
      </c>
      <c r="J2332" t="str">
        <f t="shared" si="87"/>
        <v>Scope 3Freighting goodsHGV (all diesel)All artics0% Ladenkm</v>
      </c>
      <c r="K2332" t="str">
        <f t="shared" si="96"/>
        <v>Freighting goods All artics 0% Laden km</v>
      </c>
      <c r="L2332" s="125">
        <v>0.64912999999999998</v>
      </c>
      <c r="M2332" t="s">
        <v>1514</v>
      </c>
      <c r="N2332" t="s">
        <v>1509</v>
      </c>
      <c r="O2332">
        <v>2021</v>
      </c>
    </row>
    <row r="2333" spans="1:15" hidden="1">
      <c r="A2333" t="s">
        <v>497</v>
      </c>
      <c r="B2333" t="s">
        <v>5</v>
      </c>
      <c r="C2333" t="s">
        <v>1369</v>
      </c>
      <c r="D2333" t="s">
        <v>227</v>
      </c>
      <c r="F2333" t="s">
        <v>1370</v>
      </c>
      <c r="G2333" t="s">
        <v>1353</v>
      </c>
      <c r="H2333" t="s">
        <v>1353</v>
      </c>
      <c r="I2333" t="s">
        <v>573</v>
      </c>
      <c r="J2333" t="str">
        <f t="shared" si="87"/>
        <v>Scope 3Freighting goodsHGV (all diesel)All artics0% Ladenmiles</v>
      </c>
      <c r="K2333" t="s">
        <v>929</v>
      </c>
      <c r="L2333" s="125">
        <v>1.0446800000000001</v>
      </c>
      <c r="M2333" t="s">
        <v>1514</v>
      </c>
      <c r="N2333" t="s">
        <v>1509</v>
      </c>
      <c r="O2333">
        <v>2021</v>
      </c>
    </row>
    <row r="2334" spans="1:15">
      <c r="A2334" t="s">
        <v>497</v>
      </c>
      <c r="B2334" t="s">
        <v>5</v>
      </c>
      <c r="C2334" t="s">
        <v>1369</v>
      </c>
      <c r="D2334" t="s">
        <v>227</v>
      </c>
      <c r="F2334" t="s">
        <v>1370</v>
      </c>
      <c r="G2334" t="s">
        <v>205</v>
      </c>
      <c r="H2334" t="s">
        <v>205</v>
      </c>
      <c r="I2334" t="s">
        <v>573</v>
      </c>
      <c r="J2334" t="str">
        <f t="shared" si="87"/>
        <v>Scope 3Freighting goodsHGV (all diesel)All artics0% Ladentonne.km</v>
      </c>
      <c r="K2334" t="str">
        <f t="shared" ref="K2334:K2335" si="97">CONCATENATE(B2334," ",D2334," ",F2334," ",H2334)</f>
        <v>Freighting goods All artics 0% Laden tonne.km</v>
      </c>
      <c r="L2334" s="125"/>
      <c r="M2334" t="s">
        <v>1514</v>
      </c>
      <c r="N2334" t="s">
        <v>1509</v>
      </c>
      <c r="O2334">
        <v>2021</v>
      </c>
    </row>
    <row r="2335" spans="1:15" hidden="1">
      <c r="A2335" t="s">
        <v>497</v>
      </c>
      <c r="B2335" t="s">
        <v>5</v>
      </c>
      <c r="C2335" t="s">
        <v>1369</v>
      </c>
      <c r="D2335" t="s">
        <v>227</v>
      </c>
      <c r="F2335" t="s">
        <v>1371</v>
      </c>
      <c r="G2335" t="s">
        <v>473</v>
      </c>
      <c r="H2335" t="s">
        <v>473</v>
      </c>
      <c r="I2335" t="s">
        <v>573</v>
      </c>
      <c r="J2335" t="str">
        <f t="shared" si="87"/>
        <v>Scope 3Freighting goodsHGV (all diesel)All artics50% Ladenkm</v>
      </c>
      <c r="K2335" t="str">
        <f t="shared" si="97"/>
        <v>Freighting goods All artics 50% Laden km</v>
      </c>
      <c r="L2335" s="125">
        <v>0.85802999999999996</v>
      </c>
      <c r="M2335" t="s">
        <v>1514</v>
      </c>
      <c r="N2335" t="s">
        <v>1509</v>
      </c>
      <c r="O2335">
        <v>2021</v>
      </c>
    </row>
    <row r="2336" spans="1:15" hidden="1">
      <c r="A2336" t="s">
        <v>497</v>
      </c>
      <c r="B2336" t="s">
        <v>5</v>
      </c>
      <c r="C2336" t="s">
        <v>1369</v>
      </c>
      <c r="D2336" t="s">
        <v>227</v>
      </c>
      <c r="F2336" t="s">
        <v>1371</v>
      </c>
      <c r="G2336" t="s">
        <v>1353</v>
      </c>
      <c r="H2336" t="s">
        <v>1353</v>
      </c>
      <c r="I2336" t="s">
        <v>573</v>
      </c>
      <c r="J2336" t="str">
        <f t="shared" si="87"/>
        <v>Scope 3Freighting goodsHGV (all diesel)All artics50% Ladenmiles</v>
      </c>
      <c r="K2336" t="s">
        <v>929</v>
      </c>
      <c r="L2336" s="125">
        <v>1.38087</v>
      </c>
      <c r="M2336" t="s">
        <v>1514</v>
      </c>
      <c r="N2336" t="s">
        <v>1509</v>
      </c>
      <c r="O2336">
        <v>2021</v>
      </c>
    </row>
    <row r="2337" spans="1:15">
      <c r="A2337" t="s">
        <v>497</v>
      </c>
      <c r="B2337" t="s">
        <v>5</v>
      </c>
      <c r="C2337" t="s">
        <v>1369</v>
      </c>
      <c r="D2337" t="s">
        <v>227</v>
      </c>
      <c r="F2337" t="s">
        <v>1371</v>
      </c>
      <c r="G2337" t="s">
        <v>205</v>
      </c>
      <c r="H2337" t="s">
        <v>205</v>
      </c>
      <c r="I2337" t="s">
        <v>573</v>
      </c>
      <c r="J2337" t="str">
        <f t="shared" si="87"/>
        <v>Scope 3Freighting goodsHGV (all diesel)All artics50% Ladentonne.km</v>
      </c>
      <c r="K2337" t="str">
        <f t="shared" ref="K2337:K2338" si="98">CONCATENATE(B2337," ",D2337," ",F2337," ",H2337)</f>
        <v>Freighting goods All artics 50% Laden tonne.km</v>
      </c>
      <c r="L2337" s="125">
        <v>9.5570000000000002E-2</v>
      </c>
      <c r="M2337" t="s">
        <v>1514</v>
      </c>
      <c r="N2337" t="s">
        <v>1509</v>
      </c>
      <c r="O2337">
        <v>2021</v>
      </c>
    </row>
    <row r="2338" spans="1:15" hidden="1">
      <c r="A2338" t="s">
        <v>497</v>
      </c>
      <c r="B2338" t="s">
        <v>5</v>
      </c>
      <c r="C2338" t="s">
        <v>1369</v>
      </c>
      <c r="D2338" t="s">
        <v>227</v>
      </c>
      <c r="F2338" t="s">
        <v>1372</v>
      </c>
      <c r="G2338" t="s">
        <v>473</v>
      </c>
      <c r="H2338" t="s">
        <v>473</v>
      </c>
      <c r="I2338" t="s">
        <v>573</v>
      </c>
      <c r="J2338" t="str">
        <f t="shared" si="87"/>
        <v>Scope 3Freighting goodsHGV (all diesel)All artics100% Ladenkm</v>
      </c>
      <c r="K2338" t="str">
        <f t="shared" si="98"/>
        <v>Freighting goods All artics 100% Laden km</v>
      </c>
      <c r="L2338" s="125">
        <v>1.06694</v>
      </c>
      <c r="M2338" t="s">
        <v>1514</v>
      </c>
      <c r="N2338" t="s">
        <v>1509</v>
      </c>
      <c r="O2338">
        <v>2021</v>
      </c>
    </row>
    <row r="2339" spans="1:15" hidden="1">
      <c r="A2339" t="s">
        <v>497</v>
      </c>
      <c r="B2339" t="s">
        <v>5</v>
      </c>
      <c r="C2339" t="s">
        <v>1369</v>
      </c>
      <c r="D2339" t="s">
        <v>227</v>
      </c>
      <c r="F2339" t="s">
        <v>1372</v>
      </c>
      <c r="G2339" t="s">
        <v>1353</v>
      </c>
      <c r="H2339" t="s">
        <v>1353</v>
      </c>
      <c r="I2339" t="s">
        <v>573</v>
      </c>
      <c r="J2339" t="str">
        <f t="shared" si="87"/>
        <v>Scope 3Freighting goodsHGV (all diesel)All artics100% Ladenmiles</v>
      </c>
      <c r="K2339" t="s">
        <v>929</v>
      </c>
      <c r="L2339" s="125">
        <v>1.7170700000000001</v>
      </c>
      <c r="M2339" t="s">
        <v>1514</v>
      </c>
      <c r="N2339" t="s">
        <v>1509</v>
      </c>
      <c r="O2339">
        <v>2021</v>
      </c>
    </row>
    <row r="2340" spans="1:15">
      <c r="A2340" t="s">
        <v>497</v>
      </c>
      <c r="B2340" t="s">
        <v>5</v>
      </c>
      <c r="C2340" t="s">
        <v>1369</v>
      </c>
      <c r="D2340" t="s">
        <v>227</v>
      </c>
      <c r="F2340" t="s">
        <v>1372</v>
      </c>
      <c r="G2340" t="s">
        <v>205</v>
      </c>
      <c r="H2340" t="s">
        <v>205</v>
      </c>
      <c r="I2340" t="s">
        <v>573</v>
      </c>
      <c r="J2340" t="str">
        <f t="shared" si="87"/>
        <v>Scope 3Freighting goodsHGV (all diesel)All artics100% Ladentonne.km</v>
      </c>
      <c r="K2340" t="str">
        <f t="shared" ref="K2340:K2341" si="99">CONCATENATE(B2340," ",D2340," ",F2340," ",H2340)</f>
        <v>Freighting goods All artics 100% Laden tonne.km</v>
      </c>
      <c r="L2340" s="125">
        <v>5.944E-2</v>
      </c>
      <c r="M2340" t="s">
        <v>1514</v>
      </c>
      <c r="N2340" t="s">
        <v>1509</v>
      </c>
      <c r="O2340">
        <v>2021</v>
      </c>
    </row>
    <row r="2341" spans="1:15" hidden="1">
      <c r="A2341" t="s">
        <v>497</v>
      </c>
      <c r="B2341" t="s">
        <v>5</v>
      </c>
      <c r="C2341" t="s">
        <v>1369</v>
      </c>
      <c r="D2341" t="s">
        <v>227</v>
      </c>
      <c r="F2341" t="s">
        <v>1373</v>
      </c>
      <c r="G2341" t="s">
        <v>473</v>
      </c>
      <c r="H2341" t="s">
        <v>473</v>
      </c>
      <c r="I2341" t="s">
        <v>573</v>
      </c>
      <c r="J2341" t="str">
        <f t="shared" si="87"/>
        <v>Scope 3Freighting goodsHGV (all diesel)All articsAverage ladenkm</v>
      </c>
      <c r="K2341" t="str">
        <f t="shared" si="99"/>
        <v>Freighting goods All artics Average laden km</v>
      </c>
      <c r="L2341" s="125">
        <v>0.91047999999999996</v>
      </c>
      <c r="M2341" t="s">
        <v>1514</v>
      </c>
      <c r="N2341" t="s">
        <v>1509</v>
      </c>
      <c r="O2341">
        <v>2021</v>
      </c>
    </row>
    <row r="2342" spans="1:15" hidden="1">
      <c r="A2342" t="s">
        <v>497</v>
      </c>
      <c r="B2342" t="s">
        <v>5</v>
      </c>
      <c r="C2342" t="s">
        <v>1369</v>
      </c>
      <c r="D2342" t="s">
        <v>227</v>
      </c>
      <c r="F2342" t="s">
        <v>1373</v>
      </c>
      <c r="G2342" t="s">
        <v>1353</v>
      </c>
      <c r="H2342" t="s">
        <v>1353</v>
      </c>
      <c r="I2342" t="s">
        <v>573</v>
      </c>
      <c r="J2342" t="str">
        <f t="shared" si="87"/>
        <v>Scope 3Freighting goodsHGV (all diesel)All articsAverage ladenmiles</v>
      </c>
      <c r="K2342" t="s">
        <v>929</v>
      </c>
      <c r="L2342" s="125">
        <v>1.4652700000000001</v>
      </c>
      <c r="M2342" t="s">
        <v>1514</v>
      </c>
      <c r="N2342" t="s">
        <v>1509</v>
      </c>
      <c r="O2342">
        <v>2021</v>
      </c>
    </row>
    <row r="2343" spans="1:15">
      <c r="A2343" t="s">
        <v>497</v>
      </c>
      <c r="B2343" t="s">
        <v>5</v>
      </c>
      <c r="C2343" t="s">
        <v>1369</v>
      </c>
      <c r="D2343" t="s">
        <v>227</v>
      </c>
      <c r="F2343" t="s">
        <v>1373</v>
      </c>
      <c r="G2343" t="s">
        <v>205</v>
      </c>
      <c r="H2343" t="s">
        <v>205</v>
      </c>
      <c r="I2343" t="s">
        <v>573</v>
      </c>
      <c r="J2343" t="str">
        <f t="shared" si="87"/>
        <v>Scope 3Freighting goodsHGV (all diesel)All articsAverage ladentonne.km</v>
      </c>
      <c r="K2343" t="str">
        <f t="shared" ref="K2343:K2344" si="100">CONCATENATE(B2343," ",D2343," ",F2343," ",H2343)</f>
        <v>Freighting goods All artics Average laden tonne.km</v>
      </c>
      <c r="L2343" s="125">
        <v>8.1199999999999994E-2</v>
      </c>
      <c r="M2343" t="s">
        <v>1514</v>
      </c>
      <c r="N2343" t="s">
        <v>1509</v>
      </c>
      <c r="O2343">
        <v>2021</v>
      </c>
    </row>
    <row r="2344" spans="1:15" hidden="1">
      <c r="A2344" t="s">
        <v>497</v>
      </c>
      <c r="B2344" t="s">
        <v>5</v>
      </c>
      <c r="C2344" t="s">
        <v>1369</v>
      </c>
      <c r="D2344" t="s">
        <v>228</v>
      </c>
      <c r="F2344" t="s">
        <v>1370</v>
      </c>
      <c r="G2344" t="s">
        <v>473</v>
      </c>
      <c r="H2344" t="s">
        <v>473</v>
      </c>
      <c r="I2344" t="s">
        <v>573</v>
      </c>
      <c r="J2344" t="str">
        <f t="shared" si="87"/>
        <v>Scope 3Freighting goodsHGV (all diesel)All HGVs0% Ladenkm</v>
      </c>
      <c r="K2344" t="str">
        <f t="shared" si="100"/>
        <v>Freighting goods All HGVs 0% Laden km</v>
      </c>
      <c r="L2344" s="125">
        <v>0.65573000000000004</v>
      </c>
      <c r="M2344" t="s">
        <v>1514</v>
      </c>
      <c r="N2344" t="s">
        <v>1509</v>
      </c>
      <c r="O2344">
        <v>2021</v>
      </c>
    </row>
    <row r="2345" spans="1:15" hidden="1">
      <c r="A2345" t="s">
        <v>497</v>
      </c>
      <c r="B2345" t="s">
        <v>5</v>
      </c>
      <c r="C2345" t="s">
        <v>1369</v>
      </c>
      <c r="D2345" t="s">
        <v>228</v>
      </c>
      <c r="F2345" t="s">
        <v>1370</v>
      </c>
      <c r="G2345" t="s">
        <v>1353</v>
      </c>
      <c r="H2345" t="s">
        <v>1353</v>
      </c>
      <c r="I2345" t="s">
        <v>573</v>
      </c>
      <c r="J2345" t="str">
        <f t="shared" si="87"/>
        <v>Scope 3Freighting goodsHGV (all diesel)All HGVs0% Ladenmiles</v>
      </c>
      <c r="K2345" t="s">
        <v>930</v>
      </c>
      <c r="L2345" s="125">
        <v>1.0552999999999999</v>
      </c>
      <c r="M2345" t="s">
        <v>1514</v>
      </c>
      <c r="N2345" t="s">
        <v>1509</v>
      </c>
      <c r="O2345">
        <v>2021</v>
      </c>
    </row>
    <row r="2346" spans="1:15">
      <c r="A2346" t="s">
        <v>497</v>
      </c>
      <c r="B2346" t="s">
        <v>5</v>
      </c>
      <c r="C2346" t="s">
        <v>1369</v>
      </c>
      <c r="D2346" t="s">
        <v>228</v>
      </c>
      <c r="F2346" t="s">
        <v>1370</v>
      </c>
      <c r="G2346" t="s">
        <v>205</v>
      </c>
      <c r="H2346" t="s">
        <v>205</v>
      </c>
      <c r="I2346" t="s">
        <v>573</v>
      </c>
      <c r="J2346" t="str">
        <f t="shared" si="87"/>
        <v>Scope 3Freighting goodsHGV (all diesel)All HGVs0% Ladentonne.km</v>
      </c>
      <c r="K2346" t="str">
        <f t="shared" ref="K2346:K2347" si="101">CONCATENATE(B2346," ",D2346," ",F2346," ",H2346)</f>
        <v>Freighting goods All HGVs 0% Laden tonne.km</v>
      </c>
      <c r="L2346" s="125"/>
      <c r="M2346" t="s">
        <v>1514</v>
      </c>
      <c r="N2346" t="s">
        <v>1509</v>
      </c>
      <c r="O2346">
        <v>2021</v>
      </c>
    </row>
    <row r="2347" spans="1:15" hidden="1">
      <c r="A2347" t="s">
        <v>497</v>
      </c>
      <c r="B2347" t="s">
        <v>5</v>
      </c>
      <c r="C2347" t="s">
        <v>1369</v>
      </c>
      <c r="D2347" t="s">
        <v>228</v>
      </c>
      <c r="F2347" t="s">
        <v>1371</v>
      </c>
      <c r="G2347" t="s">
        <v>473</v>
      </c>
      <c r="H2347" t="s">
        <v>473</v>
      </c>
      <c r="I2347" t="s">
        <v>573</v>
      </c>
      <c r="J2347" t="str">
        <f t="shared" si="87"/>
        <v>Scope 3Freighting goodsHGV (all diesel)All HGVs50% Ladenkm</v>
      </c>
      <c r="K2347" t="str">
        <f t="shared" si="101"/>
        <v>Freighting goods All HGVs 50% Laden km</v>
      </c>
      <c r="L2347" s="125">
        <v>0.82850999999999997</v>
      </c>
      <c r="M2347" t="s">
        <v>1514</v>
      </c>
      <c r="N2347" t="s">
        <v>1509</v>
      </c>
      <c r="O2347">
        <v>2021</v>
      </c>
    </row>
    <row r="2348" spans="1:15" hidden="1">
      <c r="A2348" t="s">
        <v>497</v>
      </c>
      <c r="B2348" t="s">
        <v>5</v>
      </c>
      <c r="C2348" t="s">
        <v>1369</v>
      </c>
      <c r="D2348" t="s">
        <v>228</v>
      </c>
      <c r="F2348" t="s">
        <v>1371</v>
      </c>
      <c r="G2348" t="s">
        <v>1353</v>
      </c>
      <c r="H2348" t="s">
        <v>1353</v>
      </c>
      <c r="I2348" t="s">
        <v>573</v>
      </c>
      <c r="J2348" t="str">
        <f t="shared" si="87"/>
        <v>Scope 3Freighting goodsHGV (all diesel)All HGVs50% Ladenmiles</v>
      </c>
      <c r="K2348" t="s">
        <v>930</v>
      </c>
      <c r="L2348" s="125">
        <v>1.33335</v>
      </c>
      <c r="M2348" t="s">
        <v>1514</v>
      </c>
      <c r="N2348" t="s">
        <v>1509</v>
      </c>
      <c r="O2348">
        <v>2021</v>
      </c>
    </row>
    <row r="2349" spans="1:15">
      <c r="A2349" t="s">
        <v>497</v>
      </c>
      <c r="B2349" t="s">
        <v>5</v>
      </c>
      <c r="C2349" t="s">
        <v>1369</v>
      </c>
      <c r="D2349" t="s">
        <v>228</v>
      </c>
      <c r="F2349" t="s">
        <v>1371</v>
      </c>
      <c r="G2349" t="s">
        <v>205</v>
      </c>
      <c r="H2349" t="s">
        <v>205</v>
      </c>
      <c r="I2349" t="s">
        <v>573</v>
      </c>
      <c r="J2349" t="str">
        <f t="shared" si="87"/>
        <v>Scope 3Freighting goodsHGV (all diesel)All HGVs50% Ladentonne.km</v>
      </c>
      <c r="K2349" t="str">
        <f t="shared" ref="K2349:K2350" si="102">CONCATENATE(B2349," ",D2349," ",F2349," ",H2349)</f>
        <v>Freighting goods All HGVs 50% Laden tonne.km</v>
      </c>
      <c r="L2349" s="125">
        <v>0.12157999999999999</v>
      </c>
      <c r="M2349" t="s">
        <v>1514</v>
      </c>
      <c r="N2349" t="s">
        <v>1509</v>
      </c>
      <c r="O2349">
        <v>2021</v>
      </c>
    </row>
    <row r="2350" spans="1:15" hidden="1">
      <c r="A2350" t="s">
        <v>497</v>
      </c>
      <c r="B2350" t="s">
        <v>5</v>
      </c>
      <c r="C2350" t="s">
        <v>1369</v>
      </c>
      <c r="D2350" t="s">
        <v>228</v>
      </c>
      <c r="F2350" t="s">
        <v>1372</v>
      </c>
      <c r="G2350" t="s">
        <v>473</v>
      </c>
      <c r="H2350" t="s">
        <v>473</v>
      </c>
      <c r="I2350" t="s">
        <v>573</v>
      </c>
      <c r="J2350" t="str">
        <f t="shared" si="87"/>
        <v>Scope 3Freighting goodsHGV (all diesel)All HGVs100% Ladenkm</v>
      </c>
      <c r="K2350" t="str">
        <f t="shared" si="102"/>
        <v>Freighting goods All HGVs 100% Laden km</v>
      </c>
      <c r="L2350" s="125">
        <v>1.0012799999999999</v>
      </c>
      <c r="M2350" t="s">
        <v>1514</v>
      </c>
      <c r="N2350" t="s">
        <v>1509</v>
      </c>
      <c r="O2350">
        <v>2021</v>
      </c>
    </row>
    <row r="2351" spans="1:15" hidden="1">
      <c r="A2351" t="s">
        <v>497</v>
      </c>
      <c r="B2351" t="s">
        <v>5</v>
      </c>
      <c r="C2351" t="s">
        <v>1369</v>
      </c>
      <c r="D2351" t="s">
        <v>228</v>
      </c>
      <c r="F2351" t="s">
        <v>1372</v>
      </c>
      <c r="G2351" t="s">
        <v>1353</v>
      </c>
      <c r="H2351" t="s">
        <v>1353</v>
      </c>
      <c r="I2351" t="s">
        <v>573</v>
      </c>
      <c r="J2351" t="str">
        <f t="shared" si="87"/>
        <v>Scope 3Freighting goodsHGV (all diesel)All HGVs100% Ladenmiles</v>
      </c>
      <c r="K2351" t="s">
        <v>930</v>
      </c>
      <c r="L2351" s="125">
        <v>1.6113999999999999</v>
      </c>
      <c r="M2351" t="s">
        <v>1514</v>
      </c>
      <c r="N2351" t="s">
        <v>1509</v>
      </c>
      <c r="O2351">
        <v>2021</v>
      </c>
    </row>
    <row r="2352" spans="1:15">
      <c r="A2352" t="s">
        <v>497</v>
      </c>
      <c r="B2352" t="s">
        <v>5</v>
      </c>
      <c r="C2352" t="s">
        <v>1369</v>
      </c>
      <c r="D2352" t="s">
        <v>228</v>
      </c>
      <c r="F2352" t="s">
        <v>1372</v>
      </c>
      <c r="G2352" t="s">
        <v>205</v>
      </c>
      <c r="H2352" t="s">
        <v>205</v>
      </c>
      <c r="I2352" t="s">
        <v>573</v>
      </c>
      <c r="J2352" t="str">
        <f t="shared" si="87"/>
        <v>Scope 3Freighting goodsHGV (all diesel)All HGVs100% Ladentonne.km</v>
      </c>
      <c r="K2352" t="str">
        <f t="shared" ref="K2352:K2353" si="103">CONCATENATE(B2352," ",D2352," ",F2352," ",H2352)</f>
        <v>Freighting goods All HGVs 100% Laden tonne.km</v>
      </c>
      <c r="L2352" s="125">
        <v>7.3749999999999996E-2</v>
      </c>
      <c r="M2352" t="s">
        <v>1514</v>
      </c>
      <c r="N2352" t="s">
        <v>1509</v>
      </c>
      <c r="O2352">
        <v>2021</v>
      </c>
    </row>
    <row r="2353" spans="1:15" hidden="1">
      <c r="A2353" t="s">
        <v>497</v>
      </c>
      <c r="B2353" t="s">
        <v>5</v>
      </c>
      <c r="C2353" t="s">
        <v>1369</v>
      </c>
      <c r="D2353" t="s">
        <v>228</v>
      </c>
      <c r="F2353" t="s">
        <v>1373</v>
      </c>
      <c r="G2353" t="s">
        <v>473</v>
      </c>
      <c r="H2353" t="s">
        <v>473</v>
      </c>
      <c r="I2353" t="s">
        <v>573</v>
      </c>
      <c r="J2353" t="str">
        <f t="shared" si="87"/>
        <v>Scope 3Freighting goodsHGV (all diesel)All HGVsAverage ladenkm</v>
      </c>
      <c r="K2353" t="str">
        <f t="shared" si="103"/>
        <v>Freighting goods All HGVs Average laden km</v>
      </c>
      <c r="L2353" s="125">
        <v>0.86407</v>
      </c>
      <c r="M2353" t="s">
        <v>1514</v>
      </c>
      <c r="N2353" t="s">
        <v>1509</v>
      </c>
      <c r="O2353">
        <v>2021</v>
      </c>
    </row>
    <row r="2354" spans="1:15" hidden="1">
      <c r="A2354" t="s">
        <v>497</v>
      </c>
      <c r="B2354" t="s">
        <v>5</v>
      </c>
      <c r="C2354" t="s">
        <v>1369</v>
      </c>
      <c r="D2354" t="s">
        <v>228</v>
      </c>
      <c r="F2354" t="s">
        <v>1373</v>
      </c>
      <c r="G2354" t="s">
        <v>1353</v>
      </c>
      <c r="H2354" t="s">
        <v>1353</v>
      </c>
      <c r="I2354" t="s">
        <v>573</v>
      </c>
      <c r="J2354" t="str">
        <f t="shared" si="87"/>
        <v>Scope 3Freighting goodsHGV (all diesel)All HGVsAverage ladenmiles</v>
      </c>
      <c r="K2354" t="s">
        <v>930</v>
      </c>
      <c r="L2354" s="125">
        <v>1.3905799999999999</v>
      </c>
      <c r="M2354" t="s">
        <v>1514</v>
      </c>
      <c r="N2354" t="s">
        <v>1509</v>
      </c>
      <c r="O2354">
        <v>2021</v>
      </c>
    </row>
    <row r="2355" spans="1:15">
      <c r="A2355" t="s">
        <v>497</v>
      </c>
      <c r="B2355" t="s">
        <v>5</v>
      </c>
      <c r="C2355" t="s">
        <v>1369</v>
      </c>
      <c r="D2355" t="s">
        <v>228</v>
      </c>
      <c r="F2355" t="s">
        <v>1373</v>
      </c>
      <c r="G2355" t="s">
        <v>205</v>
      </c>
      <c r="H2355" t="s">
        <v>205</v>
      </c>
      <c r="I2355" t="s">
        <v>573</v>
      </c>
      <c r="J2355" t="str">
        <f t="shared" si="87"/>
        <v>Scope 3Freighting goodsHGV (all diesel)All HGVsAverage ladentonne.km</v>
      </c>
      <c r="K2355" t="str">
        <f t="shared" ref="K2355:K2356" si="104">CONCATENATE(B2355," ",D2355," ",F2355," ",H2355)</f>
        <v>Freighting goods All HGVs Average laden tonne.km</v>
      </c>
      <c r="L2355" s="125">
        <v>0.10749</v>
      </c>
      <c r="M2355" t="s">
        <v>1514</v>
      </c>
      <c r="N2355" t="s">
        <v>1509</v>
      </c>
      <c r="O2355">
        <v>2021</v>
      </c>
    </row>
    <row r="2356" spans="1:15" hidden="1">
      <c r="A2356" t="s">
        <v>497</v>
      </c>
      <c r="B2356" t="s">
        <v>5</v>
      </c>
      <c r="C2356" t="s">
        <v>1498</v>
      </c>
      <c r="D2356" t="s">
        <v>222</v>
      </c>
      <c r="F2356" t="s">
        <v>1370</v>
      </c>
      <c r="G2356" t="s">
        <v>473</v>
      </c>
      <c r="H2356" t="s">
        <v>473</v>
      </c>
      <c r="I2356" t="s">
        <v>573</v>
      </c>
      <c r="J2356" t="str">
        <f t="shared" si="87"/>
        <v>Scope 3Freighting goodsHGV refrigerated (all diesel)Rigid (&gt;3.5 - 7.5 tonnes)0% Ladenkm</v>
      </c>
      <c r="K2356" t="str">
        <f t="shared" si="104"/>
        <v>Freighting goods Rigid (&gt;3.5 - 7.5 tonnes) 0% Laden km</v>
      </c>
      <c r="L2356" s="125">
        <v>0.5302</v>
      </c>
      <c r="M2356" t="s">
        <v>1514</v>
      </c>
      <c r="N2356" t="s">
        <v>1509</v>
      </c>
      <c r="O2356">
        <v>2021</v>
      </c>
    </row>
    <row r="2357" spans="1:15" hidden="1">
      <c r="A2357" t="s">
        <v>497</v>
      </c>
      <c r="B2357" t="s">
        <v>5</v>
      </c>
      <c r="C2357" t="s">
        <v>1498</v>
      </c>
      <c r="D2357" t="s">
        <v>222</v>
      </c>
      <c r="F2357" t="s">
        <v>1370</v>
      </c>
      <c r="G2357" t="s">
        <v>1353</v>
      </c>
      <c r="H2357" t="s">
        <v>1353</v>
      </c>
      <c r="I2357" t="s">
        <v>573</v>
      </c>
      <c r="J2357" t="str">
        <f t="shared" si="87"/>
        <v>Scope 3Freighting goodsHGV refrigerated (all diesel)Rigid (&gt;3.5 - 7.5 tonnes)0% Ladenmiles</v>
      </c>
      <c r="K2357" t="s">
        <v>1232</v>
      </c>
      <c r="L2357" s="125">
        <v>0.85328000000000004</v>
      </c>
      <c r="M2357" t="s">
        <v>1514</v>
      </c>
      <c r="N2357" t="s">
        <v>1509</v>
      </c>
      <c r="O2357">
        <v>2021</v>
      </c>
    </row>
    <row r="2358" spans="1:15">
      <c r="A2358" t="s">
        <v>497</v>
      </c>
      <c r="B2358" t="s">
        <v>5</v>
      </c>
      <c r="C2358" t="s">
        <v>1498</v>
      </c>
      <c r="D2358" t="s">
        <v>222</v>
      </c>
      <c r="F2358" t="s">
        <v>1370</v>
      </c>
      <c r="G2358" t="s">
        <v>205</v>
      </c>
      <c r="H2358" t="s">
        <v>205</v>
      </c>
      <c r="I2358" t="s">
        <v>573</v>
      </c>
      <c r="J2358" t="str">
        <f t="shared" si="87"/>
        <v>Scope 3Freighting goodsHGV refrigerated (all diesel)Rigid (&gt;3.5 - 7.5 tonnes)0% Ladentonne.km</v>
      </c>
      <c r="K2358" t="str">
        <f t="shared" ref="K2358:K2359" si="105">CONCATENATE(B2358," ",D2358," ",F2358," ",H2358)</f>
        <v>Freighting goods Rigid (&gt;3.5 - 7.5 tonnes) 0% Laden tonne.km</v>
      </c>
      <c r="L2358" s="125"/>
      <c r="M2358" t="s">
        <v>1514</v>
      </c>
      <c r="N2358" t="s">
        <v>1509</v>
      </c>
      <c r="O2358">
        <v>2021</v>
      </c>
    </row>
    <row r="2359" spans="1:15" hidden="1">
      <c r="A2359" t="s">
        <v>497</v>
      </c>
      <c r="B2359" t="s">
        <v>5</v>
      </c>
      <c r="C2359" t="s">
        <v>1498</v>
      </c>
      <c r="D2359" t="s">
        <v>222</v>
      </c>
      <c r="F2359" t="s">
        <v>1371</v>
      </c>
      <c r="G2359" t="s">
        <v>473</v>
      </c>
      <c r="H2359" t="s">
        <v>473</v>
      </c>
      <c r="I2359" t="s">
        <v>573</v>
      </c>
      <c r="J2359" t="str">
        <f t="shared" si="87"/>
        <v>Scope 3Freighting goodsHGV refrigerated (all diesel)Rigid (&gt;3.5 - 7.5 tonnes)50% Ladenkm</v>
      </c>
      <c r="K2359" t="str">
        <f t="shared" si="105"/>
        <v>Freighting goods Rigid (&gt;3.5 - 7.5 tonnes) 50% Laden km</v>
      </c>
      <c r="L2359" s="125">
        <v>0.57577999999999996</v>
      </c>
      <c r="M2359" t="s">
        <v>1514</v>
      </c>
      <c r="N2359" t="s">
        <v>1509</v>
      </c>
      <c r="O2359">
        <v>2021</v>
      </c>
    </row>
    <row r="2360" spans="1:15" hidden="1">
      <c r="A2360" t="s">
        <v>497</v>
      </c>
      <c r="B2360" t="s">
        <v>5</v>
      </c>
      <c r="C2360" t="s">
        <v>1498</v>
      </c>
      <c r="D2360" t="s">
        <v>222</v>
      </c>
      <c r="F2360" t="s">
        <v>1371</v>
      </c>
      <c r="G2360" t="s">
        <v>1353</v>
      </c>
      <c r="H2360" t="s">
        <v>1353</v>
      </c>
      <c r="I2360" t="s">
        <v>573</v>
      </c>
      <c r="J2360" t="str">
        <f t="shared" si="87"/>
        <v>Scope 3Freighting goodsHGV refrigerated (all diesel)Rigid (&gt;3.5 - 7.5 tonnes)50% Ladenmiles</v>
      </c>
      <c r="K2360" t="s">
        <v>1232</v>
      </c>
      <c r="L2360" s="125">
        <v>0.92662</v>
      </c>
      <c r="M2360" t="s">
        <v>1514</v>
      </c>
      <c r="N2360" t="s">
        <v>1509</v>
      </c>
      <c r="O2360">
        <v>2021</v>
      </c>
    </row>
    <row r="2361" spans="1:15">
      <c r="A2361" t="s">
        <v>497</v>
      </c>
      <c r="B2361" t="s">
        <v>5</v>
      </c>
      <c r="C2361" t="s">
        <v>1498</v>
      </c>
      <c r="D2361" t="s">
        <v>222</v>
      </c>
      <c r="F2361" t="s">
        <v>1371</v>
      </c>
      <c r="G2361" t="s">
        <v>205</v>
      </c>
      <c r="H2361" t="s">
        <v>205</v>
      </c>
      <c r="I2361" t="s">
        <v>573</v>
      </c>
      <c r="J2361" t="str">
        <f t="shared" si="87"/>
        <v>Scope 3Freighting goodsHGV refrigerated (all diesel)Rigid (&gt;3.5 - 7.5 tonnes)50% Ladentonne.km</v>
      </c>
      <c r="K2361" t="str">
        <f t="shared" ref="K2361:K2362" si="106">CONCATENATE(B2361," ",D2361," ",F2361," ",H2361)</f>
        <v>Freighting goods Rigid (&gt;3.5 - 7.5 tonnes) 50% Laden tonne.km</v>
      </c>
      <c r="L2361" s="125">
        <v>0.53649999999999998</v>
      </c>
      <c r="M2361" t="s">
        <v>1514</v>
      </c>
      <c r="N2361" t="s">
        <v>1509</v>
      </c>
      <c r="O2361">
        <v>2021</v>
      </c>
    </row>
    <row r="2362" spans="1:15" hidden="1">
      <c r="A2362" t="s">
        <v>497</v>
      </c>
      <c r="B2362" t="s">
        <v>5</v>
      </c>
      <c r="C2362" t="s">
        <v>1498</v>
      </c>
      <c r="D2362" t="s">
        <v>222</v>
      </c>
      <c r="F2362" t="s">
        <v>1372</v>
      </c>
      <c r="G2362" t="s">
        <v>473</v>
      </c>
      <c r="H2362" t="s">
        <v>473</v>
      </c>
      <c r="I2362" t="s">
        <v>573</v>
      </c>
      <c r="J2362" t="str">
        <f t="shared" si="87"/>
        <v>Scope 3Freighting goodsHGV refrigerated (all diesel)Rigid (&gt;3.5 - 7.5 tonnes)100% Ladenkm</v>
      </c>
      <c r="K2362" t="str">
        <f t="shared" si="106"/>
        <v>Freighting goods Rigid (&gt;3.5 - 7.5 tonnes) 100% Laden km</v>
      </c>
      <c r="L2362" s="125">
        <v>0.62134999999999996</v>
      </c>
      <c r="M2362" t="s">
        <v>1514</v>
      </c>
      <c r="N2362" t="s">
        <v>1509</v>
      </c>
      <c r="O2362">
        <v>2021</v>
      </c>
    </row>
    <row r="2363" spans="1:15" hidden="1">
      <c r="A2363" t="s">
        <v>497</v>
      </c>
      <c r="B2363" t="s">
        <v>5</v>
      </c>
      <c r="C2363" t="s">
        <v>1498</v>
      </c>
      <c r="D2363" t="s">
        <v>222</v>
      </c>
      <c r="F2363" t="s">
        <v>1372</v>
      </c>
      <c r="G2363" t="s">
        <v>1353</v>
      </c>
      <c r="H2363" t="s">
        <v>1353</v>
      </c>
      <c r="I2363" t="s">
        <v>573</v>
      </c>
      <c r="J2363" t="str">
        <f t="shared" si="87"/>
        <v>Scope 3Freighting goodsHGV refrigerated (all diesel)Rigid (&gt;3.5 - 7.5 tonnes)100% Ladenmiles</v>
      </c>
      <c r="K2363" t="s">
        <v>1232</v>
      </c>
      <c r="L2363" s="125">
        <v>0.99997000000000003</v>
      </c>
      <c r="M2363" t="s">
        <v>1514</v>
      </c>
      <c r="N2363" t="s">
        <v>1509</v>
      </c>
      <c r="O2363">
        <v>2021</v>
      </c>
    </row>
    <row r="2364" spans="1:15">
      <c r="A2364" t="s">
        <v>497</v>
      </c>
      <c r="B2364" t="s">
        <v>5</v>
      </c>
      <c r="C2364" t="s">
        <v>1498</v>
      </c>
      <c r="D2364" t="s">
        <v>222</v>
      </c>
      <c r="F2364" t="s">
        <v>1372</v>
      </c>
      <c r="G2364" t="s">
        <v>205</v>
      </c>
      <c r="H2364" t="s">
        <v>205</v>
      </c>
      <c r="I2364" t="s">
        <v>573</v>
      </c>
      <c r="J2364" t="str">
        <f t="shared" si="87"/>
        <v>Scope 3Freighting goodsHGV refrigerated (all diesel)Rigid (&gt;3.5 - 7.5 tonnes)100% Ladentonne.km</v>
      </c>
      <c r="K2364" t="str">
        <f t="shared" ref="K2364:K2365" si="107">CONCATENATE(B2364," ",D2364," ",F2364," ",H2364)</f>
        <v>Freighting goods Rigid (&gt;3.5 - 7.5 tonnes) 100% Laden tonne.km</v>
      </c>
      <c r="L2364" s="125">
        <v>0.28948000000000002</v>
      </c>
      <c r="M2364" t="s">
        <v>1514</v>
      </c>
      <c r="N2364" t="s">
        <v>1509</v>
      </c>
      <c r="O2364">
        <v>2021</v>
      </c>
    </row>
    <row r="2365" spans="1:15" hidden="1">
      <c r="A2365" t="s">
        <v>497</v>
      </c>
      <c r="B2365" t="s">
        <v>5</v>
      </c>
      <c r="C2365" t="s">
        <v>1498</v>
      </c>
      <c r="D2365" t="s">
        <v>222</v>
      </c>
      <c r="F2365" t="s">
        <v>1373</v>
      </c>
      <c r="G2365" t="s">
        <v>473</v>
      </c>
      <c r="H2365" t="s">
        <v>473</v>
      </c>
      <c r="I2365" t="s">
        <v>573</v>
      </c>
      <c r="J2365" t="str">
        <f t="shared" si="87"/>
        <v>Scope 3Freighting goodsHGV refrigerated (all diesel)Rigid (&gt;3.5 - 7.5 tonnes)Average ladenkm</v>
      </c>
      <c r="K2365" t="str">
        <f t="shared" si="107"/>
        <v>Freighting goods Rigid (&gt;3.5 - 7.5 tonnes) Average laden km</v>
      </c>
      <c r="L2365" s="125">
        <v>0.57213000000000003</v>
      </c>
      <c r="M2365" t="s">
        <v>1514</v>
      </c>
      <c r="N2365" t="s">
        <v>1509</v>
      </c>
      <c r="O2365">
        <v>2021</v>
      </c>
    </row>
    <row r="2366" spans="1:15" hidden="1">
      <c r="A2366" t="s">
        <v>497</v>
      </c>
      <c r="B2366" t="s">
        <v>5</v>
      </c>
      <c r="C2366" t="s">
        <v>1498</v>
      </c>
      <c r="D2366" t="s">
        <v>222</v>
      </c>
      <c r="F2366" t="s">
        <v>1373</v>
      </c>
      <c r="G2366" t="s">
        <v>1353</v>
      </c>
      <c r="H2366" t="s">
        <v>1353</v>
      </c>
      <c r="I2366" t="s">
        <v>573</v>
      </c>
      <c r="J2366" t="str">
        <f t="shared" si="87"/>
        <v>Scope 3Freighting goodsHGV refrigerated (all diesel)Rigid (&gt;3.5 - 7.5 tonnes)Average ladenmiles</v>
      </c>
      <c r="K2366" t="s">
        <v>1232</v>
      </c>
      <c r="L2366" s="125">
        <v>0.92076000000000002</v>
      </c>
      <c r="M2366" t="s">
        <v>1514</v>
      </c>
      <c r="N2366" t="s">
        <v>1509</v>
      </c>
      <c r="O2366">
        <v>2021</v>
      </c>
    </row>
    <row r="2367" spans="1:15">
      <c r="A2367" t="s">
        <v>497</v>
      </c>
      <c r="B2367" t="s">
        <v>5</v>
      </c>
      <c r="C2367" t="s">
        <v>1498</v>
      </c>
      <c r="D2367" t="s">
        <v>222</v>
      </c>
      <c r="F2367" t="s">
        <v>1373</v>
      </c>
      <c r="G2367" t="s">
        <v>205</v>
      </c>
      <c r="H2367" t="s">
        <v>205</v>
      </c>
      <c r="I2367" t="s">
        <v>573</v>
      </c>
      <c r="J2367" t="str">
        <f t="shared" si="87"/>
        <v>Scope 3Freighting goodsHGV refrigerated (all diesel)Rigid (&gt;3.5 - 7.5 tonnes)Average ladentonne.km</v>
      </c>
      <c r="K2367" t="str">
        <f t="shared" ref="K2367:K2368" si="108">CONCATENATE(B2367," ",D2367," ",F2367," ",H2367)</f>
        <v>Freighting goods Rigid (&gt;3.5 - 7.5 tonnes) Average laden tonne.km</v>
      </c>
      <c r="L2367" s="125">
        <v>0.57945999999999998</v>
      </c>
      <c r="M2367" t="s">
        <v>1514</v>
      </c>
      <c r="N2367" t="s">
        <v>1509</v>
      </c>
      <c r="O2367">
        <v>2021</v>
      </c>
    </row>
    <row r="2368" spans="1:15" hidden="1">
      <c r="A2368" t="s">
        <v>497</v>
      </c>
      <c r="B2368" t="s">
        <v>5</v>
      </c>
      <c r="C2368" t="s">
        <v>1498</v>
      </c>
      <c r="D2368" t="s">
        <v>223</v>
      </c>
      <c r="F2368" t="s">
        <v>1370</v>
      </c>
      <c r="G2368" t="s">
        <v>473</v>
      </c>
      <c r="H2368" t="s">
        <v>473</v>
      </c>
      <c r="I2368" t="s">
        <v>573</v>
      </c>
      <c r="J2368" t="str">
        <f t="shared" si="87"/>
        <v>Scope 3Freighting goodsHGV refrigerated (all diesel)Rigid (&gt;7.5 tonnes-17 tonnes)0% Ladenkm</v>
      </c>
      <c r="K2368" t="str">
        <f t="shared" si="108"/>
        <v>Freighting goods Rigid (&gt;7.5 tonnes-17 tonnes) 0% Laden km</v>
      </c>
      <c r="L2368" s="125">
        <v>0.63751999999999998</v>
      </c>
      <c r="M2368" t="s">
        <v>1514</v>
      </c>
      <c r="N2368" t="s">
        <v>1509</v>
      </c>
      <c r="O2368">
        <v>2021</v>
      </c>
    </row>
    <row r="2369" spans="1:15" hidden="1">
      <c r="A2369" t="s">
        <v>497</v>
      </c>
      <c r="B2369" t="s">
        <v>5</v>
      </c>
      <c r="C2369" t="s">
        <v>1498</v>
      </c>
      <c r="D2369" t="s">
        <v>223</v>
      </c>
      <c r="F2369" t="s">
        <v>1370</v>
      </c>
      <c r="G2369" t="s">
        <v>1353</v>
      </c>
      <c r="H2369" t="s">
        <v>1353</v>
      </c>
      <c r="I2369" t="s">
        <v>573</v>
      </c>
      <c r="J2369" t="str">
        <f t="shared" si="87"/>
        <v>Scope 3Freighting goodsHGV refrigerated (all diesel)Rigid (&gt;7.5 tonnes-17 tonnes)0% Ladenmiles</v>
      </c>
      <c r="K2369" t="s">
        <v>1233</v>
      </c>
      <c r="L2369" s="125">
        <v>1.02599</v>
      </c>
      <c r="M2369" t="s">
        <v>1514</v>
      </c>
      <c r="N2369" t="s">
        <v>1509</v>
      </c>
      <c r="O2369">
        <v>2021</v>
      </c>
    </row>
    <row r="2370" spans="1:15">
      <c r="A2370" t="s">
        <v>497</v>
      </c>
      <c r="B2370" t="s">
        <v>5</v>
      </c>
      <c r="C2370" t="s">
        <v>1498</v>
      </c>
      <c r="D2370" t="s">
        <v>223</v>
      </c>
      <c r="F2370" t="s">
        <v>1370</v>
      </c>
      <c r="G2370" t="s">
        <v>205</v>
      </c>
      <c r="H2370" t="s">
        <v>205</v>
      </c>
      <c r="I2370" t="s">
        <v>573</v>
      </c>
      <c r="J2370" t="str">
        <f t="shared" si="87"/>
        <v>Scope 3Freighting goodsHGV refrigerated (all diesel)Rigid (&gt;7.5 tonnes-17 tonnes)0% Ladentonne.km</v>
      </c>
      <c r="K2370" t="str">
        <f t="shared" ref="K2370:K2371" si="109">CONCATENATE(B2370," ",D2370," ",F2370," ",H2370)</f>
        <v>Freighting goods Rigid (&gt;7.5 tonnes-17 tonnes) 0% Laden tonne.km</v>
      </c>
      <c r="L2370" s="125"/>
      <c r="M2370" t="s">
        <v>1514</v>
      </c>
      <c r="N2370" t="s">
        <v>1509</v>
      </c>
      <c r="O2370">
        <v>2021</v>
      </c>
    </row>
    <row r="2371" spans="1:15" hidden="1">
      <c r="A2371" t="s">
        <v>497</v>
      </c>
      <c r="B2371" t="s">
        <v>5</v>
      </c>
      <c r="C2371" t="s">
        <v>1498</v>
      </c>
      <c r="D2371" t="s">
        <v>223</v>
      </c>
      <c r="F2371" t="s">
        <v>1371</v>
      </c>
      <c r="G2371" t="s">
        <v>473</v>
      </c>
      <c r="H2371" t="s">
        <v>473</v>
      </c>
      <c r="I2371" t="s">
        <v>573</v>
      </c>
      <c r="J2371" t="str">
        <f t="shared" ref="J2371:J2434" si="110">CONCATENATE(A2371,B2371,C2371,D2371,E2371,F2371,G2371)</f>
        <v>Scope 3Freighting goodsHGV refrigerated (all diesel)Rigid (&gt;7.5 tonnes-17 tonnes)50% Ladenkm</v>
      </c>
      <c r="K2371" t="str">
        <f t="shared" si="109"/>
        <v>Freighting goods Rigid (&gt;7.5 tonnes-17 tonnes) 50% Laden km</v>
      </c>
      <c r="L2371" s="125">
        <v>0.72753000000000001</v>
      </c>
      <c r="M2371" t="s">
        <v>1514</v>
      </c>
      <c r="N2371" t="s">
        <v>1509</v>
      </c>
      <c r="O2371">
        <v>2021</v>
      </c>
    </row>
    <row r="2372" spans="1:15" hidden="1">
      <c r="A2372" t="s">
        <v>497</v>
      </c>
      <c r="B2372" t="s">
        <v>5</v>
      </c>
      <c r="C2372" t="s">
        <v>1498</v>
      </c>
      <c r="D2372" t="s">
        <v>223</v>
      </c>
      <c r="F2372" t="s">
        <v>1371</v>
      </c>
      <c r="G2372" t="s">
        <v>1353</v>
      </c>
      <c r="H2372" t="s">
        <v>1353</v>
      </c>
      <c r="I2372" t="s">
        <v>573</v>
      </c>
      <c r="J2372" t="str">
        <f t="shared" si="110"/>
        <v>Scope 3Freighting goodsHGV refrigerated (all diesel)Rigid (&gt;7.5 tonnes-17 tonnes)50% Ladenmiles</v>
      </c>
      <c r="K2372" t="s">
        <v>1233</v>
      </c>
      <c r="L2372" s="125">
        <v>1.1708499999999999</v>
      </c>
      <c r="M2372" t="s">
        <v>1514</v>
      </c>
      <c r="N2372" t="s">
        <v>1509</v>
      </c>
      <c r="O2372">
        <v>2021</v>
      </c>
    </row>
    <row r="2373" spans="1:15">
      <c r="A2373" t="s">
        <v>497</v>
      </c>
      <c r="B2373" t="s">
        <v>5</v>
      </c>
      <c r="C2373" t="s">
        <v>1498</v>
      </c>
      <c r="D2373" t="s">
        <v>223</v>
      </c>
      <c r="F2373" t="s">
        <v>1371</v>
      </c>
      <c r="G2373" t="s">
        <v>205</v>
      </c>
      <c r="H2373" t="s">
        <v>205</v>
      </c>
      <c r="I2373" t="s">
        <v>573</v>
      </c>
      <c r="J2373" t="str">
        <f t="shared" si="110"/>
        <v>Scope 3Freighting goodsHGV refrigerated (all diesel)Rigid (&gt;7.5 tonnes-17 tonnes)50% Ladentonne.km</v>
      </c>
      <c r="K2373" t="str">
        <f t="shared" ref="K2373:K2374" si="111">CONCATENATE(B2373," ",D2373," ",F2373," ",H2373)</f>
        <v>Freighting goods Rigid (&gt;7.5 tonnes-17 tonnes) 50% Laden tonne.km</v>
      </c>
      <c r="L2373" s="125">
        <v>0.28660000000000002</v>
      </c>
      <c r="M2373" t="s">
        <v>1514</v>
      </c>
      <c r="N2373" t="s">
        <v>1509</v>
      </c>
      <c r="O2373">
        <v>2021</v>
      </c>
    </row>
    <row r="2374" spans="1:15" hidden="1">
      <c r="A2374" t="s">
        <v>497</v>
      </c>
      <c r="B2374" t="s">
        <v>5</v>
      </c>
      <c r="C2374" t="s">
        <v>1498</v>
      </c>
      <c r="D2374" t="s">
        <v>223</v>
      </c>
      <c r="F2374" t="s">
        <v>1372</v>
      </c>
      <c r="G2374" t="s">
        <v>473</v>
      </c>
      <c r="H2374" t="s">
        <v>473</v>
      </c>
      <c r="I2374" t="s">
        <v>573</v>
      </c>
      <c r="J2374" t="str">
        <f t="shared" si="110"/>
        <v>Scope 3Freighting goodsHGV refrigerated (all diesel)Rigid (&gt;7.5 tonnes-17 tonnes)100% Ladenkm</v>
      </c>
      <c r="K2374" t="str">
        <f t="shared" si="111"/>
        <v>Freighting goods Rigid (&gt;7.5 tonnes-17 tonnes) 100% Laden km</v>
      </c>
      <c r="L2374" s="125">
        <v>0.81755</v>
      </c>
      <c r="M2374" t="s">
        <v>1514</v>
      </c>
      <c r="N2374" t="s">
        <v>1509</v>
      </c>
      <c r="O2374">
        <v>2021</v>
      </c>
    </row>
    <row r="2375" spans="1:15" hidden="1">
      <c r="A2375" t="s">
        <v>497</v>
      </c>
      <c r="B2375" t="s">
        <v>5</v>
      </c>
      <c r="C2375" t="s">
        <v>1498</v>
      </c>
      <c r="D2375" t="s">
        <v>223</v>
      </c>
      <c r="F2375" t="s">
        <v>1372</v>
      </c>
      <c r="G2375" t="s">
        <v>1353</v>
      </c>
      <c r="H2375" t="s">
        <v>1353</v>
      </c>
      <c r="I2375" t="s">
        <v>573</v>
      </c>
      <c r="J2375" t="str">
        <f t="shared" si="110"/>
        <v>Scope 3Freighting goodsHGV refrigerated (all diesel)Rigid (&gt;7.5 tonnes-17 tonnes)100% Ladenmiles</v>
      </c>
      <c r="K2375" t="s">
        <v>1233</v>
      </c>
      <c r="L2375" s="125">
        <v>1.31572</v>
      </c>
      <c r="M2375" t="s">
        <v>1514</v>
      </c>
      <c r="N2375" t="s">
        <v>1509</v>
      </c>
      <c r="O2375">
        <v>2021</v>
      </c>
    </row>
    <row r="2376" spans="1:15">
      <c r="A2376" t="s">
        <v>497</v>
      </c>
      <c r="B2376" t="s">
        <v>5</v>
      </c>
      <c r="C2376" t="s">
        <v>1498</v>
      </c>
      <c r="D2376" t="s">
        <v>223</v>
      </c>
      <c r="F2376" t="s">
        <v>1372</v>
      </c>
      <c r="G2376" t="s">
        <v>205</v>
      </c>
      <c r="H2376" t="s">
        <v>205</v>
      </c>
      <c r="I2376" t="s">
        <v>573</v>
      </c>
      <c r="J2376" t="str">
        <f t="shared" si="110"/>
        <v>Scope 3Freighting goodsHGV refrigerated (all diesel)Rigid (&gt;7.5 tonnes-17 tonnes)100% Ladentonne.km</v>
      </c>
      <c r="K2376" t="str">
        <f t="shared" ref="K2376:K2377" si="112">CONCATENATE(B2376," ",D2376," ",F2376," ",H2376)</f>
        <v>Freighting goods Rigid (&gt;7.5 tonnes-17 tonnes) 100% Laden tonne.km</v>
      </c>
      <c r="L2376" s="125">
        <v>0.16103000000000001</v>
      </c>
      <c r="M2376" t="s">
        <v>1514</v>
      </c>
      <c r="N2376" t="s">
        <v>1509</v>
      </c>
      <c r="O2376">
        <v>2021</v>
      </c>
    </row>
    <row r="2377" spans="1:15" hidden="1">
      <c r="A2377" t="s">
        <v>497</v>
      </c>
      <c r="B2377" t="s">
        <v>5</v>
      </c>
      <c r="C2377" t="s">
        <v>1498</v>
      </c>
      <c r="D2377" t="s">
        <v>223</v>
      </c>
      <c r="F2377" t="s">
        <v>1373</v>
      </c>
      <c r="G2377" t="s">
        <v>473</v>
      </c>
      <c r="H2377" t="s">
        <v>473</v>
      </c>
      <c r="I2377" t="s">
        <v>573</v>
      </c>
      <c r="J2377" t="str">
        <f t="shared" si="110"/>
        <v>Scope 3Freighting goodsHGV refrigerated (all diesel)Rigid (&gt;7.5 tonnes-17 tonnes)Average ladenkm</v>
      </c>
      <c r="K2377" t="str">
        <f t="shared" si="112"/>
        <v>Freighting goods Rigid (&gt;7.5 tonnes-17 tonnes) Average laden km</v>
      </c>
      <c r="L2377" s="125">
        <v>0.69872999999999996</v>
      </c>
      <c r="M2377" t="s">
        <v>1514</v>
      </c>
      <c r="N2377" t="s">
        <v>1509</v>
      </c>
      <c r="O2377">
        <v>2021</v>
      </c>
    </row>
    <row r="2378" spans="1:15" hidden="1">
      <c r="A2378" t="s">
        <v>497</v>
      </c>
      <c r="B2378" t="s">
        <v>5</v>
      </c>
      <c r="C2378" t="s">
        <v>1498</v>
      </c>
      <c r="D2378" t="s">
        <v>223</v>
      </c>
      <c r="F2378" t="s">
        <v>1373</v>
      </c>
      <c r="G2378" t="s">
        <v>1353</v>
      </c>
      <c r="H2378" t="s">
        <v>1353</v>
      </c>
      <c r="I2378" t="s">
        <v>573</v>
      </c>
      <c r="J2378" t="str">
        <f t="shared" si="110"/>
        <v>Scope 3Freighting goodsHGV refrigerated (all diesel)Rigid (&gt;7.5 tonnes-17 tonnes)Average ladenmiles</v>
      </c>
      <c r="K2378" t="s">
        <v>1233</v>
      </c>
      <c r="L2378" s="125">
        <v>1.1245000000000001</v>
      </c>
      <c r="M2378" t="s">
        <v>1514</v>
      </c>
      <c r="N2378" t="s">
        <v>1509</v>
      </c>
      <c r="O2378">
        <v>2021</v>
      </c>
    </row>
    <row r="2379" spans="1:15">
      <c r="A2379" t="s">
        <v>497</v>
      </c>
      <c r="B2379" t="s">
        <v>5</v>
      </c>
      <c r="C2379" t="s">
        <v>1498</v>
      </c>
      <c r="D2379" t="s">
        <v>223</v>
      </c>
      <c r="F2379" t="s">
        <v>1373</v>
      </c>
      <c r="G2379" t="s">
        <v>205</v>
      </c>
      <c r="H2379" t="s">
        <v>205</v>
      </c>
      <c r="I2379" t="s">
        <v>573</v>
      </c>
      <c r="J2379" t="str">
        <f t="shared" si="110"/>
        <v>Scope 3Freighting goodsHGV refrigerated (all diesel)Rigid (&gt;7.5 tonnes-17 tonnes)Average ladentonne.km</v>
      </c>
      <c r="K2379" t="str">
        <f t="shared" ref="K2379:K2380" si="113">CONCATENATE(B2379," ",D2379," ",F2379," ",H2379)</f>
        <v>Freighting goods Rigid (&gt;7.5 tonnes-17 tonnes) Average laden tonne.km</v>
      </c>
      <c r="L2379" s="125">
        <v>0.40478999999999998</v>
      </c>
      <c r="M2379" t="s">
        <v>1514</v>
      </c>
      <c r="N2379" t="s">
        <v>1509</v>
      </c>
      <c r="O2379">
        <v>2021</v>
      </c>
    </row>
    <row r="2380" spans="1:15" hidden="1">
      <c r="A2380" t="s">
        <v>497</v>
      </c>
      <c r="B2380" t="s">
        <v>5</v>
      </c>
      <c r="C2380" t="s">
        <v>1498</v>
      </c>
      <c r="D2380" t="s">
        <v>224</v>
      </c>
      <c r="F2380" t="s">
        <v>1370</v>
      </c>
      <c r="G2380" t="s">
        <v>473</v>
      </c>
      <c r="H2380" t="s">
        <v>473</v>
      </c>
      <c r="I2380" t="s">
        <v>573</v>
      </c>
      <c r="J2380" t="str">
        <f t="shared" si="110"/>
        <v>Scope 3Freighting goodsHGV refrigerated (all diesel)Rigid (&gt;17 tonnes)0% Ladenkm</v>
      </c>
      <c r="K2380" t="str">
        <f t="shared" si="113"/>
        <v>Freighting goods Rigid (&gt;17 tonnes) 0% Laden km</v>
      </c>
      <c r="L2380" s="125">
        <v>0.91180000000000005</v>
      </c>
      <c r="M2380" t="s">
        <v>1514</v>
      </c>
      <c r="N2380" t="s">
        <v>1509</v>
      </c>
      <c r="O2380">
        <v>2021</v>
      </c>
    </row>
    <row r="2381" spans="1:15" hidden="1">
      <c r="A2381" t="s">
        <v>497</v>
      </c>
      <c r="B2381" t="s">
        <v>5</v>
      </c>
      <c r="C2381" t="s">
        <v>1498</v>
      </c>
      <c r="D2381" t="s">
        <v>224</v>
      </c>
      <c r="F2381" t="s">
        <v>1370</v>
      </c>
      <c r="G2381" t="s">
        <v>1353</v>
      </c>
      <c r="H2381" t="s">
        <v>1353</v>
      </c>
      <c r="I2381" t="s">
        <v>573</v>
      </c>
      <c r="J2381" t="str">
        <f t="shared" si="110"/>
        <v>Scope 3Freighting goodsHGV refrigerated (all diesel)Rigid (&gt;17 tonnes)0% Ladenmiles</v>
      </c>
      <c r="K2381" t="s">
        <v>1234</v>
      </c>
      <c r="L2381" s="125">
        <v>1.4674</v>
      </c>
      <c r="M2381" t="s">
        <v>1514</v>
      </c>
      <c r="N2381" t="s">
        <v>1509</v>
      </c>
      <c r="O2381">
        <v>2021</v>
      </c>
    </row>
    <row r="2382" spans="1:15">
      <c r="A2382" t="s">
        <v>497</v>
      </c>
      <c r="B2382" t="s">
        <v>5</v>
      </c>
      <c r="C2382" t="s">
        <v>1498</v>
      </c>
      <c r="D2382" t="s">
        <v>224</v>
      </c>
      <c r="F2382" t="s">
        <v>1370</v>
      </c>
      <c r="G2382" t="s">
        <v>205</v>
      </c>
      <c r="H2382" t="s">
        <v>205</v>
      </c>
      <c r="I2382" t="s">
        <v>573</v>
      </c>
      <c r="J2382" t="str">
        <f t="shared" si="110"/>
        <v>Scope 3Freighting goodsHGV refrigerated (all diesel)Rigid (&gt;17 tonnes)0% Ladentonne.km</v>
      </c>
      <c r="K2382" t="str">
        <f t="shared" ref="K2382:K2383" si="114">CONCATENATE(B2382," ",D2382," ",F2382," ",H2382)</f>
        <v>Freighting goods Rigid (&gt;17 tonnes) 0% Laden tonne.km</v>
      </c>
      <c r="L2382" s="125"/>
      <c r="M2382" t="s">
        <v>1514</v>
      </c>
      <c r="N2382" t="s">
        <v>1509</v>
      </c>
      <c r="O2382">
        <v>2021</v>
      </c>
    </row>
    <row r="2383" spans="1:15" hidden="1">
      <c r="A2383" t="s">
        <v>497</v>
      </c>
      <c r="B2383" t="s">
        <v>5</v>
      </c>
      <c r="C2383" t="s">
        <v>1498</v>
      </c>
      <c r="D2383" t="s">
        <v>224</v>
      </c>
      <c r="F2383" t="s">
        <v>1371</v>
      </c>
      <c r="G2383" t="s">
        <v>473</v>
      </c>
      <c r="H2383" t="s">
        <v>473</v>
      </c>
      <c r="I2383" t="s">
        <v>573</v>
      </c>
      <c r="J2383" t="str">
        <f t="shared" si="110"/>
        <v>Scope 3Freighting goodsHGV refrigerated (all diesel)Rigid (&gt;17 tonnes)50% Ladenkm</v>
      </c>
      <c r="K2383" t="str">
        <f t="shared" si="114"/>
        <v>Freighting goods Rigid (&gt;17 tonnes) 50% Laden km</v>
      </c>
      <c r="L2383" s="125">
        <v>1.1092900000000001</v>
      </c>
      <c r="M2383" t="s">
        <v>1514</v>
      </c>
      <c r="N2383" t="s">
        <v>1509</v>
      </c>
      <c r="O2383">
        <v>2021</v>
      </c>
    </row>
    <row r="2384" spans="1:15" hidden="1">
      <c r="A2384" t="s">
        <v>497</v>
      </c>
      <c r="B2384" t="s">
        <v>5</v>
      </c>
      <c r="C2384" t="s">
        <v>1498</v>
      </c>
      <c r="D2384" t="s">
        <v>224</v>
      </c>
      <c r="F2384" t="s">
        <v>1371</v>
      </c>
      <c r="G2384" t="s">
        <v>1353</v>
      </c>
      <c r="H2384" t="s">
        <v>1353</v>
      </c>
      <c r="I2384" t="s">
        <v>573</v>
      </c>
      <c r="J2384" t="str">
        <f t="shared" si="110"/>
        <v>Scope 3Freighting goodsHGV refrigerated (all diesel)Rigid (&gt;17 tonnes)50% Ladenmiles</v>
      </c>
      <c r="K2384" t="s">
        <v>1234</v>
      </c>
      <c r="L2384" s="125">
        <v>1.7852300000000001</v>
      </c>
      <c r="M2384" t="s">
        <v>1514</v>
      </c>
      <c r="N2384" t="s">
        <v>1509</v>
      </c>
      <c r="O2384">
        <v>2021</v>
      </c>
    </row>
    <row r="2385" spans="1:15">
      <c r="A2385" t="s">
        <v>497</v>
      </c>
      <c r="B2385" t="s">
        <v>5</v>
      </c>
      <c r="C2385" t="s">
        <v>1498</v>
      </c>
      <c r="D2385" t="s">
        <v>224</v>
      </c>
      <c r="F2385" t="s">
        <v>1371</v>
      </c>
      <c r="G2385" t="s">
        <v>205</v>
      </c>
      <c r="H2385" t="s">
        <v>205</v>
      </c>
      <c r="I2385" t="s">
        <v>573</v>
      </c>
      <c r="J2385" t="str">
        <f t="shared" si="110"/>
        <v>Scope 3Freighting goodsHGV refrigerated (all diesel)Rigid (&gt;17 tonnes)50% Ladentonne.km</v>
      </c>
      <c r="K2385" t="str">
        <f t="shared" ref="K2385:K2386" si="115">CONCATENATE(B2385," ",D2385," ",F2385," ",H2385)</f>
        <v>Freighting goods Rigid (&gt;17 tonnes) 50% Laden tonne.km</v>
      </c>
      <c r="L2385" s="125">
        <v>0.24278</v>
      </c>
      <c r="M2385" t="s">
        <v>1514</v>
      </c>
      <c r="N2385" t="s">
        <v>1509</v>
      </c>
      <c r="O2385">
        <v>2021</v>
      </c>
    </row>
    <row r="2386" spans="1:15" hidden="1">
      <c r="A2386" t="s">
        <v>497</v>
      </c>
      <c r="B2386" t="s">
        <v>5</v>
      </c>
      <c r="C2386" t="s">
        <v>1498</v>
      </c>
      <c r="D2386" t="s">
        <v>224</v>
      </c>
      <c r="F2386" t="s">
        <v>1372</v>
      </c>
      <c r="G2386" t="s">
        <v>473</v>
      </c>
      <c r="H2386" t="s">
        <v>473</v>
      </c>
      <c r="I2386" t="s">
        <v>573</v>
      </c>
      <c r="J2386" t="str">
        <f t="shared" si="110"/>
        <v>Scope 3Freighting goodsHGV refrigerated (all diesel)Rigid (&gt;17 tonnes)100% Ladenkm</v>
      </c>
      <c r="K2386" t="str">
        <f t="shared" si="115"/>
        <v>Freighting goods Rigid (&gt;17 tonnes) 100% Laden km</v>
      </c>
      <c r="L2386" s="125">
        <v>1.3067800000000001</v>
      </c>
      <c r="M2386" t="s">
        <v>1514</v>
      </c>
      <c r="N2386" t="s">
        <v>1509</v>
      </c>
      <c r="O2386">
        <v>2021</v>
      </c>
    </row>
    <row r="2387" spans="1:15" hidden="1">
      <c r="A2387" t="s">
        <v>497</v>
      </c>
      <c r="B2387" t="s">
        <v>5</v>
      </c>
      <c r="C2387" t="s">
        <v>1498</v>
      </c>
      <c r="D2387" t="s">
        <v>224</v>
      </c>
      <c r="F2387" t="s">
        <v>1372</v>
      </c>
      <c r="G2387" t="s">
        <v>1353</v>
      </c>
      <c r="H2387" t="s">
        <v>1353</v>
      </c>
      <c r="I2387" t="s">
        <v>573</v>
      </c>
      <c r="J2387" t="str">
        <f t="shared" si="110"/>
        <v>Scope 3Freighting goodsHGV refrigerated (all diesel)Rigid (&gt;17 tonnes)100% Ladenmiles</v>
      </c>
      <c r="K2387" t="s">
        <v>1234</v>
      </c>
      <c r="L2387" s="125">
        <v>2.1030700000000002</v>
      </c>
      <c r="M2387" t="s">
        <v>1514</v>
      </c>
      <c r="N2387" t="s">
        <v>1509</v>
      </c>
      <c r="O2387">
        <v>2021</v>
      </c>
    </row>
    <row r="2388" spans="1:15">
      <c r="A2388" t="s">
        <v>497</v>
      </c>
      <c r="B2388" t="s">
        <v>5</v>
      </c>
      <c r="C2388" t="s">
        <v>1498</v>
      </c>
      <c r="D2388" t="s">
        <v>224</v>
      </c>
      <c r="F2388" t="s">
        <v>1372</v>
      </c>
      <c r="G2388" t="s">
        <v>205</v>
      </c>
      <c r="H2388" t="s">
        <v>205</v>
      </c>
      <c r="I2388" t="s">
        <v>573</v>
      </c>
      <c r="J2388" t="str">
        <f t="shared" si="110"/>
        <v>Scope 3Freighting goodsHGV refrigerated (all diesel)Rigid (&gt;17 tonnes)100% Ladentonne.km</v>
      </c>
      <c r="K2388" t="str">
        <f t="shared" ref="K2388:K2389" si="116">CONCATENATE(B2388," ",D2388," ",F2388," ",H2388)</f>
        <v>Freighting goods Rigid (&gt;17 tonnes) 100% Laden tonne.km</v>
      </c>
      <c r="L2388" s="125">
        <v>0.14299999999999999</v>
      </c>
      <c r="M2388" t="s">
        <v>1514</v>
      </c>
      <c r="N2388" t="s">
        <v>1509</v>
      </c>
      <c r="O2388">
        <v>2021</v>
      </c>
    </row>
    <row r="2389" spans="1:15" hidden="1">
      <c r="A2389" t="s">
        <v>497</v>
      </c>
      <c r="B2389" t="s">
        <v>5</v>
      </c>
      <c r="C2389" t="s">
        <v>1498</v>
      </c>
      <c r="D2389" t="s">
        <v>224</v>
      </c>
      <c r="F2389" t="s">
        <v>1373</v>
      </c>
      <c r="G2389" t="s">
        <v>473</v>
      </c>
      <c r="H2389" t="s">
        <v>473</v>
      </c>
      <c r="I2389" t="s">
        <v>573</v>
      </c>
      <c r="J2389" t="str">
        <f t="shared" si="110"/>
        <v>Scope 3Freighting goodsHGV refrigerated (all diesel)Rigid (&gt;17 tonnes)Average ladenkm</v>
      </c>
      <c r="K2389" t="str">
        <f t="shared" si="116"/>
        <v>Freighting goods Rigid (&gt;17 tonnes) Average laden km</v>
      </c>
      <c r="L2389" s="125">
        <v>1.1399300000000001</v>
      </c>
      <c r="M2389" t="s">
        <v>1514</v>
      </c>
      <c r="N2389" t="s">
        <v>1509</v>
      </c>
      <c r="O2389">
        <v>2021</v>
      </c>
    </row>
    <row r="2390" spans="1:15" hidden="1">
      <c r="A2390" t="s">
        <v>497</v>
      </c>
      <c r="B2390" t="s">
        <v>5</v>
      </c>
      <c r="C2390" t="s">
        <v>1498</v>
      </c>
      <c r="D2390" t="s">
        <v>224</v>
      </c>
      <c r="F2390" t="s">
        <v>1373</v>
      </c>
      <c r="G2390" t="s">
        <v>1353</v>
      </c>
      <c r="H2390" t="s">
        <v>1353</v>
      </c>
      <c r="I2390" t="s">
        <v>573</v>
      </c>
      <c r="J2390" t="str">
        <f t="shared" si="110"/>
        <v>Scope 3Freighting goodsHGV refrigerated (all diesel)Rigid (&gt;17 tonnes)Average ladenmiles</v>
      </c>
      <c r="K2390" t="s">
        <v>1234</v>
      </c>
      <c r="L2390" s="125">
        <v>1.83453</v>
      </c>
      <c r="M2390" t="s">
        <v>1514</v>
      </c>
      <c r="N2390" t="s">
        <v>1509</v>
      </c>
      <c r="O2390">
        <v>2021</v>
      </c>
    </row>
    <row r="2391" spans="1:15">
      <c r="A2391" t="s">
        <v>497</v>
      </c>
      <c r="B2391" t="s">
        <v>5</v>
      </c>
      <c r="C2391" t="s">
        <v>1498</v>
      </c>
      <c r="D2391" t="s">
        <v>224</v>
      </c>
      <c r="F2391" t="s">
        <v>1373</v>
      </c>
      <c r="G2391" t="s">
        <v>205</v>
      </c>
      <c r="H2391" t="s">
        <v>205</v>
      </c>
      <c r="I2391" t="s">
        <v>573</v>
      </c>
      <c r="J2391" t="str">
        <f t="shared" si="110"/>
        <v>Scope 3Freighting goodsHGV refrigerated (all diesel)Rigid (&gt;17 tonnes)Average ladentonne.km</v>
      </c>
      <c r="K2391" t="str">
        <f t="shared" ref="K2391:K2392" si="117">CONCATENATE(B2391," ",D2391," ",F2391," ",H2391)</f>
        <v>Freighting goods Rigid (&gt;17 tonnes) Average laden tonne.km</v>
      </c>
      <c r="L2391" s="125">
        <v>0.21598000000000001</v>
      </c>
      <c r="M2391" t="s">
        <v>1514</v>
      </c>
      <c r="N2391" t="s">
        <v>1509</v>
      </c>
      <c r="O2391">
        <v>2021</v>
      </c>
    </row>
    <row r="2392" spans="1:15" hidden="1">
      <c r="A2392" t="s">
        <v>497</v>
      </c>
      <c r="B2392" t="s">
        <v>5</v>
      </c>
      <c r="C2392" t="s">
        <v>1498</v>
      </c>
      <c r="D2392" t="s">
        <v>201</v>
      </c>
      <c r="F2392" t="s">
        <v>1370</v>
      </c>
      <c r="G2392" t="s">
        <v>473</v>
      </c>
      <c r="H2392" t="s">
        <v>473</v>
      </c>
      <c r="I2392" t="s">
        <v>573</v>
      </c>
      <c r="J2392" t="str">
        <f t="shared" si="110"/>
        <v>Scope 3Freighting goodsHGV refrigerated (all diesel)All rigids0% Ladenkm</v>
      </c>
      <c r="K2392" t="str">
        <f t="shared" si="117"/>
        <v>Freighting goods All rigids 0% Laden km</v>
      </c>
      <c r="L2392" s="125">
        <v>0.79063000000000005</v>
      </c>
      <c r="M2392" t="s">
        <v>1514</v>
      </c>
      <c r="N2392" t="s">
        <v>1509</v>
      </c>
      <c r="O2392">
        <v>2021</v>
      </c>
    </row>
    <row r="2393" spans="1:15" hidden="1">
      <c r="A2393" t="s">
        <v>497</v>
      </c>
      <c r="B2393" t="s">
        <v>5</v>
      </c>
      <c r="C2393" t="s">
        <v>1498</v>
      </c>
      <c r="D2393" t="s">
        <v>201</v>
      </c>
      <c r="F2393" t="s">
        <v>1370</v>
      </c>
      <c r="G2393" t="s">
        <v>1353</v>
      </c>
      <c r="H2393" t="s">
        <v>1353</v>
      </c>
      <c r="I2393" t="s">
        <v>573</v>
      </c>
      <c r="J2393" t="str">
        <f t="shared" si="110"/>
        <v>Scope 3Freighting goodsHGV refrigerated (all diesel)All rigids0% Ladenmiles</v>
      </c>
      <c r="K2393" t="s">
        <v>1235</v>
      </c>
      <c r="L2393" s="125">
        <v>1.2724</v>
      </c>
      <c r="M2393" t="s">
        <v>1514</v>
      </c>
      <c r="N2393" t="s">
        <v>1509</v>
      </c>
      <c r="O2393">
        <v>2021</v>
      </c>
    </row>
    <row r="2394" spans="1:15">
      <c r="A2394" t="s">
        <v>497</v>
      </c>
      <c r="B2394" t="s">
        <v>5</v>
      </c>
      <c r="C2394" t="s">
        <v>1498</v>
      </c>
      <c r="D2394" t="s">
        <v>201</v>
      </c>
      <c r="F2394" t="s">
        <v>1370</v>
      </c>
      <c r="G2394" t="s">
        <v>205</v>
      </c>
      <c r="H2394" t="s">
        <v>205</v>
      </c>
      <c r="I2394" t="s">
        <v>573</v>
      </c>
      <c r="J2394" t="str">
        <f t="shared" si="110"/>
        <v>Scope 3Freighting goodsHGV refrigerated (all diesel)All rigids0% Ladentonne.km</v>
      </c>
      <c r="K2394" t="str">
        <f t="shared" ref="K2394:K2395" si="118">CONCATENATE(B2394," ",D2394," ",F2394," ",H2394)</f>
        <v>Freighting goods All rigids 0% Laden tonne.km</v>
      </c>
      <c r="L2394" s="125"/>
      <c r="M2394" t="s">
        <v>1514</v>
      </c>
      <c r="N2394" t="s">
        <v>1509</v>
      </c>
      <c r="O2394">
        <v>2021</v>
      </c>
    </row>
    <row r="2395" spans="1:15" hidden="1">
      <c r="A2395" t="s">
        <v>497</v>
      </c>
      <c r="B2395" t="s">
        <v>5</v>
      </c>
      <c r="C2395" t="s">
        <v>1498</v>
      </c>
      <c r="D2395" t="s">
        <v>201</v>
      </c>
      <c r="F2395" t="s">
        <v>1371</v>
      </c>
      <c r="G2395" t="s">
        <v>473</v>
      </c>
      <c r="H2395" t="s">
        <v>473</v>
      </c>
      <c r="I2395" t="s">
        <v>573</v>
      </c>
      <c r="J2395" t="str">
        <f t="shared" si="110"/>
        <v>Scope 3Freighting goodsHGV refrigerated (all diesel)All rigids50% Ladenkm</v>
      </c>
      <c r="K2395" t="str">
        <f t="shared" si="118"/>
        <v>Freighting goods All rigids 50% Laden km</v>
      </c>
      <c r="L2395" s="125">
        <v>0.94008000000000003</v>
      </c>
      <c r="M2395" t="s">
        <v>1514</v>
      </c>
      <c r="N2395" t="s">
        <v>1509</v>
      </c>
      <c r="O2395">
        <v>2021</v>
      </c>
    </row>
    <row r="2396" spans="1:15" hidden="1">
      <c r="A2396" t="s">
        <v>497</v>
      </c>
      <c r="B2396" t="s">
        <v>5</v>
      </c>
      <c r="C2396" t="s">
        <v>1498</v>
      </c>
      <c r="D2396" t="s">
        <v>201</v>
      </c>
      <c r="F2396" t="s">
        <v>1371</v>
      </c>
      <c r="G2396" t="s">
        <v>1353</v>
      </c>
      <c r="H2396" t="s">
        <v>1353</v>
      </c>
      <c r="I2396" t="s">
        <v>573</v>
      </c>
      <c r="J2396" t="str">
        <f t="shared" si="110"/>
        <v>Scope 3Freighting goodsHGV refrigerated (all diesel)All rigids50% Ladenmiles</v>
      </c>
      <c r="K2396" t="s">
        <v>1235</v>
      </c>
      <c r="L2396" s="125">
        <v>1.51291</v>
      </c>
      <c r="M2396" t="s">
        <v>1514</v>
      </c>
      <c r="N2396" t="s">
        <v>1509</v>
      </c>
      <c r="O2396">
        <v>2021</v>
      </c>
    </row>
    <row r="2397" spans="1:15">
      <c r="A2397" t="s">
        <v>497</v>
      </c>
      <c r="B2397" t="s">
        <v>5</v>
      </c>
      <c r="C2397" t="s">
        <v>1498</v>
      </c>
      <c r="D2397" t="s">
        <v>201</v>
      </c>
      <c r="F2397" t="s">
        <v>1371</v>
      </c>
      <c r="G2397" t="s">
        <v>205</v>
      </c>
      <c r="H2397" t="s">
        <v>205</v>
      </c>
      <c r="I2397" t="s">
        <v>573</v>
      </c>
      <c r="J2397" t="str">
        <f t="shared" si="110"/>
        <v>Scope 3Freighting goodsHGV refrigerated (all diesel)All rigids50% Ladentonne.km</v>
      </c>
      <c r="K2397" t="str">
        <f t="shared" ref="K2397:K2398" si="119">CONCATENATE(B2397," ",D2397," ",F2397," ",H2397)</f>
        <v>Freighting goods All rigids 50% Laden tonne.km</v>
      </c>
      <c r="L2397" s="125">
        <v>0.26285999999999998</v>
      </c>
      <c r="M2397" t="s">
        <v>1514</v>
      </c>
      <c r="N2397" t="s">
        <v>1509</v>
      </c>
      <c r="O2397">
        <v>2021</v>
      </c>
    </row>
    <row r="2398" spans="1:15" hidden="1">
      <c r="A2398" t="s">
        <v>497</v>
      </c>
      <c r="B2398" t="s">
        <v>5</v>
      </c>
      <c r="C2398" t="s">
        <v>1498</v>
      </c>
      <c r="D2398" t="s">
        <v>201</v>
      </c>
      <c r="F2398" t="s">
        <v>1372</v>
      </c>
      <c r="G2398" t="s">
        <v>473</v>
      </c>
      <c r="H2398" t="s">
        <v>473</v>
      </c>
      <c r="I2398" t="s">
        <v>573</v>
      </c>
      <c r="J2398" t="str">
        <f t="shared" si="110"/>
        <v>Scope 3Freighting goodsHGV refrigerated (all diesel)All rigids100% Ladenkm</v>
      </c>
      <c r="K2398" t="str">
        <f t="shared" si="119"/>
        <v>Freighting goods All rigids 100% Laden km</v>
      </c>
      <c r="L2398" s="125">
        <v>1.08952</v>
      </c>
      <c r="M2398" t="s">
        <v>1514</v>
      </c>
      <c r="N2398" t="s">
        <v>1509</v>
      </c>
      <c r="O2398">
        <v>2021</v>
      </c>
    </row>
    <row r="2399" spans="1:15" hidden="1">
      <c r="A2399" t="s">
        <v>497</v>
      </c>
      <c r="B2399" t="s">
        <v>5</v>
      </c>
      <c r="C2399" t="s">
        <v>1498</v>
      </c>
      <c r="D2399" t="s">
        <v>201</v>
      </c>
      <c r="F2399" t="s">
        <v>1372</v>
      </c>
      <c r="G2399" t="s">
        <v>1353</v>
      </c>
      <c r="H2399" t="s">
        <v>1353</v>
      </c>
      <c r="I2399" t="s">
        <v>573</v>
      </c>
      <c r="J2399" t="str">
        <f t="shared" si="110"/>
        <v>Scope 3Freighting goodsHGV refrigerated (all diesel)All rigids100% Ladenmiles</v>
      </c>
      <c r="K2399" t="s">
        <v>1235</v>
      </c>
      <c r="L2399" s="125">
        <v>1.7534099999999999</v>
      </c>
      <c r="M2399" t="s">
        <v>1514</v>
      </c>
      <c r="N2399" t="s">
        <v>1509</v>
      </c>
      <c r="O2399">
        <v>2021</v>
      </c>
    </row>
    <row r="2400" spans="1:15">
      <c r="A2400" t="s">
        <v>497</v>
      </c>
      <c r="B2400" t="s">
        <v>5</v>
      </c>
      <c r="C2400" t="s">
        <v>1498</v>
      </c>
      <c r="D2400" t="s">
        <v>201</v>
      </c>
      <c r="F2400" t="s">
        <v>1372</v>
      </c>
      <c r="G2400" t="s">
        <v>205</v>
      </c>
      <c r="H2400" t="s">
        <v>205</v>
      </c>
      <c r="I2400" t="s">
        <v>573</v>
      </c>
      <c r="J2400" t="str">
        <f t="shared" si="110"/>
        <v>Scope 3Freighting goodsHGV refrigerated (all diesel)All rigids100% Ladentonne.km</v>
      </c>
      <c r="K2400" t="str">
        <f t="shared" ref="K2400:K2401" si="120">CONCATENATE(B2400," ",D2400," ",F2400," ",H2400)</f>
        <v>Freighting goods All rigids 100% Laden tonne.km</v>
      </c>
      <c r="L2400" s="125">
        <v>0.15282999999999999</v>
      </c>
      <c r="M2400" t="s">
        <v>1514</v>
      </c>
      <c r="N2400" t="s">
        <v>1509</v>
      </c>
      <c r="O2400">
        <v>2021</v>
      </c>
    </row>
    <row r="2401" spans="1:15" hidden="1">
      <c r="A2401" t="s">
        <v>497</v>
      </c>
      <c r="B2401" t="s">
        <v>5</v>
      </c>
      <c r="C2401" t="s">
        <v>1498</v>
      </c>
      <c r="D2401" t="s">
        <v>201</v>
      </c>
      <c r="F2401" t="s">
        <v>1373</v>
      </c>
      <c r="G2401" t="s">
        <v>473</v>
      </c>
      <c r="H2401" t="s">
        <v>473</v>
      </c>
      <c r="I2401" t="s">
        <v>573</v>
      </c>
      <c r="J2401" t="str">
        <f t="shared" si="110"/>
        <v>Scope 3Freighting goodsHGV refrigerated (all diesel)All rigidsAverage ladenkm</v>
      </c>
      <c r="K2401" t="str">
        <f t="shared" si="120"/>
        <v>Freighting goods All rigids Average laden km</v>
      </c>
      <c r="L2401" s="125">
        <v>0.95603000000000005</v>
      </c>
      <c r="M2401" t="s">
        <v>1514</v>
      </c>
      <c r="N2401" t="s">
        <v>1509</v>
      </c>
      <c r="O2401">
        <v>2021</v>
      </c>
    </row>
    <row r="2402" spans="1:15" hidden="1">
      <c r="A2402" t="s">
        <v>497</v>
      </c>
      <c r="B2402" t="s">
        <v>5</v>
      </c>
      <c r="C2402" t="s">
        <v>1498</v>
      </c>
      <c r="D2402" t="s">
        <v>201</v>
      </c>
      <c r="F2402" t="s">
        <v>1373</v>
      </c>
      <c r="G2402" t="s">
        <v>1353</v>
      </c>
      <c r="H2402" t="s">
        <v>1353</v>
      </c>
      <c r="I2402" t="s">
        <v>573</v>
      </c>
      <c r="J2402" t="str">
        <f t="shared" si="110"/>
        <v>Scope 3Freighting goodsHGV refrigerated (all diesel)All rigidsAverage ladenmiles</v>
      </c>
      <c r="K2402" t="s">
        <v>1235</v>
      </c>
      <c r="L2402" s="125">
        <v>1.5385800000000001</v>
      </c>
      <c r="M2402" t="s">
        <v>1514</v>
      </c>
      <c r="N2402" t="s">
        <v>1509</v>
      </c>
      <c r="O2402">
        <v>2021</v>
      </c>
    </row>
    <row r="2403" spans="1:15">
      <c r="A2403" t="s">
        <v>497</v>
      </c>
      <c r="B2403" t="s">
        <v>5</v>
      </c>
      <c r="C2403" t="s">
        <v>1498</v>
      </c>
      <c r="D2403" t="s">
        <v>201</v>
      </c>
      <c r="F2403" t="s">
        <v>1373</v>
      </c>
      <c r="G2403" t="s">
        <v>205</v>
      </c>
      <c r="H2403" t="s">
        <v>205</v>
      </c>
      <c r="I2403" t="s">
        <v>573</v>
      </c>
      <c r="J2403" t="str">
        <f t="shared" si="110"/>
        <v>Scope 3Freighting goodsHGV refrigerated (all diesel)All rigidsAverage ladentonne.km</v>
      </c>
      <c r="K2403" t="str">
        <f t="shared" ref="K2403:K2404" si="121">CONCATENATE(B2403," ",D2403," ",F2403," ",H2403)</f>
        <v>Freighting goods All rigids Average laden tonne.km</v>
      </c>
      <c r="L2403" s="125">
        <v>0.24739</v>
      </c>
      <c r="M2403" t="s">
        <v>1514</v>
      </c>
      <c r="N2403" t="s">
        <v>1509</v>
      </c>
      <c r="O2403">
        <v>2021</v>
      </c>
    </row>
    <row r="2404" spans="1:15" hidden="1">
      <c r="A2404" t="s">
        <v>497</v>
      </c>
      <c r="B2404" t="s">
        <v>5</v>
      </c>
      <c r="C2404" t="s">
        <v>1498</v>
      </c>
      <c r="D2404" t="s">
        <v>225</v>
      </c>
      <c r="F2404" t="s">
        <v>1370</v>
      </c>
      <c r="G2404" t="s">
        <v>473</v>
      </c>
      <c r="H2404" t="s">
        <v>473</v>
      </c>
      <c r="I2404" t="s">
        <v>573</v>
      </c>
      <c r="J2404" t="str">
        <f t="shared" si="110"/>
        <v>Scope 3Freighting goodsHGV refrigerated (all diesel)Articulated (&gt;3.5 - 33t)0% Ladenkm</v>
      </c>
      <c r="K2404" t="str">
        <f t="shared" si="121"/>
        <v>Freighting goods Articulated (&gt;3.5 - 33t) 0% Laden km</v>
      </c>
      <c r="L2404" s="125">
        <v>0.72055999999999998</v>
      </c>
      <c r="M2404" t="s">
        <v>1514</v>
      </c>
      <c r="N2404" t="s">
        <v>1509</v>
      </c>
      <c r="O2404">
        <v>2021</v>
      </c>
    </row>
    <row r="2405" spans="1:15" hidden="1">
      <c r="A2405" t="s">
        <v>497</v>
      </c>
      <c r="B2405" t="s">
        <v>5</v>
      </c>
      <c r="C2405" t="s">
        <v>1498</v>
      </c>
      <c r="D2405" t="s">
        <v>225</v>
      </c>
      <c r="F2405" t="s">
        <v>1370</v>
      </c>
      <c r="G2405" t="s">
        <v>1353</v>
      </c>
      <c r="H2405" t="s">
        <v>1353</v>
      </c>
      <c r="I2405" t="s">
        <v>573</v>
      </c>
      <c r="J2405" t="str">
        <f t="shared" si="110"/>
        <v>Scope 3Freighting goodsHGV refrigerated (all diesel)Articulated (&gt;3.5 - 33t)0% Ladenmiles</v>
      </c>
      <c r="K2405" t="s">
        <v>1236</v>
      </c>
      <c r="L2405" s="125">
        <v>1.1596299999999999</v>
      </c>
      <c r="M2405" t="s">
        <v>1514</v>
      </c>
      <c r="N2405" t="s">
        <v>1509</v>
      </c>
      <c r="O2405">
        <v>2021</v>
      </c>
    </row>
    <row r="2406" spans="1:15">
      <c r="A2406" t="s">
        <v>497</v>
      </c>
      <c r="B2406" t="s">
        <v>5</v>
      </c>
      <c r="C2406" t="s">
        <v>1498</v>
      </c>
      <c r="D2406" t="s">
        <v>225</v>
      </c>
      <c r="F2406" t="s">
        <v>1370</v>
      </c>
      <c r="G2406" t="s">
        <v>205</v>
      </c>
      <c r="H2406" t="s">
        <v>205</v>
      </c>
      <c r="I2406" t="s">
        <v>573</v>
      </c>
      <c r="J2406" t="str">
        <f t="shared" si="110"/>
        <v>Scope 3Freighting goodsHGV refrigerated (all diesel)Articulated (&gt;3.5 - 33t)0% Ladentonne.km</v>
      </c>
      <c r="K2406" t="str">
        <f t="shared" ref="K2406:K2407" si="122">CONCATENATE(B2406," ",D2406," ",F2406," ",H2406)</f>
        <v>Freighting goods Articulated (&gt;3.5 - 33t) 0% Laden tonne.km</v>
      </c>
      <c r="L2406" s="125"/>
      <c r="M2406" t="s">
        <v>1514</v>
      </c>
      <c r="N2406" t="s">
        <v>1509</v>
      </c>
      <c r="O2406">
        <v>2021</v>
      </c>
    </row>
    <row r="2407" spans="1:15" hidden="1">
      <c r="A2407" t="s">
        <v>497</v>
      </c>
      <c r="B2407" t="s">
        <v>5</v>
      </c>
      <c r="C2407" t="s">
        <v>1498</v>
      </c>
      <c r="D2407" t="s">
        <v>225</v>
      </c>
      <c r="F2407" t="s">
        <v>1371</v>
      </c>
      <c r="G2407" t="s">
        <v>473</v>
      </c>
      <c r="H2407" t="s">
        <v>473</v>
      </c>
      <c r="I2407" t="s">
        <v>573</v>
      </c>
      <c r="J2407" t="str">
        <f t="shared" si="110"/>
        <v>Scope 3Freighting goodsHGV refrigerated (all diesel)Articulated (&gt;3.5 - 33t)50% Ladenkm</v>
      </c>
      <c r="K2407" t="str">
        <f t="shared" si="122"/>
        <v>Freighting goods Articulated (&gt;3.5 - 33t) 50% Laden km</v>
      </c>
      <c r="L2407" s="125">
        <v>0.89727999999999997</v>
      </c>
      <c r="M2407" t="s">
        <v>1514</v>
      </c>
      <c r="N2407" t="s">
        <v>1509</v>
      </c>
      <c r="O2407">
        <v>2021</v>
      </c>
    </row>
    <row r="2408" spans="1:15" hidden="1">
      <c r="A2408" t="s">
        <v>497</v>
      </c>
      <c r="B2408" t="s">
        <v>5</v>
      </c>
      <c r="C2408" t="s">
        <v>1498</v>
      </c>
      <c r="D2408" t="s">
        <v>225</v>
      </c>
      <c r="F2408" t="s">
        <v>1371</v>
      </c>
      <c r="G2408" t="s">
        <v>1353</v>
      </c>
      <c r="H2408" t="s">
        <v>1353</v>
      </c>
      <c r="I2408" t="s">
        <v>573</v>
      </c>
      <c r="J2408" t="str">
        <f t="shared" si="110"/>
        <v>Scope 3Freighting goodsHGV refrigerated (all diesel)Articulated (&gt;3.5 - 33t)50% Ladenmiles</v>
      </c>
      <c r="K2408" t="s">
        <v>1236</v>
      </c>
      <c r="L2408" s="125">
        <v>1.4440299999999999</v>
      </c>
      <c r="M2408" t="s">
        <v>1514</v>
      </c>
      <c r="N2408" t="s">
        <v>1509</v>
      </c>
      <c r="O2408">
        <v>2021</v>
      </c>
    </row>
    <row r="2409" spans="1:15">
      <c r="A2409" t="s">
        <v>497</v>
      </c>
      <c r="B2409" t="s">
        <v>5</v>
      </c>
      <c r="C2409" t="s">
        <v>1498</v>
      </c>
      <c r="D2409" t="s">
        <v>225</v>
      </c>
      <c r="F2409" t="s">
        <v>1371</v>
      </c>
      <c r="G2409" t="s">
        <v>205</v>
      </c>
      <c r="H2409" t="s">
        <v>205</v>
      </c>
      <c r="I2409" t="s">
        <v>573</v>
      </c>
      <c r="J2409" t="str">
        <f t="shared" si="110"/>
        <v>Scope 3Freighting goodsHGV refrigerated (all diesel)Articulated (&gt;3.5 - 33t)50% Ladentonne.km</v>
      </c>
      <c r="K2409" t="str">
        <f t="shared" ref="K2409:K2410" si="123">CONCATENATE(B2409," ",D2409," ",F2409," ",H2409)</f>
        <v>Freighting goods Articulated (&gt;3.5 - 33t) 50% Laden tonne.km</v>
      </c>
      <c r="L2409" s="125">
        <v>0.14129</v>
      </c>
      <c r="M2409" t="s">
        <v>1514</v>
      </c>
      <c r="N2409" t="s">
        <v>1509</v>
      </c>
      <c r="O2409">
        <v>2021</v>
      </c>
    </row>
    <row r="2410" spans="1:15" hidden="1">
      <c r="A2410" t="s">
        <v>497</v>
      </c>
      <c r="B2410" t="s">
        <v>5</v>
      </c>
      <c r="C2410" t="s">
        <v>1498</v>
      </c>
      <c r="D2410" t="s">
        <v>225</v>
      </c>
      <c r="F2410" t="s">
        <v>1372</v>
      </c>
      <c r="G2410" t="s">
        <v>473</v>
      </c>
      <c r="H2410" t="s">
        <v>473</v>
      </c>
      <c r="I2410" t="s">
        <v>573</v>
      </c>
      <c r="J2410" t="str">
        <f t="shared" si="110"/>
        <v>Scope 3Freighting goodsHGV refrigerated (all diesel)Articulated (&gt;3.5 - 33t)100% Ladenkm</v>
      </c>
      <c r="K2410" t="str">
        <f t="shared" si="123"/>
        <v>Freighting goods Articulated (&gt;3.5 - 33t) 100% Laden km</v>
      </c>
      <c r="L2410" s="125">
        <v>1.0740000000000001</v>
      </c>
      <c r="M2410" t="s">
        <v>1514</v>
      </c>
      <c r="N2410" t="s">
        <v>1509</v>
      </c>
      <c r="O2410">
        <v>2021</v>
      </c>
    </row>
    <row r="2411" spans="1:15" hidden="1">
      <c r="A2411" t="s">
        <v>497</v>
      </c>
      <c r="B2411" t="s">
        <v>5</v>
      </c>
      <c r="C2411" t="s">
        <v>1498</v>
      </c>
      <c r="D2411" t="s">
        <v>225</v>
      </c>
      <c r="F2411" t="s">
        <v>1372</v>
      </c>
      <c r="G2411" t="s">
        <v>1353</v>
      </c>
      <c r="H2411" t="s">
        <v>1353</v>
      </c>
      <c r="I2411" t="s">
        <v>573</v>
      </c>
      <c r="J2411" t="str">
        <f t="shared" si="110"/>
        <v>Scope 3Freighting goodsHGV refrigerated (all diesel)Articulated (&gt;3.5 - 33t)100% Ladenmiles</v>
      </c>
      <c r="K2411" t="s">
        <v>1236</v>
      </c>
      <c r="L2411" s="125">
        <v>1.7284299999999999</v>
      </c>
      <c r="M2411" t="s">
        <v>1514</v>
      </c>
      <c r="N2411" t="s">
        <v>1509</v>
      </c>
      <c r="O2411">
        <v>2021</v>
      </c>
    </row>
    <row r="2412" spans="1:15">
      <c r="A2412" t="s">
        <v>497</v>
      </c>
      <c r="B2412" t="s">
        <v>5</v>
      </c>
      <c r="C2412" t="s">
        <v>1498</v>
      </c>
      <c r="D2412" t="s">
        <v>225</v>
      </c>
      <c r="F2412" t="s">
        <v>1372</v>
      </c>
      <c r="G2412" t="s">
        <v>205</v>
      </c>
      <c r="H2412" t="s">
        <v>205</v>
      </c>
      <c r="I2412" t="s">
        <v>573</v>
      </c>
      <c r="J2412" t="str">
        <f t="shared" si="110"/>
        <v>Scope 3Freighting goodsHGV refrigerated (all diesel)Articulated (&gt;3.5 - 33t)100% Ladentonne.km</v>
      </c>
      <c r="K2412" t="str">
        <f t="shared" ref="K2412:K2413" si="124">CONCATENATE(B2412," ",D2412," ",F2412," ",H2412)</f>
        <v>Freighting goods Articulated (&gt;3.5 - 33t) 100% Laden tonne.km</v>
      </c>
      <c r="L2412" s="125">
        <v>8.4559999999999996E-2</v>
      </c>
      <c r="M2412" t="s">
        <v>1514</v>
      </c>
      <c r="N2412" t="s">
        <v>1509</v>
      </c>
      <c r="O2412">
        <v>2021</v>
      </c>
    </row>
    <row r="2413" spans="1:15" hidden="1">
      <c r="A2413" t="s">
        <v>497</v>
      </c>
      <c r="B2413" t="s">
        <v>5</v>
      </c>
      <c r="C2413" t="s">
        <v>1498</v>
      </c>
      <c r="D2413" t="s">
        <v>225</v>
      </c>
      <c r="F2413" t="s">
        <v>1373</v>
      </c>
      <c r="G2413" t="s">
        <v>473</v>
      </c>
      <c r="H2413" t="s">
        <v>473</v>
      </c>
      <c r="I2413" t="s">
        <v>573</v>
      </c>
      <c r="J2413" t="str">
        <f t="shared" si="110"/>
        <v>Scope 3Freighting goodsHGV refrigerated (all diesel)Articulated (&gt;3.5 - 33t)Average ladenkm</v>
      </c>
      <c r="K2413" t="str">
        <f t="shared" si="124"/>
        <v>Freighting goods Articulated (&gt;3.5 - 33t) Average laden km</v>
      </c>
      <c r="L2413" s="125">
        <v>0.89020999999999995</v>
      </c>
      <c r="M2413" t="s">
        <v>1514</v>
      </c>
      <c r="N2413" t="s">
        <v>1509</v>
      </c>
      <c r="O2413">
        <v>2021</v>
      </c>
    </row>
    <row r="2414" spans="1:15" hidden="1">
      <c r="A2414" t="s">
        <v>497</v>
      </c>
      <c r="B2414" t="s">
        <v>5</v>
      </c>
      <c r="C2414" t="s">
        <v>1498</v>
      </c>
      <c r="D2414" t="s">
        <v>225</v>
      </c>
      <c r="F2414" t="s">
        <v>1373</v>
      </c>
      <c r="G2414" t="s">
        <v>1353</v>
      </c>
      <c r="H2414" t="s">
        <v>1353</v>
      </c>
      <c r="I2414" t="s">
        <v>573</v>
      </c>
      <c r="J2414" t="str">
        <f t="shared" si="110"/>
        <v>Scope 3Freighting goodsHGV refrigerated (all diesel)Articulated (&gt;3.5 - 33t)Average ladenmiles</v>
      </c>
      <c r="K2414" t="s">
        <v>1236</v>
      </c>
      <c r="L2414" s="125">
        <v>1.43266</v>
      </c>
      <c r="M2414" t="s">
        <v>1514</v>
      </c>
      <c r="N2414" t="s">
        <v>1509</v>
      </c>
      <c r="O2414">
        <v>2021</v>
      </c>
    </row>
    <row r="2415" spans="1:15">
      <c r="A2415" t="s">
        <v>497</v>
      </c>
      <c r="B2415" t="s">
        <v>5</v>
      </c>
      <c r="C2415" t="s">
        <v>1498</v>
      </c>
      <c r="D2415" t="s">
        <v>225</v>
      </c>
      <c r="F2415" t="s">
        <v>1373</v>
      </c>
      <c r="G2415" t="s">
        <v>205</v>
      </c>
      <c r="H2415" t="s">
        <v>205</v>
      </c>
      <c r="I2415" t="s">
        <v>573</v>
      </c>
      <c r="J2415" t="str">
        <f t="shared" si="110"/>
        <v>Scope 3Freighting goodsHGV refrigerated (all diesel)Articulated (&gt;3.5 - 33t)Average ladentonne.km</v>
      </c>
      <c r="K2415" t="str">
        <f t="shared" ref="K2415:K2416" si="125">CONCATENATE(B2415," ",D2415," ",F2415," ",H2415)</f>
        <v>Freighting goods Articulated (&gt;3.5 - 33t) Average laden tonne.km</v>
      </c>
      <c r="L2415" s="125">
        <v>0.14602000000000001</v>
      </c>
      <c r="M2415" t="s">
        <v>1514</v>
      </c>
      <c r="N2415" t="s">
        <v>1509</v>
      </c>
      <c r="O2415">
        <v>2021</v>
      </c>
    </row>
    <row r="2416" spans="1:15" hidden="1">
      <c r="A2416" t="s">
        <v>497</v>
      </c>
      <c r="B2416" t="s">
        <v>5</v>
      </c>
      <c r="C2416" t="s">
        <v>1498</v>
      </c>
      <c r="D2416" t="s">
        <v>226</v>
      </c>
      <c r="F2416" t="s">
        <v>1370</v>
      </c>
      <c r="G2416" t="s">
        <v>473</v>
      </c>
      <c r="H2416" t="s">
        <v>473</v>
      </c>
      <c r="I2416" t="s">
        <v>573</v>
      </c>
      <c r="J2416" t="str">
        <f t="shared" si="110"/>
        <v>Scope 3Freighting goodsHGV refrigerated (all diesel)Articulated (&gt;33t)0% Ladenkm</v>
      </c>
      <c r="K2416" t="str">
        <f t="shared" si="125"/>
        <v>Freighting goods Articulated (&gt;33t) 0% Laden km</v>
      </c>
      <c r="L2416" s="125">
        <v>0.75122999999999995</v>
      </c>
      <c r="M2416" t="s">
        <v>1514</v>
      </c>
      <c r="N2416" t="s">
        <v>1509</v>
      </c>
      <c r="O2416">
        <v>2021</v>
      </c>
    </row>
    <row r="2417" spans="1:15" hidden="1">
      <c r="A2417" t="s">
        <v>497</v>
      </c>
      <c r="B2417" t="s">
        <v>5</v>
      </c>
      <c r="C2417" t="s">
        <v>1498</v>
      </c>
      <c r="D2417" t="s">
        <v>226</v>
      </c>
      <c r="F2417" t="s">
        <v>1370</v>
      </c>
      <c r="G2417" t="s">
        <v>1353</v>
      </c>
      <c r="H2417" t="s">
        <v>1353</v>
      </c>
      <c r="I2417" t="s">
        <v>573</v>
      </c>
      <c r="J2417" t="str">
        <f t="shared" si="110"/>
        <v>Scope 3Freighting goodsHGV refrigerated (all diesel)Articulated (&gt;33t)0% Ladenmiles</v>
      </c>
      <c r="K2417" t="s">
        <v>1237</v>
      </c>
      <c r="L2417" s="125">
        <v>1.2089799999999999</v>
      </c>
      <c r="M2417" t="s">
        <v>1514</v>
      </c>
      <c r="N2417" t="s">
        <v>1509</v>
      </c>
      <c r="O2417">
        <v>2021</v>
      </c>
    </row>
    <row r="2418" spans="1:15">
      <c r="A2418" t="s">
        <v>497</v>
      </c>
      <c r="B2418" t="s">
        <v>5</v>
      </c>
      <c r="C2418" t="s">
        <v>1498</v>
      </c>
      <c r="D2418" t="s">
        <v>226</v>
      </c>
      <c r="F2418" t="s">
        <v>1370</v>
      </c>
      <c r="G2418" t="s">
        <v>205</v>
      </c>
      <c r="H2418" t="s">
        <v>205</v>
      </c>
      <c r="I2418" t="s">
        <v>573</v>
      </c>
      <c r="J2418" t="str">
        <f t="shared" si="110"/>
        <v>Scope 3Freighting goodsHGV refrigerated (all diesel)Articulated (&gt;33t)0% Ladentonne.km</v>
      </c>
      <c r="K2418" t="str">
        <f t="shared" ref="K2418:K2419" si="126">CONCATENATE(B2418," ",D2418," ",F2418," ",H2418)</f>
        <v>Freighting goods Articulated (&gt;33t) 0% Laden tonne.km</v>
      </c>
      <c r="L2418" s="125"/>
      <c r="M2418" t="s">
        <v>1514</v>
      </c>
      <c r="N2418" t="s">
        <v>1509</v>
      </c>
      <c r="O2418">
        <v>2021</v>
      </c>
    </row>
    <row r="2419" spans="1:15" hidden="1">
      <c r="A2419" t="s">
        <v>497</v>
      </c>
      <c r="B2419" t="s">
        <v>5</v>
      </c>
      <c r="C2419" t="s">
        <v>1498</v>
      </c>
      <c r="D2419" t="s">
        <v>226</v>
      </c>
      <c r="F2419" t="s">
        <v>1371</v>
      </c>
      <c r="G2419" t="s">
        <v>473</v>
      </c>
      <c r="H2419" t="s">
        <v>473</v>
      </c>
      <c r="I2419" t="s">
        <v>573</v>
      </c>
      <c r="J2419" t="str">
        <f t="shared" si="110"/>
        <v>Scope 3Freighting goodsHGV refrigerated (all diesel)Articulated (&gt;33t)50% Ladenkm</v>
      </c>
      <c r="K2419" t="str">
        <f t="shared" si="126"/>
        <v>Freighting goods Articulated (&gt;33t) 50% Laden km</v>
      </c>
      <c r="L2419" s="125">
        <v>0.99621000000000004</v>
      </c>
      <c r="M2419" t="s">
        <v>1514</v>
      </c>
      <c r="N2419" t="s">
        <v>1509</v>
      </c>
      <c r="O2419">
        <v>2021</v>
      </c>
    </row>
    <row r="2420" spans="1:15" hidden="1">
      <c r="A2420" t="s">
        <v>497</v>
      </c>
      <c r="B2420" t="s">
        <v>5</v>
      </c>
      <c r="C2420" t="s">
        <v>1498</v>
      </c>
      <c r="D2420" t="s">
        <v>226</v>
      </c>
      <c r="F2420" t="s">
        <v>1371</v>
      </c>
      <c r="G2420" t="s">
        <v>1353</v>
      </c>
      <c r="H2420" t="s">
        <v>1353</v>
      </c>
      <c r="I2420" t="s">
        <v>573</v>
      </c>
      <c r="J2420" t="str">
        <f t="shared" si="110"/>
        <v>Scope 3Freighting goodsHGV refrigerated (all diesel)Articulated (&gt;33t)50% Ladenmiles</v>
      </c>
      <c r="K2420" t="s">
        <v>1237</v>
      </c>
      <c r="L2420" s="125">
        <v>1.60324</v>
      </c>
      <c r="M2420" t="s">
        <v>1514</v>
      </c>
      <c r="N2420" t="s">
        <v>1509</v>
      </c>
      <c r="O2420">
        <v>2021</v>
      </c>
    </row>
    <row r="2421" spans="1:15">
      <c r="A2421" t="s">
        <v>497</v>
      </c>
      <c r="B2421" t="s">
        <v>5</v>
      </c>
      <c r="C2421" t="s">
        <v>1498</v>
      </c>
      <c r="D2421" t="s">
        <v>226</v>
      </c>
      <c r="F2421" t="s">
        <v>1371</v>
      </c>
      <c r="G2421" t="s">
        <v>205</v>
      </c>
      <c r="H2421" t="s">
        <v>205</v>
      </c>
      <c r="I2421" t="s">
        <v>573</v>
      </c>
      <c r="J2421" t="str">
        <f t="shared" si="110"/>
        <v>Scope 3Freighting goodsHGV refrigerated (all diesel)Articulated (&gt;33t)50% Ladentonne.km</v>
      </c>
      <c r="K2421" t="str">
        <f t="shared" ref="K2421:K2422" si="127">CONCATENATE(B2421," ",D2421," ",F2421," ",H2421)</f>
        <v>Freighting goods Articulated (&gt;33t) 50% Laden tonne.km</v>
      </c>
      <c r="L2421" s="125">
        <v>0.10979999999999999</v>
      </c>
      <c r="M2421" t="s">
        <v>1514</v>
      </c>
      <c r="N2421" t="s">
        <v>1509</v>
      </c>
      <c r="O2421">
        <v>2021</v>
      </c>
    </row>
    <row r="2422" spans="1:15" hidden="1">
      <c r="A2422" t="s">
        <v>497</v>
      </c>
      <c r="B2422" t="s">
        <v>5</v>
      </c>
      <c r="C2422" t="s">
        <v>1498</v>
      </c>
      <c r="D2422" t="s">
        <v>226</v>
      </c>
      <c r="F2422" t="s">
        <v>1372</v>
      </c>
      <c r="G2422" t="s">
        <v>473</v>
      </c>
      <c r="H2422" t="s">
        <v>473</v>
      </c>
      <c r="I2422" t="s">
        <v>573</v>
      </c>
      <c r="J2422" t="str">
        <f t="shared" si="110"/>
        <v>Scope 3Freighting goodsHGV refrigerated (all diesel)Articulated (&gt;33t)100% Ladenkm</v>
      </c>
      <c r="K2422" t="str">
        <f t="shared" si="127"/>
        <v>Freighting goods Articulated (&gt;33t) 100% Laden km</v>
      </c>
      <c r="L2422" s="125">
        <v>1.2411799999999999</v>
      </c>
      <c r="M2422" t="s">
        <v>1514</v>
      </c>
      <c r="N2422" t="s">
        <v>1509</v>
      </c>
      <c r="O2422">
        <v>2021</v>
      </c>
    </row>
    <row r="2423" spans="1:15" hidden="1">
      <c r="A2423" t="s">
        <v>497</v>
      </c>
      <c r="B2423" t="s">
        <v>5</v>
      </c>
      <c r="C2423" t="s">
        <v>1498</v>
      </c>
      <c r="D2423" t="s">
        <v>226</v>
      </c>
      <c r="F2423" t="s">
        <v>1372</v>
      </c>
      <c r="G2423" t="s">
        <v>1353</v>
      </c>
      <c r="H2423" t="s">
        <v>1353</v>
      </c>
      <c r="I2423" t="s">
        <v>573</v>
      </c>
      <c r="J2423" t="str">
        <f t="shared" si="110"/>
        <v>Scope 3Freighting goodsHGV refrigerated (all diesel)Articulated (&gt;33t)100% Ladenmiles</v>
      </c>
      <c r="K2423" t="s">
        <v>1237</v>
      </c>
      <c r="L2423" s="125">
        <v>1.99749</v>
      </c>
      <c r="M2423" t="s">
        <v>1514</v>
      </c>
      <c r="N2423" t="s">
        <v>1509</v>
      </c>
      <c r="O2423">
        <v>2021</v>
      </c>
    </row>
    <row r="2424" spans="1:15">
      <c r="A2424" t="s">
        <v>497</v>
      </c>
      <c r="B2424" t="s">
        <v>5</v>
      </c>
      <c r="C2424" t="s">
        <v>1498</v>
      </c>
      <c r="D2424" t="s">
        <v>226</v>
      </c>
      <c r="F2424" t="s">
        <v>1372</v>
      </c>
      <c r="G2424" t="s">
        <v>205</v>
      </c>
      <c r="H2424" t="s">
        <v>205</v>
      </c>
      <c r="I2424" t="s">
        <v>573</v>
      </c>
      <c r="J2424" t="str">
        <f t="shared" si="110"/>
        <v>Scope 3Freighting goodsHGV refrigerated (all diesel)Articulated (&gt;33t)100% Ladentonne.km</v>
      </c>
      <c r="K2424" t="str">
        <f t="shared" ref="K2424:K2425" si="128">CONCATENATE(B2424," ",D2424," ",F2424," ",H2424)</f>
        <v>Freighting goods Articulated (&gt;33t) 100% Laden tonne.km</v>
      </c>
      <c r="L2424" s="125">
        <v>6.8400000000000002E-2</v>
      </c>
      <c r="M2424" t="s">
        <v>1514</v>
      </c>
      <c r="N2424" t="s">
        <v>1509</v>
      </c>
      <c r="O2424">
        <v>2021</v>
      </c>
    </row>
    <row r="2425" spans="1:15" hidden="1">
      <c r="A2425" t="s">
        <v>497</v>
      </c>
      <c r="B2425" t="s">
        <v>5</v>
      </c>
      <c r="C2425" t="s">
        <v>1498</v>
      </c>
      <c r="D2425" t="s">
        <v>226</v>
      </c>
      <c r="F2425" t="s">
        <v>1373</v>
      </c>
      <c r="G2425" t="s">
        <v>473</v>
      </c>
      <c r="H2425" t="s">
        <v>473</v>
      </c>
      <c r="I2425" t="s">
        <v>573</v>
      </c>
      <c r="J2425" t="str">
        <f t="shared" si="110"/>
        <v>Scope 3Freighting goodsHGV refrigerated (all diesel)Articulated (&gt;33t)Average ladenkm</v>
      </c>
      <c r="K2425" t="str">
        <f t="shared" si="128"/>
        <v>Freighting goods Articulated (&gt;33t) Average laden km</v>
      </c>
      <c r="L2425" s="125">
        <v>1.0599000000000001</v>
      </c>
      <c r="M2425" t="s">
        <v>1514</v>
      </c>
      <c r="N2425" t="s">
        <v>1509</v>
      </c>
      <c r="O2425">
        <v>2021</v>
      </c>
    </row>
    <row r="2426" spans="1:15" hidden="1">
      <c r="A2426" t="s">
        <v>497</v>
      </c>
      <c r="B2426" t="s">
        <v>5</v>
      </c>
      <c r="C2426" t="s">
        <v>1498</v>
      </c>
      <c r="D2426" t="s">
        <v>226</v>
      </c>
      <c r="F2426" t="s">
        <v>1373</v>
      </c>
      <c r="G2426" t="s">
        <v>1353</v>
      </c>
      <c r="H2426" t="s">
        <v>1353</v>
      </c>
      <c r="I2426" t="s">
        <v>573</v>
      </c>
      <c r="J2426" t="str">
        <f t="shared" si="110"/>
        <v>Scope 3Freighting goodsHGV refrigerated (all diesel)Articulated (&gt;33t)Average ladenmiles</v>
      </c>
      <c r="K2426" t="s">
        <v>1237</v>
      </c>
      <c r="L2426" s="125">
        <v>1.70574</v>
      </c>
      <c r="M2426" t="s">
        <v>1514</v>
      </c>
      <c r="N2426" t="s">
        <v>1509</v>
      </c>
      <c r="O2426">
        <v>2021</v>
      </c>
    </row>
    <row r="2427" spans="1:15">
      <c r="A2427" t="s">
        <v>497</v>
      </c>
      <c r="B2427" t="s">
        <v>5</v>
      </c>
      <c r="C2427" t="s">
        <v>1498</v>
      </c>
      <c r="D2427" t="s">
        <v>226</v>
      </c>
      <c r="F2427" t="s">
        <v>1373</v>
      </c>
      <c r="G2427" t="s">
        <v>205</v>
      </c>
      <c r="H2427" t="s">
        <v>205</v>
      </c>
      <c r="I2427" t="s">
        <v>573</v>
      </c>
      <c r="J2427" t="str">
        <f t="shared" si="110"/>
        <v>Scope 3Freighting goodsHGV refrigerated (all diesel)Articulated (&gt;33t)Average ladentonne.km</v>
      </c>
      <c r="K2427" t="str">
        <f t="shared" ref="K2427:K2428" si="129">CONCATENATE(B2427," ",D2427," ",F2427," ",H2427)</f>
        <v>Freighting goods Articulated (&gt;33t) Average laden tonne.km</v>
      </c>
      <c r="L2427" s="125">
        <v>9.2719999999999997E-2</v>
      </c>
      <c r="M2427" t="s">
        <v>1514</v>
      </c>
      <c r="N2427" t="s">
        <v>1509</v>
      </c>
      <c r="O2427">
        <v>2021</v>
      </c>
    </row>
    <row r="2428" spans="1:15" hidden="1">
      <c r="A2428" t="s">
        <v>497</v>
      </c>
      <c r="B2428" t="s">
        <v>5</v>
      </c>
      <c r="C2428" t="s">
        <v>1498</v>
      </c>
      <c r="D2428" t="s">
        <v>227</v>
      </c>
      <c r="F2428" t="s">
        <v>1370</v>
      </c>
      <c r="G2428" t="s">
        <v>473</v>
      </c>
      <c r="H2428" t="s">
        <v>473</v>
      </c>
      <c r="I2428" t="s">
        <v>573</v>
      </c>
      <c r="J2428" t="str">
        <f t="shared" si="110"/>
        <v>Scope 3Freighting goodsHGV refrigerated (all diesel)All artics0% Ladenkm</v>
      </c>
      <c r="K2428" t="str">
        <f t="shared" si="129"/>
        <v>Freighting goods All artics 0% Laden km</v>
      </c>
      <c r="L2428" s="125">
        <v>0.74997000000000003</v>
      </c>
      <c r="M2428" t="s">
        <v>1514</v>
      </c>
      <c r="N2428" t="s">
        <v>1509</v>
      </c>
      <c r="O2428">
        <v>2021</v>
      </c>
    </row>
    <row r="2429" spans="1:15" hidden="1">
      <c r="A2429" t="s">
        <v>497</v>
      </c>
      <c r="B2429" t="s">
        <v>5</v>
      </c>
      <c r="C2429" t="s">
        <v>1498</v>
      </c>
      <c r="D2429" t="s">
        <v>227</v>
      </c>
      <c r="F2429" t="s">
        <v>1370</v>
      </c>
      <c r="G2429" t="s">
        <v>1353</v>
      </c>
      <c r="H2429" t="s">
        <v>1353</v>
      </c>
      <c r="I2429" t="s">
        <v>573</v>
      </c>
      <c r="J2429" t="str">
        <f t="shared" si="110"/>
        <v>Scope 3Freighting goodsHGV refrigerated (all diesel)All artics0% Ladenmiles</v>
      </c>
      <c r="K2429" t="s">
        <v>1238</v>
      </c>
      <c r="L2429" s="125">
        <v>1.20696</v>
      </c>
      <c r="M2429" t="s">
        <v>1514</v>
      </c>
      <c r="N2429" t="s">
        <v>1509</v>
      </c>
      <c r="O2429">
        <v>2021</v>
      </c>
    </row>
    <row r="2430" spans="1:15">
      <c r="A2430" t="s">
        <v>497</v>
      </c>
      <c r="B2430" t="s">
        <v>5</v>
      </c>
      <c r="C2430" t="s">
        <v>1498</v>
      </c>
      <c r="D2430" t="s">
        <v>227</v>
      </c>
      <c r="F2430" t="s">
        <v>1370</v>
      </c>
      <c r="G2430" t="s">
        <v>205</v>
      </c>
      <c r="H2430" t="s">
        <v>205</v>
      </c>
      <c r="I2430" t="s">
        <v>573</v>
      </c>
      <c r="J2430" t="str">
        <f t="shared" si="110"/>
        <v>Scope 3Freighting goodsHGV refrigerated (all diesel)All artics0% Ladentonne.km</v>
      </c>
      <c r="K2430" t="str">
        <f t="shared" ref="K2430:K2431" si="130">CONCATENATE(B2430," ",D2430," ",F2430," ",H2430)</f>
        <v>Freighting goods All artics 0% Laden tonne.km</v>
      </c>
      <c r="L2430" s="125"/>
      <c r="M2430" t="s">
        <v>1514</v>
      </c>
      <c r="N2430" t="s">
        <v>1509</v>
      </c>
      <c r="O2430">
        <v>2021</v>
      </c>
    </row>
    <row r="2431" spans="1:15" hidden="1">
      <c r="A2431" t="s">
        <v>497</v>
      </c>
      <c r="B2431" t="s">
        <v>5</v>
      </c>
      <c r="C2431" t="s">
        <v>1498</v>
      </c>
      <c r="D2431" t="s">
        <v>227</v>
      </c>
      <c r="F2431" t="s">
        <v>1371</v>
      </c>
      <c r="G2431" t="s">
        <v>473</v>
      </c>
      <c r="H2431" t="s">
        <v>473</v>
      </c>
      <c r="I2431" t="s">
        <v>573</v>
      </c>
      <c r="J2431" t="str">
        <f t="shared" si="110"/>
        <v>Scope 3Freighting goodsHGV refrigerated (all diesel)All artics50% Ladenkm</v>
      </c>
      <c r="K2431" t="str">
        <f t="shared" si="130"/>
        <v>Freighting goods All artics 50% Laden km</v>
      </c>
      <c r="L2431" s="125">
        <v>0.99216000000000004</v>
      </c>
      <c r="M2431" t="s">
        <v>1514</v>
      </c>
      <c r="N2431" t="s">
        <v>1509</v>
      </c>
      <c r="O2431">
        <v>2021</v>
      </c>
    </row>
    <row r="2432" spans="1:15" hidden="1">
      <c r="A2432" t="s">
        <v>497</v>
      </c>
      <c r="B2432" t="s">
        <v>5</v>
      </c>
      <c r="C2432" t="s">
        <v>1498</v>
      </c>
      <c r="D2432" t="s">
        <v>227</v>
      </c>
      <c r="F2432" t="s">
        <v>1371</v>
      </c>
      <c r="G2432" t="s">
        <v>1353</v>
      </c>
      <c r="H2432" t="s">
        <v>1353</v>
      </c>
      <c r="I2432" t="s">
        <v>573</v>
      </c>
      <c r="J2432" t="str">
        <f t="shared" si="110"/>
        <v>Scope 3Freighting goodsHGV refrigerated (all diesel)All artics50% Ladenmiles</v>
      </c>
      <c r="K2432" t="s">
        <v>1238</v>
      </c>
      <c r="L2432" s="125">
        <v>1.5967199999999999</v>
      </c>
      <c r="M2432" t="s">
        <v>1514</v>
      </c>
      <c r="N2432" t="s">
        <v>1509</v>
      </c>
      <c r="O2432">
        <v>2021</v>
      </c>
    </row>
    <row r="2433" spans="1:15">
      <c r="A2433" t="s">
        <v>497</v>
      </c>
      <c r="B2433" t="s">
        <v>5</v>
      </c>
      <c r="C2433" t="s">
        <v>1498</v>
      </c>
      <c r="D2433" t="s">
        <v>227</v>
      </c>
      <c r="F2433" t="s">
        <v>1371</v>
      </c>
      <c r="G2433" t="s">
        <v>205</v>
      </c>
      <c r="H2433" t="s">
        <v>205</v>
      </c>
      <c r="I2433" t="s">
        <v>573</v>
      </c>
      <c r="J2433" t="str">
        <f t="shared" si="110"/>
        <v>Scope 3Freighting goodsHGV refrigerated (all diesel)All artics50% Ladentonne.km</v>
      </c>
      <c r="K2433" t="str">
        <f t="shared" ref="K2433:K2434" si="131">CONCATENATE(B2433," ",D2433," ",F2433," ",H2433)</f>
        <v>Freighting goods All artics 50% Laden tonne.km</v>
      </c>
      <c r="L2433" s="125">
        <v>0.1105</v>
      </c>
      <c r="M2433" t="s">
        <v>1514</v>
      </c>
      <c r="N2433" t="s">
        <v>1509</v>
      </c>
      <c r="O2433">
        <v>2021</v>
      </c>
    </row>
    <row r="2434" spans="1:15" hidden="1">
      <c r="A2434" t="s">
        <v>497</v>
      </c>
      <c r="B2434" t="s">
        <v>5</v>
      </c>
      <c r="C2434" t="s">
        <v>1498</v>
      </c>
      <c r="D2434" t="s">
        <v>227</v>
      </c>
      <c r="F2434" t="s">
        <v>1372</v>
      </c>
      <c r="G2434" t="s">
        <v>473</v>
      </c>
      <c r="H2434" t="s">
        <v>473</v>
      </c>
      <c r="I2434" t="s">
        <v>573</v>
      </c>
      <c r="J2434" t="str">
        <f t="shared" si="110"/>
        <v>Scope 3Freighting goodsHGV refrigerated (all diesel)All artics100% Ladenkm</v>
      </c>
      <c r="K2434" t="str">
        <f t="shared" si="131"/>
        <v>Freighting goods All artics 100% Laden km</v>
      </c>
      <c r="L2434" s="125">
        <v>1.23434</v>
      </c>
      <c r="M2434" t="s">
        <v>1514</v>
      </c>
      <c r="N2434" t="s">
        <v>1509</v>
      </c>
      <c r="O2434">
        <v>2021</v>
      </c>
    </row>
    <row r="2435" spans="1:15" hidden="1">
      <c r="A2435" t="s">
        <v>497</v>
      </c>
      <c r="B2435" t="s">
        <v>5</v>
      </c>
      <c r="C2435" t="s">
        <v>1498</v>
      </c>
      <c r="D2435" t="s">
        <v>227</v>
      </c>
      <c r="F2435" t="s">
        <v>1372</v>
      </c>
      <c r="G2435" t="s">
        <v>1353</v>
      </c>
      <c r="H2435" t="s">
        <v>1353</v>
      </c>
      <c r="I2435" t="s">
        <v>573</v>
      </c>
      <c r="J2435" t="str">
        <f t="shared" ref="J2435:J2498" si="132">CONCATENATE(A2435,B2435,C2435,D2435,E2435,F2435,G2435)</f>
        <v>Scope 3Freighting goodsHGV refrigerated (all diesel)All artics100% Ladenmiles</v>
      </c>
      <c r="K2435" t="s">
        <v>1238</v>
      </c>
      <c r="L2435" s="125">
        <v>1.98648</v>
      </c>
      <c r="M2435" t="s">
        <v>1514</v>
      </c>
      <c r="N2435" t="s">
        <v>1509</v>
      </c>
      <c r="O2435">
        <v>2021</v>
      </c>
    </row>
    <row r="2436" spans="1:15">
      <c r="A2436" t="s">
        <v>497</v>
      </c>
      <c r="B2436" t="s">
        <v>5</v>
      </c>
      <c r="C2436" t="s">
        <v>1498</v>
      </c>
      <c r="D2436" t="s">
        <v>227</v>
      </c>
      <c r="F2436" t="s">
        <v>1372</v>
      </c>
      <c r="G2436" t="s">
        <v>205</v>
      </c>
      <c r="H2436" t="s">
        <v>205</v>
      </c>
      <c r="I2436" t="s">
        <v>573</v>
      </c>
      <c r="J2436" t="str">
        <f t="shared" si="132"/>
        <v>Scope 3Freighting goodsHGV refrigerated (all diesel)All artics100% Ladentonne.km</v>
      </c>
      <c r="K2436" t="str">
        <f t="shared" ref="K2436:K2437" si="133">CONCATENATE(B2436," ",D2436," ",F2436," ",H2436)</f>
        <v>Freighting goods All artics 100% Laden tonne.km</v>
      </c>
      <c r="L2436" s="125">
        <v>6.8760000000000002E-2</v>
      </c>
      <c r="M2436" t="s">
        <v>1514</v>
      </c>
      <c r="N2436" t="s">
        <v>1509</v>
      </c>
      <c r="O2436">
        <v>2021</v>
      </c>
    </row>
    <row r="2437" spans="1:15" hidden="1">
      <c r="A2437" t="s">
        <v>497</v>
      </c>
      <c r="B2437" t="s">
        <v>5</v>
      </c>
      <c r="C2437" t="s">
        <v>1498</v>
      </c>
      <c r="D2437" t="s">
        <v>227</v>
      </c>
      <c r="F2437" t="s">
        <v>1373</v>
      </c>
      <c r="G2437" t="s">
        <v>473</v>
      </c>
      <c r="H2437" t="s">
        <v>473</v>
      </c>
      <c r="I2437" t="s">
        <v>573</v>
      </c>
      <c r="J2437" t="str">
        <f t="shared" si="132"/>
        <v>Scope 3Freighting goodsHGV refrigerated (all diesel)All articsAverage ladenkm</v>
      </c>
      <c r="K2437" t="str">
        <f t="shared" si="133"/>
        <v>Freighting goods All artics Average laden km</v>
      </c>
      <c r="L2437" s="125">
        <v>1.0529500000000001</v>
      </c>
      <c r="M2437" t="s">
        <v>1514</v>
      </c>
      <c r="N2437" t="s">
        <v>1509</v>
      </c>
      <c r="O2437">
        <v>2021</v>
      </c>
    </row>
    <row r="2438" spans="1:15" hidden="1">
      <c r="A2438" t="s">
        <v>497</v>
      </c>
      <c r="B2438" t="s">
        <v>5</v>
      </c>
      <c r="C2438" t="s">
        <v>1498</v>
      </c>
      <c r="D2438" t="s">
        <v>227</v>
      </c>
      <c r="F2438" t="s">
        <v>1373</v>
      </c>
      <c r="G2438" t="s">
        <v>1353</v>
      </c>
      <c r="H2438" t="s">
        <v>1353</v>
      </c>
      <c r="I2438" t="s">
        <v>573</v>
      </c>
      <c r="J2438" t="str">
        <f t="shared" si="132"/>
        <v>Scope 3Freighting goodsHGV refrigerated (all diesel)All articsAverage ladenmiles</v>
      </c>
      <c r="K2438" t="s">
        <v>1238</v>
      </c>
      <c r="L2438" s="125">
        <v>1.6945600000000001</v>
      </c>
      <c r="M2438" t="s">
        <v>1514</v>
      </c>
      <c r="N2438" t="s">
        <v>1509</v>
      </c>
      <c r="O2438">
        <v>2021</v>
      </c>
    </row>
    <row r="2439" spans="1:15">
      <c r="A2439" t="s">
        <v>497</v>
      </c>
      <c r="B2439" t="s">
        <v>5</v>
      </c>
      <c r="C2439" t="s">
        <v>1498</v>
      </c>
      <c r="D2439" t="s">
        <v>227</v>
      </c>
      <c r="F2439" t="s">
        <v>1373</v>
      </c>
      <c r="G2439" t="s">
        <v>205</v>
      </c>
      <c r="H2439" t="s">
        <v>205</v>
      </c>
      <c r="I2439" t="s">
        <v>573</v>
      </c>
      <c r="J2439" t="str">
        <f t="shared" si="132"/>
        <v>Scope 3Freighting goodsHGV refrigerated (all diesel)All articsAverage ladentonne.km</v>
      </c>
      <c r="K2439" t="str">
        <f t="shared" ref="K2439:K2440" si="134">CONCATENATE(B2439," ",D2439," ",F2439," ",H2439)</f>
        <v>Freighting goods All artics Average laden tonne.km</v>
      </c>
      <c r="L2439" s="125">
        <v>9.3899999999999997E-2</v>
      </c>
      <c r="M2439" t="s">
        <v>1514</v>
      </c>
      <c r="N2439" t="s">
        <v>1509</v>
      </c>
      <c r="O2439">
        <v>2021</v>
      </c>
    </row>
    <row r="2440" spans="1:15" hidden="1">
      <c r="A2440" t="s">
        <v>497</v>
      </c>
      <c r="B2440" t="s">
        <v>5</v>
      </c>
      <c r="C2440" t="s">
        <v>1498</v>
      </c>
      <c r="D2440" t="s">
        <v>228</v>
      </c>
      <c r="F2440" t="s">
        <v>1370</v>
      </c>
      <c r="G2440" t="s">
        <v>473</v>
      </c>
      <c r="H2440" t="s">
        <v>473</v>
      </c>
      <c r="I2440" t="s">
        <v>573</v>
      </c>
      <c r="J2440" t="str">
        <f t="shared" si="132"/>
        <v>Scope 3Freighting goodsHGV refrigerated (all diesel)All HGVs0% Ladenkm</v>
      </c>
      <c r="K2440" t="str">
        <f t="shared" si="134"/>
        <v>Freighting goods All HGVs 0% Laden km</v>
      </c>
      <c r="L2440" s="125">
        <v>0.76736000000000004</v>
      </c>
      <c r="M2440" t="s">
        <v>1514</v>
      </c>
      <c r="N2440" t="s">
        <v>1509</v>
      </c>
      <c r="O2440">
        <v>2021</v>
      </c>
    </row>
    <row r="2441" spans="1:15" hidden="1">
      <c r="A2441" t="s">
        <v>497</v>
      </c>
      <c r="B2441" t="s">
        <v>5</v>
      </c>
      <c r="C2441" t="s">
        <v>1498</v>
      </c>
      <c r="D2441" t="s">
        <v>228</v>
      </c>
      <c r="F2441" t="s">
        <v>1370</v>
      </c>
      <c r="G2441" t="s">
        <v>1353</v>
      </c>
      <c r="H2441" t="s">
        <v>1353</v>
      </c>
      <c r="I2441" t="s">
        <v>573</v>
      </c>
      <c r="J2441" t="str">
        <f t="shared" si="132"/>
        <v>Scope 3Freighting goodsHGV refrigerated (all diesel)All HGVs0% Ladenmiles</v>
      </c>
      <c r="K2441" t="s">
        <v>1239</v>
      </c>
      <c r="L2441" s="125">
        <v>1.23495</v>
      </c>
      <c r="M2441" t="s">
        <v>1514</v>
      </c>
      <c r="N2441" t="s">
        <v>1509</v>
      </c>
      <c r="O2441">
        <v>2021</v>
      </c>
    </row>
    <row r="2442" spans="1:15">
      <c r="A2442" t="s">
        <v>497</v>
      </c>
      <c r="B2442" t="s">
        <v>5</v>
      </c>
      <c r="C2442" t="s">
        <v>1498</v>
      </c>
      <c r="D2442" t="s">
        <v>228</v>
      </c>
      <c r="F2442" t="s">
        <v>1370</v>
      </c>
      <c r="G2442" t="s">
        <v>205</v>
      </c>
      <c r="H2442" t="s">
        <v>205</v>
      </c>
      <c r="I2442" t="s">
        <v>573</v>
      </c>
      <c r="J2442" t="str">
        <f t="shared" si="132"/>
        <v>Scope 3Freighting goodsHGV refrigerated (all diesel)All HGVs0% Ladentonne.km</v>
      </c>
      <c r="K2442" t="str">
        <f t="shared" ref="K2442:K2443" si="135">CONCATENATE(B2442," ",D2442," ",F2442," ",H2442)</f>
        <v>Freighting goods All HGVs 0% Laden tonne.km</v>
      </c>
      <c r="L2442" s="125"/>
      <c r="M2442" t="s">
        <v>1514</v>
      </c>
      <c r="N2442" t="s">
        <v>1509</v>
      </c>
      <c r="O2442">
        <v>2021</v>
      </c>
    </row>
    <row r="2443" spans="1:15" hidden="1">
      <c r="A2443" t="s">
        <v>497</v>
      </c>
      <c r="B2443" t="s">
        <v>5</v>
      </c>
      <c r="C2443" t="s">
        <v>1498</v>
      </c>
      <c r="D2443" t="s">
        <v>228</v>
      </c>
      <c r="F2443" t="s">
        <v>1371</v>
      </c>
      <c r="G2443" t="s">
        <v>473</v>
      </c>
      <c r="H2443" t="s">
        <v>473</v>
      </c>
      <c r="I2443" t="s">
        <v>573</v>
      </c>
      <c r="J2443" t="str">
        <f t="shared" si="132"/>
        <v>Scope 3Freighting goodsHGV refrigerated (all diesel)All HGVs50% Ladenkm</v>
      </c>
      <c r="K2443" t="str">
        <f t="shared" si="135"/>
        <v>Freighting goods All HGVs 50% Laden km</v>
      </c>
      <c r="L2443" s="125">
        <v>0.97016999999999998</v>
      </c>
      <c r="M2443" t="s">
        <v>1514</v>
      </c>
      <c r="N2443" t="s">
        <v>1509</v>
      </c>
      <c r="O2443">
        <v>2021</v>
      </c>
    </row>
    <row r="2444" spans="1:15" hidden="1">
      <c r="A2444" t="s">
        <v>497</v>
      </c>
      <c r="B2444" t="s">
        <v>5</v>
      </c>
      <c r="C2444" t="s">
        <v>1498</v>
      </c>
      <c r="D2444" t="s">
        <v>228</v>
      </c>
      <c r="F2444" t="s">
        <v>1371</v>
      </c>
      <c r="G2444" t="s">
        <v>1353</v>
      </c>
      <c r="H2444" t="s">
        <v>1353</v>
      </c>
      <c r="I2444" t="s">
        <v>573</v>
      </c>
      <c r="J2444" t="str">
        <f t="shared" si="132"/>
        <v>Scope 3Freighting goodsHGV refrigerated (all diesel)All HGVs50% Ladenmiles</v>
      </c>
      <c r="K2444" t="s">
        <v>1239</v>
      </c>
      <c r="L2444" s="125">
        <v>1.56134</v>
      </c>
      <c r="M2444" t="s">
        <v>1514</v>
      </c>
      <c r="N2444" t="s">
        <v>1509</v>
      </c>
      <c r="O2444">
        <v>2021</v>
      </c>
    </row>
    <row r="2445" spans="1:15">
      <c r="A2445" t="s">
        <v>497</v>
      </c>
      <c r="B2445" t="s">
        <v>5</v>
      </c>
      <c r="C2445" t="s">
        <v>1498</v>
      </c>
      <c r="D2445" t="s">
        <v>228</v>
      </c>
      <c r="F2445" t="s">
        <v>1371</v>
      </c>
      <c r="G2445" t="s">
        <v>205</v>
      </c>
      <c r="H2445" t="s">
        <v>205</v>
      </c>
      <c r="I2445" t="s">
        <v>573</v>
      </c>
      <c r="J2445" t="str">
        <f t="shared" si="132"/>
        <v>Scope 3Freighting goodsHGV refrigerated (all diesel)All HGVs50% Ladentonne.km</v>
      </c>
      <c r="K2445" t="str">
        <f t="shared" ref="K2445:K2446" si="136">CONCATENATE(B2445," ",D2445," ",F2445," ",H2445)</f>
        <v>Freighting goods All HGVs 50% Laden tonne.km</v>
      </c>
      <c r="L2445" s="125">
        <v>0.14235999999999999</v>
      </c>
      <c r="M2445" t="s">
        <v>1514</v>
      </c>
      <c r="N2445" t="s">
        <v>1509</v>
      </c>
      <c r="O2445">
        <v>2021</v>
      </c>
    </row>
    <row r="2446" spans="1:15" hidden="1">
      <c r="A2446" t="s">
        <v>497</v>
      </c>
      <c r="B2446" t="s">
        <v>5</v>
      </c>
      <c r="C2446" t="s">
        <v>1498</v>
      </c>
      <c r="D2446" t="s">
        <v>228</v>
      </c>
      <c r="F2446" t="s">
        <v>1372</v>
      </c>
      <c r="G2446" t="s">
        <v>473</v>
      </c>
      <c r="H2446" t="s">
        <v>473</v>
      </c>
      <c r="I2446" t="s">
        <v>573</v>
      </c>
      <c r="J2446" t="str">
        <f t="shared" si="132"/>
        <v>Scope 3Freighting goodsHGV refrigerated (all diesel)All HGVs100% Ladenkm</v>
      </c>
      <c r="K2446" t="str">
        <f t="shared" si="136"/>
        <v>Freighting goods All HGVs 100% Laden km</v>
      </c>
      <c r="L2446" s="125">
        <v>1.1729799999999999</v>
      </c>
      <c r="M2446" t="s">
        <v>1514</v>
      </c>
      <c r="N2446" t="s">
        <v>1509</v>
      </c>
      <c r="O2446">
        <v>2021</v>
      </c>
    </row>
    <row r="2447" spans="1:15" hidden="1">
      <c r="A2447" t="s">
        <v>497</v>
      </c>
      <c r="B2447" t="s">
        <v>5</v>
      </c>
      <c r="C2447" t="s">
        <v>1498</v>
      </c>
      <c r="D2447" t="s">
        <v>228</v>
      </c>
      <c r="F2447" t="s">
        <v>1372</v>
      </c>
      <c r="G2447" t="s">
        <v>1353</v>
      </c>
      <c r="H2447" t="s">
        <v>1353</v>
      </c>
      <c r="I2447" t="s">
        <v>573</v>
      </c>
      <c r="J2447" t="str">
        <f t="shared" si="132"/>
        <v>Scope 3Freighting goodsHGV refrigerated (all diesel)All HGVs100% Ladenmiles</v>
      </c>
      <c r="K2447" t="s">
        <v>1239</v>
      </c>
      <c r="L2447" s="125">
        <v>1.8877299999999999</v>
      </c>
      <c r="M2447" t="s">
        <v>1514</v>
      </c>
      <c r="N2447" t="s">
        <v>1509</v>
      </c>
      <c r="O2447">
        <v>2021</v>
      </c>
    </row>
    <row r="2448" spans="1:15">
      <c r="A2448" t="s">
        <v>497</v>
      </c>
      <c r="B2448" t="s">
        <v>5</v>
      </c>
      <c r="C2448" t="s">
        <v>1498</v>
      </c>
      <c r="D2448" t="s">
        <v>228</v>
      </c>
      <c r="F2448" t="s">
        <v>1372</v>
      </c>
      <c r="G2448" t="s">
        <v>205</v>
      </c>
      <c r="H2448" t="s">
        <v>205</v>
      </c>
      <c r="I2448" t="s">
        <v>573</v>
      </c>
      <c r="J2448" t="str">
        <f t="shared" si="132"/>
        <v>Scope 3Freighting goodsHGV refrigerated (all diesel)All HGVs100% Ladentonne.km</v>
      </c>
      <c r="K2448" t="str">
        <f t="shared" ref="K2448:K2449" si="137">CONCATENATE(B2448," ",D2448," ",F2448," ",H2448)</f>
        <v>Freighting goods All HGVs 100% Laden tonne.km</v>
      </c>
      <c r="L2448" s="125">
        <v>8.6389999999999995E-2</v>
      </c>
      <c r="M2448" t="s">
        <v>1514</v>
      </c>
      <c r="N2448" t="s">
        <v>1509</v>
      </c>
      <c r="O2448">
        <v>2021</v>
      </c>
    </row>
    <row r="2449" spans="1:15" hidden="1">
      <c r="A2449" t="s">
        <v>497</v>
      </c>
      <c r="B2449" t="s">
        <v>5</v>
      </c>
      <c r="C2449" t="s">
        <v>1498</v>
      </c>
      <c r="D2449" t="s">
        <v>228</v>
      </c>
      <c r="F2449" t="s">
        <v>1373</v>
      </c>
      <c r="G2449" t="s">
        <v>473</v>
      </c>
      <c r="H2449" t="s">
        <v>473</v>
      </c>
      <c r="I2449" t="s">
        <v>573</v>
      </c>
      <c r="J2449" t="str">
        <f t="shared" si="132"/>
        <v>Scope 3Freighting goodsHGV refrigerated (all diesel)All HGVsAverage ladenkm</v>
      </c>
      <c r="K2449" t="str">
        <f t="shared" si="137"/>
        <v>Freighting goods All HGVs Average laden km</v>
      </c>
      <c r="L2449" s="125">
        <v>1.0119199999999999</v>
      </c>
      <c r="M2449" t="s">
        <v>1514</v>
      </c>
      <c r="N2449" t="s">
        <v>1509</v>
      </c>
      <c r="O2449">
        <v>2021</v>
      </c>
    </row>
    <row r="2450" spans="1:15" hidden="1">
      <c r="A2450" t="s">
        <v>497</v>
      </c>
      <c r="B2450" t="s">
        <v>5</v>
      </c>
      <c r="C2450" t="s">
        <v>1498</v>
      </c>
      <c r="D2450" t="s">
        <v>228</v>
      </c>
      <c r="F2450" t="s">
        <v>1373</v>
      </c>
      <c r="G2450" t="s">
        <v>1353</v>
      </c>
      <c r="H2450" t="s">
        <v>1353</v>
      </c>
      <c r="I2450" t="s">
        <v>573</v>
      </c>
      <c r="J2450" t="str">
        <f t="shared" si="132"/>
        <v>Scope 3Freighting goodsHGV refrigerated (all diesel)All HGVsAverage ladenmiles</v>
      </c>
      <c r="K2450" t="s">
        <v>1239</v>
      </c>
      <c r="L2450" s="125">
        <v>1.62852</v>
      </c>
      <c r="M2450" t="s">
        <v>1514</v>
      </c>
      <c r="N2450" t="s">
        <v>1509</v>
      </c>
      <c r="O2450">
        <v>2021</v>
      </c>
    </row>
    <row r="2451" spans="1:15">
      <c r="A2451" t="s">
        <v>497</v>
      </c>
      <c r="B2451" t="s">
        <v>5</v>
      </c>
      <c r="C2451" t="s">
        <v>1498</v>
      </c>
      <c r="D2451" t="s">
        <v>228</v>
      </c>
      <c r="F2451" t="s">
        <v>1373</v>
      </c>
      <c r="G2451" t="s">
        <v>205</v>
      </c>
      <c r="H2451" t="s">
        <v>205</v>
      </c>
      <c r="I2451" t="s">
        <v>573</v>
      </c>
      <c r="J2451" t="str">
        <f t="shared" si="132"/>
        <v>Scope 3Freighting goodsHGV refrigerated (all diesel)All HGVsAverage ladentonne.km</v>
      </c>
      <c r="K2451" t="str">
        <f t="shared" ref="K2451:K2513" si="138">CONCATENATE(B2451," ",D2451," ",F2451," ",H2451)</f>
        <v>Freighting goods All HGVs Average laden tonne.km</v>
      </c>
      <c r="L2451" s="125">
        <v>0.12587999999999999</v>
      </c>
      <c r="M2451" t="s">
        <v>1514</v>
      </c>
      <c r="N2451" t="s">
        <v>1509</v>
      </c>
      <c r="O2451">
        <v>2021</v>
      </c>
    </row>
    <row r="2452" spans="1:15">
      <c r="A2452" t="s">
        <v>497</v>
      </c>
      <c r="B2452" t="s">
        <v>5</v>
      </c>
      <c r="C2452" t="s">
        <v>204</v>
      </c>
      <c r="D2452" t="s">
        <v>1240</v>
      </c>
      <c r="F2452" t="s">
        <v>1407</v>
      </c>
      <c r="G2452" t="s">
        <v>205</v>
      </c>
      <c r="H2452" t="s">
        <v>205</v>
      </c>
      <c r="I2452" t="s">
        <v>573</v>
      </c>
      <c r="J2452" t="str">
        <f t="shared" si="132"/>
        <v>Scope 3Freighting goodsFreight flightsDomestic, to/from UKWith RFtonne.km</v>
      </c>
      <c r="K2452" t="str">
        <f t="shared" si="138"/>
        <v>Freighting goods Domestic, to/from UK With RF tonne.km</v>
      </c>
      <c r="L2452" s="125">
        <v>4.4936300000000005</v>
      </c>
      <c r="M2452" t="s">
        <v>1514</v>
      </c>
      <c r="N2452" t="s">
        <v>1509</v>
      </c>
      <c r="O2452">
        <v>2021</v>
      </c>
    </row>
    <row r="2453" spans="1:15">
      <c r="A2453" t="s">
        <v>497</v>
      </c>
      <c r="B2453" t="s">
        <v>5</v>
      </c>
      <c r="C2453" t="s">
        <v>204</v>
      </c>
      <c r="D2453" t="s">
        <v>1240</v>
      </c>
      <c r="F2453" t="s">
        <v>1408</v>
      </c>
      <c r="G2453" t="s">
        <v>205</v>
      </c>
      <c r="H2453" t="s">
        <v>205</v>
      </c>
      <c r="I2453" t="s">
        <v>573</v>
      </c>
      <c r="J2453" t="str">
        <f t="shared" si="132"/>
        <v>Scope 3Freighting goodsFreight flightsDomestic, to/from UKWithout RFtonne.km</v>
      </c>
      <c r="K2453" t="str">
        <f t="shared" si="138"/>
        <v>Freighting goods Domestic, to/from UK Without RF tonne.km</v>
      </c>
      <c r="L2453" s="125">
        <v>2.3765000000000001</v>
      </c>
      <c r="M2453" t="s">
        <v>1514</v>
      </c>
      <c r="N2453" t="s">
        <v>1509</v>
      </c>
      <c r="O2453">
        <v>2021</v>
      </c>
    </row>
    <row r="2454" spans="1:15">
      <c r="A2454" t="s">
        <v>497</v>
      </c>
      <c r="B2454" t="s">
        <v>5</v>
      </c>
      <c r="C2454" t="s">
        <v>204</v>
      </c>
      <c r="D2454" t="s">
        <v>1241</v>
      </c>
      <c r="F2454" t="s">
        <v>1407</v>
      </c>
      <c r="G2454" t="s">
        <v>205</v>
      </c>
      <c r="H2454" t="s">
        <v>205</v>
      </c>
      <c r="I2454" t="s">
        <v>573</v>
      </c>
      <c r="J2454" t="str">
        <f t="shared" si="132"/>
        <v>Scope 3Freighting goodsFreight flightsShort-haul, to/from UKWith RFtonne.km</v>
      </c>
      <c r="K2454" t="str">
        <f t="shared" si="138"/>
        <v>Freighting goods Short-haul, to/from UK With RF tonne.km</v>
      </c>
      <c r="L2454" s="125">
        <v>2.3022900000000002</v>
      </c>
      <c r="M2454" t="s">
        <v>1514</v>
      </c>
      <c r="N2454" t="s">
        <v>1509</v>
      </c>
      <c r="O2454">
        <v>2021</v>
      </c>
    </row>
    <row r="2455" spans="1:15">
      <c r="A2455" t="s">
        <v>497</v>
      </c>
      <c r="B2455" t="s">
        <v>5</v>
      </c>
      <c r="C2455" t="s">
        <v>204</v>
      </c>
      <c r="D2455" t="s">
        <v>1241</v>
      </c>
      <c r="F2455" t="s">
        <v>1408</v>
      </c>
      <c r="G2455" t="s">
        <v>205</v>
      </c>
      <c r="H2455" t="s">
        <v>205</v>
      </c>
      <c r="I2455" t="s">
        <v>573</v>
      </c>
      <c r="J2455" t="str">
        <f t="shared" si="132"/>
        <v>Scope 3Freighting goodsFreight flightsShort-haul, to/from UKWithout RFtonne.km</v>
      </c>
      <c r="K2455" t="str">
        <f t="shared" si="138"/>
        <v>Freighting goods Short-haul, to/from UK Without RF tonne.km</v>
      </c>
      <c r="L2455" s="125">
        <v>1.2171700000000001</v>
      </c>
      <c r="M2455" t="s">
        <v>1514</v>
      </c>
      <c r="N2455" t="s">
        <v>1509</v>
      </c>
      <c r="O2455">
        <v>2021</v>
      </c>
    </row>
    <row r="2456" spans="1:15">
      <c r="A2456" t="s">
        <v>497</v>
      </c>
      <c r="B2456" t="s">
        <v>5</v>
      </c>
      <c r="C2456" t="s">
        <v>204</v>
      </c>
      <c r="D2456" t="s">
        <v>1242</v>
      </c>
      <c r="F2456" t="s">
        <v>1407</v>
      </c>
      <c r="G2456" t="s">
        <v>205</v>
      </c>
      <c r="H2456" t="s">
        <v>205</v>
      </c>
      <c r="I2456" t="s">
        <v>573</v>
      </c>
      <c r="J2456" t="str">
        <f t="shared" si="132"/>
        <v>Scope 3Freighting goodsFreight flightsLong-haul, to/from UKWith RFtonne.km</v>
      </c>
      <c r="K2456" t="str">
        <f t="shared" si="138"/>
        <v>Freighting goods Long-haul, to/from UK With RF tonne.km</v>
      </c>
      <c r="L2456" s="125">
        <v>1.0189000000000001</v>
      </c>
      <c r="M2456" t="s">
        <v>1514</v>
      </c>
      <c r="N2456" t="s">
        <v>1509</v>
      </c>
      <c r="O2456">
        <v>2021</v>
      </c>
    </row>
    <row r="2457" spans="1:15">
      <c r="A2457" t="s">
        <v>497</v>
      </c>
      <c r="B2457" t="s">
        <v>5</v>
      </c>
      <c r="C2457" t="s">
        <v>204</v>
      </c>
      <c r="D2457" t="s">
        <v>1242</v>
      </c>
      <c r="F2457" t="s">
        <v>1408</v>
      </c>
      <c r="G2457" t="s">
        <v>205</v>
      </c>
      <c r="H2457" t="s">
        <v>205</v>
      </c>
      <c r="I2457" t="s">
        <v>573</v>
      </c>
      <c r="J2457" t="str">
        <f t="shared" si="132"/>
        <v>Scope 3Freighting goodsFreight flightsLong-haul, to/from UKWithout RFtonne.km</v>
      </c>
      <c r="K2457" t="str">
        <f t="shared" si="138"/>
        <v>Freighting goods Long-haul, to/from UK Without RF tonne.km</v>
      </c>
      <c r="L2457" s="125">
        <v>0.53867000000000009</v>
      </c>
      <c r="M2457" t="s">
        <v>1514</v>
      </c>
      <c r="N2457" t="s">
        <v>1509</v>
      </c>
      <c r="O2457">
        <v>2021</v>
      </c>
    </row>
    <row r="2458" spans="1:15">
      <c r="A2458" t="s">
        <v>497</v>
      </c>
      <c r="B2458" t="s">
        <v>5</v>
      </c>
      <c r="C2458" t="s">
        <v>204</v>
      </c>
      <c r="D2458" t="s">
        <v>1243</v>
      </c>
      <c r="F2458" t="s">
        <v>1407</v>
      </c>
      <c r="G2458" t="s">
        <v>205</v>
      </c>
      <c r="H2458" t="s">
        <v>205</v>
      </c>
      <c r="I2458" t="s">
        <v>573</v>
      </c>
      <c r="J2458" t="str">
        <f t="shared" si="132"/>
        <v>Scope 3Freighting goodsFreight flightsInternational, to/from non-UKWith RFtonne.km</v>
      </c>
      <c r="K2458" t="str">
        <f t="shared" si="138"/>
        <v>Freighting goods International, to/from non-UK With RF tonne.km</v>
      </c>
      <c r="L2458" s="125">
        <v>1.0189000000000001</v>
      </c>
      <c r="M2458" t="s">
        <v>1514</v>
      </c>
      <c r="N2458" t="s">
        <v>1509</v>
      </c>
      <c r="O2458">
        <v>2021</v>
      </c>
    </row>
    <row r="2459" spans="1:15">
      <c r="A2459" t="s">
        <v>497</v>
      </c>
      <c r="B2459" t="s">
        <v>5</v>
      </c>
      <c r="C2459" t="s">
        <v>204</v>
      </c>
      <c r="D2459" t="s">
        <v>1243</v>
      </c>
      <c r="F2459" t="s">
        <v>1408</v>
      </c>
      <c r="G2459" t="s">
        <v>205</v>
      </c>
      <c r="H2459" t="s">
        <v>205</v>
      </c>
      <c r="I2459" t="s">
        <v>573</v>
      </c>
      <c r="J2459" t="str">
        <f t="shared" si="132"/>
        <v>Scope 3Freighting goodsFreight flightsInternational, to/from non-UKWithout RFtonne.km</v>
      </c>
      <c r="K2459" t="str">
        <f t="shared" si="138"/>
        <v>Freighting goods International, to/from non-UK Without RF tonne.km</v>
      </c>
      <c r="L2459" s="125">
        <v>0.53867000000000009</v>
      </c>
      <c r="M2459" t="s">
        <v>1514</v>
      </c>
      <c r="N2459" t="s">
        <v>1509</v>
      </c>
      <c r="O2459">
        <v>2021</v>
      </c>
    </row>
    <row r="2460" spans="1:15">
      <c r="A2460" t="s">
        <v>497</v>
      </c>
      <c r="B2460" t="s">
        <v>5</v>
      </c>
      <c r="C2460" t="s">
        <v>206</v>
      </c>
      <c r="D2460" t="s">
        <v>207</v>
      </c>
      <c r="G2460" t="s">
        <v>205</v>
      </c>
      <c r="H2460" t="s">
        <v>205</v>
      </c>
      <c r="I2460" t="s">
        <v>573</v>
      </c>
      <c r="J2460" t="str">
        <f t="shared" si="132"/>
        <v>Scope 3Freighting goodsRailFreight traintonne.km</v>
      </c>
      <c r="K2460" t="str">
        <f t="shared" si="138"/>
        <v>Freighting goods Freight train  tonne.km</v>
      </c>
      <c r="L2460" s="125">
        <v>2.7820000000000001E-2</v>
      </c>
      <c r="M2460" t="s">
        <v>1514</v>
      </c>
      <c r="N2460" t="s">
        <v>1509</v>
      </c>
      <c r="O2460">
        <v>2021</v>
      </c>
    </row>
    <row r="2461" spans="1:15">
      <c r="A2461" t="s">
        <v>497</v>
      </c>
      <c r="B2461" t="s">
        <v>5</v>
      </c>
      <c r="C2461" t="s">
        <v>208</v>
      </c>
      <c r="D2461" t="s">
        <v>1432</v>
      </c>
      <c r="E2461" t="s">
        <v>1433</v>
      </c>
      <c r="G2461" t="s">
        <v>205</v>
      </c>
      <c r="H2461" t="s">
        <v>205</v>
      </c>
      <c r="I2461" t="s">
        <v>573</v>
      </c>
      <c r="J2461" t="str">
        <f t="shared" si="132"/>
        <v>Scope 3Freighting goodsSea tankerCrude tanker200,000+ dwttonne.km</v>
      </c>
      <c r="K2461" t="str">
        <f t="shared" si="138"/>
        <v>Freighting goods Crude tanker  tonne.km</v>
      </c>
      <c r="L2461" s="125">
        <v>2.9399999999999999E-3</v>
      </c>
      <c r="M2461" t="s">
        <v>1514</v>
      </c>
      <c r="N2461" t="s">
        <v>1509</v>
      </c>
      <c r="O2461">
        <v>2021</v>
      </c>
    </row>
    <row r="2462" spans="1:15">
      <c r="A2462" t="s">
        <v>497</v>
      </c>
      <c r="B2462" t="s">
        <v>5</v>
      </c>
      <c r="C2462" t="s">
        <v>208</v>
      </c>
      <c r="D2462" t="s">
        <v>1432</v>
      </c>
      <c r="E2462" t="s">
        <v>1434</v>
      </c>
      <c r="G2462" t="s">
        <v>205</v>
      </c>
      <c r="H2462" t="s">
        <v>205</v>
      </c>
      <c r="I2462" t="s">
        <v>573</v>
      </c>
      <c r="J2462" t="str">
        <f t="shared" si="132"/>
        <v>Scope 3Freighting goodsSea tankerCrude tanker120,000–199,999 dwttonne.km</v>
      </c>
      <c r="K2462" t="str">
        <f t="shared" si="138"/>
        <v>Freighting goods Crude tanker  tonne.km</v>
      </c>
      <c r="L2462" s="125">
        <v>4.4610000000000006E-3</v>
      </c>
      <c r="M2462" t="s">
        <v>1514</v>
      </c>
      <c r="N2462" t="s">
        <v>1509</v>
      </c>
      <c r="O2462">
        <v>2021</v>
      </c>
    </row>
    <row r="2463" spans="1:15">
      <c r="A2463" t="s">
        <v>497</v>
      </c>
      <c r="B2463" t="s">
        <v>5</v>
      </c>
      <c r="C2463" t="s">
        <v>208</v>
      </c>
      <c r="D2463" t="s">
        <v>1432</v>
      </c>
      <c r="E2463" t="s">
        <v>1435</v>
      </c>
      <c r="G2463" t="s">
        <v>205</v>
      </c>
      <c r="H2463" t="s">
        <v>205</v>
      </c>
      <c r="I2463" t="s">
        <v>573</v>
      </c>
      <c r="J2463" t="str">
        <f t="shared" si="132"/>
        <v>Scope 3Freighting goodsSea tankerCrude tanker80,000–119,999 dwttonne.km</v>
      </c>
      <c r="K2463" t="str">
        <f t="shared" si="138"/>
        <v>Freighting goods Crude tanker  tonne.km</v>
      </c>
      <c r="L2463" s="125">
        <v>5.9820000000000012E-3</v>
      </c>
      <c r="M2463" t="s">
        <v>1514</v>
      </c>
      <c r="N2463" t="s">
        <v>1509</v>
      </c>
      <c r="O2463">
        <v>2021</v>
      </c>
    </row>
    <row r="2464" spans="1:15">
      <c r="A2464" t="s">
        <v>497</v>
      </c>
      <c r="B2464" t="s">
        <v>5</v>
      </c>
      <c r="C2464" t="s">
        <v>208</v>
      </c>
      <c r="D2464" t="s">
        <v>1432</v>
      </c>
      <c r="E2464" t="s">
        <v>1436</v>
      </c>
      <c r="G2464" t="s">
        <v>205</v>
      </c>
      <c r="H2464" t="s">
        <v>205</v>
      </c>
      <c r="I2464" t="s">
        <v>573</v>
      </c>
      <c r="J2464" t="str">
        <f t="shared" si="132"/>
        <v>Scope 3Freighting goodsSea tankerCrude tanker60,000–79,999 dwttonne.km</v>
      </c>
      <c r="K2464" t="str">
        <f t="shared" si="138"/>
        <v>Freighting goods Crude tanker  tonne.km</v>
      </c>
      <c r="L2464" s="125">
        <v>7.6039999999999996E-3</v>
      </c>
      <c r="M2464" t="s">
        <v>1514</v>
      </c>
      <c r="N2464" t="s">
        <v>1509</v>
      </c>
      <c r="O2464">
        <v>2021</v>
      </c>
    </row>
    <row r="2465" spans="1:15">
      <c r="A2465" t="s">
        <v>497</v>
      </c>
      <c r="B2465" t="s">
        <v>5</v>
      </c>
      <c r="C2465" t="s">
        <v>208</v>
      </c>
      <c r="D2465" t="s">
        <v>1432</v>
      </c>
      <c r="E2465" t="s">
        <v>1437</v>
      </c>
      <c r="G2465" t="s">
        <v>205</v>
      </c>
      <c r="H2465" t="s">
        <v>205</v>
      </c>
      <c r="I2465" t="s">
        <v>573</v>
      </c>
      <c r="J2465" t="str">
        <f t="shared" si="132"/>
        <v>Scope 3Freighting goodsSea tankerCrude tanker10,000–59,999 dwttonne.km</v>
      </c>
      <c r="K2465" t="str">
        <f t="shared" si="138"/>
        <v>Freighting goods Crude tanker  tonne.km</v>
      </c>
      <c r="L2465" s="125">
        <v>9.2270000000000008E-3</v>
      </c>
      <c r="M2465" t="s">
        <v>1514</v>
      </c>
      <c r="N2465" t="s">
        <v>1509</v>
      </c>
      <c r="O2465">
        <v>2021</v>
      </c>
    </row>
    <row r="2466" spans="1:15">
      <c r="A2466" t="s">
        <v>497</v>
      </c>
      <c r="B2466" t="s">
        <v>5</v>
      </c>
      <c r="C2466" t="s">
        <v>208</v>
      </c>
      <c r="D2466" t="s">
        <v>1432</v>
      </c>
      <c r="E2466" t="s">
        <v>1438</v>
      </c>
      <c r="G2466" t="s">
        <v>205</v>
      </c>
      <c r="H2466" t="s">
        <v>205</v>
      </c>
      <c r="I2466" t="s">
        <v>573</v>
      </c>
      <c r="J2466" t="str">
        <f t="shared" si="132"/>
        <v>Scope 3Freighting goodsSea tankerCrude tanker0–9999 dwttonne.km</v>
      </c>
      <c r="K2466" t="str">
        <f t="shared" si="138"/>
        <v>Freighting goods Crude tanker  tonne.km</v>
      </c>
      <c r="L2466" s="125">
        <v>3.3763000000000001E-2</v>
      </c>
      <c r="M2466" t="s">
        <v>1514</v>
      </c>
      <c r="N2466" t="s">
        <v>1509</v>
      </c>
      <c r="O2466">
        <v>2021</v>
      </c>
    </row>
    <row r="2467" spans="1:15">
      <c r="A2467" t="s">
        <v>497</v>
      </c>
      <c r="B2467" t="s">
        <v>5</v>
      </c>
      <c r="C2467" t="s">
        <v>208</v>
      </c>
      <c r="D2467" t="s">
        <v>1432</v>
      </c>
      <c r="E2467" t="s">
        <v>215</v>
      </c>
      <c r="G2467" t="s">
        <v>205</v>
      </c>
      <c r="H2467" t="s">
        <v>205</v>
      </c>
      <c r="I2467" t="s">
        <v>573</v>
      </c>
      <c r="J2467" t="str">
        <f t="shared" si="132"/>
        <v>Scope 3Freighting goodsSea tankerCrude tankerAveragetonne.km</v>
      </c>
      <c r="K2467" t="str">
        <f t="shared" si="138"/>
        <v>Freighting goods Crude tanker  tonne.km</v>
      </c>
      <c r="L2467" s="125">
        <v>4.5720000000000005E-3</v>
      </c>
      <c r="M2467" t="s">
        <v>1514</v>
      </c>
      <c r="N2467" t="s">
        <v>1509</v>
      </c>
      <c r="O2467">
        <v>2021</v>
      </c>
    </row>
    <row r="2468" spans="1:15">
      <c r="A2468" t="s">
        <v>497</v>
      </c>
      <c r="B2468" t="s">
        <v>5</v>
      </c>
      <c r="C2468" t="s">
        <v>208</v>
      </c>
      <c r="D2468" t="s">
        <v>1439</v>
      </c>
      <c r="E2468" t="s">
        <v>1440</v>
      </c>
      <c r="G2468" t="s">
        <v>205</v>
      </c>
      <c r="H2468" t="s">
        <v>205</v>
      </c>
      <c r="I2468" t="s">
        <v>573</v>
      </c>
      <c r="J2468" t="str">
        <f t="shared" si="132"/>
        <v>Scope 3Freighting goodsSea tankerProducts tanker 60,000+ dwttonne.km</v>
      </c>
      <c r="K2468" t="str">
        <f t="shared" si="138"/>
        <v>Freighting goods Products tanker   tonne.km</v>
      </c>
      <c r="L2468" s="125">
        <v>5.7800000000000004E-3</v>
      </c>
      <c r="M2468" t="s">
        <v>1514</v>
      </c>
      <c r="N2468" t="s">
        <v>1509</v>
      </c>
      <c r="O2468">
        <v>2021</v>
      </c>
    </row>
    <row r="2469" spans="1:15">
      <c r="A2469" t="s">
        <v>497</v>
      </c>
      <c r="B2469" t="s">
        <v>5</v>
      </c>
      <c r="C2469" t="s">
        <v>208</v>
      </c>
      <c r="D2469" t="s">
        <v>1439</v>
      </c>
      <c r="E2469" t="s">
        <v>1441</v>
      </c>
      <c r="G2469" t="s">
        <v>205</v>
      </c>
      <c r="H2469" t="s">
        <v>205</v>
      </c>
      <c r="I2469" t="s">
        <v>573</v>
      </c>
      <c r="J2469" t="str">
        <f t="shared" si="132"/>
        <v>Scope 3Freighting goodsSea tankerProducts tanker 20,000–59,999 dwttonne.km</v>
      </c>
      <c r="K2469" t="str">
        <f t="shared" si="138"/>
        <v>Freighting goods Products tanker   tonne.km</v>
      </c>
      <c r="L2469" s="125">
        <v>1.0442999999999999E-2</v>
      </c>
      <c r="M2469" t="s">
        <v>1514</v>
      </c>
      <c r="N2469" t="s">
        <v>1509</v>
      </c>
      <c r="O2469">
        <v>2021</v>
      </c>
    </row>
    <row r="2470" spans="1:15">
      <c r="A2470" t="s">
        <v>497</v>
      </c>
      <c r="B2470" t="s">
        <v>5</v>
      </c>
      <c r="C2470" t="s">
        <v>208</v>
      </c>
      <c r="D2470" t="s">
        <v>1439</v>
      </c>
      <c r="E2470" t="s">
        <v>1442</v>
      </c>
      <c r="G2470" t="s">
        <v>205</v>
      </c>
      <c r="H2470" t="s">
        <v>205</v>
      </c>
      <c r="I2470" t="s">
        <v>573</v>
      </c>
      <c r="J2470" t="str">
        <f t="shared" si="132"/>
        <v>Scope 3Freighting goodsSea tankerProducts tanker 10,000–19,999 dwttonne.km</v>
      </c>
      <c r="K2470" t="str">
        <f t="shared" si="138"/>
        <v>Freighting goods Products tanker   tonne.km</v>
      </c>
      <c r="L2470" s="125">
        <v>1.8960999999999999E-2</v>
      </c>
      <c r="M2470" t="s">
        <v>1514</v>
      </c>
      <c r="N2470" t="s">
        <v>1509</v>
      </c>
      <c r="O2470">
        <v>2021</v>
      </c>
    </row>
    <row r="2471" spans="1:15">
      <c r="A2471" t="s">
        <v>497</v>
      </c>
      <c r="B2471" t="s">
        <v>5</v>
      </c>
      <c r="C2471" t="s">
        <v>208</v>
      </c>
      <c r="D2471" t="s">
        <v>1439</v>
      </c>
      <c r="E2471" t="s">
        <v>1443</v>
      </c>
      <c r="G2471" t="s">
        <v>205</v>
      </c>
      <c r="H2471" t="s">
        <v>205</v>
      </c>
      <c r="I2471" t="s">
        <v>573</v>
      </c>
      <c r="J2471" t="str">
        <f t="shared" si="132"/>
        <v>Scope 3Freighting goodsSea tankerProducts tanker 5000–9999 dwttonne.km</v>
      </c>
      <c r="K2471" t="str">
        <f t="shared" si="138"/>
        <v>Freighting goods Products tanker   tonne.km</v>
      </c>
      <c r="L2471" s="125">
        <v>2.9606999999999998E-2</v>
      </c>
      <c r="M2471" t="s">
        <v>1514</v>
      </c>
      <c r="N2471" t="s">
        <v>1509</v>
      </c>
      <c r="O2471">
        <v>2021</v>
      </c>
    </row>
    <row r="2472" spans="1:15">
      <c r="A2472" t="s">
        <v>497</v>
      </c>
      <c r="B2472" t="s">
        <v>5</v>
      </c>
      <c r="C2472" t="s">
        <v>208</v>
      </c>
      <c r="D2472" t="s">
        <v>1439</v>
      </c>
      <c r="E2472" t="s">
        <v>1444</v>
      </c>
      <c r="G2472" t="s">
        <v>205</v>
      </c>
      <c r="H2472" t="s">
        <v>205</v>
      </c>
      <c r="I2472" t="s">
        <v>573</v>
      </c>
      <c r="J2472" t="str">
        <f t="shared" si="132"/>
        <v>Scope 3Freighting goodsSea tankerProducts tanker 0–4999 dwttonne.km</v>
      </c>
      <c r="K2472" t="str">
        <f t="shared" si="138"/>
        <v>Freighting goods Products tanker   tonne.km</v>
      </c>
      <c r="L2472" s="125">
        <v>4.5626E-2</v>
      </c>
      <c r="M2472" t="s">
        <v>1514</v>
      </c>
      <c r="N2472" t="s">
        <v>1509</v>
      </c>
      <c r="O2472">
        <v>2021</v>
      </c>
    </row>
    <row r="2473" spans="1:15">
      <c r="A2473" t="s">
        <v>497</v>
      </c>
      <c r="B2473" t="s">
        <v>5</v>
      </c>
      <c r="C2473" t="s">
        <v>208</v>
      </c>
      <c r="D2473" t="s">
        <v>1439</v>
      </c>
      <c r="E2473" t="s">
        <v>215</v>
      </c>
      <c r="G2473" t="s">
        <v>205</v>
      </c>
      <c r="H2473" t="s">
        <v>205</v>
      </c>
      <c r="I2473" t="s">
        <v>573</v>
      </c>
      <c r="J2473" t="str">
        <f t="shared" si="132"/>
        <v>Scope 3Freighting goodsSea tankerProducts tanker Averagetonne.km</v>
      </c>
      <c r="K2473" t="str">
        <f t="shared" si="138"/>
        <v>Freighting goods Products tanker   tonne.km</v>
      </c>
      <c r="L2473" s="125">
        <v>9.0339999999999986E-3</v>
      </c>
      <c r="M2473" t="s">
        <v>1514</v>
      </c>
      <c r="N2473" t="s">
        <v>1509</v>
      </c>
      <c r="O2473">
        <v>2021</v>
      </c>
    </row>
    <row r="2474" spans="1:15">
      <c r="A2474" t="s">
        <v>497</v>
      </c>
      <c r="B2474" t="s">
        <v>5</v>
      </c>
      <c r="C2474" t="s">
        <v>208</v>
      </c>
      <c r="D2474" t="s">
        <v>1445</v>
      </c>
      <c r="E2474" t="s">
        <v>1446</v>
      </c>
      <c r="G2474" t="s">
        <v>205</v>
      </c>
      <c r="H2474" t="s">
        <v>205</v>
      </c>
      <c r="I2474" t="s">
        <v>573</v>
      </c>
      <c r="J2474" t="str">
        <f t="shared" si="132"/>
        <v>Scope 3Freighting goodsSea tankerChemical tanker 20,000+ dwttonne.km</v>
      </c>
      <c r="K2474" t="str">
        <f t="shared" si="138"/>
        <v>Freighting goods Chemical tanker   tonne.km</v>
      </c>
      <c r="L2474" s="125">
        <v>8.5170000000000003E-3</v>
      </c>
      <c r="M2474" t="s">
        <v>1514</v>
      </c>
      <c r="N2474" t="s">
        <v>1509</v>
      </c>
      <c r="O2474">
        <v>2021</v>
      </c>
    </row>
    <row r="2475" spans="1:15">
      <c r="A2475" t="s">
        <v>497</v>
      </c>
      <c r="B2475" t="s">
        <v>5</v>
      </c>
      <c r="C2475" t="s">
        <v>208</v>
      </c>
      <c r="D2475" t="s">
        <v>1445</v>
      </c>
      <c r="E2475" t="s">
        <v>1442</v>
      </c>
      <c r="G2475" t="s">
        <v>205</v>
      </c>
      <c r="H2475" t="s">
        <v>205</v>
      </c>
      <c r="I2475" t="s">
        <v>573</v>
      </c>
      <c r="J2475" t="str">
        <f t="shared" si="132"/>
        <v>Scope 3Freighting goodsSea tankerChemical tanker 10,000–19,999 dwttonne.km</v>
      </c>
      <c r="K2475" t="str">
        <f t="shared" si="138"/>
        <v>Freighting goods Chemical tanker   tonne.km</v>
      </c>
      <c r="L2475" s="125">
        <v>1.095E-2</v>
      </c>
      <c r="M2475" t="s">
        <v>1514</v>
      </c>
      <c r="N2475" t="s">
        <v>1509</v>
      </c>
      <c r="O2475">
        <v>2021</v>
      </c>
    </row>
    <row r="2476" spans="1:15">
      <c r="A2476" t="s">
        <v>497</v>
      </c>
      <c r="B2476" t="s">
        <v>5</v>
      </c>
      <c r="C2476" t="s">
        <v>208</v>
      </c>
      <c r="D2476" t="s">
        <v>1445</v>
      </c>
      <c r="E2476" t="s">
        <v>1443</v>
      </c>
      <c r="G2476" t="s">
        <v>205</v>
      </c>
      <c r="H2476" t="s">
        <v>205</v>
      </c>
      <c r="I2476" t="s">
        <v>573</v>
      </c>
      <c r="J2476" t="str">
        <f t="shared" si="132"/>
        <v>Scope 3Freighting goodsSea tankerChemical tanker 5000–9999 dwttonne.km</v>
      </c>
      <c r="K2476" t="str">
        <f t="shared" si="138"/>
        <v>Freighting goods Chemical tanker   tonne.km</v>
      </c>
      <c r="L2476" s="125">
        <v>1.5310999999999998E-2</v>
      </c>
      <c r="M2476" t="s">
        <v>1514</v>
      </c>
      <c r="N2476" t="s">
        <v>1509</v>
      </c>
      <c r="O2476">
        <v>2021</v>
      </c>
    </row>
    <row r="2477" spans="1:15">
      <c r="A2477" t="s">
        <v>497</v>
      </c>
      <c r="B2477" t="s">
        <v>5</v>
      </c>
      <c r="C2477" t="s">
        <v>208</v>
      </c>
      <c r="D2477" t="s">
        <v>1445</v>
      </c>
      <c r="E2477" t="s">
        <v>1444</v>
      </c>
      <c r="G2477" t="s">
        <v>205</v>
      </c>
      <c r="H2477" t="s">
        <v>205</v>
      </c>
      <c r="I2477" t="s">
        <v>573</v>
      </c>
      <c r="J2477" t="str">
        <f t="shared" si="132"/>
        <v>Scope 3Freighting goodsSea tankerChemical tanker 0–4999 dwttonne.km</v>
      </c>
      <c r="K2477" t="str">
        <f t="shared" si="138"/>
        <v>Freighting goods Chemical tanker   tonne.km</v>
      </c>
      <c r="L2477" s="125">
        <v>2.2509000000000001E-2</v>
      </c>
      <c r="M2477" t="s">
        <v>1514</v>
      </c>
      <c r="N2477" t="s">
        <v>1509</v>
      </c>
      <c r="O2477">
        <v>2021</v>
      </c>
    </row>
    <row r="2478" spans="1:15">
      <c r="A2478" t="s">
        <v>497</v>
      </c>
      <c r="B2478" t="s">
        <v>5</v>
      </c>
      <c r="C2478" t="s">
        <v>208</v>
      </c>
      <c r="D2478" t="s">
        <v>1445</v>
      </c>
      <c r="E2478" t="s">
        <v>215</v>
      </c>
      <c r="G2478" t="s">
        <v>205</v>
      </c>
      <c r="H2478" t="s">
        <v>205</v>
      </c>
      <c r="I2478" t="s">
        <v>573</v>
      </c>
      <c r="J2478" t="str">
        <f t="shared" si="132"/>
        <v>Scope 3Freighting goodsSea tankerChemical tanker Averagetonne.km</v>
      </c>
      <c r="K2478" t="str">
        <f t="shared" si="138"/>
        <v>Freighting goods Chemical tanker   tonne.km</v>
      </c>
      <c r="L2478" s="125">
        <v>1.0322E-2</v>
      </c>
      <c r="M2478" t="s">
        <v>1514</v>
      </c>
      <c r="N2478" t="s">
        <v>1509</v>
      </c>
      <c r="O2478">
        <v>2021</v>
      </c>
    </row>
    <row r="2479" spans="1:15">
      <c r="A2479" t="s">
        <v>497</v>
      </c>
      <c r="B2479" t="s">
        <v>5</v>
      </c>
      <c r="C2479" t="s">
        <v>208</v>
      </c>
      <c r="D2479" t="s">
        <v>1447</v>
      </c>
      <c r="E2479" t="s">
        <v>1448</v>
      </c>
      <c r="G2479" t="s">
        <v>205</v>
      </c>
      <c r="H2479" t="s">
        <v>205</v>
      </c>
      <c r="I2479" t="s">
        <v>573</v>
      </c>
      <c r="J2479" t="str">
        <f t="shared" si="132"/>
        <v>Scope 3Freighting goodsSea tankerLNG tanker200,000+ m3tonne.km</v>
      </c>
      <c r="K2479" t="str">
        <f t="shared" si="138"/>
        <v>Freighting goods LNG tanker  tonne.km</v>
      </c>
      <c r="L2479" s="125">
        <v>9.4300000000000009E-3</v>
      </c>
      <c r="M2479" t="s">
        <v>1514</v>
      </c>
      <c r="N2479" t="s">
        <v>1509</v>
      </c>
      <c r="O2479">
        <v>2021</v>
      </c>
    </row>
    <row r="2480" spans="1:15">
      <c r="A2480" t="s">
        <v>497</v>
      </c>
      <c r="B2480" t="s">
        <v>5</v>
      </c>
      <c r="C2480" t="s">
        <v>208</v>
      </c>
      <c r="D2480" t="s">
        <v>1447</v>
      </c>
      <c r="E2480" t="s">
        <v>1449</v>
      </c>
      <c r="G2480" t="s">
        <v>205</v>
      </c>
      <c r="H2480" t="s">
        <v>205</v>
      </c>
      <c r="I2480" t="s">
        <v>573</v>
      </c>
      <c r="J2480" t="str">
        <f t="shared" si="132"/>
        <v>Scope 3Freighting goodsSea tankerLNG tanker0–199,999 m3tonne.km</v>
      </c>
      <c r="K2480" t="str">
        <f t="shared" si="138"/>
        <v>Freighting goods LNG tanker  tonne.km</v>
      </c>
      <c r="L2480" s="125">
        <v>1.4701000000000001E-2</v>
      </c>
      <c r="M2480" t="s">
        <v>1514</v>
      </c>
      <c r="N2480" t="s">
        <v>1509</v>
      </c>
      <c r="O2480">
        <v>2021</v>
      </c>
    </row>
    <row r="2481" spans="1:15">
      <c r="A2481" t="s">
        <v>497</v>
      </c>
      <c r="B2481" t="s">
        <v>5</v>
      </c>
      <c r="C2481" t="s">
        <v>208</v>
      </c>
      <c r="D2481" t="s">
        <v>1447</v>
      </c>
      <c r="E2481" t="s">
        <v>215</v>
      </c>
      <c r="G2481" t="s">
        <v>205</v>
      </c>
      <c r="H2481" t="s">
        <v>205</v>
      </c>
      <c r="I2481" t="s">
        <v>573</v>
      </c>
      <c r="J2481" t="str">
        <f t="shared" si="132"/>
        <v>Scope 3Freighting goodsSea tankerLNG tankerAveragetonne.km</v>
      </c>
      <c r="K2481" t="str">
        <f t="shared" si="138"/>
        <v>Freighting goods LNG tanker  tonne.km</v>
      </c>
      <c r="L2481" s="125">
        <v>1.1548000000000001E-2</v>
      </c>
      <c r="M2481" t="s">
        <v>1514</v>
      </c>
      <c r="N2481" t="s">
        <v>1509</v>
      </c>
      <c r="O2481">
        <v>2021</v>
      </c>
    </row>
    <row r="2482" spans="1:15">
      <c r="A2482" t="s">
        <v>497</v>
      </c>
      <c r="B2482" t="s">
        <v>5</v>
      </c>
      <c r="C2482" t="s">
        <v>208</v>
      </c>
      <c r="D2482" t="s">
        <v>1499</v>
      </c>
      <c r="E2482" t="s">
        <v>1451</v>
      </c>
      <c r="G2482" t="s">
        <v>205</v>
      </c>
      <c r="H2482" t="s">
        <v>205</v>
      </c>
      <c r="I2482" t="s">
        <v>573</v>
      </c>
      <c r="J2482" t="str">
        <f t="shared" si="132"/>
        <v>Scope 3Freighting goodsSea tankerLPG Tanker50,000+ m3tonne.km</v>
      </c>
      <c r="K2482" t="str">
        <f t="shared" si="138"/>
        <v>Freighting goods LPG Tanker  tonne.km</v>
      </c>
      <c r="L2482" s="125">
        <v>9.1259999999999987E-3</v>
      </c>
      <c r="M2482" t="s">
        <v>1514</v>
      </c>
      <c r="N2482" t="s">
        <v>1509</v>
      </c>
      <c r="O2482">
        <v>2021</v>
      </c>
    </row>
    <row r="2483" spans="1:15">
      <c r="A2483" t="s">
        <v>497</v>
      </c>
      <c r="B2483" t="s">
        <v>5</v>
      </c>
      <c r="C2483" t="s">
        <v>208</v>
      </c>
      <c r="D2483" t="s">
        <v>1499</v>
      </c>
      <c r="E2483" t="s">
        <v>1452</v>
      </c>
      <c r="G2483" t="s">
        <v>205</v>
      </c>
      <c r="H2483" t="s">
        <v>205</v>
      </c>
      <c r="I2483" t="s">
        <v>573</v>
      </c>
      <c r="J2483" t="str">
        <f t="shared" si="132"/>
        <v>Scope 3Freighting goodsSea tankerLPG Tanker0–49,999 m3tonne.km</v>
      </c>
      <c r="K2483" t="str">
        <f t="shared" si="138"/>
        <v>Freighting goods LPG Tanker  tonne.km</v>
      </c>
      <c r="L2483" s="125">
        <v>4.4104999999999998E-2</v>
      </c>
      <c r="M2483" t="s">
        <v>1514</v>
      </c>
      <c r="N2483" t="s">
        <v>1509</v>
      </c>
      <c r="O2483">
        <v>2021</v>
      </c>
    </row>
    <row r="2484" spans="1:15">
      <c r="A2484" t="s">
        <v>497</v>
      </c>
      <c r="B2484" t="s">
        <v>5</v>
      </c>
      <c r="C2484" t="s">
        <v>208</v>
      </c>
      <c r="D2484" t="s">
        <v>1499</v>
      </c>
      <c r="E2484" t="s">
        <v>215</v>
      </c>
      <c r="G2484" t="s">
        <v>205</v>
      </c>
      <c r="H2484" t="s">
        <v>205</v>
      </c>
      <c r="I2484" t="s">
        <v>573</v>
      </c>
      <c r="J2484" t="str">
        <f t="shared" si="132"/>
        <v>Scope 3Freighting goodsSea tankerLPG TankerAveragetonne.km</v>
      </c>
      <c r="K2484" t="str">
        <f t="shared" si="138"/>
        <v>Freighting goods LPG Tanker  tonne.km</v>
      </c>
      <c r="L2484" s="125">
        <v>1.0382000000000001E-2</v>
      </c>
      <c r="M2484" t="s">
        <v>1514</v>
      </c>
      <c r="N2484" t="s">
        <v>1509</v>
      </c>
      <c r="O2484">
        <v>2021</v>
      </c>
    </row>
    <row r="2485" spans="1:15">
      <c r="A2485" t="s">
        <v>497</v>
      </c>
      <c r="B2485" t="s">
        <v>5</v>
      </c>
      <c r="C2485" t="s">
        <v>209</v>
      </c>
      <c r="D2485" t="s">
        <v>1475</v>
      </c>
      <c r="E2485" t="s">
        <v>1433</v>
      </c>
      <c r="G2485" t="s">
        <v>205</v>
      </c>
      <c r="H2485" t="s">
        <v>205</v>
      </c>
      <c r="I2485" t="s">
        <v>573</v>
      </c>
      <c r="J2485" t="str">
        <f t="shared" si="132"/>
        <v>Scope 3Freighting goodsCargo shipBulk carrier200,000+ dwttonne.km</v>
      </c>
      <c r="K2485" t="str">
        <f t="shared" si="138"/>
        <v>Freighting goods Bulk carrier  tonne.km</v>
      </c>
      <c r="L2485" s="125">
        <v>2.5350000000000004E-3</v>
      </c>
      <c r="M2485" t="s">
        <v>1514</v>
      </c>
      <c r="N2485" t="s">
        <v>1509</v>
      </c>
      <c r="O2485">
        <v>2021</v>
      </c>
    </row>
    <row r="2486" spans="1:15">
      <c r="A2486" t="s">
        <v>497</v>
      </c>
      <c r="B2486" t="s">
        <v>5</v>
      </c>
      <c r="C2486" t="s">
        <v>209</v>
      </c>
      <c r="D2486" t="s">
        <v>1475</v>
      </c>
      <c r="E2486" t="s">
        <v>1476</v>
      </c>
      <c r="G2486" t="s">
        <v>205</v>
      </c>
      <c r="H2486" t="s">
        <v>205</v>
      </c>
      <c r="I2486" t="s">
        <v>573</v>
      </c>
      <c r="J2486" t="str">
        <f t="shared" si="132"/>
        <v>Scope 3Freighting goodsCargo shipBulk carrier100,000–199,999 dwttonne.km</v>
      </c>
      <c r="K2486" t="str">
        <f t="shared" si="138"/>
        <v>Freighting goods Bulk carrier  tonne.km</v>
      </c>
      <c r="L2486" s="125">
        <v>3.042E-3</v>
      </c>
      <c r="M2486" t="s">
        <v>1514</v>
      </c>
      <c r="N2486" t="s">
        <v>1509</v>
      </c>
      <c r="O2486">
        <v>2021</v>
      </c>
    </row>
    <row r="2487" spans="1:15">
      <c r="A2487" t="s">
        <v>497</v>
      </c>
      <c r="B2487" t="s">
        <v>5</v>
      </c>
      <c r="C2487" t="s">
        <v>209</v>
      </c>
      <c r="D2487" t="s">
        <v>1475</v>
      </c>
      <c r="E2487" t="s">
        <v>1477</v>
      </c>
      <c r="G2487" t="s">
        <v>205</v>
      </c>
      <c r="H2487" t="s">
        <v>205</v>
      </c>
      <c r="I2487" t="s">
        <v>573</v>
      </c>
      <c r="J2487" t="str">
        <f t="shared" si="132"/>
        <v>Scope 3Freighting goodsCargo shipBulk carrier60,000–99,999 dwttonne.km</v>
      </c>
      <c r="K2487" t="str">
        <f t="shared" si="138"/>
        <v>Freighting goods Bulk carrier  tonne.km</v>
      </c>
      <c r="L2487" s="125">
        <v>4.1569999999999992E-3</v>
      </c>
      <c r="M2487" t="s">
        <v>1514</v>
      </c>
      <c r="N2487" t="s">
        <v>1509</v>
      </c>
      <c r="O2487">
        <v>2021</v>
      </c>
    </row>
    <row r="2488" spans="1:15">
      <c r="A2488" t="s">
        <v>497</v>
      </c>
      <c r="B2488" t="s">
        <v>5</v>
      </c>
      <c r="C2488" t="s">
        <v>209</v>
      </c>
      <c r="D2488" t="s">
        <v>1475</v>
      </c>
      <c r="E2488" t="s">
        <v>1478</v>
      </c>
      <c r="G2488" t="s">
        <v>205</v>
      </c>
      <c r="H2488" t="s">
        <v>205</v>
      </c>
      <c r="I2488" t="s">
        <v>573</v>
      </c>
      <c r="J2488" t="str">
        <f t="shared" si="132"/>
        <v>Scope 3Freighting goodsCargo shipBulk carrier35,000–59,999 dwttonne.km</v>
      </c>
      <c r="K2488" t="str">
        <f t="shared" si="138"/>
        <v>Freighting goods Bulk carrier  tonne.km</v>
      </c>
      <c r="L2488" s="125">
        <v>5.7800000000000004E-3</v>
      </c>
      <c r="M2488" t="s">
        <v>1514</v>
      </c>
      <c r="N2488" t="s">
        <v>1509</v>
      </c>
      <c r="O2488">
        <v>2021</v>
      </c>
    </row>
    <row r="2489" spans="1:15">
      <c r="A2489" t="s">
        <v>497</v>
      </c>
      <c r="B2489" t="s">
        <v>5</v>
      </c>
      <c r="C2489" t="s">
        <v>209</v>
      </c>
      <c r="D2489" t="s">
        <v>1475</v>
      </c>
      <c r="E2489" t="s">
        <v>1479</v>
      </c>
      <c r="G2489" t="s">
        <v>205</v>
      </c>
      <c r="H2489" t="s">
        <v>205</v>
      </c>
      <c r="I2489" t="s">
        <v>573</v>
      </c>
      <c r="J2489" t="str">
        <f t="shared" si="132"/>
        <v>Scope 3Freighting goodsCargo shipBulk carrier10,000–34,999 dwttonne.km</v>
      </c>
      <c r="K2489" t="str">
        <f t="shared" si="138"/>
        <v>Freighting goods Bulk carrier  tonne.km</v>
      </c>
      <c r="L2489" s="125">
        <v>8.0100000000000015E-3</v>
      </c>
      <c r="M2489" t="s">
        <v>1514</v>
      </c>
      <c r="N2489" t="s">
        <v>1509</v>
      </c>
      <c r="O2489">
        <v>2021</v>
      </c>
    </row>
    <row r="2490" spans="1:15">
      <c r="A2490" t="s">
        <v>497</v>
      </c>
      <c r="B2490" t="s">
        <v>5</v>
      </c>
      <c r="C2490" t="s">
        <v>209</v>
      </c>
      <c r="D2490" t="s">
        <v>1475</v>
      </c>
      <c r="E2490" t="s">
        <v>1438</v>
      </c>
      <c r="G2490" t="s">
        <v>205</v>
      </c>
      <c r="H2490" t="s">
        <v>205</v>
      </c>
      <c r="I2490" t="s">
        <v>573</v>
      </c>
      <c r="J2490" t="str">
        <f t="shared" si="132"/>
        <v>Scope 3Freighting goodsCargo shipBulk carrier0–9999 dwttonne.km</v>
      </c>
      <c r="K2490" t="str">
        <f t="shared" si="138"/>
        <v>Freighting goods Bulk carrier  tonne.km</v>
      </c>
      <c r="L2490" s="125">
        <v>2.9606999999999998E-2</v>
      </c>
      <c r="M2490" t="s">
        <v>1514</v>
      </c>
      <c r="N2490" t="s">
        <v>1509</v>
      </c>
      <c r="O2490">
        <v>2021</v>
      </c>
    </row>
    <row r="2491" spans="1:15">
      <c r="A2491" t="s">
        <v>497</v>
      </c>
      <c r="B2491" t="s">
        <v>5</v>
      </c>
      <c r="C2491" t="s">
        <v>209</v>
      </c>
      <c r="D2491" t="s">
        <v>1475</v>
      </c>
      <c r="E2491" t="s">
        <v>215</v>
      </c>
      <c r="G2491" t="s">
        <v>205</v>
      </c>
      <c r="H2491" t="s">
        <v>205</v>
      </c>
      <c r="I2491" t="s">
        <v>573</v>
      </c>
      <c r="J2491" t="str">
        <f t="shared" si="132"/>
        <v>Scope 3Freighting goodsCargo shipBulk carrierAveragetonne.km</v>
      </c>
      <c r="K2491" t="str">
        <f t="shared" si="138"/>
        <v>Freighting goods Bulk carrier  tonne.km</v>
      </c>
      <c r="L2491" s="125">
        <v>3.539E-3</v>
      </c>
      <c r="M2491" t="s">
        <v>1514</v>
      </c>
      <c r="N2491" t="s">
        <v>1509</v>
      </c>
      <c r="O2491">
        <v>2021</v>
      </c>
    </row>
    <row r="2492" spans="1:15">
      <c r="A2492" t="s">
        <v>497</v>
      </c>
      <c r="B2492" t="s">
        <v>5</v>
      </c>
      <c r="C2492" t="s">
        <v>209</v>
      </c>
      <c r="D2492" t="s">
        <v>1454</v>
      </c>
      <c r="E2492" t="s">
        <v>1455</v>
      </c>
      <c r="G2492" t="s">
        <v>205</v>
      </c>
      <c r="H2492" t="s">
        <v>205</v>
      </c>
      <c r="I2492" t="s">
        <v>573</v>
      </c>
      <c r="J2492" t="str">
        <f t="shared" si="132"/>
        <v>Scope 3Freighting goodsCargo shipGeneral cargo10,000+ dwttonne.km</v>
      </c>
      <c r="K2492" t="str">
        <f t="shared" si="138"/>
        <v>Freighting goods General cargo  tonne.km</v>
      </c>
      <c r="L2492" s="125">
        <v>1.2066000000000002E-2</v>
      </c>
      <c r="M2492" t="s">
        <v>1514</v>
      </c>
      <c r="N2492" t="s">
        <v>1509</v>
      </c>
      <c r="O2492">
        <v>2021</v>
      </c>
    </row>
    <row r="2493" spans="1:15">
      <c r="A2493" t="s">
        <v>497</v>
      </c>
      <c r="B2493" t="s">
        <v>5</v>
      </c>
      <c r="C2493" t="s">
        <v>209</v>
      </c>
      <c r="D2493" t="s">
        <v>1454</v>
      </c>
      <c r="E2493" t="s">
        <v>1443</v>
      </c>
      <c r="G2493" t="s">
        <v>205</v>
      </c>
      <c r="H2493" t="s">
        <v>205</v>
      </c>
      <c r="I2493" t="s">
        <v>573</v>
      </c>
      <c r="J2493" t="str">
        <f t="shared" si="132"/>
        <v>Scope 3Freighting goodsCargo shipGeneral cargo5000–9999 dwttonne.km</v>
      </c>
      <c r="K2493" t="str">
        <f t="shared" si="138"/>
        <v>Freighting goods General cargo  tonne.km</v>
      </c>
      <c r="L2493" s="125">
        <v>1.6020000000000003E-2</v>
      </c>
      <c r="M2493" t="s">
        <v>1514</v>
      </c>
      <c r="N2493" t="s">
        <v>1509</v>
      </c>
      <c r="O2493">
        <v>2021</v>
      </c>
    </row>
    <row r="2494" spans="1:15">
      <c r="A2494" t="s">
        <v>497</v>
      </c>
      <c r="B2494" t="s">
        <v>5</v>
      </c>
      <c r="C2494" t="s">
        <v>209</v>
      </c>
      <c r="D2494" t="s">
        <v>1454</v>
      </c>
      <c r="E2494" t="s">
        <v>1444</v>
      </c>
      <c r="G2494" t="s">
        <v>205</v>
      </c>
      <c r="H2494" t="s">
        <v>205</v>
      </c>
      <c r="I2494" t="s">
        <v>573</v>
      </c>
      <c r="J2494" t="str">
        <f t="shared" si="132"/>
        <v>Scope 3Freighting goodsCargo shipGeneral cargo0–4999 dwttonne.km</v>
      </c>
      <c r="K2494" t="str">
        <f t="shared" si="138"/>
        <v>Freighting goods General cargo  tonne.km</v>
      </c>
      <c r="L2494" s="125">
        <v>1.4093000000000001E-2</v>
      </c>
      <c r="M2494" t="s">
        <v>1514</v>
      </c>
      <c r="N2494" t="s">
        <v>1509</v>
      </c>
      <c r="O2494">
        <v>2021</v>
      </c>
    </row>
    <row r="2495" spans="1:15">
      <c r="A2495" t="s">
        <v>497</v>
      </c>
      <c r="B2495" t="s">
        <v>5</v>
      </c>
      <c r="C2495" t="s">
        <v>209</v>
      </c>
      <c r="D2495" t="s">
        <v>1454</v>
      </c>
      <c r="E2495" t="s">
        <v>1456</v>
      </c>
      <c r="G2495" t="s">
        <v>205</v>
      </c>
      <c r="H2495" t="s">
        <v>205</v>
      </c>
      <c r="I2495" t="s">
        <v>573</v>
      </c>
      <c r="J2495" t="str">
        <f t="shared" si="132"/>
        <v>Scope 3Freighting goodsCargo shipGeneral cargo10,000+ dwt 100+ TEUtonne.km</v>
      </c>
      <c r="K2495" t="str">
        <f t="shared" si="138"/>
        <v>Freighting goods General cargo  tonne.km</v>
      </c>
      <c r="L2495" s="125">
        <v>1.1153E-2</v>
      </c>
      <c r="M2495" t="s">
        <v>1514</v>
      </c>
      <c r="N2495" t="s">
        <v>1509</v>
      </c>
      <c r="O2495">
        <v>2021</v>
      </c>
    </row>
    <row r="2496" spans="1:15">
      <c r="A2496" t="s">
        <v>497</v>
      </c>
      <c r="B2496" t="s">
        <v>5</v>
      </c>
      <c r="C2496" t="s">
        <v>209</v>
      </c>
      <c r="D2496" t="s">
        <v>1454</v>
      </c>
      <c r="E2496" t="s">
        <v>1457</v>
      </c>
      <c r="G2496" t="s">
        <v>205</v>
      </c>
      <c r="H2496" t="s">
        <v>205</v>
      </c>
      <c r="I2496" t="s">
        <v>573</v>
      </c>
      <c r="J2496" t="str">
        <f t="shared" si="132"/>
        <v>Scope 3Freighting goodsCargo shipGeneral cargo5000–9999 dwt 100+ TEUtonne.km</v>
      </c>
      <c r="K2496" t="str">
        <f t="shared" si="138"/>
        <v>Freighting goods General cargo  tonne.km</v>
      </c>
      <c r="L2496" s="125">
        <v>1.7743000000000002E-2</v>
      </c>
      <c r="M2496" t="s">
        <v>1514</v>
      </c>
      <c r="N2496" t="s">
        <v>1509</v>
      </c>
      <c r="O2496">
        <v>2021</v>
      </c>
    </row>
    <row r="2497" spans="1:15">
      <c r="A2497" t="s">
        <v>497</v>
      </c>
      <c r="B2497" t="s">
        <v>5</v>
      </c>
      <c r="C2497" t="s">
        <v>209</v>
      </c>
      <c r="D2497" t="s">
        <v>1454</v>
      </c>
      <c r="E2497" t="s">
        <v>1458</v>
      </c>
      <c r="G2497" t="s">
        <v>205</v>
      </c>
      <c r="H2497" t="s">
        <v>205</v>
      </c>
      <c r="I2497" t="s">
        <v>573</v>
      </c>
      <c r="J2497" t="str">
        <f t="shared" si="132"/>
        <v>Scope 3Freighting goodsCargo shipGeneral cargo0–4999 dwt 100+ TEUtonne.km</v>
      </c>
      <c r="K2497" t="str">
        <f t="shared" si="138"/>
        <v>Freighting goods General cargo  tonne.km</v>
      </c>
      <c r="L2497" s="125">
        <v>2.0076E-2</v>
      </c>
      <c r="M2497" t="s">
        <v>1514</v>
      </c>
      <c r="N2497" t="s">
        <v>1509</v>
      </c>
      <c r="O2497">
        <v>2021</v>
      </c>
    </row>
    <row r="2498" spans="1:15">
      <c r="A2498" t="s">
        <v>497</v>
      </c>
      <c r="B2498" t="s">
        <v>5</v>
      </c>
      <c r="C2498" t="s">
        <v>209</v>
      </c>
      <c r="D2498" t="s">
        <v>1454</v>
      </c>
      <c r="E2498" t="s">
        <v>215</v>
      </c>
      <c r="G2498" t="s">
        <v>205</v>
      </c>
      <c r="H2498" t="s">
        <v>205</v>
      </c>
      <c r="I2498" t="s">
        <v>573</v>
      </c>
      <c r="J2498" t="str">
        <f t="shared" si="132"/>
        <v>Scope 3Freighting goodsCargo shipGeneral cargoAveragetonne.km</v>
      </c>
      <c r="K2498" t="str">
        <f t="shared" si="138"/>
        <v>Freighting goods General cargo  tonne.km</v>
      </c>
      <c r="L2498" s="125">
        <v>1.3232000000000001E-2</v>
      </c>
      <c r="M2498" t="s">
        <v>1514</v>
      </c>
      <c r="N2498" t="s">
        <v>1509</v>
      </c>
      <c r="O2498">
        <v>2021</v>
      </c>
    </row>
    <row r="2499" spans="1:15">
      <c r="A2499" t="s">
        <v>497</v>
      </c>
      <c r="B2499" t="s">
        <v>5</v>
      </c>
      <c r="C2499" t="s">
        <v>209</v>
      </c>
      <c r="D2499" t="s">
        <v>1468</v>
      </c>
      <c r="E2499" t="s">
        <v>1469</v>
      </c>
      <c r="G2499" t="s">
        <v>205</v>
      </c>
      <c r="H2499" t="s">
        <v>205</v>
      </c>
      <c r="I2499" t="s">
        <v>573</v>
      </c>
      <c r="J2499" t="str">
        <f t="shared" ref="J2499:J2562" si="139">CONCATENATE(A2499,B2499,C2499,D2499,E2499,F2499,G2499)</f>
        <v>Scope 3Freighting goodsCargo shipContainer ship8000+ TEUtonne.km</v>
      </c>
      <c r="K2499" t="str">
        <f t="shared" si="138"/>
        <v>Freighting goods Container ship  tonne.km</v>
      </c>
      <c r="L2499" s="125">
        <v>1.2674000000000001E-2</v>
      </c>
      <c r="M2499" t="s">
        <v>1514</v>
      </c>
      <c r="N2499" t="s">
        <v>1509</v>
      </c>
      <c r="O2499">
        <v>2021</v>
      </c>
    </row>
    <row r="2500" spans="1:15">
      <c r="A2500" t="s">
        <v>497</v>
      </c>
      <c r="B2500" t="s">
        <v>5</v>
      </c>
      <c r="C2500" t="s">
        <v>209</v>
      </c>
      <c r="D2500" t="s">
        <v>1468</v>
      </c>
      <c r="E2500" t="s">
        <v>1470</v>
      </c>
      <c r="G2500" t="s">
        <v>205</v>
      </c>
      <c r="H2500" t="s">
        <v>205</v>
      </c>
      <c r="I2500" t="s">
        <v>573</v>
      </c>
      <c r="J2500" t="str">
        <f t="shared" si="139"/>
        <v>Scope 3Freighting goodsCargo shipContainer ship5000–7999 TEUtonne.km</v>
      </c>
      <c r="K2500" t="str">
        <f t="shared" si="138"/>
        <v>Freighting goods Container ship  tonne.km</v>
      </c>
      <c r="L2500" s="125">
        <v>1.6831000000000002E-2</v>
      </c>
      <c r="M2500" t="s">
        <v>1514</v>
      </c>
      <c r="N2500" t="s">
        <v>1509</v>
      </c>
      <c r="O2500">
        <v>2021</v>
      </c>
    </row>
    <row r="2501" spans="1:15">
      <c r="A2501" t="s">
        <v>497</v>
      </c>
      <c r="B2501" t="s">
        <v>5</v>
      </c>
      <c r="C2501" t="s">
        <v>209</v>
      </c>
      <c r="D2501" t="s">
        <v>1468</v>
      </c>
      <c r="E2501" t="s">
        <v>1471</v>
      </c>
      <c r="G2501" t="s">
        <v>205</v>
      </c>
      <c r="H2501" t="s">
        <v>205</v>
      </c>
      <c r="I2501" t="s">
        <v>573</v>
      </c>
      <c r="J2501" t="str">
        <f t="shared" si="139"/>
        <v>Scope 3Freighting goodsCargo shipContainer ship3000–4999 TEUtonne.km</v>
      </c>
      <c r="K2501" t="str">
        <f t="shared" si="138"/>
        <v>Freighting goods Container ship  tonne.km</v>
      </c>
      <c r="L2501" s="125">
        <v>1.6831000000000002E-2</v>
      </c>
      <c r="M2501" t="s">
        <v>1514</v>
      </c>
      <c r="N2501" t="s">
        <v>1509</v>
      </c>
      <c r="O2501">
        <v>2021</v>
      </c>
    </row>
    <row r="2502" spans="1:15">
      <c r="A2502" t="s">
        <v>497</v>
      </c>
      <c r="B2502" t="s">
        <v>5</v>
      </c>
      <c r="C2502" t="s">
        <v>209</v>
      </c>
      <c r="D2502" t="s">
        <v>1468</v>
      </c>
      <c r="E2502" t="s">
        <v>1472</v>
      </c>
      <c r="G2502" t="s">
        <v>205</v>
      </c>
      <c r="H2502" t="s">
        <v>205</v>
      </c>
      <c r="I2502" t="s">
        <v>573</v>
      </c>
      <c r="J2502" t="str">
        <f t="shared" si="139"/>
        <v>Scope 3Freighting goodsCargo shipContainer ship2000–2999 TEUtonne.km</v>
      </c>
      <c r="K2502" t="str">
        <f t="shared" si="138"/>
        <v>Freighting goods Container ship  tonne.km</v>
      </c>
      <c r="L2502" s="125">
        <v>2.0278000000000001E-2</v>
      </c>
      <c r="M2502" t="s">
        <v>1514</v>
      </c>
      <c r="N2502" t="s">
        <v>1509</v>
      </c>
      <c r="O2502">
        <v>2021</v>
      </c>
    </row>
    <row r="2503" spans="1:15">
      <c r="A2503" t="s">
        <v>497</v>
      </c>
      <c r="B2503" t="s">
        <v>5</v>
      </c>
      <c r="C2503" t="s">
        <v>209</v>
      </c>
      <c r="D2503" t="s">
        <v>1468</v>
      </c>
      <c r="E2503" t="s">
        <v>1473</v>
      </c>
      <c r="G2503" t="s">
        <v>205</v>
      </c>
      <c r="H2503" t="s">
        <v>205</v>
      </c>
      <c r="I2503" t="s">
        <v>573</v>
      </c>
      <c r="J2503" t="str">
        <f t="shared" si="139"/>
        <v>Scope 3Freighting goodsCargo shipContainer ship1000–1999 TEUtonne.km</v>
      </c>
      <c r="K2503" t="str">
        <f t="shared" si="138"/>
        <v>Freighting goods Container ship  tonne.km</v>
      </c>
      <c r="L2503" s="125">
        <v>3.2547000000000006E-2</v>
      </c>
      <c r="M2503" t="s">
        <v>1514</v>
      </c>
      <c r="N2503" t="s">
        <v>1509</v>
      </c>
      <c r="O2503">
        <v>2021</v>
      </c>
    </row>
    <row r="2504" spans="1:15">
      <c r="A2504" t="s">
        <v>497</v>
      </c>
      <c r="B2504" t="s">
        <v>5</v>
      </c>
      <c r="C2504" t="s">
        <v>209</v>
      </c>
      <c r="D2504" t="s">
        <v>1468</v>
      </c>
      <c r="E2504" t="s">
        <v>1474</v>
      </c>
      <c r="G2504" t="s">
        <v>205</v>
      </c>
      <c r="H2504" t="s">
        <v>205</v>
      </c>
      <c r="I2504" t="s">
        <v>573</v>
      </c>
      <c r="J2504" t="str">
        <f t="shared" si="139"/>
        <v>Scope 3Freighting goodsCargo shipContainer ship0–999 TEUtonne.km</v>
      </c>
      <c r="K2504" t="str">
        <f t="shared" si="138"/>
        <v>Freighting goods Container ship  tonne.km</v>
      </c>
      <c r="L2504" s="125">
        <v>3.6804999999999997E-2</v>
      </c>
      <c r="M2504" t="s">
        <v>1514</v>
      </c>
      <c r="N2504" t="s">
        <v>1509</v>
      </c>
      <c r="O2504">
        <v>2021</v>
      </c>
    </row>
    <row r="2505" spans="1:15">
      <c r="A2505" t="s">
        <v>497</v>
      </c>
      <c r="B2505" t="s">
        <v>5</v>
      </c>
      <c r="C2505" t="s">
        <v>209</v>
      </c>
      <c r="D2505" t="s">
        <v>1468</v>
      </c>
      <c r="E2505" t="s">
        <v>215</v>
      </c>
      <c r="G2505" t="s">
        <v>205</v>
      </c>
      <c r="H2505" t="s">
        <v>205</v>
      </c>
      <c r="I2505" t="s">
        <v>573</v>
      </c>
      <c r="J2505" t="str">
        <f t="shared" si="139"/>
        <v>Scope 3Freighting goodsCargo shipContainer shipAveragetonne.km</v>
      </c>
      <c r="K2505" t="str">
        <f t="shared" si="138"/>
        <v>Freighting goods Container ship  tonne.km</v>
      </c>
      <c r="L2505" s="125">
        <v>1.6142E-2</v>
      </c>
      <c r="M2505" t="s">
        <v>1514</v>
      </c>
      <c r="N2505" t="s">
        <v>1509</v>
      </c>
      <c r="O2505">
        <v>2021</v>
      </c>
    </row>
    <row r="2506" spans="1:15">
      <c r="A2506" t="s">
        <v>497</v>
      </c>
      <c r="B2506" t="s">
        <v>5</v>
      </c>
      <c r="C2506" t="s">
        <v>209</v>
      </c>
      <c r="D2506" t="s">
        <v>1461</v>
      </c>
      <c r="E2506" t="s">
        <v>1462</v>
      </c>
      <c r="G2506" t="s">
        <v>205</v>
      </c>
      <c r="H2506" t="s">
        <v>205</v>
      </c>
      <c r="I2506" t="s">
        <v>573</v>
      </c>
      <c r="J2506" t="str">
        <f t="shared" si="139"/>
        <v>Scope 3Freighting goodsCargo shipVehicle transport4000+ CEUtonne.km</v>
      </c>
      <c r="K2506" t="str">
        <f t="shared" si="138"/>
        <v>Freighting goods Vehicle transport  tonne.km</v>
      </c>
      <c r="L2506" s="125">
        <v>3.2446000000000003E-2</v>
      </c>
      <c r="M2506" t="s">
        <v>1514</v>
      </c>
      <c r="N2506" t="s">
        <v>1509</v>
      </c>
      <c r="O2506">
        <v>2021</v>
      </c>
    </row>
    <row r="2507" spans="1:15">
      <c r="A2507" t="s">
        <v>497</v>
      </c>
      <c r="B2507" t="s">
        <v>5</v>
      </c>
      <c r="C2507" t="s">
        <v>209</v>
      </c>
      <c r="D2507" t="s">
        <v>1461</v>
      </c>
      <c r="E2507" t="s">
        <v>1463</v>
      </c>
      <c r="G2507" t="s">
        <v>205</v>
      </c>
      <c r="H2507" t="s">
        <v>205</v>
      </c>
      <c r="I2507" t="s">
        <v>573</v>
      </c>
      <c r="J2507" t="str">
        <f t="shared" si="139"/>
        <v>Scope 3Freighting goodsCargo shipVehicle transport0–3999 CEUtonne.km</v>
      </c>
      <c r="K2507" t="str">
        <f t="shared" si="138"/>
        <v>Freighting goods Vehicle transport  tonne.km</v>
      </c>
      <c r="L2507" s="125">
        <v>5.8401000000000002E-2</v>
      </c>
      <c r="M2507" t="s">
        <v>1514</v>
      </c>
      <c r="N2507" t="s">
        <v>1509</v>
      </c>
      <c r="O2507">
        <v>2021</v>
      </c>
    </row>
    <row r="2508" spans="1:15">
      <c r="A2508" t="s">
        <v>497</v>
      </c>
      <c r="B2508" t="s">
        <v>5</v>
      </c>
      <c r="C2508" t="s">
        <v>209</v>
      </c>
      <c r="D2508" t="s">
        <v>1461</v>
      </c>
      <c r="E2508" t="s">
        <v>215</v>
      </c>
      <c r="G2508" t="s">
        <v>205</v>
      </c>
      <c r="H2508" t="s">
        <v>205</v>
      </c>
      <c r="I2508" t="s">
        <v>573</v>
      </c>
      <c r="J2508" t="str">
        <f t="shared" si="139"/>
        <v>Scope 3Freighting goodsCargo shipVehicle transportAveragetonne.km</v>
      </c>
      <c r="K2508" t="str">
        <f t="shared" si="138"/>
        <v>Freighting goods Vehicle transport  tonne.km</v>
      </c>
      <c r="L2508" s="125">
        <v>3.8578999999999995E-2</v>
      </c>
      <c r="M2508" t="s">
        <v>1514</v>
      </c>
      <c r="N2508" t="s">
        <v>1509</v>
      </c>
      <c r="O2508">
        <v>2021</v>
      </c>
    </row>
    <row r="2509" spans="1:15">
      <c r="A2509" t="s">
        <v>497</v>
      </c>
      <c r="B2509" t="s">
        <v>5</v>
      </c>
      <c r="C2509" t="s">
        <v>209</v>
      </c>
      <c r="D2509" t="s">
        <v>1464</v>
      </c>
      <c r="E2509" t="s">
        <v>1465</v>
      </c>
      <c r="G2509" t="s">
        <v>205</v>
      </c>
      <c r="H2509" t="s">
        <v>205</v>
      </c>
      <c r="I2509" t="s">
        <v>573</v>
      </c>
      <c r="J2509" t="str">
        <f t="shared" si="139"/>
        <v>Scope 3Freighting goodsCargo shipRoRo-Ferry2000+ LMtonne.km</v>
      </c>
      <c r="K2509" t="str">
        <f t="shared" si="138"/>
        <v>Freighting goods RoRo-Ferry  tonne.km</v>
      </c>
      <c r="L2509" s="125">
        <v>5.0189000000000004E-2</v>
      </c>
      <c r="M2509" t="s">
        <v>1514</v>
      </c>
      <c r="N2509" t="s">
        <v>1509</v>
      </c>
      <c r="O2509">
        <v>2021</v>
      </c>
    </row>
    <row r="2510" spans="1:15">
      <c r="A2510" t="s">
        <v>497</v>
      </c>
      <c r="B2510" t="s">
        <v>5</v>
      </c>
      <c r="C2510" t="s">
        <v>209</v>
      </c>
      <c r="D2510" t="s">
        <v>1464</v>
      </c>
      <c r="E2510" t="s">
        <v>1466</v>
      </c>
      <c r="G2510" t="s">
        <v>205</v>
      </c>
      <c r="H2510" t="s">
        <v>205</v>
      </c>
      <c r="I2510" t="s">
        <v>573</v>
      </c>
      <c r="J2510" t="str">
        <f t="shared" si="139"/>
        <v>Scope 3Freighting goodsCargo shipRoRo-Ferry0–1999 LMtonne.km</v>
      </c>
      <c r="K2510" t="str">
        <f t="shared" si="138"/>
        <v>Freighting goods RoRo-Ferry  tonne.km</v>
      </c>
      <c r="L2510" s="125">
        <v>6.1138999999999999E-2</v>
      </c>
      <c r="M2510" t="s">
        <v>1514</v>
      </c>
      <c r="N2510" t="s">
        <v>1509</v>
      </c>
      <c r="O2510">
        <v>2021</v>
      </c>
    </row>
    <row r="2511" spans="1:15">
      <c r="A2511" t="s">
        <v>497</v>
      </c>
      <c r="B2511" t="s">
        <v>5</v>
      </c>
      <c r="C2511" t="s">
        <v>209</v>
      </c>
      <c r="D2511" t="s">
        <v>1464</v>
      </c>
      <c r="E2511" t="s">
        <v>215</v>
      </c>
      <c r="G2511" t="s">
        <v>205</v>
      </c>
      <c r="H2511" t="s">
        <v>205</v>
      </c>
      <c r="I2511" t="s">
        <v>573</v>
      </c>
      <c r="J2511" t="str">
        <f t="shared" si="139"/>
        <v>Scope 3Freighting goodsCargo shipRoRo-FerryAveragetonne.km</v>
      </c>
      <c r="K2511" t="str">
        <f t="shared" si="138"/>
        <v>Freighting goods RoRo-Ferry  tonne.km</v>
      </c>
      <c r="L2511" s="125">
        <v>5.1659000000000004E-2</v>
      </c>
      <c r="M2511" t="s">
        <v>1514</v>
      </c>
      <c r="N2511" t="s">
        <v>1509</v>
      </c>
      <c r="O2511">
        <v>2021</v>
      </c>
    </row>
    <row r="2512" spans="1:15">
      <c r="A2512" t="s">
        <v>497</v>
      </c>
      <c r="B2512" t="s">
        <v>5</v>
      </c>
      <c r="C2512" t="s">
        <v>209</v>
      </c>
      <c r="D2512" t="s">
        <v>1467</v>
      </c>
      <c r="E2512" t="s">
        <v>215</v>
      </c>
      <c r="G2512" t="s">
        <v>205</v>
      </c>
      <c r="H2512" t="s">
        <v>205</v>
      </c>
      <c r="I2512" t="s">
        <v>573</v>
      </c>
      <c r="J2512" t="str">
        <f t="shared" si="139"/>
        <v>Scope 3Freighting goodsCargo shipLarge RoPax ferryAveragetonne.km</v>
      </c>
      <c r="K2512" t="str">
        <f t="shared" si="138"/>
        <v>Freighting goods Large RoPax ferry  tonne.km</v>
      </c>
      <c r="L2512" s="125">
        <v>0.37667</v>
      </c>
      <c r="M2512" t="s">
        <v>1514</v>
      </c>
      <c r="N2512" t="s">
        <v>1509</v>
      </c>
      <c r="O2512">
        <v>2021</v>
      </c>
    </row>
    <row r="2513" spans="1:15">
      <c r="A2513" t="s">
        <v>497</v>
      </c>
      <c r="B2513" t="s">
        <v>5</v>
      </c>
      <c r="C2513" t="s">
        <v>209</v>
      </c>
      <c r="D2513" t="s">
        <v>1459</v>
      </c>
      <c r="E2513" t="s">
        <v>1460</v>
      </c>
      <c r="G2513" t="s">
        <v>205</v>
      </c>
      <c r="H2513" t="s">
        <v>205</v>
      </c>
      <c r="I2513" t="s">
        <v>573</v>
      </c>
      <c r="J2513" t="str">
        <f t="shared" si="139"/>
        <v>Scope 3Freighting goodsCargo shipRefrigerated cargo All dwttonne.km</v>
      </c>
      <c r="K2513" t="str">
        <f t="shared" si="138"/>
        <v>Freighting goods Refrigerated cargo  tonne.km</v>
      </c>
      <c r="L2513" s="125">
        <v>1.3080000000000001E-2</v>
      </c>
      <c r="M2513" t="s">
        <v>1514</v>
      </c>
      <c r="N2513" t="s">
        <v>1509</v>
      </c>
      <c r="O2513">
        <v>2021</v>
      </c>
    </row>
    <row r="2514" spans="1:15" hidden="1">
      <c r="A2514" t="s">
        <v>497</v>
      </c>
      <c r="B2514" t="s">
        <v>4</v>
      </c>
      <c r="C2514" t="s">
        <v>454</v>
      </c>
      <c r="D2514" t="s">
        <v>184</v>
      </c>
      <c r="F2514" t="s">
        <v>1500</v>
      </c>
      <c r="G2514" t="s">
        <v>11</v>
      </c>
      <c r="H2514" t="s">
        <v>11</v>
      </c>
      <c r="I2514" t="s">
        <v>573</v>
      </c>
      <c r="J2514" t="str">
        <f t="shared" si="139"/>
        <v>Scope 3Waste disposalConstructionAggregatesRe-usetonnes</v>
      </c>
      <c r="K2514" t="s">
        <v>184</v>
      </c>
      <c r="L2514" s="125"/>
      <c r="M2514" t="s">
        <v>1514</v>
      </c>
      <c r="N2514" t="s">
        <v>1509</v>
      </c>
      <c r="O2514">
        <v>2021</v>
      </c>
    </row>
    <row r="2515" spans="1:15" hidden="1">
      <c r="A2515" t="s">
        <v>497</v>
      </c>
      <c r="B2515" t="s">
        <v>4</v>
      </c>
      <c r="C2515" t="s">
        <v>454</v>
      </c>
      <c r="D2515" t="s">
        <v>184</v>
      </c>
      <c r="F2515" t="s">
        <v>1501</v>
      </c>
      <c r="G2515" t="s">
        <v>11</v>
      </c>
      <c r="H2515" t="s">
        <v>11</v>
      </c>
      <c r="I2515" t="s">
        <v>573</v>
      </c>
      <c r="J2515" t="str">
        <f t="shared" si="139"/>
        <v>Scope 3Waste disposalConstructionAggregatesOpen-looptonnes</v>
      </c>
      <c r="K2515" t="s">
        <v>184</v>
      </c>
      <c r="L2515" s="125">
        <v>0.98914159999999995</v>
      </c>
      <c r="M2515" t="s">
        <v>1514</v>
      </c>
      <c r="N2515" t="s">
        <v>1509</v>
      </c>
      <c r="O2515">
        <v>2021</v>
      </c>
    </row>
    <row r="2516" spans="1:15" hidden="1">
      <c r="A2516" t="s">
        <v>497</v>
      </c>
      <c r="B2516" t="s">
        <v>4</v>
      </c>
      <c r="C2516" t="s">
        <v>454</v>
      </c>
      <c r="D2516" t="s">
        <v>184</v>
      </c>
      <c r="F2516" t="s">
        <v>1502</v>
      </c>
      <c r="G2516" t="s">
        <v>11</v>
      </c>
      <c r="H2516" t="s">
        <v>11</v>
      </c>
      <c r="I2516" t="s">
        <v>573</v>
      </c>
      <c r="J2516" t="str">
        <f t="shared" si="139"/>
        <v>Scope 3Waste disposalConstructionAggregatesClosed-looptonnes</v>
      </c>
      <c r="K2516" t="s">
        <v>184</v>
      </c>
      <c r="L2516" s="125">
        <v>0.98914159999999995</v>
      </c>
      <c r="M2516" t="s">
        <v>1514</v>
      </c>
      <c r="N2516" t="s">
        <v>1509</v>
      </c>
      <c r="O2516">
        <v>2021</v>
      </c>
    </row>
    <row r="2517" spans="1:15" hidden="1">
      <c r="A2517" t="s">
        <v>497</v>
      </c>
      <c r="B2517" t="s">
        <v>4</v>
      </c>
      <c r="C2517" t="s">
        <v>454</v>
      </c>
      <c r="D2517" t="s">
        <v>184</v>
      </c>
      <c r="F2517" t="s">
        <v>1503</v>
      </c>
      <c r="G2517" t="s">
        <v>11</v>
      </c>
      <c r="H2517" t="s">
        <v>11</v>
      </c>
      <c r="I2517" t="s">
        <v>573</v>
      </c>
      <c r="J2517" t="str">
        <f t="shared" si="139"/>
        <v>Scope 3Waste disposalConstructionAggregatesCombustiontonnes</v>
      </c>
      <c r="K2517" t="s">
        <v>184</v>
      </c>
      <c r="L2517" s="125"/>
      <c r="M2517" t="s">
        <v>1514</v>
      </c>
      <c r="N2517" t="s">
        <v>1509</v>
      </c>
      <c r="O2517">
        <v>2021</v>
      </c>
    </row>
    <row r="2518" spans="1:15" hidden="1">
      <c r="A2518" t="s">
        <v>497</v>
      </c>
      <c r="B2518" t="s">
        <v>4</v>
      </c>
      <c r="C2518" t="s">
        <v>454</v>
      </c>
      <c r="D2518" t="s">
        <v>184</v>
      </c>
      <c r="F2518" t="s">
        <v>1504</v>
      </c>
      <c r="G2518" t="s">
        <v>11</v>
      </c>
      <c r="H2518" t="s">
        <v>11</v>
      </c>
      <c r="I2518" t="s">
        <v>573</v>
      </c>
      <c r="J2518" t="str">
        <f t="shared" si="139"/>
        <v>Scope 3Waste disposalConstructionAggregatesCompostingtonnes</v>
      </c>
      <c r="K2518" t="s">
        <v>184</v>
      </c>
      <c r="L2518" s="125"/>
      <c r="M2518" t="s">
        <v>1514</v>
      </c>
      <c r="N2518" t="s">
        <v>1509</v>
      </c>
      <c r="O2518">
        <v>2021</v>
      </c>
    </row>
    <row r="2519" spans="1:15" hidden="1">
      <c r="A2519" t="s">
        <v>497</v>
      </c>
      <c r="B2519" t="s">
        <v>4</v>
      </c>
      <c r="C2519" t="s">
        <v>454</v>
      </c>
      <c r="D2519" t="s">
        <v>184</v>
      </c>
      <c r="F2519" t="s">
        <v>1505</v>
      </c>
      <c r="G2519" t="s">
        <v>11</v>
      </c>
      <c r="H2519" t="s">
        <v>11</v>
      </c>
      <c r="I2519" t="s">
        <v>573</v>
      </c>
      <c r="J2519" t="str">
        <f t="shared" si="139"/>
        <v>Scope 3Waste disposalConstructionAggregatesLandfilltonnes</v>
      </c>
      <c r="K2519" t="s">
        <v>184</v>
      </c>
      <c r="L2519" s="125">
        <v>1.2393136</v>
      </c>
      <c r="M2519" t="s">
        <v>1514</v>
      </c>
      <c r="N2519" t="s">
        <v>1509</v>
      </c>
      <c r="O2519">
        <v>2021</v>
      </c>
    </row>
    <row r="2520" spans="1:15" hidden="1">
      <c r="A2520" t="s">
        <v>497</v>
      </c>
      <c r="B2520" t="s">
        <v>4</v>
      </c>
      <c r="C2520" t="s">
        <v>454</v>
      </c>
      <c r="D2520" t="s">
        <v>146</v>
      </c>
      <c r="F2520" t="s">
        <v>1500</v>
      </c>
      <c r="G2520" t="s">
        <v>11</v>
      </c>
      <c r="H2520" t="s">
        <v>11</v>
      </c>
      <c r="I2520" t="s">
        <v>573</v>
      </c>
      <c r="J2520" t="str">
        <f t="shared" si="139"/>
        <v>Scope 3Waste disposalConstructionAverage constructionRe-usetonnes</v>
      </c>
      <c r="K2520" t="s">
        <v>146</v>
      </c>
      <c r="L2520" s="125"/>
      <c r="M2520" t="s">
        <v>1514</v>
      </c>
      <c r="N2520" t="s">
        <v>1509</v>
      </c>
      <c r="O2520">
        <v>2021</v>
      </c>
    </row>
    <row r="2521" spans="1:15" hidden="1">
      <c r="A2521" t="s">
        <v>497</v>
      </c>
      <c r="B2521" t="s">
        <v>4</v>
      </c>
      <c r="C2521" t="s">
        <v>454</v>
      </c>
      <c r="D2521" t="s">
        <v>146</v>
      </c>
      <c r="F2521" t="s">
        <v>1501</v>
      </c>
      <c r="G2521" t="s">
        <v>11</v>
      </c>
      <c r="H2521" t="s">
        <v>11</v>
      </c>
      <c r="I2521" t="s">
        <v>573</v>
      </c>
      <c r="J2521" t="str">
        <f t="shared" si="139"/>
        <v>Scope 3Waste disposalConstructionAverage constructionOpen-looptonnes</v>
      </c>
      <c r="K2521" t="s">
        <v>146</v>
      </c>
      <c r="L2521" s="125">
        <v>0.98914159999999995</v>
      </c>
      <c r="M2521" t="s">
        <v>1514</v>
      </c>
      <c r="N2521" t="s">
        <v>1509</v>
      </c>
      <c r="O2521">
        <v>2021</v>
      </c>
    </row>
    <row r="2522" spans="1:15" hidden="1">
      <c r="A2522" t="s">
        <v>497</v>
      </c>
      <c r="B2522" t="s">
        <v>4</v>
      </c>
      <c r="C2522" t="s">
        <v>454</v>
      </c>
      <c r="D2522" t="s">
        <v>146</v>
      </c>
      <c r="F2522" t="s">
        <v>1502</v>
      </c>
      <c r="G2522" t="s">
        <v>11</v>
      </c>
      <c r="H2522" t="s">
        <v>11</v>
      </c>
      <c r="I2522" t="s">
        <v>573</v>
      </c>
      <c r="J2522" t="str">
        <f t="shared" si="139"/>
        <v>Scope 3Waste disposalConstructionAverage constructionClosed-looptonnes</v>
      </c>
      <c r="K2522" t="s">
        <v>146</v>
      </c>
      <c r="L2522" s="125">
        <v>0.98914159999999995</v>
      </c>
      <c r="M2522" t="s">
        <v>1514</v>
      </c>
      <c r="N2522" t="s">
        <v>1509</v>
      </c>
      <c r="O2522">
        <v>2021</v>
      </c>
    </row>
    <row r="2523" spans="1:15" hidden="1">
      <c r="A2523" t="s">
        <v>497</v>
      </c>
      <c r="B2523" t="s">
        <v>4</v>
      </c>
      <c r="C2523" t="s">
        <v>454</v>
      </c>
      <c r="D2523" t="s">
        <v>146</v>
      </c>
      <c r="F2523" t="s">
        <v>1503</v>
      </c>
      <c r="G2523" t="s">
        <v>11</v>
      </c>
      <c r="H2523" t="s">
        <v>11</v>
      </c>
      <c r="I2523" t="s">
        <v>573</v>
      </c>
      <c r="J2523" t="str">
        <f t="shared" si="139"/>
        <v>Scope 3Waste disposalConstructionAverage constructionCombustiontonnes</v>
      </c>
      <c r="K2523" t="s">
        <v>146</v>
      </c>
      <c r="L2523" s="125"/>
      <c r="M2523" t="s">
        <v>1514</v>
      </c>
      <c r="N2523" t="s">
        <v>1509</v>
      </c>
      <c r="O2523">
        <v>2021</v>
      </c>
    </row>
    <row r="2524" spans="1:15" hidden="1">
      <c r="A2524" t="s">
        <v>497</v>
      </c>
      <c r="B2524" t="s">
        <v>4</v>
      </c>
      <c r="C2524" t="s">
        <v>454</v>
      </c>
      <c r="D2524" t="s">
        <v>146</v>
      </c>
      <c r="F2524" t="s">
        <v>1504</v>
      </c>
      <c r="G2524" t="s">
        <v>11</v>
      </c>
      <c r="H2524" t="s">
        <v>11</v>
      </c>
      <c r="I2524" t="s">
        <v>573</v>
      </c>
      <c r="J2524" t="str">
        <f t="shared" si="139"/>
        <v>Scope 3Waste disposalConstructionAverage constructionCompostingtonnes</v>
      </c>
      <c r="K2524" t="s">
        <v>146</v>
      </c>
      <c r="L2524" s="125"/>
      <c r="M2524" t="s">
        <v>1514</v>
      </c>
      <c r="N2524" t="s">
        <v>1509</v>
      </c>
      <c r="O2524">
        <v>2021</v>
      </c>
    </row>
    <row r="2525" spans="1:15" hidden="1">
      <c r="A2525" t="s">
        <v>497</v>
      </c>
      <c r="B2525" t="s">
        <v>4</v>
      </c>
      <c r="C2525" t="s">
        <v>454</v>
      </c>
      <c r="D2525" t="s">
        <v>146</v>
      </c>
      <c r="F2525" t="s">
        <v>1505</v>
      </c>
      <c r="G2525" t="s">
        <v>11</v>
      </c>
      <c r="H2525" t="s">
        <v>11</v>
      </c>
      <c r="I2525" t="s">
        <v>573</v>
      </c>
      <c r="J2525" t="str">
        <f t="shared" si="139"/>
        <v>Scope 3Waste disposalConstructionAverage constructionLandfilltonnes</v>
      </c>
      <c r="K2525" t="s">
        <v>146</v>
      </c>
      <c r="L2525" s="125"/>
      <c r="M2525" t="s">
        <v>1514</v>
      </c>
      <c r="N2525" t="s">
        <v>1509</v>
      </c>
      <c r="O2525">
        <v>2021</v>
      </c>
    </row>
    <row r="2526" spans="1:15" hidden="1">
      <c r="A2526" t="s">
        <v>497</v>
      </c>
      <c r="B2526" t="s">
        <v>4</v>
      </c>
      <c r="C2526" t="s">
        <v>454</v>
      </c>
      <c r="D2526" t="s">
        <v>144</v>
      </c>
      <c r="F2526" t="s">
        <v>1500</v>
      </c>
      <c r="G2526" t="s">
        <v>11</v>
      </c>
      <c r="H2526" t="s">
        <v>11</v>
      </c>
      <c r="I2526" t="s">
        <v>573</v>
      </c>
      <c r="J2526" t="str">
        <f t="shared" si="139"/>
        <v>Scope 3Waste disposalConstructionAsbestosRe-usetonnes</v>
      </c>
      <c r="K2526" t="s">
        <v>144</v>
      </c>
      <c r="L2526" s="125"/>
      <c r="M2526" t="s">
        <v>1514</v>
      </c>
      <c r="N2526" t="s">
        <v>1509</v>
      </c>
      <c r="O2526">
        <v>2021</v>
      </c>
    </row>
    <row r="2527" spans="1:15" hidden="1">
      <c r="A2527" t="s">
        <v>497</v>
      </c>
      <c r="B2527" t="s">
        <v>4</v>
      </c>
      <c r="C2527" t="s">
        <v>454</v>
      </c>
      <c r="D2527" t="s">
        <v>144</v>
      </c>
      <c r="F2527" t="s">
        <v>1501</v>
      </c>
      <c r="G2527" t="s">
        <v>11</v>
      </c>
      <c r="H2527" t="s">
        <v>11</v>
      </c>
      <c r="I2527" t="s">
        <v>573</v>
      </c>
      <c r="J2527" t="str">
        <f t="shared" si="139"/>
        <v>Scope 3Waste disposalConstructionAsbestosOpen-looptonnes</v>
      </c>
      <c r="K2527" t="s">
        <v>144</v>
      </c>
      <c r="L2527" s="125"/>
      <c r="M2527" t="s">
        <v>1514</v>
      </c>
      <c r="N2527" t="s">
        <v>1509</v>
      </c>
      <c r="O2527">
        <v>2021</v>
      </c>
    </row>
    <row r="2528" spans="1:15" hidden="1">
      <c r="A2528" t="s">
        <v>497</v>
      </c>
      <c r="B2528" t="s">
        <v>4</v>
      </c>
      <c r="C2528" t="s">
        <v>454</v>
      </c>
      <c r="D2528" t="s">
        <v>144</v>
      </c>
      <c r="F2528" t="s">
        <v>1502</v>
      </c>
      <c r="G2528" t="s">
        <v>11</v>
      </c>
      <c r="H2528" t="s">
        <v>11</v>
      </c>
      <c r="I2528" t="s">
        <v>573</v>
      </c>
      <c r="J2528" t="str">
        <f t="shared" si="139"/>
        <v>Scope 3Waste disposalConstructionAsbestosClosed-looptonnes</v>
      </c>
      <c r="K2528" t="s">
        <v>144</v>
      </c>
      <c r="L2528" s="125"/>
      <c r="M2528" t="s">
        <v>1514</v>
      </c>
      <c r="N2528" t="s">
        <v>1509</v>
      </c>
      <c r="O2528">
        <v>2021</v>
      </c>
    </row>
    <row r="2529" spans="1:15" hidden="1">
      <c r="A2529" t="s">
        <v>497</v>
      </c>
      <c r="B2529" t="s">
        <v>4</v>
      </c>
      <c r="C2529" t="s">
        <v>454</v>
      </c>
      <c r="D2529" t="s">
        <v>144</v>
      </c>
      <c r="F2529" t="s">
        <v>1503</v>
      </c>
      <c r="G2529" t="s">
        <v>11</v>
      </c>
      <c r="H2529" t="s">
        <v>11</v>
      </c>
      <c r="I2529" t="s">
        <v>573</v>
      </c>
      <c r="J2529" t="str">
        <f t="shared" si="139"/>
        <v>Scope 3Waste disposalConstructionAsbestosCombustiontonnes</v>
      </c>
      <c r="K2529" t="s">
        <v>144</v>
      </c>
      <c r="L2529" s="125"/>
      <c r="M2529" t="s">
        <v>1514</v>
      </c>
      <c r="N2529" t="s">
        <v>1509</v>
      </c>
      <c r="O2529">
        <v>2021</v>
      </c>
    </row>
    <row r="2530" spans="1:15" hidden="1">
      <c r="A2530" t="s">
        <v>497</v>
      </c>
      <c r="B2530" t="s">
        <v>4</v>
      </c>
      <c r="C2530" t="s">
        <v>454</v>
      </c>
      <c r="D2530" t="s">
        <v>144</v>
      </c>
      <c r="F2530" t="s">
        <v>1504</v>
      </c>
      <c r="G2530" t="s">
        <v>11</v>
      </c>
      <c r="H2530" t="s">
        <v>11</v>
      </c>
      <c r="I2530" t="s">
        <v>573</v>
      </c>
      <c r="J2530" t="str">
        <f t="shared" si="139"/>
        <v>Scope 3Waste disposalConstructionAsbestosCompostingtonnes</v>
      </c>
      <c r="K2530" t="s">
        <v>144</v>
      </c>
      <c r="L2530" s="125"/>
      <c r="M2530" t="s">
        <v>1514</v>
      </c>
      <c r="N2530" t="s">
        <v>1509</v>
      </c>
      <c r="O2530">
        <v>2021</v>
      </c>
    </row>
    <row r="2531" spans="1:15" hidden="1">
      <c r="A2531" t="s">
        <v>497</v>
      </c>
      <c r="B2531" t="s">
        <v>4</v>
      </c>
      <c r="C2531" t="s">
        <v>454</v>
      </c>
      <c r="D2531" t="s">
        <v>144</v>
      </c>
      <c r="F2531" t="s">
        <v>1505</v>
      </c>
      <c r="G2531" t="s">
        <v>11</v>
      </c>
      <c r="H2531" t="s">
        <v>11</v>
      </c>
      <c r="I2531" t="s">
        <v>573</v>
      </c>
      <c r="J2531" t="str">
        <f t="shared" si="139"/>
        <v>Scope 3Waste disposalConstructionAsbestosLandfilltonnes</v>
      </c>
      <c r="K2531" t="s">
        <v>144</v>
      </c>
      <c r="L2531" s="125">
        <v>5.9184263565891468</v>
      </c>
      <c r="M2531" t="s">
        <v>1514</v>
      </c>
      <c r="N2531" t="s">
        <v>1509</v>
      </c>
      <c r="O2531">
        <v>2021</v>
      </c>
    </row>
    <row r="2532" spans="1:15" hidden="1">
      <c r="A2532" t="s">
        <v>497</v>
      </c>
      <c r="B2532" t="s">
        <v>4</v>
      </c>
      <c r="C2532" t="s">
        <v>454</v>
      </c>
      <c r="D2532" t="s">
        <v>145</v>
      </c>
      <c r="F2532" t="s">
        <v>1500</v>
      </c>
      <c r="G2532" t="s">
        <v>11</v>
      </c>
      <c r="H2532" t="s">
        <v>11</v>
      </c>
      <c r="I2532" t="s">
        <v>573</v>
      </c>
      <c r="J2532" t="str">
        <f t="shared" si="139"/>
        <v>Scope 3Waste disposalConstructionAsphaltRe-usetonnes</v>
      </c>
      <c r="K2532" t="s">
        <v>145</v>
      </c>
      <c r="L2532" s="125"/>
      <c r="M2532" t="s">
        <v>1514</v>
      </c>
      <c r="N2532" t="s">
        <v>1509</v>
      </c>
      <c r="O2532">
        <v>2021</v>
      </c>
    </row>
    <row r="2533" spans="1:15" hidden="1">
      <c r="A2533" t="s">
        <v>497</v>
      </c>
      <c r="B2533" t="s">
        <v>4</v>
      </c>
      <c r="C2533" t="s">
        <v>454</v>
      </c>
      <c r="D2533" t="s">
        <v>145</v>
      </c>
      <c r="F2533" t="s">
        <v>1501</v>
      </c>
      <c r="G2533" t="s">
        <v>11</v>
      </c>
      <c r="H2533" t="s">
        <v>11</v>
      </c>
      <c r="I2533" t="s">
        <v>573</v>
      </c>
      <c r="J2533" t="str">
        <f t="shared" si="139"/>
        <v>Scope 3Waste disposalConstructionAsphaltOpen-looptonnes</v>
      </c>
      <c r="K2533" t="s">
        <v>145</v>
      </c>
      <c r="L2533" s="125">
        <v>0.98914159999999995</v>
      </c>
      <c r="M2533" t="s">
        <v>1514</v>
      </c>
      <c r="N2533" t="s">
        <v>1509</v>
      </c>
      <c r="O2533">
        <v>2021</v>
      </c>
    </row>
    <row r="2534" spans="1:15" hidden="1">
      <c r="A2534" t="s">
        <v>497</v>
      </c>
      <c r="B2534" t="s">
        <v>4</v>
      </c>
      <c r="C2534" t="s">
        <v>454</v>
      </c>
      <c r="D2534" t="s">
        <v>145</v>
      </c>
      <c r="F2534" t="s">
        <v>1502</v>
      </c>
      <c r="G2534" t="s">
        <v>11</v>
      </c>
      <c r="H2534" t="s">
        <v>11</v>
      </c>
      <c r="I2534" t="s">
        <v>573</v>
      </c>
      <c r="J2534" t="str">
        <f t="shared" si="139"/>
        <v>Scope 3Waste disposalConstructionAsphaltClosed-looptonnes</v>
      </c>
      <c r="K2534" t="s">
        <v>145</v>
      </c>
      <c r="L2534" s="125">
        <v>0.98914159999999995</v>
      </c>
      <c r="M2534" t="s">
        <v>1514</v>
      </c>
      <c r="N2534" t="s">
        <v>1509</v>
      </c>
      <c r="O2534">
        <v>2021</v>
      </c>
    </row>
    <row r="2535" spans="1:15" hidden="1">
      <c r="A2535" t="s">
        <v>497</v>
      </c>
      <c r="B2535" t="s">
        <v>4</v>
      </c>
      <c r="C2535" t="s">
        <v>454</v>
      </c>
      <c r="D2535" t="s">
        <v>145</v>
      </c>
      <c r="F2535" t="s">
        <v>1503</v>
      </c>
      <c r="G2535" t="s">
        <v>11</v>
      </c>
      <c r="H2535" t="s">
        <v>11</v>
      </c>
      <c r="I2535" t="s">
        <v>573</v>
      </c>
      <c r="J2535" t="str">
        <f t="shared" si="139"/>
        <v>Scope 3Waste disposalConstructionAsphaltCombustiontonnes</v>
      </c>
      <c r="K2535" t="s">
        <v>145</v>
      </c>
      <c r="L2535" s="125"/>
      <c r="M2535" t="s">
        <v>1514</v>
      </c>
      <c r="N2535" t="s">
        <v>1509</v>
      </c>
      <c r="O2535">
        <v>2021</v>
      </c>
    </row>
    <row r="2536" spans="1:15" hidden="1">
      <c r="A2536" t="s">
        <v>497</v>
      </c>
      <c r="B2536" t="s">
        <v>4</v>
      </c>
      <c r="C2536" t="s">
        <v>454</v>
      </c>
      <c r="D2536" t="s">
        <v>145</v>
      </c>
      <c r="F2536" t="s">
        <v>1504</v>
      </c>
      <c r="G2536" t="s">
        <v>11</v>
      </c>
      <c r="H2536" t="s">
        <v>11</v>
      </c>
      <c r="I2536" t="s">
        <v>573</v>
      </c>
      <c r="J2536" t="str">
        <f t="shared" si="139"/>
        <v>Scope 3Waste disposalConstructionAsphaltCompostingtonnes</v>
      </c>
      <c r="K2536" t="s">
        <v>145</v>
      </c>
      <c r="L2536" s="125"/>
      <c r="M2536" t="s">
        <v>1514</v>
      </c>
      <c r="N2536" t="s">
        <v>1509</v>
      </c>
      <c r="O2536">
        <v>2021</v>
      </c>
    </row>
    <row r="2537" spans="1:15" hidden="1">
      <c r="A2537" t="s">
        <v>497</v>
      </c>
      <c r="B2537" t="s">
        <v>4</v>
      </c>
      <c r="C2537" t="s">
        <v>454</v>
      </c>
      <c r="D2537" t="s">
        <v>145</v>
      </c>
      <c r="F2537" t="s">
        <v>1505</v>
      </c>
      <c r="G2537" t="s">
        <v>11</v>
      </c>
      <c r="H2537" t="s">
        <v>11</v>
      </c>
      <c r="I2537" t="s">
        <v>573</v>
      </c>
      <c r="J2537" t="str">
        <f t="shared" si="139"/>
        <v>Scope 3Waste disposalConstructionAsphaltLandfilltonnes</v>
      </c>
      <c r="K2537" t="s">
        <v>145</v>
      </c>
      <c r="L2537" s="125">
        <v>1.2393136</v>
      </c>
      <c r="M2537" t="s">
        <v>1514</v>
      </c>
      <c r="N2537" t="s">
        <v>1509</v>
      </c>
      <c r="O2537">
        <v>2021</v>
      </c>
    </row>
    <row r="2538" spans="1:15" hidden="1">
      <c r="A2538" t="s">
        <v>497</v>
      </c>
      <c r="B2538" t="s">
        <v>4</v>
      </c>
      <c r="C2538" t="s">
        <v>454</v>
      </c>
      <c r="D2538" t="s">
        <v>148</v>
      </c>
      <c r="F2538" t="s">
        <v>1500</v>
      </c>
      <c r="G2538" t="s">
        <v>11</v>
      </c>
      <c r="H2538" t="s">
        <v>11</v>
      </c>
      <c r="I2538" t="s">
        <v>573</v>
      </c>
      <c r="J2538" t="str">
        <f t="shared" si="139"/>
        <v>Scope 3Waste disposalConstructionBricksRe-usetonnes</v>
      </c>
      <c r="K2538" t="s">
        <v>148</v>
      </c>
      <c r="L2538" s="125"/>
      <c r="M2538" t="s">
        <v>1514</v>
      </c>
      <c r="N2538" t="s">
        <v>1509</v>
      </c>
      <c r="O2538">
        <v>2021</v>
      </c>
    </row>
    <row r="2539" spans="1:15" hidden="1">
      <c r="A2539" t="s">
        <v>497</v>
      </c>
      <c r="B2539" t="s">
        <v>4</v>
      </c>
      <c r="C2539" t="s">
        <v>454</v>
      </c>
      <c r="D2539" t="s">
        <v>148</v>
      </c>
      <c r="F2539" t="s">
        <v>1501</v>
      </c>
      <c r="G2539" t="s">
        <v>11</v>
      </c>
      <c r="H2539" t="s">
        <v>11</v>
      </c>
      <c r="I2539" t="s">
        <v>573</v>
      </c>
      <c r="J2539" t="str">
        <f t="shared" si="139"/>
        <v>Scope 3Waste disposalConstructionBricksOpen-looptonnes</v>
      </c>
      <c r="K2539" t="s">
        <v>148</v>
      </c>
      <c r="L2539" s="125">
        <v>0.98914159999999995</v>
      </c>
      <c r="M2539" t="s">
        <v>1514</v>
      </c>
      <c r="N2539" t="s">
        <v>1509</v>
      </c>
      <c r="O2539">
        <v>2021</v>
      </c>
    </row>
    <row r="2540" spans="1:15" hidden="1">
      <c r="A2540" t="s">
        <v>497</v>
      </c>
      <c r="B2540" t="s">
        <v>4</v>
      </c>
      <c r="C2540" t="s">
        <v>454</v>
      </c>
      <c r="D2540" t="s">
        <v>148</v>
      </c>
      <c r="F2540" t="s">
        <v>1502</v>
      </c>
      <c r="G2540" t="s">
        <v>11</v>
      </c>
      <c r="H2540" t="s">
        <v>11</v>
      </c>
      <c r="I2540" t="s">
        <v>573</v>
      </c>
      <c r="J2540" t="str">
        <f t="shared" si="139"/>
        <v>Scope 3Waste disposalConstructionBricksClosed-looptonnes</v>
      </c>
      <c r="K2540" t="s">
        <v>148</v>
      </c>
      <c r="L2540" s="125"/>
      <c r="M2540" t="s">
        <v>1514</v>
      </c>
      <c r="N2540" t="s">
        <v>1509</v>
      </c>
      <c r="O2540">
        <v>2021</v>
      </c>
    </row>
    <row r="2541" spans="1:15" hidden="1">
      <c r="A2541" t="s">
        <v>497</v>
      </c>
      <c r="B2541" t="s">
        <v>4</v>
      </c>
      <c r="C2541" t="s">
        <v>454</v>
      </c>
      <c r="D2541" t="s">
        <v>148</v>
      </c>
      <c r="F2541" t="s">
        <v>1503</v>
      </c>
      <c r="G2541" t="s">
        <v>11</v>
      </c>
      <c r="H2541" t="s">
        <v>11</v>
      </c>
      <c r="I2541" t="s">
        <v>573</v>
      </c>
      <c r="J2541" t="str">
        <f t="shared" si="139"/>
        <v>Scope 3Waste disposalConstructionBricksCombustiontonnes</v>
      </c>
      <c r="K2541" t="s">
        <v>148</v>
      </c>
      <c r="L2541" s="125"/>
      <c r="M2541" t="s">
        <v>1514</v>
      </c>
      <c r="N2541" t="s">
        <v>1509</v>
      </c>
      <c r="O2541">
        <v>2021</v>
      </c>
    </row>
    <row r="2542" spans="1:15" hidden="1">
      <c r="A2542" t="s">
        <v>497</v>
      </c>
      <c r="B2542" t="s">
        <v>4</v>
      </c>
      <c r="C2542" t="s">
        <v>454</v>
      </c>
      <c r="D2542" t="s">
        <v>148</v>
      </c>
      <c r="F2542" t="s">
        <v>1504</v>
      </c>
      <c r="G2542" t="s">
        <v>11</v>
      </c>
      <c r="H2542" t="s">
        <v>11</v>
      </c>
      <c r="I2542" t="s">
        <v>573</v>
      </c>
      <c r="J2542" t="str">
        <f t="shared" si="139"/>
        <v>Scope 3Waste disposalConstructionBricksCompostingtonnes</v>
      </c>
      <c r="K2542" t="s">
        <v>148</v>
      </c>
      <c r="L2542" s="125"/>
      <c r="M2542" t="s">
        <v>1514</v>
      </c>
      <c r="N2542" t="s">
        <v>1509</v>
      </c>
      <c r="O2542">
        <v>2021</v>
      </c>
    </row>
    <row r="2543" spans="1:15" hidden="1">
      <c r="A2543" t="s">
        <v>497</v>
      </c>
      <c r="B2543" t="s">
        <v>4</v>
      </c>
      <c r="C2543" t="s">
        <v>454</v>
      </c>
      <c r="D2543" t="s">
        <v>148</v>
      </c>
      <c r="F2543" t="s">
        <v>1505</v>
      </c>
      <c r="G2543" t="s">
        <v>11</v>
      </c>
      <c r="H2543" t="s">
        <v>11</v>
      </c>
      <c r="I2543" t="s">
        <v>573</v>
      </c>
      <c r="J2543" t="str">
        <f t="shared" si="139"/>
        <v>Scope 3Waste disposalConstructionBricksLandfilltonnes</v>
      </c>
      <c r="K2543" t="s">
        <v>148</v>
      </c>
      <c r="L2543" s="125">
        <v>1.2393136</v>
      </c>
      <c r="M2543" t="s">
        <v>1514</v>
      </c>
      <c r="N2543" t="s">
        <v>1509</v>
      </c>
      <c r="O2543">
        <v>2021</v>
      </c>
    </row>
    <row r="2544" spans="1:15" hidden="1">
      <c r="A2544" t="s">
        <v>497</v>
      </c>
      <c r="B2544" t="s">
        <v>4</v>
      </c>
      <c r="C2544" t="s">
        <v>454</v>
      </c>
      <c r="D2544" t="s">
        <v>151</v>
      </c>
      <c r="F2544" t="s">
        <v>1500</v>
      </c>
      <c r="G2544" t="s">
        <v>11</v>
      </c>
      <c r="H2544" t="s">
        <v>11</v>
      </c>
      <c r="I2544" t="s">
        <v>573</v>
      </c>
      <c r="J2544" t="str">
        <f t="shared" si="139"/>
        <v>Scope 3Waste disposalConstructionConcreteRe-usetonnes</v>
      </c>
      <c r="K2544" t="s">
        <v>151</v>
      </c>
      <c r="L2544" s="125"/>
      <c r="M2544" t="s">
        <v>1514</v>
      </c>
      <c r="N2544" t="s">
        <v>1509</v>
      </c>
      <c r="O2544">
        <v>2021</v>
      </c>
    </row>
    <row r="2545" spans="1:15" hidden="1">
      <c r="A2545" t="s">
        <v>497</v>
      </c>
      <c r="B2545" t="s">
        <v>4</v>
      </c>
      <c r="C2545" t="s">
        <v>454</v>
      </c>
      <c r="D2545" t="s">
        <v>151</v>
      </c>
      <c r="F2545" t="s">
        <v>1501</v>
      </c>
      <c r="G2545" t="s">
        <v>11</v>
      </c>
      <c r="H2545" t="s">
        <v>11</v>
      </c>
      <c r="I2545" t="s">
        <v>573</v>
      </c>
      <c r="J2545" t="str">
        <f t="shared" si="139"/>
        <v>Scope 3Waste disposalConstructionConcreteOpen-looptonnes</v>
      </c>
      <c r="K2545" t="s">
        <v>151</v>
      </c>
      <c r="L2545" s="125">
        <v>0.98914159999999995</v>
      </c>
      <c r="M2545" t="s">
        <v>1514</v>
      </c>
      <c r="N2545" t="s">
        <v>1509</v>
      </c>
      <c r="O2545">
        <v>2021</v>
      </c>
    </row>
    <row r="2546" spans="1:15" hidden="1">
      <c r="A2546" t="s">
        <v>497</v>
      </c>
      <c r="B2546" t="s">
        <v>4</v>
      </c>
      <c r="C2546" t="s">
        <v>454</v>
      </c>
      <c r="D2546" t="s">
        <v>151</v>
      </c>
      <c r="F2546" t="s">
        <v>1502</v>
      </c>
      <c r="G2546" t="s">
        <v>11</v>
      </c>
      <c r="H2546" t="s">
        <v>11</v>
      </c>
      <c r="I2546" t="s">
        <v>573</v>
      </c>
      <c r="J2546" t="str">
        <f t="shared" si="139"/>
        <v>Scope 3Waste disposalConstructionConcreteClosed-looptonnes</v>
      </c>
      <c r="K2546" t="s">
        <v>151</v>
      </c>
      <c r="L2546" s="125">
        <v>0.98914159999999995</v>
      </c>
      <c r="M2546" t="s">
        <v>1514</v>
      </c>
      <c r="N2546" t="s">
        <v>1509</v>
      </c>
      <c r="O2546">
        <v>2021</v>
      </c>
    </row>
    <row r="2547" spans="1:15" hidden="1">
      <c r="A2547" t="s">
        <v>497</v>
      </c>
      <c r="B2547" t="s">
        <v>4</v>
      </c>
      <c r="C2547" t="s">
        <v>454</v>
      </c>
      <c r="D2547" t="s">
        <v>151</v>
      </c>
      <c r="F2547" t="s">
        <v>1503</v>
      </c>
      <c r="G2547" t="s">
        <v>11</v>
      </c>
      <c r="H2547" t="s">
        <v>11</v>
      </c>
      <c r="I2547" t="s">
        <v>573</v>
      </c>
      <c r="J2547" t="str">
        <f t="shared" si="139"/>
        <v>Scope 3Waste disposalConstructionConcreteCombustiontonnes</v>
      </c>
      <c r="K2547" t="s">
        <v>151</v>
      </c>
      <c r="L2547" s="125"/>
      <c r="M2547" t="s">
        <v>1514</v>
      </c>
      <c r="N2547" t="s">
        <v>1509</v>
      </c>
      <c r="O2547">
        <v>2021</v>
      </c>
    </row>
    <row r="2548" spans="1:15" hidden="1">
      <c r="A2548" t="s">
        <v>497</v>
      </c>
      <c r="B2548" t="s">
        <v>4</v>
      </c>
      <c r="C2548" t="s">
        <v>454</v>
      </c>
      <c r="D2548" t="s">
        <v>151</v>
      </c>
      <c r="F2548" t="s">
        <v>1504</v>
      </c>
      <c r="G2548" t="s">
        <v>11</v>
      </c>
      <c r="H2548" t="s">
        <v>11</v>
      </c>
      <c r="I2548" t="s">
        <v>573</v>
      </c>
      <c r="J2548" t="str">
        <f t="shared" si="139"/>
        <v>Scope 3Waste disposalConstructionConcreteCompostingtonnes</v>
      </c>
      <c r="K2548" t="s">
        <v>151</v>
      </c>
      <c r="L2548" s="125"/>
      <c r="M2548" t="s">
        <v>1514</v>
      </c>
      <c r="N2548" t="s">
        <v>1509</v>
      </c>
      <c r="O2548">
        <v>2021</v>
      </c>
    </row>
    <row r="2549" spans="1:15" hidden="1">
      <c r="A2549" t="s">
        <v>497</v>
      </c>
      <c r="B2549" t="s">
        <v>4</v>
      </c>
      <c r="C2549" t="s">
        <v>454</v>
      </c>
      <c r="D2549" t="s">
        <v>151</v>
      </c>
      <c r="F2549" t="s">
        <v>1505</v>
      </c>
      <c r="G2549" t="s">
        <v>11</v>
      </c>
      <c r="H2549" t="s">
        <v>11</v>
      </c>
      <c r="I2549" t="s">
        <v>573</v>
      </c>
      <c r="J2549" t="str">
        <f t="shared" si="139"/>
        <v>Scope 3Waste disposalConstructionConcreteLandfilltonnes</v>
      </c>
      <c r="K2549" t="s">
        <v>151</v>
      </c>
      <c r="L2549" s="125">
        <v>1.2393136</v>
      </c>
      <c r="M2549" t="s">
        <v>1514</v>
      </c>
      <c r="N2549" t="s">
        <v>1509</v>
      </c>
      <c r="O2549">
        <v>2021</v>
      </c>
    </row>
    <row r="2550" spans="1:15" hidden="1">
      <c r="A2550" t="s">
        <v>497</v>
      </c>
      <c r="B2550" t="s">
        <v>4</v>
      </c>
      <c r="C2550" t="s">
        <v>454</v>
      </c>
      <c r="D2550" t="s">
        <v>154</v>
      </c>
      <c r="F2550" t="s">
        <v>1500</v>
      </c>
      <c r="G2550" t="s">
        <v>11</v>
      </c>
      <c r="H2550" t="s">
        <v>11</v>
      </c>
      <c r="I2550" t="s">
        <v>573</v>
      </c>
      <c r="J2550" t="str">
        <f t="shared" si="139"/>
        <v>Scope 3Waste disposalConstructionInsulationRe-usetonnes</v>
      </c>
      <c r="K2550" t="s">
        <v>154</v>
      </c>
      <c r="L2550" s="125"/>
      <c r="M2550" t="s">
        <v>1514</v>
      </c>
      <c r="N2550" t="s">
        <v>1509</v>
      </c>
      <c r="O2550">
        <v>2021</v>
      </c>
    </row>
    <row r="2551" spans="1:15" hidden="1">
      <c r="A2551" t="s">
        <v>497</v>
      </c>
      <c r="B2551" t="s">
        <v>4</v>
      </c>
      <c r="C2551" t="s">
        <v>454</v>
      </c>
      <c r="D2551" t="s">
        <v>154</v>
      </c>
      <c r="F2551" t="s">
        <v>1501</v>
      </c>
      <c r="G2551" t="s">
        <v>11</v>
      </c>
      <c r="H2551" t="s">
        <v>11</v>
      </c>
      <c r="I2551" t="s">
        <v>573</v>
      </c>
      <c r="J2551" t="str">
        <f t="shared" si="139"/>
        <v>Scope 3Waste disposalConstructionInsulationOpen-looptonnes</v>
      </c>
      <c r="K2551" t="s">
        <v>154</v>
      </c>
      <c r="L2551" s="125"/>
      <c r="M2551" t="s">
        <v>1514</v>
      </c>
      <c r="N2551" t="s">
        <v>1509</v>
      </c>
      <c r="O2551">
        <v>2021</v>
      </c>
    </row>
    <row r="2552" spans="1:15" hidden="1">
      <c r="A2552" t="s">
        <v>497</v>
      </c>
      <c r="B2552" t="s">
        <v>4</v>
      </c>
      <c r="C2552" t="s">
        <v>454</v>
      </c>
      <c r="D2552" t="s">
        <v>154</v>
      </c>
      <c r="F2552" t="s">
        <v>1502</v>
      </c>
      <c r="G2552" t="s">
        <v>11</v>
      </c>
      <c r="H2552" t="s">
        <v>11</v>
      </c>
      <c r="I2552" t="s">
        <v>573</v>
      </c>
      <c r="J2552" t="str">
        <f t="shared" si="139"/>
        <v>Scope 3Waste disposalConstructionInsulationClosed-looptonnes</v>
      </c>
      <c r="K2552" t="s">
        <v>154</v>
      </c>
      <c r="L2552" s="125">
        <v>0.98914159999999995</v>
      </c>
      <c r="M2552" t="s">
        <v>1514</v>
      </c>
      <c r="N2552" t="s">
        <v>1509</v>
      </c>
      <c r="O2552">
        <v>2021</v>
      </c>
    </row>
    <row r="2553" spans="1:15" hidden="1">
      <c r="A2553" t="s">
        <v>497</v>
      </c>
      <c r="B2553" t="s">
        <v>4</v>
      </c>
      <c r="C2553" t="s">
        <v>454</v>
      </c>
      <c r="D2553" t="s">
        <v>154</v>
      </c>
      <c r="F2553" t="s">
        <v>1503</v>
      </c>
      <c r="G2553" t="s">
        <v>11</v>
      </c>
      <c r="H2553" t="s">
        <v>11</v>
      </c>
      <c r="I2553" t="s">
        <v>573</v>
      </c>
      <c r="J2553" t="str">
        <f t="shared" si="139"/>
        <v>Scope 3Waste disposalConstructionInsulationCombustiontonnes</v>
      </c>
      <c r="K2553" t="s">
        <v>154</v>
      </c>
      <c r="L2553" s="125"/>
      <c r="M2553" t="s">
        <v>1514</v>
      </c>
      <c r="N2553" t="s">
        <v>1509</v>
      </c>
      <c r="O2553">
        <v>2021</v>
      </c>
    </row>
    <row r="2554" spans="1:15" hidden="1">
      <c r="A2554" t="s">
        <v>497</v>
      </c>
      <c r="B2554" t="s">
        <v>4</v>
      </c>
      <c r="C2554" t="s">
        <v>454</v>
      </c>
      <c r="D2554" t="s">
        <v>154</v>
      </c>
      <c r="F2554" t="s">
        <v>1504</v>
      </c>
      <c r="G2554" t="s">
        <v>11</v>
      </c>
      <c r="H2554" t="s">
        <v>11</v>
      </c>
      <c r="I2554" t="s">
        <v>573</v>
      </c>
      <c r="J2554" t="str">
        <f t="shared" si="139"/>
        <v>Scope 3Waste disposalConstructionInsulationCompostingtonnes</v>
      </c>
      <c r="K2554" t="s">
        <v>154</v>
      </c>
      <c r="L2554" s="125"/>
      <c r="M2554" t="s">
        <v>1514</v>
      </c>
      <c r="N2554" t="s">
        <v>1509</v>
      </c>
      <c r="O2554">
        <v>2021</v>
      </c>
    </row>
    <row r="2555" spans="1:15" hidden="1">
      <c r="A2555" t="s">
        <v>497</v>
      </c>
      <c r="B2555" t="s">
        <v>4</v>
      </c>
      <c r="C2555" t="s">
        <v>454</v>
      </c>
      <c r="D2555" t="s">
        <v>154</v>
      </c>
      <c r="F2555" t="s">
        <v>1505</v>
      </c>
      <c r="G2555" t="s">
        <v>11</v>
      </c>
      <c r="H2555" t="s">
        <v>11</v>
      </c>
      <c r="I2555" t="s">
        <v>573</v>
      </c>
      <c r="J2555" t="str">
        <f t="shared" si="139"/>
        <v>Scope 3Waste disposalConstructionInsulationLandfilltonnes</v>
      </c>
      <c r="K2555" t="s">
        <v>154</v>
      </c>
      <c r="L2555" s="125">
        <v>1.2393136</v>
      </c>
      <c r="M2555" t="s">
        <v>1514</v>
      </c>
      <c r="N2555" t="s">
        <v>1509</v>
      </c>
      <c r="O2555">
        <v>2021</v>
      </c>
    </row>
    <row r="2556" spans="1:15" hidden="1">
      <c r="A2556" t="s">
        <v>497</v>
      </c>
      <c r="B2556" t="s">
        <v>4</v>
      </c>
      <c r="C2556" t="s">
        <v>454</v>
      </c>
      <c r="D2556" t="s">
        <v>159</v>
      </c>
      <c r="F2556" t="s">
        <v>1500</v>
      </c>
      <c r="G2556" t="s">
        <v>11</v>
      </c>
      <c r="H2556" t="s">
        <v>11</v>
      </c>
      <c r="I2556" t="s">
        <v>573</v>
      </c>
      <c r="J2556" t="str">
        <f t="shared" si="139"/>
        <v>Scope 3Waste disposalConstructionMetalsRe-usetonnes</v>
      </c>
      <c r="K2556" t="s">
        <v>159</v>
      </c>
      <c r="L2556" s="125"/>
      <c r="M2556" t="s">
        <v>1514</v>
      </c>
      <c r="N2556" t="s">
        <v>1509</v>
      </c>
      <c r="O2556">
        <v>2021</v>
      </c>
    </row>
    <row r="2557" spans="1:15" hidden="1">
      <c r="A2557" t="s">
        <v>497</v>
      </c>
      <c r="B2557" t="s">
        <v>4</v>
      </c>
      <c r="C2557" t="s">
        <v>454</v>
      </c>
      <c r="D2557" t="s">
        <v>159</v>
      </c>
      <c r="F2557" t="s">
        <v>1501</v>
      </c>
      <c r="G2557" t="s">
        <v>11</v>
      </c>
      <c r="H2557" t="s">
        <v>11</v>
      </c>
      <c r="I2557" t="s">
        <v>573</v>
      </c>
      <c r="J2557" t="str">
        <f t="shared" si="139"/>
        <v>Scope 3Waste disposalConstructionMetalsOpen-looptonnes</v>
      </c>
      <c r="K2557" t="s">
        <v>159</v>
      </c>
      <c r="L2557" s="125"/>
      <c r="M2557" t="s">
        <v>1514</v>
      </c>
      <c r="N2557" t="s">
        <v>1509</v>
      </c>
      <c r="O2557">
        <v>2021</v>
      </c>
    </row>
    <row r="2558" spans="1:15" hidden="1">
      <c r="A2558" t="s">
        <v>497</v>
      </c>
      <c r="B2558" t="s">
        <v>4</v>
      </c>
      <c r="C2558" t="s">
        <v>454</v>
      </c>
      <c r="D2558" t="s">
        <v>159</v>
      </c>
      <c r="F2558" t="s">
        <v>1502</v>
      </c>
      <c r="G2558" t="s">
        <v>11</v>
      </c>
      <c r="H2558" t="s">
        <v>11</v>
      </c>
      <c r="I2558" t="s">
        <v>573</v>
      </c>
      <c r="J2558" t="str">
        <f t="shared" si="139"/>
        <v>Scope 3Waste disposalConstructionMetalsClosed-looptonnes</v>
      </c>
      <c r="K2558" t="s">
        <v>159</v>
      </c>
      <c r="L2558" s="125">
        <v>0.98914159999999995</v>
      </c>
      <c r="M2558" t="s">
        <v>1514</v>
      </c>
      <c r="N2558" t="s">
        <v>1509</v>
      </c>
      <c r="O2558">
        <v>2021</v>
      </c>
    </row>
    <row r="2559" spans="1:15" hidden="1">
      <c r="A2559" t="s">
        <v>497</v>
      </c>
      <c r="B2559" t="s">
        <v>4</v>
      </c>
      <c r="C2559" t="s">
        <v>454</v>
      </c>
      <c r="D2559" t="s">
        <v>159</v>
      </c>
      <c r="F2559" t="s">
        <v>1503</v>
      </c>
      <c r="G2559" t="s">
        <v>11</v>
      </c>
      <c r="H2559" t="s">
        <v>11</v>
      </c>
      <c r="I2559" t="s">
        <v>573</v>
      </c>
      <c r="J2559" t="str">
        <f t="shared" si="139"/>
        <v>Scope 3Waste disposalConstructionMetalsCombustiontonnes</v>
      </c>
      <c r="K2559" t="s">
        <v>159</v>
      </c>
      <c r="L2559" s="125"/>
      <c r="M2559" t="s">
        <v>1514</v>
      </c>
      <c r="N2559" t="s">
        <v>1509</v>
      </c>
      <c r="O2559">
        <v>2021</v>
      </c>
    </row>
    <row r="2560" spans="1:15" hidden="1">
      <c r="A2560" t="s">
        <v>497</v>
      </c>
      <c r="B2560" t="s">
        <v>4</v>
      </c>
      <c r="C2560" t="s">
        <v>454</v>
      </c>
      <c r="D2560" t="s">
        <v>159</v>
      </c>
      <c r="F2560" t="s">
        <v>1504</v>
      </c>
      <c r="G2560" t="s">
        <v>11</v>
      </c>
      <c r="H2560" t="s">
        <v>11</v>
      </c>
      <c r="I2560" t="s">
        <v>573</v>
      </c>
      <c r="J2560" t="str">
        <f t="shared" si="139"/>
        <v>Scope 3Waste disposalConstructionMetalsCompostingtonnes</v>
      </c>
      <c r="K2560" t="s">
        <v>159</v>
      </c>
      <c r="L2560" s="125"/>
      <c r="M2560" t="s">
        <v>1514</v>
      </c>
      <c r="N2560" t="s">
        <v>1509</v>
      </c>
      <c r="O2560">
        <v>2021</v>
      </c>
    </row>
    <row r="2561" spans="1:15" hidden="1">
      <c r="A2561" t="s">
        <v>497</v>
      </c>
      <c r="B2561" t="s">
        <v>4</v>
      </c>
      <c r="C2561" t="s">
        <v>454</v>
      </c>
      <c r="D2561" t="s">
        <v>159</v>
      </c>
      <c r="F2561" t="s">
        <v>1505</v>
      </c>
      <c r="G2561" t="s">
        <v>11</v>
      </c>
      <c r="H2561" t="s">
        <v>11</v>
      </c>
      <c r="I2561" t="s">
        <v>573</v>
      </c>
      <c r="J2561" t="str">
        <f t="shared" si="139"/>
        <v>Scope 3Waste disposalConstructionMetalsLandfilltonnes</v>
      </c>
      <c r="K2561" t="s">
        <v>159</v>
      </c>
      <c r="L2561" s="125">
        <v>1.2643491</v>
      </c>
      <c r="M2561" t="s">
        <v>1514</v>
      </c>
      <c r="N2561" t="s">
        <v>1509</v>
      </c>
      <c r="O2561">
        <v>2021</v>
      </c>
    </row>
    <row r="2562" spans="1:15" hidden="1">
      <c r="A2562" t="s">
        <v>497</v>
      </c>
      <c r="B2562" t="s">
        <v>4</v>
      </c>
      <c r="C2562" t="s">
        <v>454</v>
      </c>
      <c r="D2562" t="s">
        <v>177</v>
      </c>
      <c r="F2562" t="s">
        <v>1500</v>
      </c>
      <c r="G2562" t="s">
        <v>11</v>
      </c>
      <c r="H2562" t="s">
        <v>11</v>
      </c>
      <c r="I2562" t="s">
        <v>573</v>
      </c>
      <c r="J2562" t="str">
        <f t="shared" si="139"/>
        <v>Scope 3Waste disposalConstructionSoilsRe-usetonnes</v>
      </c>
      <c r="K2562" t="s">
        <v>177</v>
      </c>
      <c r="L2562" s="125"/>
      <c r="M2562" t="s">
        <v>1514</v>
      </c>
      <c r="N2562" t="s">
        <v>1509</v>
      </c>
      <c r="O2562">
        <v>2021</v>
      </c>
    </row>
    <row r="2563" spans="1:15" hidden="1">
      <c r="A2563" t="s">
        <v>497</v>
      </c>
      <c r="B2563" t="s">
        <v>4</v>
      </c>
      <c r="C2563" t="s">
        <v>454</v>
      </c>
      <c r="D2563" t="s">
        <v>177</v>
      </c>
      <c r="F2563" t="s">
        <v>1501</v>
      </c>
      <c r="G2563" t="s">
        <v>11</v>
      </c>
      <c r="H2563" t="s">
        <v>11</v>
      </c>
      <c r="I2563" t="s">
        <v>573</v>
      </c>
      <c r="J2563" t="str">
        <f t="shared" ref="J2563:J2626" si="140">CONCATENATE(A2563,B2563,C2563,D2563,E2563,F2563,G2563)</f>
        <v>Scope 3Waste disposalConstructionSoilsOpen-looptonnes</v>
      </c>
      <c r="K2563" t="s">
        <v>177</v>
      </c>
      <c r="L2563" s="125"/>
      <c r="M2563" t="s">
        <v>1514</v>
      </c>
      <c r="N2563" t="s">
        <v>1509</v>
      </c>
      <c r="O2563">
        <v>2021</v>
      </c>
    </row>
    <row r="2564" spans="1:15" hidden="1">
      <c r="A2564" t="s">
        <v>497</v>
      </c>
      <c r="B2564" t="s">
        <v>4</v>
      </c>
      <c r="C2564" t="s">
        <v>454</v>
      </c>
      <c r="D2564" t="s">
        <v>177</v>
      </c>
      <c r="F2564" t="s">
        <v>1502</v>
      </c>
      <c r="G2564" t="s">
        <v>11</v>
      </c>
      <c r="H2564" t="s">
        <v>11</v>
      </c>
      <c r="I2564" t="s">
        <v>573</v>
      </c>
      <c r="J2564" t="str">
        <f t="shared" si="140"/>
        <v>Scope 3Waste disposalConstructionSoilsClosed-looptonnes</v>
      </c>
      <c r="K2564" t="s">
        <v>177</v>
      </c>
      <c r="L2564" s="125">
        <v>0.98914159999999995</v>
      </c>
      <c r="M2564" t="s">
        <v>1514</v>
      </c>
      <c r="N2564" t="s">
        <v>1509</v>
      </c>
      <c r="O2564">
        <v>2021</v>
      </c>
    </row>
    <row r="2565" spans="1:15" hidden="1">
      <c r="A2565" t="s">
        <v>497</v>
      </c>
      <c r="B2565" t="s">
        <v>4</v>
      </c>
      <c r="C2565" t="s">
        <v>454</v>
      </c>
      <c r="D2565" t="s">
        <v>177</v>
      </c>
      <c r="F2565" t="s">
        <v>1503</v>
      </c>
      <c r="G2565" t="s">
        <v>11</v>
      </c>
      <c r="H2565" t="s">
        <v>11</v>
      </c>
      <c r="I2565" t="s">
        <v>573</v>
      </c>
      <c r="J2565" t="str">
        <f t="shared" si="140"/>
        <v>Scope 3Waste disposalConstructionSoilsCombustiontonnes</v>
      </c>
      <c r="K2565" t="s">
        <v>177</v>
      </c>
      <c r="L2565" s="125"/>
      <c r="M2565" t="s">
        <v>1514</v>
      </c>
      <c r="N2565" t="s">
        <v>1509</v>
      </c>
      <c r="O2565">
        <v>2021</v>
      </c>
    </row>
    <row r="2566" spans="1:15" hidden="1">
      <c r="A2566" t="s">
        <v>497</v>
      </c>
      <c r="B2566" t="s">
        <v>4</v>
      </c>
      <c r="C2566" t="s">
        <v>454</v>
      </c>
      <c r="D2566" t="s">
        <v>177</v>
      </c>
      <c r="F2566" t="s">
        <v>1504</v>
      </c>
      <c r="G2566" t="s">
        <v>11</v>
      </c>
      <c r="H2566" t="s">
        <v>11</v>
      </c>
      <c r="I2566" t="s">
        <v>573</v>
      </c>
      <c r="J2566" t="str">
        <f t="shared" si="140"/>
        <v>Scope 3Waste disposalConstructionSoilsCompostingtonnes</v>
      </c>
      <c r="K2566" t="s">
        <v>177</v>
      </c>
      <c r="L2566" s="125"/>
      <c r="M2566" t="s">
        <v>1514</v>
      </c>
      <c r="N2566" t="s">
        <v>1509</v>
      </c>
      <c r="O2566">
        <v>2021</v>
      </c>
    </row>
    <row r="2567" spans="1:15" hidden="1">
      <c r="A2567" t="s">
        <v>497</v>
      </c>
      <c r="B2567" t="s">
        <v>4</v>
      </c>
      <c r="C2567" t="s">
        <v>454</v>
      </c>
      <c r="D2567" t="s">
        <v>177</v>
      </c>
      <c r="F2567" t="s">
        <v>1505</v>
      </c>
      <c r="G2567" t="s">
        <v>11</v>
      </c>
      <c r="H2567" t="s">
        <v>11</v>
      </c>
      <c r="I2567" t="s">
        <v>573</v>
      </c>
      <c r="J2567" t="str">
        <f t="shared" si="140"/>
        <v>Scope 3Waste disposalConstructionSoilsLandfilltonnes</v>
      </c>
      <c r="K2567" t="s">
        <v>177</v>
      </c>
      <c r="L2567" s="125">
        <v>17.582694949286356</v>
      </c>
      <c r="M2567" t="s">
        <v>1514</v>
      </c>
      <c r="N2567" t="s">
        <v>1509</v>
      </c>
      <c r="O2567">
        <v>2021</v>
      </c>
    </row>
    <row r="2568" spans="1:15" hidden="1">
      <c r="A2568" t="s">
        <v>497</v>
      </c>
      <c r="B2568" t="s">
        <v>4</v>
      </c>
      <c r="C2568" t="s">
        <v>454</v>
      </c>
      <c r="D2568" t="s">
        <v>160</v>
      </c>
      <c r="F2568" t="s">
        <v>1500</v>
      </c>
      <c r="G2568" t="s">
        <v>11</v>
      </c>
      <c r="H2568" t="s">
        <v>11</v>
      </c>
      <c r="I2568" t="s">
        <v>573</v>
      </c>
      <c r="J2568" t="str">
        <f t="shared" si="140"/>
        <v>Scope 3Waste disposalConstructionMineral oilRe-usetonnes</v>
      </c>
      <c r="K2568" t="s">
        <v>160</v>
      </c>
      <c r="L2568" s="125"/>
      <c r="M2568" t="s">
        <v>1514</v>
      </c>
      <c r="N2568" t="s">
        <v>1509</v>
      </c>
      <c r="O2568">
        <v>2021</v>
      </c>
    </row>
    <row r="2569" spans="1:15" hidden="1">
      <c r="A2569" t="s">
        <v>497</v>
      </c>
      <c r="B2569" t="s">
        <v>4</v>
      </c>
      <c r="C2569" t="s">
        <v>454</v>
      </c>
      <c r="D2569" t="s">
        <v>160</v>
      </c>
      <c r="F2569" t="s">
        <v>1501</v>
      </c>
      <c r="G2569" t="s">
        <v>11</v>
      </c>
      <c r="H2569" t="s">
        <v>11</v>
      </c>
      <c r="I2569" t="s">
        <v>573</v>
      </c>
      <c r="J2569" t="str">
        <f t="shared" si="140"/>
        <v>Scope 3Waste disposalConstructionMineral oilOpen-looptonnes</v>
      </c>
      <c r="K2569" t="s">
        <v>160</v>
      </c>
      <c r="L2569" s="125"/>
      <c r="M2569" t="s">
        <v>1514</v>
      </c>
      <c r="N2569" t="s">
        <v>1509</v>
      </c>
      <c r="O2569">
        <v>2021</v>
      </c>
    </row>
    <row r="2570" spans="1:15" hidden="1">
      <c r="A2570" t="s">
        <v>497</v>
      </c>
      <c r="B2570" t="s">
        <v>4</v>
      </c>
      <c r="C2570" t="s">
        <v>454</v>
      </c>
      <c r="D2570" t="s">
        <v>160</v>
      </c>
      <c r="F2570" t="s">
        <v>1502</v>
      </c>
      <c r="G2570" t="s">
        <v>11</v>
      </c>
      <c r="H2570" t="s">
        <v>11</v>
      </c>
      <c r="I2570" t="s">
        <v>573</v>
      </c>
      <c r="J2570" t="str">
        <f t="shared" si="140"/>
        <v>Scope 3Waste disposalConstructionMineral oilClosed-looptonnes</v>
      </c>
      <c r="K2570" t="s">
        <v>160</v>
      </c>
      <c r="L2570" s="125">
        <v>21.293565891472866</v>
      </c>
      <c r="M2570" t="s">
        <v>1514</v>
      </c>
      <c r="N2570" t="s">
        <v>1509</v>
      </c>
      <c r="O2570">
        <v>2021</v>
      </c>
    </row>
    <row r="2571" spans="1:15" hidden="1">
      <c r="A2571" t="s">
        <v>497</v>
      </c>
      <c r="B2571" t="s">
        <v>4</v>
      </c>
      <c r="C2571" t="s">
        <v>454</v>
      </c>
      <c r="D2571" t="s">
        <v>160</v>
      </c>
      <c r="F2571" t="s">
        <v>1503</v>
      </c>
      <c r="G2571" t="s">
        <v>11</v>
      </c>
      <c r="H2571" t="s">
        <v>11</v>
      </c>
      <c r="I2571" t="s">
        <v>573</v>
      </c>
      <c r="J2571" t="str">
        <f t="shared" si="140"/>
        <v>Scope 3Waste disposalConstructionMineral oilCombustiontonnes</v>
      </c>
      <c r="K2571" t="s">
        <v>160</v>
      </c>
      <c r="L2571" s="125">
        <v>21.293565891472866</v>
      </c>
      <c r="M2571" t="s">
        <v>1514</v>
      </c>
      <c r="N2571" t="s">
        <v>1509</v>
      </c>
      <c r="O2571">
        <v>2021</v>
      </c>
    </row>
    <row r="2572" spans="1:15" hidden="1">
      <c r="A2572" t="s">
        <v>497</v>
      </c>
      <c r="B2572" t="s">
        <v>4</v>
      </c>
      <c r="C2572" t="s">
        <v>454</v>
      </c>
      <c r="D2572" t="s">
        <v>160</v>
      </c>
      <c r="F2572" t="s">
        <v>1504</v>
      </c>
      <c r="G2572" t="s">
        <v>11</v>
      </c>
      <c r="H2572" t="s">
        <v>11</v>
      </c>
      <c r="I2572" t="s">
        <v>573</v>
      </c>
      <c r="J2572" t="str">
        <f t="shared" si="140"/>
        <v>Scope 3Waste disposalConstructionMineral oilCompostingtonnes</v>
      </c>
      <c r="K2572" t="s">
        <v>160</v>
      </c>
      <c r="L2572" s="125"/>
      <c r="M2572" t="s">
        <v>1514</v>
      </c>
      <c r="N2572" t="s">
        <v>1509</v>
      </c>
      <c r="O2572">
        <v>2021</v>
      </c>
    </row>
    <row r="2573" spans="1:15" hidden="1">
      <c r="A2573" t="s">
        <v>497</v>
      </c>
      <c r="B2573" t="s">
        <v>4</v>
      </c>
      <c r="C2573" t="s">
        <v>454</v>
      </c>
      <c r="D2573" t="s">
        <v>160</v>
      </c>
      <c r="F2573" t="s">
        <v>1505</v>
      </c>
      <c r="G2573" t="s">
        <v>11</v>
      </c>
      <c r="H2573" t="s">
        <v>11</v>
      </c>
      <c r="I2573" t="s">
        <v>573</v>
      </c>
      <c r="J2573" t="str">
        <f t="shared" si="140"/>
        <v>Scope 3Waste disposalConstructionMineral oilLandfilltonnes</v>
      </c>
      <c r="K2573" t="s">
        <v>160</v>
      </c>
      <c r="L2573" s="125"/>
      <c r="M2573" t="s">
        <v>1514</v>
      </c>
      <c r="N2573" t="s">
        <v>1509</v>
      </c>
      <c r="O2573">
        <v>2021</v>
      </c>
    </row>
    <row r="2574" spans="1:15" hidden="1">
      <c r="A2574" t="s">
        <v>497</v>
      </c>
      <c r="B2574" t="s">
        <v>4</v>
      </c>
      <c r="C2574" t="s">
        <v>454</v>
      </c>
      <c r="D2574" t="s">
        <v>167</v>
      </c>
      <c r="F2574" t="s">
        <v>1500</v>
      </c>
      <c r="G2574" t="s">
        <v>11</v>
      </c>
      <c r="H2574" t="s">
        <v>11</v>
      </c>
      <c r="I2574" t="s">
        <v>573</v>
      </c>
      <c r="J2574" t="str">
        <f t="shared" si="140"/>
        <v>Scope 3Waste disposalConstructionPlasterboardRe-usetonnes</v>
      </c>
      <c r="K2574" t="s">
        <v>167</v>
      </c>
      <c r="L2574" s="125"/>
      <c r="M2574" t="s">
        <v>1514</v>
      </c>
      <c r="N2574" t="s">
        <v>1509</v>
      </c>
      <c r="O2574">
        <v>2021</v>
      </c>
    </row>
    <row r="2575" spans="1:15" hidden="1">
      <c r="A2575" t="s">
        <v>497</v>
      </c>
      <c r="B2575" t="s">
        <v>4</v>
      </c>
      <c r="C2575" t="s">
        <v>454</v>
      </c>
      <c r="D2575" t="s">
        <v>167</v>
      </c>
      <c r="F2575" t="s">
        <v>1501</v>
      </c>
      <c r="G2575" t="s">
        <v>11</v>
      </c>
      <c r="H2575" t="s">
        <v>11</v>
      </c>
      <c r="I2575" t="s">
        <v>573</v>
      </c>
      <c r="J2575" t="str">
        <f t="shared" si="140"/>
        <v>Scope 3Waste disposalConstructionPlasterboardOpen-looptonnes</v>
      </c>
      <c r="K2575" t="s">
        <v>167</v>
      </c>
      <c r="L2575" s="125"/>
      <c r="M2575" t="s">
        <v>1514</v>
      </c>
      <c r="N2575" t="s">
        <v>1509</v>
      </c>
      <c r="O2575">
        <v>2021</v>
      </c>
    </row>
    <row r="2576" spans="1:15" hidden="1">
      <c r="A2576" t="s">
        <v>497</v>
      </c>
      <c r="B2576" t="s">
        <v>4</v>
      </c>
      <c r="C2576" t="s">
        <v>454</v>
      </c>
      <c r="D2576" t="s">
        <v>167</v>
      </c>
      <c r="F2576" t="s">
        <v>1502</v>
      </c>
      <c r="G2576" t="s">
        <v>11</v>
      </c>
      <c r="H2576" t="s">
        <v>11</v>
      </c>
      <c r="I2576" t="s">
        <v>573</v>
      </c>
      <c r="J2576" t="str">
        <f t="shared" si="140"/>
        <v>Scope 3Waste disposalConstructionPlasterboardClosed-looptonnes</v>
      </c>
      <c r="K2576" t="s">
        <v>167</v>
      </c>
      <c r="L2576" s="125">
        <v>21.293565891472866</v>
      </c>
      <c r="M2576" t="s">
        <v>1514</v>
      </c>
      <c r="N2576" t="s">
        <v>1509</v>
      </c>
      <c r="O2576">
        <v>2021</v>
      </c>
    </row>
    <row r="2577" spans="1:15" hidden="1">
      <c r="A2577" t="s">
        <v>497</v>
      </c>
      <c r="B2577" t="s">
        <v>4</v>
      </c>
      <c r="C2577" t="s">
        <v>454</v>
      </c>
      <c r="D2577" t="s">
        <v>167</v>
      </c>
      <c r="F2577" t="s">
        <v>1503</v>
      </c>
      <c r="G2577" t="s">
        <v>11</v>
      </c>
      <c r="H2577" t="s">
        <v>11</v>
      </c>
      <c r="I2577" t="s">
        <v>573</v>
      </c>
      <c r="J2577" t="str">
        <f t="shared" si="140"/>
        <v>Scope 3Waste disposalConstructionPlasterboardCombustiontonnes</v>
      </c>
      <c r="K2577" t="s">
        <v>167</v>
      </c>
      <c r="L2577" s="125"/>
      <c r="M2577" t="s">
        <v>1514</v>
      </c>
      <c r="N2577" t="s">
        <v>1509</v>
      </c>
      <c r="O2577">
        <v>2021</v>
      </c>
    </row>
    <row r="2578" spans="1:15" hidden="1">
      <c r="A2578" t="s">
        <v>497</v>
      </c>
      <c r="B2578" t="s">
        <v>4</v>
      </c>
      <c r="C2578" t="s">
        <v>454</v>
      </c>
      <c r="D2578" t="s">
        <v>167</v>
      </c>
      <c r="F2578" t="s">
        <v>1504</v>
      </c>
      <c r="G2578" t="s">
        <v>11</v>
      </c>
      <c r="H2578" t="s">
        <v>11</v>
      </c>
      <c r="I2578" t="s">
        <v>573</v>
      </c>
      <c r="J2578" t="str">
        <f t="shared" si="140"/>
        <v>Scope 3Waste disposalConstructionPlasterboardCompostingtonnes</v>
      </c>
      <c r="K2578" t="s">
        <v>167</v>
      </c>
      <c r="L2578" s="125"/>
      <c r="M2578" t="s">
        <v>1514</v>
      </c>
      <c r="N2578" t="s">
        <v>1509</v>
      </c>
      <c r="O2578">
        <v>2021</v>
      </c>
    </row>
    <row r="2579" spans="1:15" hidden="1">
      <c r="A2579" t="s">
        <v>497</v>
      </c>
      <c r="B2579" t="s">
        <v>4</v>
      </c>
      <c r="C2579" t="s">
        <v>454</v>
      </c>
      <c r="D2579" t="s">
        <v>167</v>
      </c>
      <c r="F2579" t="s">
        <v>1505</v>
      </c>
      <c r="G2579" t="s">
        <v>11</v>
      </c>
      <c r="H2579" t="s">
        <v>11</v>
      </c>
      <c r="I2579" t="s">
        <v>573</v>
      </c>
      <c r="J2579" t="str">
        <f t="shared" si="140"/>
        <v>Scope 3Waste disposalConstructionPlasterboardLandfilltonnes</v>
      </c>
      <c r="K2579" t="s">
        <v>167</v>
      </c>
      <c r="L2579" s="125">
        <v>71.95</v>
      </c>
      <c r="M2579" t="s">
        <v>1514</v>
      </c>
      <c r="N2579" t="s">
        <v>1509</v>
      </c>
      <c r="O2579">
        <v>2021</v>
      </c>
    </row>
    <row r="2580" spans="1:15" hidden="1">
      <c r="A2580" t="s">
        <v>497</v>
      </c>
      <c r="B2580" t="s">
        <v>4</v>
      </c>
      <c r="C2580" t="s">
        <v>454</v>
      </c>
      <c r="D2580" t="s">
        <v>178</v>
      </c>
      <c r="F2580" t="s">
        <v>1500</v>
      </c>
      <c r="G2580" t="s">
        <v>11</v>
      </c>
      <c r="H2580" t="s">
        <v>11</v>
      </c>
      <c r="I2580" t="s">
        <v>573</v>
      </c>
      <c r="J2580" t="str">
        <f t="shared" si="140"/>
        <v>Scope 3Waste disposalConstructionTyresRe-usetonnes</v>
      </c>
      <c r="K2580" t="s">
        <v>178</v>
      </c>
      <c r="L2580" s="125"/>
      <c r="M2580" t="s">
        <v>1514</v>
      </c>
      <c r="N2580" t="s">
        <v>1509</v>
      </c>
      <c r="O2580">
        <v>2021</v>
      </c>
    </row>
    <row r="2581" spans="1:15" hidden="1">
      <c r="A2581" t="s">
        <v>497</v>
      </c>
      <c r="B2581" t="s">
        <v>4</v>
      </c>
      <c r="C2581" t="s">
        <v>454</v>
      </c>
      <c r="D2581" t="s">
        <v>178</v>
      </c>
      <c r="F2581" t="s">
        <v>1501</v>
      </c>
      <c r="G2581" t="s">
        <v>11</v>
      </c>
      <c r="H2581" t="s">
        <v>11</v>
      </c>
      <c r="I2581" t="s">
        <v>573</v>
      </c>
      <c r="J2581" t="str">
        <f t="shared" si="140"/>
        <v>Scope 3Waste disposalConstructionTyresOpen-looptonnes</v>
      </c>
      <c r="K2581" t="s">
        <v>178</v>
      </c>
      <c r="L2581" s="125"/>
      <c r="M2581" t="s">
        <v>1514</v>
      </c>
      <c r="N2581" t="s">
        <v>1509</v>
      </c>
      <c r="O2581">
        <v>2021</v>
      </c>
    </row>
    <row r="2582" spans="1:15" hidden="1">
      <c r="A2582" t="s">
        <v>497</v>
      </c>
      <c r="B2582" t="s">
        <v>4</v>
      </c>
      <c r="C2582" t="s">
        <v>454</v>
      </c>
      <c r="D2582" t="s">
        <v>178</v>
      </c>
      <c r="F2582" t="s">
        <v>1502</v>
      </c>
      <c r="G2582" t="s">
        <v>11</v>
      </c>
      <c r="H2582" t="s">
        <v>11</v>
      </c>
      <c r="I2582" t="s">
        <v>573</v>
      </c>
      <c r="J2582" t="str">
        <f t="shared" si="140"/>
        <v>Scope 3Waste disposalConstructionTyresClosed-looptonnes</v>
      </c>
      <c r="K2582" t="s">
        <v>178</v>
      </c>
      <c r="L2582" s="125">
        <v>21.293565891472866</v>
      </c>
      <c r="M2582" t="s">
        <v>1514</v>
      </c>
      <c r="N2582" t="s">
        <v>1509</v>
      </c>
      <c r="O2582">
        <v>2021</v>
      </c>
    </row>
    <row r="2583" spans="1:15" hidden="1">
      <c r="A2583" t="s">
        <v>497</v>
      </c>
      <c r="B2583" t="s">
        <v>4</v>
      </c>
      <c r="C2583" t="s">
        <v>454</v>
      </c>
      <c r="D2583" t="s">
        <v>178</v>
      </c>
      <c r="F2583" t="s">
        <v>1503</v>
      </c>
      <c r="G2583" t="s">
        <v>11</v>
      </c>
      <c r="H2583" t="s">
        <v>11</v>
      </c>
      <c r="I2583" t="s">
        <v>573</v>
      </c>
      <c r="J2583" t="str">
        <f t="shared" si="140"/>
        <v>Scope 3Waste disposalConstructionTyresCombustiontonnes</v>
      </c>
      <c r="K2583" t="s">
        <v>178</v>
      </c>
      <c r="L2583" s="125"/>
      <c r="M2583" t="s">
        <v>1514</v>
      </c>
      <c r="N2583" t="s">
        <v>1509</v>
      </c>
      <c r="O2583">
        <v>2021</v>
      </c>
    </row>
    <row r="2584" spans="1:15" hidden="1">
      <c r="A2584" t="s">
        <v>497</v>
      </c>
      <c r="B2584" t="s">
        <v>4</v>
      </c>
      <c r="C2584" t="s">
        <v>454</v>
      </c>
      <c r="D2584" t="s">
        <v>178</v>
      </c>
      <c r="F2584" t="s">
        <v>1504</v>
      </c>
      <c r="G2584" t="s">
        <v>11</v>
      </c>
      <c r="H2584" t="s">
        <v>11</v>
      </c>
      <c r="I2584" t="s">
        <v>573</v>
      </c>
      <c r="J2584" t="str">
        <f t="shared" si="140"/>
        <v>Scope 3Waste disposalConstructionTyresCompostingtonnes</v>
      </c>
      <c r="K2584" t="s">
        <v>178</v>
      </c>
      <c r="L2584" s="125"/>
      <c r="M2584" t="s">
        <v>1514</v>
      </c>
      <c r="N2584" t="s">
        <v>1509</v>
      </c>
      <c r="O2584">
        <v>2021</v>
      </c>
    </row>
    <row r="2585" spans="1:15" hidden="1">
      <c r="A2585" t="s">
        <v>497</v>
      </c>
      <c r="B2585" t="s">
        <v>4</v>
      </c>
      <c r="C2585" t="s">
        <v>454</v>
      </c>
      <c r="D2585" t="s">
        <v>178</v>
      </c>
      <c r="F2585" t="s">
        <v>1505</v>
      </c>
      <c r="G2585" t="s">
        <v>11</v>
      </c>
      <c r="H2585" t="s">
        <v>11</v>
      </c>
      <c r="I2585" t="s">
        <v>573</v>
      </c>
      <c r="J2585" t="str">
        <f t="shared" si="140"/>
        <v>Scope 3Waste disposalConstructionTyresLandfilltonnes</v>
      </c>
      <c r="K2585" t="s">
        <v>178</v>
      </c>
      <c r="L2585" s="125"/>
      <c r="M2585" t="s">
        <v>1514</v>
      </c>
      <c r="N2585" t="s">
        <v>1509</v>
      </c>
      <c r="O2585">
        <v>2021</v>
      </c>
    </row>
    <row r="2586" spans="1:15" hidden="1">
      <c r="A2586" t="s">
        <v>497</v>
      </c>
      <c r="B2586" t="s">
        <v>4</v>
      </c>
      <c r="C2586" t="s">
        <v>454</v>
      </c>
      <c r="D2586" t="s">
        <v>183</v>
      </c>
      <c r="F2586" t="s">
        <v>1500</v>
      </c>
      <c r="G2586" t="s">
        <v>11</v>
      </c>
      <c r="H2586" t="s">
        <v>11</v>
      </c>
      <c r="I2586" t="s">
        <v>573</v>
      </c>
      <c r="J2586" t="str">
        <f t="shared" si="140"/>
        <v>Scope 3Waste disposalConstructionWoodRe-usetonnes</v>
      </c>
      <c r="K2586" t="s">
        <v>183</v>
      </c>
      <c r="L2586" s="125"/>
      <c r="M2586" t="s">
        <v>1514</v>
      </c>
      <c r="N2586" t="s">
        <v>1509</v>
      </c>
      <c r="O2586">
        <v>2021</v>
      </c>
    </row>
    <row r="2587" spans="1:15" hidden="1">
      <c r="A2587" t="s">
        <v>497</v>
      </c>
      <c r="B2587" t="s">
        <v>4</v>
      </c>
      <c r="C2587" t="s">
        <v>454</v>
      </c>
      <c r="D2587" t="s">
        <v>183</v>
      </c>
      <c r="F2587" t="s">
        <v>1501</v>
      </c>
      <c r="G2587" t="s">
        <v>11</v>
      </c>
      <c r="H2587" t="s">
        <v>11</v>
      </c>
      <c r="I2587" t="s">
        <v>573</v>
      </c>
      <c r="J2587" t="str">
        <f t="shared" si="140"/>
        <v>Scope 3Waste disposalConstructionWoodOpen-looptonnes</v>
      </c>
      <c r="K2587" t="s">
        <v>183</v>
      </c>
      <c r="L2587" s="125"/>
      <c r="M2587" t="s">
        <v>1514</v>
      </c>
      <c r="N2587" t="s">
        <v>1509</v>
      </c>
      <c r="O2587">
        <v>2021</v>
      </c>
    </row>
    <row r="2588" spans="1:15" hidden="1">
      <c r="A2588" t="s">
        <v>497</v>
      </c>
      <c r="B2588" t="s">
        <v>4</v>
      </c>
      <c r="C2588" t="s">
        <v>454</v>
      </c>
      <c r="D2588" t="s">
        <v>183</v>
      </c>
      <c r="F2588" t="s">
        <v>1502</v>
      </c>
      <c r="G2588" t="s">
        <v>11</v>
      </c>
      <c r="H2588" t="s">
        <v>11</v>
      </c>
      <c r="I2588" t="s">
        <v>573</v>
      </c>
      <c r="J2588" t="str">
        <f t="shared" si="140"/>
        <v>Scope 3Waste disposalConstructionWoodClosed-looptonnes</v>
      </c>
      <c r="K2588" t="s">
        <v>183</v>
      </c>
      <c r="L2588" s="125">
        <v>21.293565891472866</v>
      </c>
      <c r="M2588" t="s">
        <v>1514</v>
      </c>
      <c r="N2588" t="s">
        <v>1509</v>
      </c>
      <c r="O2588">
        <v>2021</v>
      </c>
    </row>
    <row r="2589" spans="1:15" hidden="1">
      <c r="A2589" t="s">
        <v>497</v>
      </c>
      <c r="B2589" t="s">
        <v>4</v>
      </c>
      <c r="C2589" t="s">
        <v>454</v>
      </c>
      <c r="D2589" t="s">
        <v>183</v>
      </c>
      <c r="F2589" t="s">
        <v>1503</v>
      </c>
      <c r="G2589" t="s">
        <v>11</v>
      </c>
      <c r="H2589" t="s">
        <v>11</v>
      </c>
      <c r="I2589" t="s">
        <v>573</v>
      </c>
      <c r="J2589" t="str">
        <f t="shared" si="140"/>
        <v>Scope 3Waste disposalConstructionWoodCombustiontonnes</v>
      </c>
      <c r="K2589" t="s">
        <v>183</v>
      </c>
      <c r="L2589" s="125">
        <v>21.293565891472866</v>
      </c>
      <c r="M2589" t="s">
        <v>1514</v>
      </c>
      <c r="N2589" t="s">
        <v>1509</v>
      </c>
      <c r="O2589">
        <v>2021</v>
      </c>
    </row>
    <row r="2590" spans="1:15" hidden="1">
      <c r="A2590" t="s">
        <v>497</v>
      </c>
      <c r="B2590" t="s">
        <v>4</v>
      </c>
      <c r="C2590" t="s">
        <v>454</v>
      </c>
      <c r="D2590" t="s">
        <v>183</v>
      </c>
      <c r="F2590" t="s">
        <v>1504</v>
      </c>
      <c r="G2590" t="s">
        <v>11</v>
      </c>
      <c r="H2590" t="s">
        <v>11</v>
      </c>
      <c r="I2590" t="s">
        <v>573</v>
      </c>
      <c r="J2590" t="str">
        <f t="shared" si="140"/>
        <v>Scope 3Waste disposalConstructionWoodCompostingtonnes</v>
      </c>
      <c r="K2590" t="s">
        <v>183</v>
      </c>
      <c r="L2590" s="125">
        <v>8.9506976744186044</v>
      </c>
      <c r="M2590" t="s">
        <v>1514</v>
      </c>
      <c r="N2590" t="s">
        <v>1509</v>
      </c>
      <c r="O2590">
        <v>2021</v>
      </c>
    </row>
    <row r="2591" spans="1:15" hidden="1">
      <c r="A2591" t="s">
        <v>497</v>
      </c>
      <c r="B2591" t="s">
        <v>4</v>
      </c>
      <c r="C2591" t="s">
        <v>454</v>
      </c>
      <c r="D2591" t="s">
        <v>183</v>
      </c>
      <c r="F2591" t="s">
        <v>1505</v>
      </c>
      <c r="G2591" t="s">
        <v>11</v>
      </c>
      <c r="H2591" t="s">
        <v>11</v>
      </c>
      <c r="I2591" t="s">
        <v>573</v>
      </c>
      <c r="J2591" t="str">
        <f t="shared" si="140"/>
        <v>Scope 3Waste disposalConstructionWoodLandfilltonnes</v>
      </c>
      <c r="K2591" t="s">
        <v>183</v>
      </c>
      <c r="L2591" s="125">
        <v>828.03226547429415</v>
      </c>
      <c r="M2591" t="s">
        <v>1514</v>
      </c>
      <c r="N2591" t="s">
        <v>1509</v>
      </c>
      <c r="O2591">
        <v>2021</v>
      </c>
    </row>
    <row r="2592" spans="1:15" hidden="1">
      <c r="A2592" t="s">
        <v>497</v>
      </c>
      <c r="B2592" t="s">
        <v>4</v>
      </c>
      <c r="C2592" t="s">
        <v>455</v>
      </c>
      <c r="D2592" t="s">
        <v>941</v>
      </c>
      <c r="F2592" t="s">
        <v>1500</v>
      </c>
      <c r="G2592" t="s">
        <v>11</v>
      </c>
      <c r="H2592" t="s">
        <v>11</v>
      </c>
      <c r="I2592" t="s">
        <v>573</v>
      </c>
      <c r="J2592" t="str">
        <f t="shared" si="140"/>
        <v>Scope 3Waste disposalOtherBooksRe-usetonnes</v>
      </c>
      <c r="K2592" t="s">
        <v>941</v>
      </c>
      <c r="L2592" s="125"/>
      <c r="M2592" t="s">
        <v>1514</v>
      </c>
      <c r="N2592" t="s">
        <v>1509</v>
      </c>
      <c r="O2592">
        <v>2021</v>
      </c>
    </row>
    <row r="2593" spans="1:15" hidden="1">
      <c r="A2593" t="s">
        <v>497</v>
      </c>
      <c r="B2593" t="s">
        <v>4</v>
      </c>
      <c r="C2593" t="s">
        <v>455</v>
      </c>
      <c r="D2593" t="s">
        <v>941</v>
      </c>
      <c r="F2593" t="s">
        <v>1501</v>
      </c>
      <c r="G2593" t="s">
        <v>11</v>
      </c>
      <c r="H2593" t="s">
        <v>11</v>
      </c>
      <c r="I2593" t="s">
        <v>573</v>
      </c>
      <c r="J2593" t="str">
        <f t="shared" si="140"/>
        <v>Scope 3Waste disposalOtherBooksOpen-looptonnes</v>
      </c>
      <c r="K2593" t="s">
        <v>941</v>
      </c>
      <c r="L2593" s="125"/>
      <c r="M2593" t="s">
        <v>1514</v>
      </c>
      <c r="N2593" t="s">
        <v>1509</v>
      </c>
      <c r="O2593">
        <v>2021</v>
      </c>
    </row>
    <row r="2594" spans="1:15" hidden="1">
      <c r="A2594" t="s">
        <v>497</v>
      </c>
      <c r="B2594" t="s">
        <v>4</v>
      </c>
      <c r="C2594" t="s">
        <v>455</v>
      </c>
      <c r="D2594" t="s">
        <v>941</v>
      </c>
      <c r="F2594" t="s">
        <v>1502</v>
      </c>
      <c r="G2594" t="s">
        <v>11</v>
      </c>
      <c r="H2594" t="s">
        <v>11</v>
      </c>
      <c r="I2594" t="s">
        <v>573</v>
      </c>
      <c r="J2594" t="str">
        <f t="shared" si="140"/>
        <v>Scope 3Waste disposalOtherBooksClosed-looptonnes</v>
      </c>
      <c r="K2594" t="s">
        <v>941</v>
      </c>
      <c r="L2594" s="125">
        <v>21.293565891472866</v>
      </c>
      <c r="M2594" t="s">
        <v>1514</v>
      </c>
      <c r="N2594" t="s">
        <v>1509</v>
      </c>
      <c r="O2594">
        <v>2021</v>
      </c>
    </row>
    <row r="2595" spans="1:15" hidden="1">
      <c r="A2595" t="s">
        <v>497</v>
      </c>
      <c r="B2595" t="s">
        <v>4</v>
      </c>
      <c r="C2595" t="s">
        <v>455</v>
      </c>
      <c r="D2595" t="s">
        <v>941</v>
      </c>
      <c r="F2595" t="s">
        <v>1503</v>
      </c>
      <c r="G2595" t="s">
        <v>11</v>
      </c>
      <c r="H2595" t="s">
        <v>11</v>
      </c>
      <c r="I2595" t="s">
        <v>573</v>
      </c>
      <c r="J2595" t="str">
        <f t="shared" si="140"/>
        <v>Scope 3Waste disposalOtherBooksCombustiontonnes</v>
      </c>
      <c r="K2595" t="s">
        <v>941</v>
      </c>
      <c r="L2595" s="125">
        <v>21.293565891472866</v>
      </c>
      <c r="M2595" t="s">
        <v>1514</v>
      </c>
      <c r="N2595" t="s">
        <v>1509</v>
      </c>
      <c r="O2595">
        <v>2021</v>
      </c>
    </row>
    <row r="2596" spans="1:15" hidden="1">
      <c r="A2596" t="s">
        <v>497</v>
      </c>
      <c r="B2596" t="s">
        <v>4</v>
      </c>
      <c r="C2596" t="s">
        <v>455</v>
      </c>
      <c r="D2596" t="s">
        <v>941</v>
      </c>
      <c r="F2596" t="s">
        <v>1504</v>
      </c>
      <c r="G2596" t="s">
        <v>11</v>
      </c>
      <c r="H2596" t="s">
        <v>11</v>
      </c>
      <c r="I2596" t="s">
        <v>573</v>
      </c>
      <c r="J2596" t="str">
        <f t="shared" si="140"/>
        <v>Scope 3Waste disposalOtherBooksCompostingtonnes</v>
      </c>
      <c r="K2596" t="s">
        <v>941</v>
      </c>
      <c r="L2596" s="125"/>
      <c r="M2596" t="s">
        <v>1514</v>
      </c>
      <c r="N2596" t="s">
        <v>1509</v>
      </c>
      <c r="O2596">
        <v>2021</v>
      </c>
    </row>
    <row r="2597" spans="1:15" hidden="1">
      <c r="A2597" t="s">
        <v>497</v>
      </c>
      <c r="B2597" t="s">
        <v>4</v>
      </c>
      <c r="C2597" t="s">
        <v>455</v>
      </c>
      <c r="D2597" t="s">
        <v>941</v>
      </c>
      <c r="F2597" t="s">
        <v>1505</v>
      </c>
      <c r="G2597" t="s">
        <v>11</v>
      </c>
      <c r="H2597" t="s">
        <v>11</v>
      </c>
      <c r="I2597" t="s">
        <v>573</v>
      </c>
      <c r="J2597" t="str">
        <f t="shared" si="140"/>
        <v>Scope 3Waste disposalOtherBooksLandfilltonnes</v>
      </c>
      <c r="K2597" t="s">
        <v>941</v>
      </c>
      <c r="L2597" s="125">
        <v>1041.8036935229597</v>
      </c>
      <c r="M2597" t="s">
        <v>1514</v>
      </c>
      <c r="N2597" t="s">
        <v>1509</v>
      </c>
      <c r="O2597">
        <v>2021</v>
      </c>
    </row>
    <row r="2598" spans="1:15" hidden="1">
      <c r="A2598" t="s">
        <v>497</v>
      </c>
      <c r="B2598" t="s">
        <v>4</v>
      </c>
      <c r="C2598" t="s">
        <v>455</v>
      </c>
      <c r="D2598" t="s">
        <v>152</v>
      </c>
      <c r="F2598" t="s">
        <v>1500</v>
      </c>
      <c r="G2598" t="s">
        <v>11</v>
      </c>
      <c r="H2598" t="s">
        <v>11</v>
      </c>
      <c r="I2598" t="s">
        <v>573</v>
      </c>
      <c r="J2598" t="str">
        <f t="shared" si="140"/>
        <v>Scope 3Waste disposalOtherGlassRe-usetonnes</v>
      </c>
      <c r="K2598" t="s">
        <v>152</v>
      </c>
      <c r="L2598" s="125"/>
      <c r="M2598" t="s">
        <v>1514</v>
      </c>
      <c r="N2598" t="s">
        <v>1509</v>
      </c>
      <c r="O2598">
        <v>2021</v>
      </c>
    </row>
    <row r="2599" spans="1:15" hidden="1">
      <c r="A2599" t="s">
        <v>497</v>
      </c>
      <c r="B2599" t="s">
        <v>4</v>
      </c>
      <c r="C2599" t="s">
        <v>455</v>
      </c>
      <c r="D2599" t="s">
        <v>152</v>
      </c>
      <c r="F2599" t="s">
        <v>1501</v>
      </c>
      <c r="G2599" t="s">
        <v>11</v>
      </c>
      <c r="H2599" t="s">
        <v>11</v>
      </c>
      <c r="I2599" t="s">
        <v>573</v>
      </c>
      <c r="J2599" t="str">
        <f t="shared" si="140"/>
        <v>Scope 3Waste disposalOtherGlassOpen-looptonnes</v>
      </c>
      <c r="K2599" t="s">
        <v>152</v>
      </c>
      <c r="L2599" s="125">
        <v>21.293565891472866</v>
      </c>
      <c r="M2599" t="s">
        <v>1514</v>
      </c>
      <c r="N2599" t="s">
        <v>1509</v>
      </c>
      <c r="O2599">
        <v>2021</v>
      </c>
    </row>
    <row r="2600" spans="1:15" hidden="1">
      <c r="A2600" t="s">
        <v>497</v>
      </c>
      <c r="B2600" t="s">
        <v>4</v>
      </c>
      <c r="C2600" t="s">
        <v>455</v>
      </c>
      <c r="D2600" t="s">
        <v>152</v>
      </c>
      <c r="F2600" t="s">
        <v>1502</v>
      </c>
      <c r="G2600" t="s">
        <v>11</v>
      </c>
      <c r="H2600" t="s">
        <v>11</v>
      </c>
      <c r="I2600" t="s">
        <v>573</v>
      </c>
      <c r="J2600" t="str">
        <f t="shared" si="140"/>
        <v>Scope 3Waste disposalOtherGlassClosed-looptonnes</v>
      </c>
      <c r="K2600" t="s">
        <v>152</v>
      </c>
      <c r="L2600" s="125">
        <v>21.293565891472866</v>
      </c>
      <c r="M2600" t="s">
        <v>1514</v>
      </c>
      <c r="N2600" t="s">
        <v>1509</v>
      </c>
      <c r="O2600">
        <v>2021</v>
      </c>
    </row>
    <row r="2601" spans="1:15" hidden="1">
      <c r="A2601" t="s">
        <v>497</v>
      </c>
      <c r="B2601" t="s">
        <v>4</v>
      </c>
      <c r="C2601" t="s">
        <v>455</v>
      </c>
      <c r="D2601" t="s">
        <v>152</v>
      </c>
      <c r="F2601" t="s">
        <v>1503</v>
      </c>
      <c r="G2601" t="s">
        <v>11</v>
      </c>
      <c r="H2601" t="s">
        <v>11</v>
      </c>
      <c r="I2601" t="s">
        <v>573</v>
      </c>
      <c r="J2601" t="str">
        <f t="shared" si="140"/>
        <v>Scope 3Waste disposalOtherGlassCombustiontonnes</v>
      </c>
      <c r="K2601" t="s">
        <v>152</v>
      </c>
      <c r="L2601" s="125">
        <v>21.293565891472866</v>
      </c>
      <c r="M2601" t="s">
        <v>1514</v>
      </c>
      <c r="N2601" t="s">
        <v>1509</v>
      </c>
      <c r="O2601">
        <v>2021</v>
      </c>
    </row>
    <row r="2602" spans="1:15" hidden="1">
      <c r="A2602" t="s">
        <v>497</v>
      </c>
      <c r="B2602" t="s">
        <v>4</v>
      </c>
      <c r="C2602" t="s">
        <v>455</v>
      </c>
      <c r="D2602" t="s">
        <v>152</v>
      </c>
      <c r="F2602" t="s">
        <v>1504</v>
      </c>
      <c r="G2602" t="s">
        <v>11</v>
      </c>
      <c r="H2602" t="s">
        <v>11</v>
      </c>
      <c r="I2602" t="s">
        <v>573</v>
      </c>
      <c r="J2602" t="str">
        <f t="shared" si="140"/>
        <v>Scope 3Waste disposalOtherGlassCompostingtonnes</v>
      </c>
      <c r="K2602" t="s">
        <v>152</v>
      </c>
      <c r="L2602" s="125"/>
      <c r="M2602" t="s">
        <v>1514</v>
      </c>
      <c r="N2602" t="s">
        <v>1509</v>
      </c>
      <c r="O2602">
        <v>2021</v>
      </c>
    </row>
    <row r="2603" spans="1:15" hidden="1">
      <c r="A2603" t="s">
        <v>497</v>
      </c>
      <c r="B2603" t="s">
        <v>4</v>
      </c>
      <c r="C2603" t="s">
        <v>455</v>
      </c>
      <c r="D2603" t="s">
        <v>152</v>
      </c>
      <c r="F2603" t="s">
        <v>1505</v>
      </c>
      <c r="G2603" t="s">
        <v>11</v>
      </c>
      <c r="H2603" t="s">
        <v>11</v>
      </c>
      <c r="I2603" t="s">
        <v>573</v>
      </c>
      <c r="J2603" t="str">
        <f t="shared" si="140"/>
        <v>Scope 3Waste disposalOtherGlassLandfilltonnes</v>
      </c>
      <c r="K2603" t="s">
        <v>152</v>
      </c>
      <c r="L2603" s="125">
        <v>8.9019922480620153</v>
      </c>
      <c r="M2603" t="s">
        <v>1514</v>
      </c>
      <c r="N2603" t="s">
        <v>1509</v>
      </c>
      <c r="O2603">
        <v>2021</v>
      </c>
    </row>
    <row r="2604" spans="1:15" hidden="1">
      <c r="A2604" t="s">
        <v>497</v>
      </c>
      <c r="B2604" t="s">
        <v>4</v>
      </c>
      <c r="C2604" t="s">
        <v>455</v>
      </c>
      <c r="D2604" t="s">
        <v>149</v>
      </c>
      <c r="F2604" t="s">
        <v>1500</v>
      </c>
      <c r="G2604" t="s">
        <v>11</v>
      </c>
      <c r="H2604" t="s">
        <v>11</v>
      </c>
      <c r="I2604" t="s">
        <v>573</v>
      </c>
      <c r="J2604" t="str">
        <f t="shared" si="140"/>
        <v>Scope 3Waste disposalOtherClothingRe-usetonnes</v>
      </c>
      <c r="K2604" t="s">
        <v>149</v>
      </c>
      <c r="L2604" s="125"/>
      <c r="M2604" t="s">
        <v>1514</v>
      </c>
      <c r="N2604" t="s">
        <v>1509</v>
      </c>
      <c r="O2604">
        <v>2021</v>
      </c>
    </row>
    <row r="2605" spans="1:15" hidden="1">
      <c r="A2605" t="s">
        <v>497</v>
      </c>
      <c r="B2605" t="s">
        <v>4</v>
      </c>
      <c r="C2605" t="s">
        <v>455</v>
      </c>
      <c r="D2605" t="s">
        <v>149</v>
      </c>
      <c r="F2605" t="s">
        <v>1501</v>
      </c>
      <c r="G2605" t="s">
        <v>11</v>
      </c>
      <c r="H2605" t="s">
        <v>11</v>
      </c>
      <c r="I2605" t="s">
        <v>573</v>
      </c>
      <c r="J2605" t="str">
        <f t="shared" si="140"/>
        <v>Scope 3Waste disposalOtherClothingOpen-looptonnes</v>
      </c>
      <c r="K2605" t="s">
        <v>149</v>
      </c>
      <c r="L2605" s="125"/>
      <c r="M2605" t="s">
        <v>1514</v>
      </c>
      <c r="N2605" t="s">
        <v>1509</v>
      </c>
      <c r="O2605">
        <v>2021</v>
      </c>
    </row>
    <row r="2606" spans="1:15" hidden="1">
      <c r="A2606" t="s">
        <v>497</v>
      </c>
      <c r="B2606" t="s">
        <v>4</v>
      </c>
      <c r="C2606" t="s">
        <v>455</v>
      </c>
      <c r="D2606" t="s">
        <v>149</v>
      </c>
      <c r="F2606" t="s">
        <v>1502</v>
      </c>
      <c r="G2606" t="s">
        <v>11</v>
      </c>
      <c r="H2606" t="s">
        <v>11</v>
      </c>
      <c r="I2606" t="s">
        <v>573</v>
      </c>
      <c r="J2606" t="str">
        <f t="shared" si="140"/>
        <v>Scope 3Waste disposalOtherClothingClosed-looptonnes</v>
      </c>
      <c r="K2606" t="s">
        <v>149</v>
      </c>
      <c r="L2606" s="125">
        <v>21.293565891472866</v>
      </c>
      <c r="M2606" t="s">
        <v>1514</v>
      </c>
      <c r="N2606" t="s">
        <v>1509</v>
      </c>
      <c r="O2606">
        <v>2021</v>
      </c>
    </row>
    <row r="2607" spans="1:15" hidden="1">
      <c r="A2607" t="s">
        <v>497</v>
      </c>
      <c r="B2607" t="s">
        <v>4</v>
      </c>
      <c r="C2607" t="s">
        <v>455</v>
      </c>
      <c r="D2607" t="s">
        <v>149</v>
      </c>
      <c r="F2607" t="s">
        <v>1503</v>
      </c>
      <c r="G2607" t="s">
        <v>11</v>
      </c>
      <c r="H2607" t="s">
        <v>11</v>
      </c>
      <c r="I2607" t="s">
        <v>573</v>
      </c>
      <c r="J2607" t="str">
        <f t="shared" si="140"/>
        <v>Scope 3Waste disposalOtherClothingCombustiontonnes</v>
      </c>
      <c r="K2607" t="s">
        <v>149</v>
      </c>
      <c r="L2607" s="125">
        <v>21.293565891472866</v>
      </c>
      <c r="M2607" t="s">
        <v>1514</v>
      </c>
      <c r="N2607" t="s">
        <v>1509</v>
      </c>
      <c r="O2607">
        <v>2021</v>
      </c>
    </row>
    <row r="2608" spans="1:15" hidden="1">
      <c r="A2608" t="s">
        <v>497</v>
      </c>
      <c r="B2608" t="s">
        <v>4</v>
      </c>
      <c r="C2608" t="s">
        <v>455</v>
      </c>
      <c r="D2608" t="s">
        <v>149</v>
      </c>
      <c r="F2608" t="s">
        <v>1504</v>
      </c>
      <c r="G2608" t="s">
        <v>11</v>
      </c>
      <c r="H2608" t="s">
        <v>11</v>
      </c>
      <c r="I2608" t="s">
        <v>573</v>
      </c>
      <c r="J2608" t="str">
        <f t="shared" si="140"/>
        <v>Scope 3Waste disposalOtherClothingCompostingtonnes</v>
      </c>
      <c r="K2608" t="s">
        <v>149</v>
      </c>
      <c r="L2608" s="125"/>
      <c r="M2608" t="s">
        <v>1514</v>
      </c>
      <c r="N2608" t="s">
        <v>1509</v>
      </c>
      <c r="O2608">
        <v>2021</v>
      </c>
    </row>
    <row r="2609" spans="1:15" hidden="1">
      <c r="A2609" t="s">
        <v>497</v>
      </c>
      <c r="B2609" t="s">
        <v>4</v>
      </c>
      <c r="C2609" t="s">
        <v>455</v>
      </c>
      <c r="D2609" t="s">
        <v>149</v>
      </c>
      <c r="F2609" t="s">
        <v>1505</v>
      </c>
      <c r="G2609" t="s">
        <v>11</v>
      </c>
      <c r="H2609" t="s">
        <v>11</v>
      </c>
      <c r="I2609" t="s">
        <v>573</v>
      </c>
      <c r="J2609" t="str">
        <f t="shared" si="140"/>
        <v>Scope 3Waste disposalOtherClothingLandfilltonnes</v>
      </c>
      <c r="K2609" t="s">
        <v>149</v>
      </c>
      <c r="L2609" s="125">
        <v>444.94340664702185</v>
      </c>
      <c r="M2609" t="s">
        <v>1514</v>
      </c>
      <c r="N2609" t="s">
        <v>1509</v>
      </c>
      <c r="O2609">
        <v>2021</v>
      </c>
    </row>
    <row r="2610" spans="1:15" hidden="1">
      <c r="A2610" t="s">
        <v>497</v>
      </c>
      <c r="B2610" t="s">
        <v>4</v>
      </c>
      <c r="C2610" t="s">
        <v>1506</v>
      </c>
      <c r="D2610" t="s">
        <v>153</v>
      </c>
      <c r="F2610" t="s">
        <v>1501</v>
      </c>
      <c r="G2610" t="s">
        <v>11</v>
      </c>
      <c r="H2610" t="s">
        <v>11</v>
      </c>
      <c r="I2610" t="s">
        <v>573</v>
      </c>
      <c r="J2610" t="str">
        <f t="shared" si="140"/>
        <v>Scope 3Waste disposalRefuseHousehold residual wasteOpen-looptonnes</v>
      </c>
      <c r="K2610" t="s">
        <v>153</v>
      </c>
      <c r="L2610" s="125">
        <v>21.293565891472866</v>
      </c>
      <c r="M2610" t="s">
        <v>1514</v>
      </c>
      <c r="N2610" t="s">
        <v>1509</v>
      </c>
      <c r="O2610">
        <v>2021</v>
      </c>
    </row>
    <row r="2611" spans="1:15" hidden="1">
      <c r="A2611" t="s">
        <v>497</v>
      </c>
      <c r="B2611" t="s">
        <v>4</v>
      </c>
      <c r="C2611" t="s">
        <v>1506</v>
      </c>
      <c r="D2611" t="s">
        <v>153</v>
      </c>
      <c r="F2611" t="s">
        <v>1502</v>
      </c>
      <c r="G2611" t="s">
        <v>11</v>
      </c>
      <c r="H2611" t="s">
        <v>11</v>
      </c>
      <c r="I2611" t="s">
        <v>573</v>
      </c>
      <c r="J2611" t="str">
        <f t="shared" si="140"/>
        <v>Scope 3Waste disposalRefuseHousehold residual wasteClosed-looptonnes</v>
      </c>
      <c r="K2611" t="s">
        <v>153</v>
      </c>
      <c r="L2611" s="125">
        <v>21.293565891472866</v>
      </c>
      <c r="M2611" t="s">
        <v>1514</v>
      </c>
      <c r="N2611" t="s">
        <v>1509</v>
      </c>
      <c r="O2611">
        <v>2021</v>
      </c>
    </row>
    <row r="2612" spans="1:15" hidden="1">
      <c r="A2612" t="s">
        <v>497</v>
      </c>
      <c r="B2612" t="s">
        <v>4</v>
      </c>
      <c r="C2612" t="s">
        <v>1506</v>
      </c>
      <c r="D2612" t="s">
        <v>153</v>
      </c>
      <c r="F2612" t="s">
        <v>1503</v>
      </c>
      <c r="G2612" t="s">
        <v>11</v>
      </c>
      <c r="H2612" t="s">
        <v>11</v>
      </c>
      <c r="I2612" t="s">
        <v>573</v>
      </c>
      <c r="J2612" t="str">
        <f t="shared" si="140"/>
        <v>Scope 3Waste disposalRefuseHousehold residual wasteCombustiontonnes</v>
      </c>
      <c r="K2612" t="s">
        <v>153</v>
      </c>
      <c r="L2612" s="125">
        <v>21.293565891472866</v>
      </c>
      <c r="M2612" t="s">
        <v>1514</v>
      </c>
      <c r="N2612" t="s">
        <v>1509</v>
      </c>
      <c r="O2612">
        <v>2021</v>
      </c>
    </row>
    <row r="2613" spans="1:15" hidden="1">
      <c r="A2613" t="s">
        <v>497</v>
      </c>
      <c r="B2613" t="s">
        <v>4</v>
      </c>
      <c r="C2613" t="s">
        <v>1506</v>
      </c>
      <c r="D2613" t="s">
        <v>153</v>
      </c>
      <c r="F2613" t="s">
        <v>1507</v>
      </c>
      <c r="G2613" t="s">
        <v>11</v>
      </c>
      <c r="H2613" t="s">
        <v>11</v>
      </c>
      <c r="I2613" t="s">
        <v>573</v>
      </c>
      <c r="J2613" t="str">
        <f t="shared" si="140"/>
        <v>Scope 3Waste disposalRefuseHousehold residual wasteAnaerobic digestiontonnes</v>
      </c>
      <c r="K2613" t="s">
        <v>153</v>
      </c>
      <c r="L2613" s="125">
        <v>8.9506976744186044</v>
      </c>
      <c r="M2613" t="s">
        <v>1514</v>
      </c>
      <c r="N2613" t="s">
        <v>1509</v>
      </c>
      <c r="O2613">
        <v>2021</v>
      </c>
    </row>
    <row r="2614" spans="1:15" hidden="1">
      <c r="A2614" t="s">
        <v>497</v>
      </c>
      <c r="B2614" t="s">
        <v>4</v>
      </c>
      <c r="C2614" t="s">
        <v>1506</v>
      </c>
      <c r="D2614" t="s">
        <v>153</v>
      </c>
      <c r="F2614" t="s">
        <v>1504</v>
      </c>
      <c r="G2614" t="s">
        <v>11</v>
      </c>
      <c r="H2614" t="s">
        <v>11</v>
      </c>
      <c r="I2614" t="s">
        <v>573</v>
      </c>
      <c r="J2614" t="str">
        <f t="shared" si="140"/>
        <v>Scope 3Waste disposalRefuseHousehold residual wasteCompostingtonnes</v>
      </c>
      <c r="K2614" t="s">
        <v>153</v>
      </c>
      <c r="L2614" s="125">
        <v>8.9506976744186044</v>
      </c>
      <c r="M2614" t="s">
        <v>1514</v>
      </c>
      <c r="N2614" t="s">
        <v>1509</v>
      </c>
      <c r="O2614">
        <v>2021</v>
      </c>
    </row>
    <row r="2615" spans="1:15" hidden="1">
      <c r="A2615" t="s">
        <v>497</v>
      </c>
      <c r="B2615" t="s">
        <v>4</v>
      </c>
      <c r="C2615" t="s">
        <v>1506</v>
      </c>
      <c r="D2615" t="s">
        <v>153</v>
      </c>
      <c r="F2615" t="s">
        <v>1505</v>
      </c>
      <c r="G2615" t="s">
        <v>11</v>
      </c>
      <c r="H2615" t="s">
        <v>11</v>
      </c>
      <c r="I2615" t="s">
        <v>573</v>
      </c>
      <c r="J2615" t="str">
        <f t="shared" si="140"/>
        <v>Scope 3Waste disposalRefuseHousehold residual wasteLandfilltonnes</v>
      </c>
      <c r="K2615" t="s">
        <v>153</v>
      </c>
      <c r="L2615" s="125">
        <v>446.24149999999997</v>
      </c>
      <c r="M2615" t="s">
        <v>1514</v>
      </c>
      <c r="N2615" t="s">
        <v>1509</v>
      </c>
      <c r="O2615">
        <v>2021</v>
      </c>
    </row>
    <row r="2616" spans="1:15" hidden="1">
      <c r="A2616" t="s">
        <v>497</v>
      </c>
      <c r="B2616" t="s">
        <v>4</v>
      </c>
      <c r="C2616" t="s">
        <v>1506</v>
      </c>
      <c r="D2616" t="s">
        <v>161</v>
      </c>
      <c r="F2616" t="s">
        <v>1501</v>
      </c>
      <c r="G2616" t="s">
        <v>11</v>
      </c>
      <c r="H2616" t="s">
        <v>11</v>
      </c>
      <c r="I2616" t="s">
        <v>573</v>
      </c>
      <c r="J2616" t="str">
        <f t="shared" si="140"/>
        <v>Scope 3Waste disposalRefuseOrganic: food and drink wasteOpen-looptonnes</v>
      </c>
      <c r="K2616" t="s">
        <v>161</v>
      </c>
      <c r="L2616" s="125"/>
      <c r="M2616" t="s">
        <v>1514</v>
      </c>
      <c r="N2616" t="s">
        <v>1509</v>
      </c>
      <c r="O2616">
        <v>2021</v>
      </c>
    </row>
    <row r="2617" spans="1:15" hidden="1">
      <c r="A2617" t="s">
        <v>497</v>
      </c>
      <c r="B2617" t="s">
        <v>4</v>
      </c>
      <c r="C2617" t="s">
        <v>1506</v>
      </c>
      <c r="D2617" t="s">
        <v>161</v>
      </c>
      <c r="F2617" t="s">
        <v>1502</v>
      </c>
      <c r="G2617" t="s">
        <v>11</v>
      </c>
      <c r="H2617" t="s">
        <v>11</v>
      </c>
      <c r="I2617" t="s">
        <v>573</v>
      </c>
      <c r="J2617" t="str">
        <f t="shared" si="140"/>
        <v>Scope 3Waste disposalRefuseOrganic: food and drink wasteClosed-looptonnes</v>
      </c>
      <c r="K2617" t="s">
        <v>161</v>
      </c>
      <c r="L2617" s="125"/>
      <c r="M2617" t="s">
        <v>1514</v>
      </c>
      <c r="N2617" t="s">
        <v>1509</v>
      </c>
      <c r="O2617">
        <v>2021</v>
      </c>
    </row>
    <row r="2618" spans="1:15" hidden="1">
      <c r="A2618" t="s">
        <v>497</v>
      </c>
      <c r="B2618" t="s">
        <v>4</v>
      </c>
      <c r="C2618" t="s">
        <v>1506</v>
      </c>
      <c r="D2618" t="s">
        <v>161</v>
      </c>
      <c r="F2618" t="s">
        <v>1503</v>
      </c>
      <c r="G2618" t="s">
        <v>11</v>
      </c>
      <c r="H2618" t="s">
        <v>11</v>
      </c>
      <c r="I2618" t="s">
        <v>573</v>
      </c>
      <c r="J2618" t="str">
        <f t="shared" si="140"/>
        <v>Scope 3Waste disposalRefuseOrganic: food and drink wasteCombustiontonnes</v>
      </c>
      <c r="K2618" t="s">
        <v>161</v>
      </c>
      <c r="L2618" s="125">
        <v>21.293565891472866</v>
      </c>
      <c r="M2618" t="s">
        <v>1514</v>
      </c>
      <c r="N2618" t="s">
        <v>1509</v>
      </c>
      <c r="O2618">
        <v>2021</v>
      </c>
    </row>
    <row r="2619" spans="1:15" hidden="1">
      <c r="A2619" t="s">
        <v>497</v>
      </c>
      <c r="B2619" t="s">
        <v>4</v>
      </c>
      <c r="C2619" t="s">
        <v>1506</v>
      </c>
      <c r="D2619" t="s">
        <v>161</v>
      </c>
      <c r="F2619" t="s">
        <v>1507</v>
      </c>
      <c r="G2619" t="s">
        <v>11</v>
      </c>
      <c r="H2619" t="s">
        <v>11</v>
      </c>
      <c r="I2619" t="s">
        <v>573</v>
      </c>
      <c r="J2619" t="str">
        <f t="shared" si="140"/>
        <v>Scope 3Waste disposalRefuseOrganic: food and drink wasteAnaerobic digestiontonnes</v>
      </c>
      <c r="K2619" t="s">
        <v>161</v>
      </c>
      <c r="L2619" s="125">
        <v>8.9506976744186044</v>
      </c>
      <c r="M2619" t="s">
        <v>1514</v>
      </c>
      <c r="N2619" t="s">
        <v>1509</v>
      </c>
      <c r="O2619">
        <v>2021</v>
      </c>
    </row>
    <row r="2620" spans="1:15" hidden="1">
      <c r="A2620" t="s">
        <v>497</v>
      </c>
      <c r="B2620" t="s">
        <v>4</v>
      </c>
      <c r="C2620" t="s">
        <v>1506</v>
      </c>
      <c r="D2620" t="s">
        <v>161</v>
      </c>
      <c r="F2620" t="s">
        <v>1504</v>
      </c>
      <c r="G2620" t="s">
        <v>11</v>
      </c>
      <c r="H2620" t="s">
        <v>11</v>
      </c>
      <c r="I2620" t="s">
        <v>573</v>
      </c>
      <c r="J2620" t="str">
        <f t="shared" si="140"/>
        <v>Scope 3Waste disposalRefuseOrganic: food and drink wasteCompostingtonnes</v>
      </c>
      <c r="K2620" t="s">
        <v>161</v>
      </c>
      <c r="L2620" s="125">
        <v>8.9506976744186044</v>
      </c>
      <c r="M2620" t="s">
        <v>1514</v>
      </c>
      <c r="N2620" t="s">
        <v>1509</v>
      </c>
      <c r="O2620">
        <v>2021</v>
      </c>
    </row>
    <row r="2621" spans="1:15" hidden="1">
      <c r="A2621" t="s">
        <v>497</v>
      </c>
      <c r="B2621" t="s">
        <v>4</v>
      </c>
      <c r="C2621" t="s">
        <v>1506</v>
      </c>
      <c r="D2621" t="s">
        <v>161</v>
      </c>
      <c r="F2621" t="s">
        <v>1505</v>
      </c>
      <c r="G2621" t="s">
        <v>11</v>
      </c>
      <c r="H2621" t="s">
        <v>11</v>
      </c>
      <c r="I2621" t="s">
        <v>573</v>
      </c>
      <c r="J2621" t="str">
        <f t="shared" si="140"/>
        <v>Scope 3Waste disposalRefuseOrganic: food and drink wasteLandfilltonnes</v>
      </c>
      <c r="K2621" t="s">
        <v>161</v>
      </c>
      <c r="L2621" s="125">
        <v>626.87486615417743</v>
      </c>
      <c r="M2621" t="s">
        <v>1514</v>
      </c>
      <c r="N2621" t="s">
        <v>1509</v>
      </c>
      <c r="O2621">
        <v>2021</v>
      </c>
    </row>
    <row r="2622" spans="1:15" hidden="1">
      <c r="A2622" t="s">
        <v>497</v>
      </c>
      <c r="B2622" t="s">
        <v>4</v>
      </c>
      <c r="C2622" t="s">
        <v>1506</v>
      </c>
      <c r="D2622" t="s">
        <v>162</v>
      </c>
      <c r="F2622" t="s">
        <v>1501</v>
      </c>
      <c r="G2622" t="s">
        <v>11</v>
      </c>
      <c r="H2622" t="s">
        <v>11</v>
      </c>
      <c r="I2622" t="s">
        <v>573</v>
      </c>
      <c r="J2622" t="str">
        <f t="shared" si="140"/>
        <v>Scope 3Waste disposalRefuseOrganic: garden wasteOpen-looptonnes</v>
      </c>
      <c r="K2622" t="s">
        <v>162</v>
      </c>
      <c r="L2622" s="125"/>
      <c r="M2622" t="s">
        <v>1514</v>
      </c>
      <c r="N2622" t="s">
        <v>1509</v>
      </c>
      <c r="O2622">
        <v>2021</v>
      </c>
    </row>
    <row r="2623" spans="1:15" hidden="1">
      <c r="A2623" t="s">
        <v>497</v>
      </c>
      <c r="B2623" t="s">
        <v>4</v>
      </c>
      <c r="C2623" t="s">
        <v>1506</v>
      </c>
      <c r="D2623" t="s">
        <v>162</v>
      </c>
      <c r="F2623" t="s">
        <v>1502</v>
      </c>
      <c r="G2623" t="s">
        <v>11</v>
      </c>
      <c r="H2623" t="s">
        <v>11</v>
      </c>
      <c r="I2623" t="s">
        <v>573</v>
      </c>
      <c r="J2623" t="str">
        <f t="shared" si="140"/>
        <v>Scope 3Waste disposalRefuseOrganic: garden wasteClosed-looptonnes</v>
      </c>
      <c r="K2623" t="s">
        <v>162</v>
      </c>
      <c r="L2623" s="125"/>
      <c r="M2623" t="s">
        <v>1514</v>
      </c>
      <c r="N2623" t="s">
        <v>1509</v>
      </c>
      <c r="O2623">
        <v>2021</v>
      </c>
    </row>
    <row r="2624" spans="1:15" hidden="1">
      <c r="A2624" t="s">
        <v>497</v>
      </c>
      <c r="B2624" t="s">
        <v>4</v>
      </c>
      <c r="C2624" t="s">
        <v>1506</v>
      </c>
      <c r="D2624" t="s">
        <v>162</v>
      </c>
      <c r="F2624" t="s">
        <v>1503</v>
      </c>
      <c r="G2624" t="s">
        <v>11</v>
      </c>
      <c r="H2624" t="s">
        <v>11</v>
      </c>
      <c r="I2624" t="s">
        <v>573</v>
      </c>
      <c r="J2624" t="str">
        <f t="shared" si="140"/>
        <v>Scope 3Waste disposalRefuseOrganic: garden wasteCombustiontonnes</v>
      </c>
      <c r="K2624" t="s">
        <v>162</v>
      </c>
      <c r="L2624" s="125">
        <v>21.293565891472866</v>
      </c>
      <c r="M2624" t="s">
        <v>1514</v>
      </c>
      <c r="N2624" t="s">
        <v>1509</v>
      </c>
      <c r="O2624">
        <v>2021</v>
      </c>
    </row>
    <row r="2625" spans="1:15" hidden="1">
      <c r="A2625" t="s">
        <v>497</v>
      </c>
      <c r="B2625" t="s">
        <v>4</v>
      </c>
      <c r="C2625" t="s">
        <v>1506</v>
      </c>
      <c r="D2625" t="s">
        <v>162</v>
      </c>
      <c r="F2625" t="s">
        <v>1507</v>
      </c>
      <c r="G2625" t="s">
        <v>11</v>
      </c>
      <c r="H2625" t="s">
        <v>11</v>
      </c>
      <c r="I2625" t="s">
        <v>573</v>
      </c>
      <c r="J2625" t="str">
        <f t="shared" si="140"/>
        <v>Scope 3Waste disposalRefuseOrganic: garden wasteAnaerobic digestiontonnes</v>
      </c>
      <c r="K2625" t="s">
        <v>162</v>
      </c>
      <c r="L2625" s="125">
        <v>8.9506976744186044</v>
      </c>
      <c r="M2625" t="s">
        <v>1514</v>
      </c>
      <c r="N2625" t="s">
        <v>1509</v>
      </c>
      <c r="O2625">
        <v>2021</v>
      </c>
    </row>
    <row r="2626" spans="1:15" hidden="1">
      <c r="A2626" t="s">
        <v>497</v>
      </c>
      <c r="B2626" t="s">
        <v>4</v>
      </c>
      <c r="C2626" t="s">
        <v>1506</v>
      </c>
      <c r="D2626" t="s">
        <v>162</v>
      </c>
      <c r="F2626" t="s">
        <v>1504</v>
      </c>
      <c r="G2626" t="s">
        <v>11</v>
      </c>
      <c r="H2626" t="s">
        <v>11</v>
      </c>
      <c r="I2626" t="s">
        <v>573</v>
      </c>
      <c r="J2626" t="str">
        <f t="shared" si="140"/>
        <v>Scope 3Waste disposalRefuseOrganic: garden wasteCompostingtonnes</v>
      </c>
      <c r="K2626" t="s">
        <v>162</v>
      </c>
      <c r="L2626" s="125">
        <v>8.9506976744186044</v>
      </c>
      <c r="M2626" t="s">
        <v>1514</v>
      </c>
      <c r="N2626" t="s">
        <v>1509</v>
      </c>
      <c r="O2626">
        <v>2021</v>
      </c>
    </row>
    <row r="2627" spans="1:15" hidden="1">
      <c r="A2627" t="s">
        <v>497</v>
      </c>
      <c r="B2627" t="s">
        <v>4</v>
      </c>
      <c r="C2627" t="s">
        <v>1506</v>
      </c>
      <c r="D2627" t="s">
        <v>162</v>
      </c>
      <c r="F2627" t="s">
        <v>1505</v>
      </c>
      <c r="G2627" t="s">
        <v>11</v>
      </c>
      <c r="H2627" t="s">
        <v>11</v>
      </c>
      <c r="I2627" t="s">
        <v>573</v>
      </c>
      <c r="J2627" t="str">
        <f t="shared" ref="J2627:J2690" si="141">CONCATENATE(A2627,B2627,C2627,D2627,E2627,F2627,G2627)</f>
        <v>Scope 3Waste disposalRefuseOrganic: garden wasteLandfilltonnes</v>
      </c>
      <c r="K2627" t="s">
        <v>162</v>
      </c>
      <c r="L2627" s="125">
        <v>578.95913371117013</v>
      </c>
      <c r="M2627" t="s">
        <v>1514</v>
      </c>
      <c r="N2627" t="s">
        <v>1509</v>
      </c>
      <c r="O2627">
        <v>2021</v>
      </c>
    </row>
    <row r="2628" spans="1:15" hidden="1">
      <c r="A2628" t="s">
        <v>497</v>
      </c>
      <c r="B2628" t="s">
        <v>4</v>
      </c>
      <c r="C2628" t="s">
        <v>1506</v>
      </c>
      <c r="D2628" t="s">
        <v>163</v>
      </c>
      <c r="F2628" t="s">
        <v>1501</v>
      </c>
      <c r="G2628" t="s">
        <v>11</v>
      </c>
      <c r="H2628" t="s">
        <v>11</v>
      </c>
      <c r="I2628" t="s">
        <v>573</v>
      </c>
      <c r="J2628" t="str">
        <f t="shared" si="141"/>
        <v>Scope 3Waste disposalRefuseOrganic: mixed food and garden wasteOpen-looptonnes</v>
      </c>
      <c r="K2628" t="s">
        <v>163</v>
      </c>
      <c r="L2628" s="125"/>
      <c r="M2628" t="s">
        <v>1514</v>
      </c>
      <c r="N2628" t="s">
        <v>1509</v>
      </c>
      <c r="O2628">
        <v>2021</v>
      </c>
    </row>
    <row r="2629" spans="1:15" hidden="1">
      <c r="A2629" t="s">
        <v>497</v>
      </c>
      <c r="B2629" t="s">
        <v>4</v>
      </c>
      <c r="C2629" t="s">
        <v>1506</v>
      </c>
      <c r="D2629" t="s">
        <v>163</v>
      </c>
      <c r="F2629" t="s">
        <v>1502</v>
      </c>
      <c r="G2629" t="s">
        <v>11</v>
      </c>
      <c r="H2629" t="s">
        <v>11</v>
      </c>
      <c r="I2629" t="s">
        <v>573</v>
      </c>
      <c r="J2629" t="str">
        <f t="shared" si="141"/>
        <v>Scope 3Waste disposalRefuseOrganic: mixed food and garden wasteClosed-looptonnes</v>
      </c>
      <c r="K2629" t="s">
        <v>163</v>
      </c>
      <c r="L2629" s="125"/>
      <c r="M2629" t="s">
        <v>1514</v>
      </c>
      <c r="N2629" t="s">
        <v>1509</v>
      </c>
      <c r="O2629">
        <v>2021</v>
      </c>
    </row>
    <row r="2630" spans="1:15" hidden="1">
      <c r="A2630" t="s">
        <v>497</v>
      </c>
      <c r="B2630" t="s">
        <v>4</v>
      </c>
      <c r="C2630" t="s">
        <v>1506</v>
      </c>
      <c r="D2630" t="s">
        <v>163</v>
      </c>
      <c r="F2630" t="s">
        <v>1503</v>
      </c>
      <c r="G2630" t="s">
        <v>11</v>
      </c>
      <c r="H2630" t="s">
        <v>11</v>
      </c>
      <c r="I2630" t="s">
        <v>573</v>
      </c>
      <c r="J2630" t="str">
        <f t="shared" si="141"/>
        <v>Scope 3Waste disposalRefuseOrganic: mixed food and garden wasteCombustiontonnes</v>
      </c>
      <c r="K2630" t="s">
        <v>163</v>
      </c>
      <c r="L2630" s="125">
        <v>21.293565891472866</v>
      </c>
      <c r="M2630" t="s">
        <v>1514</v>
      </c>
      <c r="N2630" t="s">
        <v>1509</v>
      </c>
      <c r="O2630">
        <v>2021</v>
      </c>
    </row>
    <row r="2631" spans="1:15" hidden="1">
      <c r="A2631" t="s">
        <v>497</v>
      </c>
      <c r="B2631" t="s">
        <v>4</v>
      </c>
      <c r="C2631" t="s">
        <v>1506</v>
      </c>
      <c r="D2631" t="s">
        <v>163</v>
      </c>
      <c r="F2631" t="s">
        <v>1507</v>
      </c>
      <c r="G2631" t="s">
        <v>11</v>
      </c>
      <c r="H2631" t="s">
        <v>11</v>
      </c>
      <c r="I2631" t="s">
        <v>573</v>
      </c>
      <c r="J2631" t="str">
        <f t="shared" si="141"/>
        <v>Scope 3Waste disposalRefuseOrganic: mixed food and garden wasteAnaerobic digestiontonnes</v>
      </c>
      <c r="K2631" t="s">
        <v>163</v>
      </c>
      <c r="L2631" s="125">
        <v>8.9506976744186044</v>
      </c>
      <c r="M2631" t="s">
        <v>1514</v>
      </c>
      <c r="N2631" t="s">
        <v>1509</v>
      </c>
      <c r="O2631">
        <v>2021</v>
      </c>
    </row>
    <row r="2632" spans="1:15" hidden="1">
      <c r="A2632" t="s">
        <v>497</v>
      </c>
      <c r="B2632" t="s">
        <v>4</v>
      </c>
      <c r="C2632" t="s">
        <v>1506</v>
      </c>
      <c r="D2632" t="s">
        <v>163</v>
      </c>
      <c r="F2632" t="s">
        <v>1504</v>
      </c>
      <c r="G2632" t="s">
        <v>11</v>
      </c>
      <c r="H2632" t="s">
        <v>11</v>
      </c>
      <c r="I2632" t="s">
        <v>573</v>
      </c>
      <c r="J2632" t="str">
        <f t="shared" si="141"/>
        <v>Scope 3Waste disposalRefuseOrganic: mixed food and garden wasteCompostingtonnes</v>
      </c>
      <c r="K2632" t="s">
        <v>163</v>
      </c>
      <c r="L2632" s="125">
        <v>8.9506976744186044</v>
      </c>
      <c r="M2632" t="s">
        <v>1514</v>
      </c>
      <c r="N2632" t="s">
        <v>1509</v>
      </c>
      <c r="O2632">
        <v>2021</v>
      </c>
    </row>
    <row r="2633" spans="1:15" hidden="1">
      <c r="A2633" t="s">
        <v>497</v>
      </c>
      <c r="B2633" t="s">
        <v>4</v>
      </c>
      <c r="C2633" t="s">
        <v>1506</v>
      </c>
      <c r="D2633" t="s">
        <v>163</v>
      </c>
      <c r="F2633" t="s">
        <v>1505</v>
      </c>
      <c r="G2633" t="s">
        <v>11</v>
      </c>
      <c r="H2633" t="s">
        <v>11</v>
      </c>
      <c r="I2633" t="s">
        <v>573</v>
      </c>
      <c r="J2633" t="str">
        <f t="shared" si="141"/>
        <v>Scope 3Waste disposalRefuseOrganic: mixed food and garden wasteLandfilltonnes</v>
      </c>
      <c r="K2633" t="s">
        <v>163</v>
      </c>
      <c r="L2633" s="125">
        <v>587.34438688869636</v>
      </c>
      <c r="M2633" t="s">
        <v>1514</v>
      </c>
      <c r="N2633" t="s">
        <v>1509</v>
      </c>
      <c r="O2633">
        <v>2021</v>
      </c>
    </row>
    <row r="2634" spans="1:15" hidden="1">
      <c r="A2634" t="s">
        <v>497</v>
      </c>
      <c r="B2634" t="s">
        <v>4</v>
      </c>
      <c r="C2634" t="s">
        <v>1506</v>
      </c>
      <c r="D2634" t="s">
        <v>150</v>
      </c>
      <c r="F2634" t="s">
        <v>1501</v>
      </c>
      <c r="G2634" t="s">
        <v>11</v>
      </c>
      <c r="H2634" t="s">
        <v>11</v>
      </c>
      <c r="I2634" t="s">
        <v>573</v>
      </c>
      <c r="J2634" t="str">
        <f t="shared" si="141"/>
        <v>Scope 3Waste disposalRefuseCommercial and industrial wasteOpen-looptonnes</v>
      </c>
      <c r="K2634" t="s">
        <v>150</v>
      </c>
      <c r="L2634" s="125"/>
      <c r="M2634" t="s">
        <v>1514</v>
      </c>
      <c r="N2634" t="s">
        <v>1509</v>
      </c>
      <c r="O2634">
        <v>2021</v>
      </c>
    </row>
    <row r="2635" spans="1:15" hidden="1">
      <c r="A2635" t="s">
        <v>497</v>
      </c>
      <c r="B2635" t="s">
        <v>4</v>
      </c>
      <c r="C2635" t="s">
        <v>1506</v>
      </c>
      <c r="D2635" t="s">
        <v>150</v>
      </c>
      <c r="F2635" t="s">
        <v>1502</v>
      </c>
      <c r="G2635" t="s">
        <v>11</v>
      </c>
      <c r="H2635" t="s">
        <v>11</v>
      </c>
      <c r="I2635" t="s">
        <v>573</v>
      </c>
      <c r="J2635" t="str">
        <f t="shared" si="141"/>
        <v>Scope 3Waste disposalRefuseCommercial and industrial wasteClosed-looptonnes</v>
      </c>
      <c r="K2635" t="s">
        <v>150</v>
      </c>
      <c r="L2635" s="125">
        <v>21.293565891472866</v>
      </c>
      <c r="M2635" t="s">
        <v>1514</v>
      </c>
      <c r="N2635" t="s">
        <v>1509</v>
      </c>
      <c r="O2635">
        <v>2021</v>
      </c>
    </row>
    <row r="2636" spans="1:15" hidden="1">
      <c r="A2636" t="s">
        <v>497</v>
      </c>
      <c r="B2636" t="s">
        <v>4</v>
      </c>
      <c r="C2636" t="s">
        <v>1506</v>
      </c>
      <c r="D2636" t="s">
        <v>150</v>
      </c>
      <c r="F2636" t="s">
        <v>1503</v>
      </c>
      <c r="G2636" t="s">
        <v>11</v>
      </c>
      <c r="H2636" t="s">
        <v>11</v>
      </c>
      <c r="I2636" t="s">
        <v>573</v>
      </c>
      <c r="J2636" t="str">
        <f t="shared" si="141"/>
        <v>Scope 3Waste disposalRefuseCommercial and industrial wasteCombustiontonnes</v>
      </c>
      <c r="K2636" t="s">
        <v>150</v>
      </c>
      <c r="L2636" s="125">
        <v>21.293565891472866</v>
      </c>
      <c r="M2636" t="s">
        <v>1514</v>
      </c>
      <c r="N2636" t="s">
        <v>1509</v>
      </c>
      <c r="O2636">
        <v>2021</v>
      </c>
    </row>
    <row r="2637" spans="1:15" hidden="1">
      <c r="A2637" t="s">
        <v>497</v>
      </c>
      <c r="B2637" t="s">
        <v>4</v>
      </c>
      <c r="C2637" t="s">
        <v>1506</v>
      </c>
      <c r="D2637" t="s">
        <v>150</v>
      </c>
      <c r="F2637" t="s">
        <v>1507</v>
      </c>
      <c r="G2637" t="s">
        <v>11</v>
      </c>
      <c r="H2637" t="s">
        <v>11</v>
      </c>
      <c r="I2637" t="s">
        <v>573</v>
      </c>
      <c r="J2637" t="str">
        <f t="shared" si="141"/>
        <v>Scope 3Waste disposalRefuseCommercial and industrial wasteAnaerobic digestiontonnes</v>
      </c>
      <c r="K2637" t="s">
        <v>150</v>
      </c>
      <c r="L2637" s="125">
        <v>8.9506976744186044</v>
      </c>
      <c r="M2637" t="s">
        <v>1514</v>
      </c>
      <c r="N2637" t="s">
        <v>1509</v>
      </c>
      <c r="O2637">
        <v>2021</v>
      </c>
    </row>
    <row r="2638" spans="1:15" hidden="1">
      <c r="A2638" t="s">
        <v>497</v>
      </c>
      <c r="B2638" t="s">
        <v>4</v>
      </c>
      <c r="C2638" t="s">
        <v>1506</v>
      </c>
      <c r="D2638" t="s">
        <v>150</v>
      </c>
      <c r="F2638" t="s">
        <v>1504</v>
      </c>
      <c r="G2638" t="s">
        <v>11</v>
      </c>
      <c r="H2638" t="s">
        <v>11</v>
      </c>
      <c r="I2638" t="s">
        <v>573</v>
      </c>
      <c r="J2638" t="str">
        <f t="shared" si="141"/>
        <v>Scope 3Waste disposalRefuseCommercial and industrial wasteCompostingtonnes</v>
      </c>
      <c r="K2638" t="s">
        <v>150</v>
      </c>
      <c r="L2638" s="125">
        <v>8.9506976744186044</v>
      </c>
      <c r="M2638" t="s">
        <v>1514</v>
      </c>
      <c r="N2638" t="s">
        <v>1509</v>
      </c>
      <c r="O2638">
        <v>2021</v>
      </c>
    </row>
    <row r="2639" spans="1:15" hidden="1">
      <c r="A2639" t="s">
        <v>497</v>
      </c>
      <c r="B2639" t="s">
        <v>4</v>
      </c>
      <c r="C2639" t="s">
        <v>1506</v>
      </c>
      <c r="D2639" t="s">
        <v>150</v>
      </c>
      <c r="F2639" t="s">
        <v>1505</v>
      </c>
      <c r="G2639" t="s">
        <v>11</v>
      </c>
      <c r="H2639" t="s">
        <v>11</v>
      </c>
      <c r="I2639" t="s">
        <v>573</v>
      </c>
      <c r="J2639" t="str">
        <f t="shared" si="141"/>
        <v>Scope 3Waste disposalRefuseCommercial and industrial wasteLandfilltonnes</v>
      </c>
      <c r="K2639" t="s">
        <v>150</v>
      </c>
      <c r="L2639" s="125">
        <v>467.04579999999999</v>
      </c>
      <c r="M2639" t="s">
        <v>1514</v>
      </c>
      <c r="N2639" t="s">
        <v>1509</v>
      </c>
      <c r="O2639">
        <v>2021</v>
      </c>
    </row>
    <row r="2640" spans="1:15" hidden="1">
      <c r="A2640" t="s">
        <v>497</v>
      </c>
      <c r="B2640" t="s">
        <v>4</v>
      </c>
      <c r="C2640" t="s">
        <v>457</v>
      </c>
      <c r="D2640" t="s">
        <v>179</v>
      </c>
      <c r="F2640" t="s">
        <v>1500</v>
      </c>
      <c r="G2640" t="s">
        <v>11</v>
      </c>
      <c r="H2640" t="s">
        <v>11</v>
      </c>
      <c r="I2640" t="s">
        <v>573</v>
      </c>
      <c r="J2640" t="str">
        <f t="shared" si="141"/>
        <v>Scope 3Waste disposalElectrical itemsWEEE - fridges and freezersRe-usetonnes</v>
      </c>
      <c r="K2640" t="s">
        <v>179</v>
      </c>
      <c r="L2640" s="125"/>
      <c r="M2640" t="s">
        <v>1514</v>
      </c>
      <c r="N2640" t="s">
        <v>1509</v>
      </c>
      <c r="O2640">
        <v>2021</v>
      </c>
    </row>
    <row r="2641" spans="1:15" hidden="1">
      <c r="A2641" t="s">
        <v>497</v>
      </c>
      <c r="B2641" t="s">
        <v>4</v>
      </c>
      <c r="C2641" t="s">
        <v>457</v>
      </c>
      <c r="D2641" t="s">
        <v>179</v>
      </c>
      <c r="F2641" t="s">
        <v>1501</v>
      </c>
      <c r="G2641" t="s">
        <v>11</v>
      </c>
      <c r="H2641" t="s">
        <v>11</v>
      </c>
      <c r="I2641" t="s">
        <v>573</v>
      </c>
      <c r="J2641" t="str">
        <f t="shared" si="141"/>
        <v>Scope 3Waste disposalElectrical itemsWEEE - fridges and freezersOpen-looptonnes</v>
      </c>
      <c r="K2641" t="s">
        <v>179</v>
      </c>
      <c r="L2641" s="125">
        <v>21.293565891472866</v>
      </c>
      <c r="M2641" t="s">
        <v>1514</v>
      </c>
      <c r="N2641" t="s">
        <v>1509</v>
      </c>
      <c r="O2641">
        <v>2021</v>
      </c>
    </row>
    <row r="2642" spans="1:15" hidden="1">
      <c r="A2642" t="s">
        <v>497</v>
      </c>
      <c r="B2642" t="s">
        <v>4</v>
      </c>
      <c r="C2642" t="s">
        <v>457</v>
      </c>
      <c r="D2642" t="s">
        <v>179</v>
      </c>
      <c r="F2642" t="s">
        <v>1503</v>
      </c>
      <c r="G2642" t="s">
        <v>11</v>
      </c>
      <c r="H2642" t="s">
        <v>11</v>
      </c>
      <c r="I2642" t="s">
        <v>573</v>
      </c>
      <c r="J2642" t="str">
        <f t="shared" si="141"/>
        <v>Scope 3Waste disposalElectrical itemsWEEE - fridges and freezersCombustiontonnes</v>
      </c>
      <c r="K2642" t="s">
        <v>179</v>
      </c>
      <c r="L2642" s="125"/>
      <c r="M2642" t="s">
        <v>1514</v>
      </c>
      <c r="N2642" t="s">
        <v>1509</v>
      </c>
      <c r="O2642">
        <v>2021</v>
      </c>
    </row>
    <row r="2643" spans="1:15" hidden="1">
      <c r="A2643" t="s">
        <v>497</v>
      </c>
      <c r="B2643" t="s">
        <v>4</v>
      </c>
      <c r="C2643" t="s">
        <v>457</v>
      </c>
      <c r="D2643" t="s">
        <v>179</v>
      </c>
      <c r="F2643" t="s">
        <v>1505</v>
      </c>
      <c r="G2643" t="s">
        <v>11</v>
      </c>
      <c r="H2643" t="s">
        <v>11</v>
      </c>
      <c r="I2643" t="s">
        <v>573</v>
      </c>
      <c r="J2643" t="str">
        <f t="shared" si="141"/>
        <v>Scope 3Waste disposalElectrical itemsWEEE - fridges and freezersLandfilltonnes</v>
      </c>
      <c r="K2643" t="s">
        <v>179</v>
      </c>
      <c r="L2643" s="125">
        <v>8.9019922480620153</v>
      </c>
      <c r="M2643" t="s">
        <v>1514</v>
      </c>
      <c r="N2643" t="s">
        <v>1509</v>
      </c>
      <c r="O2643">
        <v>2021</v>
      </c>
    </row>
    <row r="2644" spans="1:15" hidden="1">
      <c r="A2644" t="s">
        <v>497</v>
      </c>
      <c r="B2644" t="s">
        <v>4</v>
      </c>
      <c r="C2644" t="s">
        <v>457</v>
      </c>
      <c r="D2644" t="s">
        <v>180</v>
      </c>
      <c r="F2644" t="s">
        <v>1500</v>
      </c>
      <c r="G2644" t="s">
        <v>11</v>
      </c>
      <c r="H2644" t="s">
        <v>11</v>
      </c>
      <c r="I2644" t="s">
        <v>573</v>
      </c>
      <c r="J2644" t="str">
        <f t="shared" si="141"/>
        <v>Scope 3Waste disposalElectrical itemsWEEE - largeRe-usetonnes</v>
      </c>
      <c r="K2644" t="s">
        <v>180</v>
      </c>
      <c r="L2644" s="125"/>
      <c r="M2644" t="s">
        <v>1514</v>
      </c>
      <c r="N2644" t="s">
        <v>1509</v>
      </c>
      <c r="O2644">
        <v>2021</v>
      </c>
    </row>
    <row r="2645" spans="1:15" hidden="1">
      <c r="A2645" t="s">
        <v>497</v>
      </c>
      <c r="B2645" t="s">
        <v>4</v>
      </c>
      <c r="C2645" t="s">
        <v>457</v>
      </c>
      <c r="D2645" t="s">
        <v>180</v>
      </c>
      <c r="F2645" t="s">
        <v>1501</v>
      </c>
      <c r="G2645" t="s">
        <v>11</v>
      </c>
      <c r="H2645" t="s">
        <v>11</v>
      </c>
      <c r="I2645" t="s">
        <v>573</v>
      </c>
      <c r="J2645" t="str">
        <f t="shared" si="141"/>
        <v>Scope 3Waste disposalElectrical itemsWEEE - largeOpen-looptonnes</v>
      </c>
      <c r="K2645" t="s">
        <v>180</v>
      </c>
      <c r="L2645" s="125">
        <v>21.293565891472866</v>
      </c>
      <c r="M2645" t="s">
        <v>1514</v>
      </c>
      <c r="N2645" t="s">
        <v>1509</v>
      </c>
      <c r="O2645">
        <v>2021</v>
      </c>
    </row>
    <row r="2646" spans="1:15" hidden="1">
      <c r="A2646" t="s">
        <v>497</v>
      </c>
      <c r="B2646" t="s">
        <v>4</v>
      </c>
      <c r="C2646" t="s">
        <v>457</v>
      </c>
      <c r="D2646" t="s">
        <v>180</v>
      </c>
      <c r="F2646" t="s">
        <v>1503</v>
      </c>
      <c r="G2646" t="s">
        <v>11</v>
      </c>
      <c r="H2646" t="s">
        <v>11</v>
      </c>
      <c r="I2646" t="s">
        <v>573</v>
      </c>
      <c r="J2646" t="str">
        <f t="shared" si="141"/>
        <v>Scope 3Waste disposalElectrical itemsWEEE - largeCombustiontonnes</v>
      </c>
      <c r="K2646" t="s">
        <v>180</v>
      </c>
      <c r="L2646" s="125">
        <v>21.293565891472866</v>
      </c>
      <c r="M2646" t="s">
        <v>1514</v>
      </c>
      <c r="N2646" t="s">
        <v>1509</v>
      </c>
      <c r="O2646">
        <v>2021</v>
      </c>
    </row>
    <row r="2647" spans="1:15" hidden="1">
      <c r="A2647" t="s">
        <v>497</v>
      </c>
      <c r="B2647" t="s">
        <v>4</v>
      </c>
      <c r="C2647" t="s">
        <v>457</v>
      </c>
      <c r="D2647" t="s">
        <v>180</v>
      </c>
      <c r="F2647" t="s">
        <v>1505</v>
      </c>
      <c r="G2647" t="s">
        <v>11</v>
      </c>
      <c r="H2647" t="s">
        <v>11</v>
      </c>
      <c r="I2647" t="s">
        <v>573</v>
      </c>
      <c r="J2647" t="str">
        <f t="shared" si="141"/>
        <v>Scope 3Waste disposalElectrical itemsWEEE - largeLandfilltonnes</v>
      </c>
      <c r="K2647" t="s">
        <v>180</v>
      </c>
      <c r="L2647" s="125">
        <v>8.9019922480620153</v>
      </c>
      <c r="M2647" t="s">
        <v>1514</v>
      </c>
      <c r="N2647" t="s">
        <v>1509</v>
      </c>
      <c r="O2647">
        <v>2021</v>
      </c>
    </row>
    <row r="2648" spans="1:15" hidden="1">
      <c r="A2648" t="s">
        <v>497</v>
      </c>
      <c r="B2648" t="s">
        <v>4</v>
      </c>
      <c r="C2648" t="s">
        <v>457</v>
      </c>
      <c r="D2648" t="s">
        <v>181</v>
      </c>
      <c r="F2648" t="s">
        <v>1500</v>
      </c>
      <c r="G2648" t="s">
        <v>11</v>
      </c>
      <c r="H2648" t="s">
        <v>11</v>
      </c>
      <c r="I2648" t="s">
        <v>573</v>
      </c>
      <c r="J2648" t="str">
        <f t="shared" si="141"/>
        <v>Scope 3Waste disposalElectrical itemsWEEE - mixedRe-usetonnes</v>
      </c>
      <c r="K2648" t="s">
        <v>181</v>
      </c>
      <c r="L2648" s="125"/>
      <c r="M2648" t="s">
        <v>1514</v>
      </c>
      <c r="N2648" t="s">
        <v>1509</v>
      </c>
      <c r="O2648">
        <v>2021</v>
      </c>
    </row>
    <row r="2649" spans="1:15" hidden="1">
      <c r="A2649" t="s">
        <v>497</v>
      </c>
      <c r="B2649" t="s">
        <v>4</v>
      </c>
      <c r="C2649" t="s">
        <v>457</v>
      </c>
      <c r="D2649" t="s">
        <v>181</v>
      </c>
      <c r="F2649" t="s">
        <v>1501</v>
      </c>
      <c r="G2649" t="s">
        <v>11</v>
      </c>
      <c r="H2649" t="s">
        <v>11</v>
      </c>
      <c r="I2649" t="s">
        <v>573</v>
      </c>
      <c r="J2649" t="str">
        <f t="shared" si="141"/>
        <v>Scope 3Waste disposalElectrical itemsWEEE - mixedOpen-looptonnes</v>
      </c>
      <c r="K2649" t="s">
        <v>181</v>
      </c>
      <c r="L2649" s="125">
        <v>21.293565891472866</v>
      </c>
      <c r="M2649" t="s">
        <v>1514</v>
      </c>
      <c r="N2649" t="s">
        <v>1509</v>
      </c>
      <c r="O2649">
        <v>2021</v>
      </c>
    </row>
    <row r="2650" spans="1:15" hidden="1">
      <c r="A2650" t="s">
        <v>497</v>
      </c>
      <c r="B2650" t="s">
        <v>4</v>
      </c>
      <c r="C2650" t="s">
        <v>457</v>
      </c>
      <c r="D2650" t="s">
        <v>181</v>
      </c>
      <c r="F2650" t="s">
        <v>1503</v>
      </c>
      <c r="G2650" t="s">
        <v>11</v>
      </c>
      <c r="H2650" t="s">
        <v>11</v>
      </c>
      <c r="I2650" t="s">
        <v>573</v>
      </c>
      <c r="J2650" t="str">
        <f t="shared" si="141"/>
        <v>Scope 3Waste disposalElectrical itemsWEEE - mixedCombustiontonnes</v>
      </c>
      <c r="K2650" t="s">
        <v>181</v>
      </c>
      <c r="L2650" s="125">
        <v>21.293565891472866</v>
      </c>
      <c r="M2650" t="s">
        <v>1514</v>
      </c>
      <c r="N2650" t="s">
        <v>1509</v>
      </c>
      <c r="O2650">
        <v>2021</v>
      </c>
    </row>
    <row r="2651" spans="1:15" hidden="1">
      <c r="A2651" t="s">
        <v>497</v>
      </c>
      <c r="B2651" t="s">
        <v>4</v>
      </c>
      <c r="C2651" t="s">
        <v>457</v>
      </c>
      <c r="D2651" t="s">
        <v>181</v>
      </c>
      <c r="F2651" t="s">
        <v>1505</v>
      </c>
      <c r="G2651" t="s">
        <v>11</v>
      </c>
      <c r="H2651" t="s">
        <v>11</v>
      </c>
      <c r="I2651" t="s">
        <v>573</v>
      </c>
      <c r="J2651" t="str">
        <f t="shared" si="141"/>
        <v>Scope 3Waste disposalElectrical itemsWEEE - mixedLandfilltonnes</v>
      </c>
      <c r="K2651" t="s">
        <v>181</v>
      </c>
      <c r="L2651" s="125">
        <v>8.9019922480620153</v>
      </c>
      <c r="M2651" t="s">
        <v>1514</v>
      </c>
      <c r="N2651" t="s">
        <v>1509</v>
      </c>
      <c r="O2651">
        <v>2021</v>
      </c>
    </row>
    <row r="2652" spans="1:15" hidden="1">
      <c r="A2652" t="s">
        <v>497</v>
      </c>
      <c r="B2652" t="s">
        <v>4</v>
      </c>
      <c r="C2652" t="s">
        <v>457</v>
      </c>
      <c r="D2652" t="s">
        <v>182</v>
      </c>
      <c r="F2652" t="s">
        <v>1500</v>
      </c>
      <c r="G2652" t="s">
        <v>11</v>
      </c>
      <c r="H2652" t="s">
        <v>11</v>
      </c>
      <c r="I2652" t="s">
        <v>573</v>
      </c>
      <c r="J2652" t="str">
        <f t="shared" si="141"/>
        <v>Scope 3Waste disposalElectrical itemsWEEE - smallRe-usetonnes</v>
      </c>
      <c r="K2652" t="s">
        <v>182</v>
      </c>
      <c r="L2652" s="125"/>
      <c r="M2652" t="s">
        <v>1514</v>
      </c>
      <c r="N2652" t="s">
        <v>1509</v>
      </c>
      <c r="O2652">
        <v>2021</v>
      </c>
    </row>
    <row r="2653" spans="1:15" hidden="1">
      <c r="A2653" t="s">
        <v>497</v>
      </c>
      <c r="B2653" t="s">
        <v>4</v>
      </c>
      <c r="C2653" t="s">
        <v>457</v>
      </c>
      <c r="D2653" t="s">
        <v>182</v>
      </c>
      <c r="F2653" t="s">
        <v>1501</v>
      </c>
      <c r="G2653" t="s">
        <v>11</v>
      </c>
      <c r="H2653" t="s">
        <v>11</v>
      </c>
      <c r="I2653" t="s">
        <v>573</v>
      </c>
      <c r="J2653" t="str">
        <f t="shared" si="141"/>
        <v>Scope 3Waste disposalElectrical itemsWEEE - smallOpen-looptonnes</v>
      </c>
      <c r="K2653" t="s">
        <v>182</v>
      </c>
      <c r="L2653" s="125">
        <v>21.293565891472866</v>
      </c>
      <c r="M2653" t="s">
        <v>1514</v>
      </c>
      <c r="N2653" t="s">
        <v>1509</v>
      </c>
      <c r="O2653">
        <v>2021</v>
      </c>
    </row>
    <row r="2654" spans="1:15" hidden="1">
      <c r="A2654" t="s">
        <v>497</v>
      </c>
      <c r="B2654" t="s">
        <v>4</v>
      </c>
      <c r="C2654" t="s">
        <v>457</v>
      </c>
      <c r="D2654" t="s">
        <v>182</v>
      </c>
      <c r="F2654" t="s">
        <v>1503</v>
      </c>
      <c r="G2654" t="s">
        <v>11</v>
      </c>
      <c r="H2654" t="s">
        <v>11</v>
      </c>
      <c r="I2654" t="s">
        <v>573</v>
      </c>
      <c r="J2654" t="str">
        <f t="shared" si="141"/>
        <v>Scope 3Waste disposalElectrical itemsWEEE - smallCombustiontonnes</v>
      </c>
      <c r="K2654" t="s">
        <v>182</v>
      </c>
      <c r="L2654" s="125">
        <v>21.293565891472866</v>
      </c>
      <c r="M2654" t="s">
        <v>1514</v>
      </c>
      <c r="N2654" t="s">
        <v>1509</v>
      </c>
      <c r="O2654">
        <v>2021</v>
      </c>
    </row>
    <row r="2655" spans="1:15" hidden="1">
      <c r="A2655" t="s">
        <v>497</v>
      </c>
      <c r="B2655" t="s">
        <v>4</v>
      </c>
      <c r="C2655" t="s">
        <v>457</v>
      </c>
      <c r="D2655" t="s">
        <v>182</v>
      </c>
      <c r="F2655" t="s">
        <v>1505</v>
      </c>
      <c r="G2655" t="s">
        <v>11</v>
      </c>
      <c r="H2655" t="s">
        <v>11</v>
      </c>
      <c r="I2655" t="s">
        <v>573</v>
      </c>
      <c r="J2655" t="str">
        <f t="shared" si="141"/>
        <v>Scope 3Waste disposalElectrical itemsWEEE - smallLandfilltonnes</v>
      </c>
      <c r="K2655" t="s">
        <v>182</v>
      </c>
      <c r="L2655" s="125">
        <v>8.9019922480620153</v>
      </c>
      <c r="M2655" t="s">
        <v>1514</v>
      </c>
      <c r="N2655" t="s">
        <v>1509</v>
      </c>
      <c r="O2655">
        <v>2021</v>
      </c>
    </row>
    <row r="2656" spans="1:15" hidden="1">
      <c r="A2656" t="s">
        <v>497</v>
      </c>
      <c r="B2656" t="s">
        <v>4</v>
      </c>
      <c r="C2656" t="s">
        <v>457</v>
      </c>
      <c r="D2656" t="s">
        <v>147</v>
      </c>
      <c r="F2656" t="s">
        <v>1500</v>
      </c>
      <c r="G2656" t="s">
        <v>11</v>
      </c>
      <c r="H2656" t="s">
        <v>11</v>
      </c>
      <c r="I2656" t="s">
        <v>573</v>
      </c>
      <c r="J2656" t="str">
        <f t="shared" si="141"/>
        <v>Scope 3Waste disposalElectrical itemsBatteriesRe-usetonnes</v>
      </c>
      <c r="K2656" t="s">
        <v>147</v>
      </c>
      <c r="L2656" s="125"/>
      <c r="M2656" t="s">
        <v>1514</v>
      </c>
      <c r="N2656" t="s">
        <v>1509</v>
      </c>
      <c r="O2656">
        <v>2021</v>
      </c>
    </row>
    <row r="2657" spans="1:15" hidden="1">
      <c r="A2657" t="s">
        <v>497</v>
      </c>
      <c r="B2657" t="s">
        <v>4</v>
      </c>
      <c r="C2657" t="s">
        <v>457</v>
      </c>
      <c r="D2657" t="s">
        <v>147</v>
      </c>
      <c r="F2657" t="s">
        <v>1501</v>
      </c>
      <c r="G2657" t="s">
        <v>11</v>
      </c>
      <c r="H2657" t="s">
        <v>11</v>
      </c>
      <c r="I2657" t="s">
        <v>573</v>
      </c>
      <c r="J2657" t="str">
        <f t="shared" si="141"/>
        <v>Scope 3Waste disposalElectrical itemsBatteriesOpen-looptonnes</v>
      </c>
      <c r="K2657" t="s">
        <v>147</v>
      </c>
      <c r="L2657" s="125">
        <v>21.293565891472866</v>
      </c>
      <c r="M2657" t="s">
        <v>1514</v>
      </c>
      <c r="N2657" t="s">
        <v>1509</v>
      </c>
      <c r="O2657">
        <v>2021</v>
      </c>
    </row>
    <row r="2658" spans="1:15" hidden="1">
      <c r="A2658" t="s">
        <v>497</v>
      </c>
      <c r="B2658" t="s">
        <v>4</v>
      </c>
      <c r="C2658" t="s">
        <v>457</v>
      </c>
      <c r="D2658" t="s">
        <v>147</v>
      </c>
      <c r="F2658" t="s">
        <v>1503</v>
      </c>
      <c r="G2658" t="s">
        <v>11</v>
      </c>
      <c r="H2658" t="s">
        <v>11</v>
      </c>
      <c r="I2658" t="s">
        <v>573</v>
      </c>
      <c r="J2658" t="str">
        <f t="shared" si="141"/>
        <v>Scope 3Waste disposalElectrical itemsBatteriesCombustiontonnes</v>
      </c>
      <c r="K2658" t="s">
        <v>147</v>
      </c>
      <c r="L2658" s="125"/>
      <c r="M2658" t="s">
        <v>1514</v>
      </c>
      <c r="N2658" t="s">
        <v>1509</v>
      </c>
      <c r="O2658">
        <v>2021</v>
      </c>
    </row>
    <row r="2659" spans="1:15" hidden="1">
      <c r="A2659" t="s">
        <v>497</v>
      </c>
      <c r="B2659" t="s">
        <v>4</v>
      </c>
      <c r="C2659" t="s">
        <v>457</v>
      </c>
      <c r="D2659" t="s">
        <v>147</v>
      </c>
      <c r="F2659" t="s">
        <v>1505</v>
      </c>
      <c r="G2659" t="s">
        <v>11</v>
      </c>
      <c r="H2659" t="s">
        <v>11</v>
      </c>
      <c r="I2659" t="s">
        <v>573</v>
      </c>
      <c r="J2659" t="str">
        <f t="shared" si="141"/>
        <v>Scope 3Waste disposalElectrical itemsBatteriesLandfilltonnes</v>
      </c>
      <c r="K2659" t="s">
        <v>147</v>
      </c>
      <c r="L2659" s="125">
        <v>8.9019922480620153</v>
      </c>
      <c r="M2659" t="s">
        <v>1514</v>
      </c>
      <c r="N2659" t="s">
        <v>1509</v>
      </c>
      <c r="O2659">
        <v>2021</v>
      </c>
    </row>
    <row r="2660" spans="1:15" hidden="1">
      <c r="A2660" t="s">
        <v>497</v>
      </c>
      <c r="B2660" t="s">
        <v>4</v>
      </c>
      <c r="C2660" t="s">
        <v>458</v>
      </c>
      <c r="D2660" t="s">
        <v>155</v>
      </c>
      <c r="F2660" t="s">
        <v>1501</v>
      </c>
      <c r="G2660" t="s">
        <v>11</v>
      </c>
      <c r="H2660" t="s">
        <v>11</v>
      </c>
      <c r="I2660" t="s">
        <v>573</v>
      </c>
      <c r="J2660" t="str">
        <f t="shared" si="141"/>
        <v>Scope 3Waste disposalMetalMetal: aluminium cans and foil (excl. forming)Open-looptonnes</v>
      </c>
      <c r="K2660" t="s">
        <v>155</v>
      </c>
      <c r="L2660" s="125">
        <v>21.293565891472866</v>
      </c>
      <c r="M2660" t="s">
        <v>1514</v>
      </c>
      <c r="N2660" t="s">
        <v>1509</v>
      </c>
      <c r="O2660">
        <v>2021</v>
      </c>
    </row>
    <row r="2661" spans="1:15" hidden="1">
      <c r="A2661" t="s">
        <v>497</v>
      </c>
      <c r="B2661" t="s">
        <v>4</v>
      </c>
      <c r="C2661" t="s">
        <v>458</v>
      </c>
      <c r="D2661" t="s">
        <v>155</v>
      </c>
      <c r="F2661" t="s">
        <v>1502</v>
      </c>
      <c r="G2661" t="s">
        <v>11</v>
      </c>
      <c r="H2661" t="s">
        <v>11</v>
      </c>
      <c r="I2661" t="s">
        <v>573</v>
      </c>
      <c r="J2661" t="str">
        <f t="shared" si="141"/>
        <v>Scope 3Waste disposalMetalMetal: aluminium cans and foil (excl. forming)Closed-looptonnes</v>
      </c>
      <c r="K2661" t="s">
        <v>155</v>
      </c>
      <c r="L2661" s="125">
        <v>21.293565891472866</v>
      </c>
      <c r="M2661" t="s">
        <v>1514</v>
      </c>
      <c r="N2661" t="s">
        <v>1509</v>
      </c>
      <c r="O2661">
        <v>2021</v>
      </c>
    </row>
    <row r="2662" spans="1:15" hidden="1">
      <c r="A2662" t="s">
        <v>497</v>
      </c>
      <c r="B2662" t="s">
        <v>4</v>
      </c>
      <c r="C2662" t="s">
        <v>458</v>
      </c>
      <c r="D2662" t="s">
        <v>155</v>
      </c>
      <c r="F2662" t="s">
        <v>1503</v>
      </c>
      <c r="G2662" t="s">
        <v>11</v>
      </c>
      <c r="H2662" t="s">
        <v>11</v>
      </c>
      <c r="I2662" t="s">
        <v>573</v>
      </c>
      <c r="J2662" t="str">
        <f t="shared" si="141"/>
        <v>Scope 3Waste disposalMetalMetal: aluminium cans and foil (excl. forming)Combustiontonnes</v>
      </c>
      <c r="K2662" t="s">
        <v>155</v>
      </c>
      <c r="L2662" s="125">
        <v>21.293565891472866</v>
      </c>
      <c r="M2662" t="s">
        <v>1514</v>
      </c>
      <c r="N2662" t="s">
        <v>1509</v>
      </c>
      <c r="O2662">
        <v>2021</v>
      </c>
    </row>
    <row r="2663" spans="1:15" hidden="1">
      <c r="A2663" t="s">
        <v>497</v>
      </c>
      <c r="B2663" t="s">
        <v>4</v>
      </c>
      <c r="C2663" t="s">
        <v>458</v>
      </c>
      <c r="D2663" t="s">
        <v>155</v>
      </c>
      <c r="F2663" t="s">
        <v>1505</v>
      </c>
      <c r="G2663" t="s">
        <v>11</v>
      </c>
      <c r="H2663" t="s">
        <v>11</v>
      </c>
      <c r="I2663" t="s">
        <v>573</v>
      </c>
      <c r="J2663" t="str">
        <f t="shared" si="141"/>
        <v>Scope 3Waste disposalMetalMetal: aluminium cans and foil (excl. forming)Landfilltonnes</v>
      </c>
      <c r="K2663" t="s">
        <v>155</v>
      </c>
      <c r="L2663" s="125">
        <v>8.9019922480620153</v>
      </c>
      <c r="M2663" t="s">
        <v>1514</v>
      </c>
      <c r="N2663" t="s">
        <v>1509</v>
      </c>
      <c r="O2663">
        <v>2021</v>
      </c>
    </row>
    <row r="2664" spans="1:15" hidden="1">
      <c r="A2664" t="s">
        <v>497</v>
      </c>
      <c r="B2664" t="s">
        <v>4</v>
      </c>
      <c r="C2664" t="s">
        <v>458</v>
      </c>
      <c r="D2664" t="s">
        <v>156</v>
      </c>
      <c r="F2664" t="s">
        <v>1501</v>
      </c>
      <c r="G2664" t="s">
        <v>11</v>
      </c>
      <c r="H2664" t="s">
        <v>11</v>
      </c>
      <c r="I2664" t="s">
        <v>573</v>
      </c>
      <c r="J2664" t="str">
        <f t="shared" si="141"/>
        <v>Scope 3Waste disposalMetalMetal: mixed cansOpen-looptonnes</v>
      </c>
      <c r="K2664" t="s">
        <v>156</v>
      </c>
      <c r="L2664" s="125">
        <v>21.293565891472866</v>
      </c>
      <c r="M2664" t="s">
        <v>1514</v>
      </c>
      <c r="N2664" t="s">
        <v>1509</v>
      </c>
      <c r="O2664">
        <v>2021</v>
      </c>
    </row>
    <row r="2665" spans="1:15" hidden="1">
      <c r="A2665" t="s">
        <v>497</v>
      </c>
      <c r="B2665" t="s">
        <v>4</v>
      </c>
      <c r="C2665" t="s">
        <v>458</v>
      </c>
      <c r="D2665" t="s">
        <v>156</v>
      </c>
      <c r="F2665" t="s">
        <v>1502</v>
      </c>
      <c r="G2665" t="s">
        <v>11</v>
      </c>
      <c r="H2665" t="s">
        <v>11</v>
      </c>
      <c r="I2665" t="s">
        <v>573</v>
      </c>
      <c r="J2665" t="str">
        <f t="shared" si="141"/>
        <v>Scope 3Waste disposalMetalMetal: mixed cansClosed-looptonnes</v>
      </c>
      <c r="K2665" t="s">
        <v>156</v>
      </c>
      <c r="L2665" s="125">
        <v>21.293565891472866</v>
      </c>
      <c r="M2665" t="s">
        <v>1514</v>
      </c>
      <c r="N2665" t="s">
        <v>1509</v>
      </c>
      <c r="O2665">
        <v>2021</v>
      </c>
    </row>
    <row r="2666" spans="1:15" hidden="1">
      <c r="A2666" t="s">
        <v>497</v>
      </c>
      <c r="B2666" t="s">
        <v>4</v>
      </c>
      <c r="C2666" t="s">
        <v>458</v>
      </c>
      <c r="D2666" t="s">
        <v>156</v>
      </c>
      <c r="F2666" t="s">
        <v>1503</v>
      </c>
      <c r="G2666" t="s">
        <v>11</v>
      </c>
      <c r="H2666" t="s">
        <v>11</v>
      </c>
      <c r="I2666" t="s">
        <v>573</v>
      </c>
      <c r="J2666" t="str">
        <f t="shared" si="141"/>
        <v>Scope 3Waste disposalMetalMetal: mixed cansCombustiontonnes</v>
      </c>
      <c r="K2666" t="s">
        <v>156</v>
      </c>
      <c r="L2666" s="125">
        <v>21.293565891472866</v>
      </c>
      <c r="M2666" t="s">
        <v>1514</v>
      </c>
      <c r="N2666" t="s">
        <v>1509</v>
      </c>
      <c r="O2666">
        <v>2021</v>
      </c>
    </row>
    <row r="2667" spans="1:15" hidden="1">
      <c r="A2667" t="s">
        <v>497</v>
      </c>
      <c r="B2667" t="s">
        <v>4</v>
      </c>
      <c r="C2667" t="s">
        <v>458</v>
      </c>
      <c r="D2667" t="s">
        <v>156</v>
      </c>
      <c r="F2667" t="s">
        <v>1505</v>
      </c>
      <c r="G2667" t="s">
        <v>11</v>
      </c>
      <c r="H2667" t="s">
        <v>11</v>
      </c>
      <c r="I2667" t="s">
        <v>573</v>
      </c>
      <c r="J2667" t="str">
        <f t="shared" si="141"/>
        <v>Scope 3Waste disposalMetalMetal: mixed cansLandfilltonnes</v>
      </c>
      <c r="K2667" t="s">
        <v>156</v>
      </c>
      <c r="L2667" s="125">
        <v>8.9019922480620153</v>
      </c>
      <c r="M2667" t="s">
        <v>1514</v>
      </c>
      <c r="N2667" t="s">
        <v>1509</v>
      </c>
      <c r="O2667">
        <v>2021</v>
      </c>
    </row>
    <row r="2668" spans="1:15" hidden="1">
      <c r="A2668" t="s">
        <v>497</v>
      </c>
      <c r="B2668" t="s">
        <v>4</v>
      </c>
      <c r="C2668" t="s">
        <v>458</v>
      </c>
      <c r="D2668" t="s">
        <v>157</v>
      </c>
      <c r="F2668" t="s">
        <v>1501</v>
      </c>
      <c r="G2668" t="s">
        <v>11</v>
      </c>
      <c r="H2668" t="s">
        <v>11</v>
      </c>
      <c r="I2668" t="s">
        <v>573</v>
      </c>
      <c r="J2668" t="str">
        <f t="shared" si="141"/>
        <v>Scope 3Waste disposalMetalMetal: scrap metalOpen-looptonnes</v>
      </c>
      <c r="K2668" t="s">
        <v>157</v>
      </c>
      <c r="L2668" s="125">
        <v>21.293565891472866</v>
      </c>
      <c r="M2668" t="s">
        <v>1514</v>
      </c>
      <c r="N2668" t="s">
        <v>1509</v>
      </c>
      <c r="O2668">
        <v>2021</v>
      </c>
    </row>
    <row r="2669" spans="1:15" hidden="1">
      <c r="A2669" t="s">
        <v>497</v>
      </c>
      <c r="B2669" t="s">
        <v>4</v>
      </c>
      <c r="C2669" t="s">
        <v>458</v>
      </c>
      <c r="D2669" t="s">
        <v>157</v>
      </c>
      <c r="F2669" t="s">
        <v>1502</v>
      </c>
      <c r="G2669" t="s">
        <v>11</v>
      </c>
      <c r="H2669" t="s">
        <v>11</v>
      </c>
      <c r="I2669" t="s">
        <v>573</v>
      </c>
      <c r="J2669" t="str">
        <f t="shared" si="141"/>
        <v>Scope 3Waste disposalMetalMetal: scrap metalClosed-looptonnes</v>
      </c>
      <c r="K2669" t="s">
        <v>157</v>
      </c>
      <c r="L2669" s="125">
        <v>21.293565891472866</v>
      </c>
      <c r="M2669" t="s">
        <v>1514</v>
      </c>
      <c r="N2669" t="s">
        <v>1509</v>
      </c>
      <c r="O2669">
        <v>2021</v>
      </c>
    </row>
    <row r="2670" spans="1:15" hidden="1">
      <c r="A2670" t="s">
        <v>497</v>
      </c>
      <c r="B2670" t="s">
        <v>4</v>
      </c>
      <c r="C2670" t="s">
        <v>458</v>
      </c>
      <c r="D2670" t="s">
        <v>157</v>
      </c>
      <c r="F2670" t="s">
        <v>1503</v>
      </c>
      <c r="G2670" t="s">
        <v>11</v>
      </c>
      <c r="H2670" t="s">
        <v>11</v>
      </c>
      <c r="I2670" t="s">
        <v>573</v>
      </c>
      <c r="J2670" t="str">
        <f t="shared" si="141"/>
        <v>Scope 3Waste disposalMetalMetal: scrap metalCombustiontonnes</v>
      </c>
      <c r="K2670" t="s">
        <v>157</v>
      </c>
      <c r="L2670" s="125">
        <v>21.293565891472866</v>
      </c>
      <c r="M2670" t="s">
        <v>1514</v>
      </c>
      <c r="N2670" t="s">
        <v>1509</v>
      </c>
      <c r="O2670">
        <v>2021</v>
      </c>
    </row>
    <row r="2671" spans="1:15" hidden="1">
      <c r="A2671" t="s">
        <v>497</v>
      </c>
      <c r="B2671" t="s">
        <v>4</v>
      </c>
      <c r="C2671" t="s">
        <v>458</v>
      </c>
      <c r="D2671" t="s">
        <v>157</v>
      </c>
      <c r="F2671" t="s">
        <v>1505</v>
      </c>
      <c r="G2671" t="s">
        <v>11</v>
      </c>
      <c r="H2671" t="s">
        <v>11</v>
      </c>
      <c r="I2671" t="s">
        <v>573</v>
      </c>
      <c r="J2671" t="str">
        <f t="shared" si="141"/>
        <v>Scope 3Waste disposalMetalMetal: scrap metalLandfilltonnes</v>
      </c>
      <c r="K2671" t="s">
        <v>157</v>
      </c>
      <c r="L2671" s="125">
        <v>8.9019922480620153</v>
      </c>
      <c r="M2671" t="s">
        <v>1514</v>
      </c>
      <c r="N2671" t="s">
        <v>1509</v>
      </c>
      <c r="O2671">
        <v>2021</v>
      </c>
    </row>
    <row r="2672" spans="1:15" hidden="1">
      <c r="A2672" t="s">
        <v>497</v>
      </c>
      <c r="B2672" t="s">
        <v>4</v>
      </c>
      <c r="C2672" t="s">
        <v>458</v>
      </c>
      <c r="D2672" t="s">
        <v>158</v>
      </c>
      <c r="F2672" t="s">
        <v>1501</v>
      </c>
      <c r="G2672" t="s">
        <v>11</v>
      </c>
      <c r="H2672" t="s">
        <v>11</v>
      </c>
      <c r="I2672" t="s">
        <v>573</v>
      </c>
      <c r="J2672" t="str">
        <f t="shared" si="141"/>
        <v>Scope 3Waste disposalMetalMetal: steel cansOpen-looptonnes</v>
      </c>
      <c r="K2672" t="s">
        <v>158</v>
      </c>
      <c r="L2672" s="125">
        <v>21.293565891472866</v>
      </c>
      <c r="M2672" t="s">
        <v>1514</v>
      </c>
      <c r="N2672" t="s">
        <v>1509</v>
      </c>
      <c r="O2672">
        <v>2021</v>
      </c>
    </row>
    <row r="2673" spans="1:15" hidden="1">
      <c r="A2673" t="s">
        <v>497</v>
      </c>
      <c r="B2673" t="s">
        <v>4</v>
      </c>
      <c r="C2673" t="s">
        <v>458</v>
      </c>
      <c r="D2673" t="s">
        <v>158</v>
      </c>
      <c r="F2673" t="s">
        <v>1502</v>
      </c>
      <c r="G2673" t="s">
        <v>11</v>
      </c>
      <c r="H2673" t="s">
        <v>11</v>
      </c>
      <c r="I2673" t="s">
        <v>573</v>
      </c>
      <c r="J2673" t="str">
        <f t="shared" si="141"/>
        <v>Scope 3Waste disposalMetalMetal: steel cansClosed-looptonnes</v>
      </c>
      <c r="K2673" t="s">
        <v>158</v>
      </c>
      <c r="L2673" s="125">
        <v>21.293565891472866</v>
      </c>
      <c r="M2673" t="s">
        <v>1514</v>
      </c>
      <c r="N2673" t="s">
        <v>1509</v>
      </c>
      <c r="O2673">
        <v>2021</v>
      </c>
    </row>
    <row r="2674" spans="1:15" hidden="1">
      <c r="A2674" t="s">
        <v>497</v>
      </c>
      <c r="B2674" t="s">
        <v>4</v>
      </c>
      <c r="C2674" t="s">
        <v>458</v>
      </c>
      <c r="D2674" t="s">
        <v>158</v>
      </c>
      <c r="F2674" t="s">
        <v>1503</v>
      </c>
      <c r="G2674" t="s">
        <v>11</v>
      </c>
      <c r="H2674" t="s">
        <v>11</v>
      </c>
      <c r="I2674" t="s">
        <v>573</v>
      </c>
      <c r="J2674" t="str">
        <f t="shared" si="141"/>
        <v>Scope 3Waste disposalMetalMetal: steel cansCombustiontonnes</v>
      </c>
      <c r="K2674" t="s">
        <v>158</v>
      </c>
      <c r="L2674" s="125">
        <v>21.293565891472866</v>
      </c>
      <c r="M2674" t="s">
        <v>1514</v>
      </c>
      <c r="N2674" t="s">
        <v>1509</v>
      </c>
      <c r="O2674">
        <v>2021</v>
      </c>
    </row>
    <row r="2675" spans="1:15" hidden="1">
      <c r="A2675" t="s">
        <v>497</v>
      </c>
      <c r="B2675" t="s">
        <v>4</v>
      </c>
      <c r="C2675" t="s">
        <v>458</v>
      </c>
      <c r="D2675" t="s">
        <v>158</v>
      </c>
      <c r="F2675" t="s">
        <v>1505</v>
      </c>
      <c r="G2675" t="s">
        <v>11</v>
      </c>
      <c r="H2675" t="s">
        <v>11</v>
      </c>
      <c r="I2675" t="s">
        <v>573</v>
      </c>
      <c r="J2675" t="str">
        <f t="shared" si="141"/>
        <v>Scope 3Waste disposalMetalMetal: steel cansLandfilltonnes</v>
      </c>
      <c r="K2675" t="s">
        <v>158</v>
      </c>
      <c r="L2675" s="125">
        <v>8.9019922480620153</v>
      </c>
      <c r="M2675" t="s">
        <v>1514</v>
      </c>
      <c r="N2675" t="s">
        <v>1509</v>
      </c>
      <c r="O2675">
        <v>2021</v>
      </c>
    </row>
    <row r="2676" spans="1:15" hidden="1">
      <c r="A2676" t="s">
        <v>497</v>
      </c>
      <c r="B2676" t="s">
        <v>4</v>
      </c>
      <c r="C2676" t="s">
        <v>459</v>
      </c>
      <c r="D2676" t="s">
        <v>170</v>
      </c>
      <c r="F2676" t="s">
        <v>1501</v>
      </c>
      <c r="G2676" t="s">
        <v>11</v>
      </c>
      <c r="H2676" t="s">
        <v>11</v>
      </c>
      <c r="I2676" t="s">
        <v>573</v>
      </c>
      <c r="J2676" t="str">
        <f t="shared" si="141"/>
        <v>Scope 3Waste disposalPlasticPlastics: average plasticsOpen-looptonnes</v>
      </c>
      <c r="K2676" t="s">
        <v>170</v>
      </c>
      <c r="L2676" s="125">
        <v>21.293565891472866</v>
      </c>
      <c r="M2676" t="s">
        <v>1514</v>
      </c>
      <c r="N2676" t="s">
        <v>1509</v>
      </c>
      <c r="O2676">
        <v>2021</v>
      </c>
    </row>
    <row r="2677" spans="1:15" hidden="1">
      <c r="A2677" t="s">
        <v>497</v>
      </c>
      <c r="B2677" t="s">
        <v>4</v>
      </c>
      <c r="C2677" t="s">
        <v>459</v>
      </c>
      <c r="D2677" t="s">
        <v>170</v>
      </c>
      <c r="F2677" t="s">
        <v>1502</v>
      </c>
      <c r="G2677" t="s">
        <v>11</v>
      </c>
      <c r="H2677" t="s">
        <v>11</v>
      </c>
      <c r="I2677" t="s">
        <v>573</v>
      </c>
      <c r="J2677" t="str">
        <f t="shared" si="141"/>
        <v>Scope 3Waste disposalPlasticPlastics: average plasticsClosed-looptonnes</v>
      </c>
      <c r="K2677" t="s">
        <v>170</v>
      </c>
      <c r="L2677" s="125">
        <v>21.293565891472866</v>
      </c>
      <c r="M2677" t="s">
        <v>1514</v>
      </c>
      <c r="N2677" t="s">
        <v>1509</v>
      </c>
      <c r="O2677">
        <v>2021</v>
      </c>
    </row>
    <row r="2678" spans="1:15" hidden="1">
      <c r="A2678" t="s">
        <v>497</v>
      </c>
      <c r="B2678" t="s">
        <v>4</v>
      </c>
      <c r="C2678" t="s">
        <v>459</v>
      </c>
      <c r="D2678" t="s">
        <v>170</v>
      </c>
      <c r="F2678" t="s">
        <v>1503</v>
      </c>
      <c r="G2678" t="s">
        <v>11</v>
      </c>
      <c r="H2678" t="s">
        <v>11</v>
      </c>
      <c r="I2678" t="s">
        <v>573</v>
      </c>
      <c r="J2678" t="str">
        <f t="shared" si="141"/>
        <v>Scope 3Waste disposalPlasticPlastics: average plasticsCombustiontonnes</v>
      </c>
      <c r="K2678" t="s">
        <v>170</v>
      </c>
      <c r="L2678" s="125">
        <v>21.293565891472866</v>
      </c>
      <c r="M2678" t="s">
        <v>1514</v>
      </c>
      <c r="N2678" t="s">
        <v>1509</v>
      </c>
      <c r="O2678">
        <v>2021</v>
      </c>
    </row>
    <row r="2679" spans="1:15" hidden="1">
      <c r="A2679" t="s">
        <v>497</v>
      </c>
      <c r="B2679" t="s">
        <v>4</v>
      </c>
      <c r="C2679" t="s">
        <v>459</v>
      </c>
      <c r="D2679" t="s">
        <v>170</v>
      </c>
      <c r="F2679" t="s">
        <v>1505</v>
      </c>
      <c r="G2679" t="s">
        <v>11</v>
      </c>
      <c r="H2679" t="s">
        <v>11</v>
      </c>
      <c r="I2679" t="s">
        <v>573</v>
      </c>
      <c r="J2679" t="str">
        <f t="shared" si="141"/>
        <v>Scope 3Waste disposalPlasticPlastics: average plasticsLandfilltonnes</v>
      </c>
      <c r="K2679" t="s">
        <v>170</v>
      </c>
      <c r="L2679" s="125">
        <v>8.9019922480620153</v>
      </c>
      <c r="M2679" t="s">
        <v>1514</v>
      </c>
      <c r="N2679" t="s">
        <v>1509</v>
      </c>
      <c r="O2679">
        <v>2021</v>
      </c>
    </row>
    <row r="2680" spans="1:15" hidden="1">
      <c r="A2680" t="s">
        <v>497</v>
      </c>
      <c r="B2680" t="s">
        <v>4</v>
      </c>
      <c r="C2680" t="s">
        <v>459</v>
      </c>
      <c r="D2680" t="s">
        <v>168</v>
      </c>
      <c r="F2680" t="s">
        <v>1501</v>
      </c>
      <c r="G2680" t="s">
        <v>11</v>
      </c>
      <c r="H2680" t="s">
        <v>11</v>
      </c>
      <c r="I2680" t="s">
        <v>573</v>
      </c>
      <c r="J2680" t="str">
        <f t="shared" si="141"/>
        <v>Scope 3Waste disposalPlasticPlastics: average plastic filmOpen-looptonnes</v>
      </c>
      <c r="K2680" t="s">
        <v>168</v>
      </c>
      <c r="L2680" s="125">
        <v>21.293565891472866</v>
      </c>
      <c r="M2680" t="s">
        <v>1514</v>
      </c>
      <c r="N2680" t="s">
        <v>1509</v>
      </c>
      <c r="O2680">
        <v>2021</v>
      </c>
    </row>
    <row r="2681" spans="1:15" hidden="1">
      <c r="A2681" t="s">
        <v>497</v>
      </c>
      <c r="B2681" t="s">
        <v>4</v>
      </c>
      <c r="C2681" t="s">
        <v>459</v>
      </c>
      <c r="D2681" t="s">
        <v>168</v>
      </c>
      <c r="F2681" t="s">
        <v>1502</v>
      </c>
      <c r="G2681" t="s">
        <v>11</v>
      </c>
      <c r="H2681" t="s">
        <v>11</v>
      </c>
      <c r="I2681" t="s">
        <v>573</v>
      </c>
      <c r="J2681" t="str">
        <f t="shared" si="141"/>
        <v>Scope 3Waste disposalPlasticPlastics: average plastic filmClosed-looptonnes</v>
      </c>
      <c r="K2681" t="s">
        <v>168</v>
      </c>
      <c r="L2681" s="125">
        <v>21.293565891472866</v>
      </c>
      <c r="M2681" t="s">
        <v>1514</v>
      </c>
      <c r="N2681" t="s">
        <v>1509</v>
      </c>
      <c r="O2681">
        <v>2021</v>
      </c>
    </row>
    <row r="2682" spans="1:15" hidden="1">
      <c r="A2682" t="s">
        <v>497</v>
      </c>
      <c r="B2682" t="s">
        <v>4</v>
      </c>
      <c r="C2682" t="s">
        <v>459</v>
      </c>
      <c r="D2682" t="s">
        <v>168</v>
      </c>
      <c r="F2682" t="s">
        <v>1503</v>
      </c>
      <c r="G2682" t="s">
        <v>11</v>
      </c>
      <c r="H2682" t="s">
        <v>11</v>
      </c>
      <c r="I2682" t="s">
        <v>573</v>
      </c>
      <c r="J2682" t="str">
        <f t="shared" si="141"/>
        <v>Scope 3Waste disposalPlasticPlastics: average plastic filmCombustiontonnes</v>
      </c>
      <c r="K2682" t="s">
        <v>168</v>
      </c>
      <c r="L2682" s="125">
        <v>21.293565891472866</v>
      </c>
      <c r="M2682" t="s">
        <v>1514</v>
      </c>
      <c r="N2682" t="s">
        <v>1509</v>
      </c>
      <c r="O2682">
        <v>2021</v>
      </c>
    </row>
    <row r="2683" spans="1:15" hidden="1">
      <c r="A2683" t="s">
        <v>497</v>
      </c>
      <c r="B2683" t="s">
        <v>4</v>
      </c>
      <c r="C2683" t="s">
        <v>459</v>
      </c>
      <c r="D2683" t="s">
        <v>168</v>
      </c>
      <c r="F2683" t="s">
        <v>1505</v>
      </c>
      <c r="G2683" t="s">
        <v>11</v>
      </c>
      <c r="H2683" t="s">
        <v>11</v>
      </c>
      <c r="I2683" t="s">
        <v>573</v>
      </c>
      <c r="J2683" t="str">
        <f t="shared" si="141"/>
        <v>Scope 3Waste disposalPlasticPlastics: average plastic filmLandfilltonnes</v>
      </c>
      <c r="K2683" t="s">
        <v>168</v>
      </c>
      <c r="L2683" s="125">
        <v>8.9019922480620153</v>
      </c>
      <c r="M2683" t="s">
        <v>1514</v>
      </c>
      <c r="N2683" t="s">
        <v>1509</v>
      </c>
      <c r="O2683">
        <v>2021</v>
      </c>
    </row>
    <row r="2684" spans="1:15" hidden="1">
      <c r="A2684" t="s">
        <v>497</v>
      </c>
      <c r="B2684" t="s">
        <v>4</v>
      </c>
      <c r="C2684" t="s">
        <v>459</v>
      </c>
      <c r="D2684" t="s">
        <v>169</v>
      </c>
      <c r="F2684" t="s">
        <v>1501</v>
      </c>
      <c r="G2684" t="s">
        <v>11</v>
      </c>
      <c r="H2684" t="s">
        <v>11</v>
      </c>
      <c r="I2684" t="s">
        <v>573</v>
      </c>
      <c r="J2684" t="str">
        <f t="shared" si="141"/>
        <v>Scope 3Waste disposalPlasticPlastics: average plastic rigidOpen-looptonnes</v>
      </c>
      <c r="K2684" t="s">
        <v>169</v>
      </c>
      <c r="L2684" s="125">
        <v>21.293565891472866</v>
      </c>
      <c r="M2684" t="s">
        <v>1514</v>
      </c>
      <c r="N2684" t="s">
        <v>1509</v>
      </c>
      <c r="O2684">
        <v>2021</v>
      </c>
    </row>
    <row r="2685" spans="1:15" hidden="1">
      <c r="A2685" t="s">
        <v>497</v>
      </c>
      <c r="B2685" t="s">
        <v>4</v>
      </c>
      <c r="C2685" t="s">
        <v>459</v>
      </c>
      <c r="D2685" t="s">
        <v>169</v>
      </c>
      <c r="F2685" t="s">
        <v>1502</v>
      </c>
      <c r="G2685" t="s">
        <v>11</v>
      </c>
      <c r="H2685" t="s">
        <v>11</v>
      </c>
      <c r="I2685" t="s">
        <v>573</v>
      </c>
      <c r="J2685" t="str">
        <f t="shared" si="141"/>
        <v>Scope 3Waste disposalPlasticPlastics: average plastic rigidClosed-looptonnes</v>
      </c>
      <c r="K2685" t="s">
        <v>169</v>
      </c>
      <c r="L2685" s="125">
        <v>21.293565891472866</v>
      </c>
      <c r="M2685" t="s">
        <v>1514</v>
      </c>
      <c r="N2685" t="s">
        <v>1509</v>
      </c>
      <c r="O2685">
        <v>2021</v>
      </c>
    </row>
    <row r="2686" spans="1:15" hidden="1">
      <c r="A2686" t="s">
        <v>497</v>
      </c>
      <c r="B2686" t="s">
        <v>4</v>
      </c>
      <c r="C2686" t="s">
        <v>459</v>
      </c>
      <c r="D2686" t="s">
        <v>169</v>
      </c>
      <c r="F2686" t="s">
        <v>1503</v>
      </c>
      <c r="G2686" t="s">
        <v>11</v>
      </c>
      <c r="H2686" t="s">
        <v>11</v>
      </c>
      <c r="I2686" t="s">
        <v>573</v>
      </c>
      <c r="J2686" t="str">
        <f t="shared" si="141"/>
        <v>Scope 3Waste disposalPlasticPlastics: average plastic rigidCombustiontonnes</v>
      </c>
      <c r="K2686" t="s">
        <v>169</v>
      </c>
      <c r="L2686" s="125">
        <v>21.293565891472866</v>
      </c>
      <c r="M2686" t="s">
        <v>1514</v>
      </c>
      <c r="N2686" t="s">
        <v>1509</v>
      </c>
      <c r="O2686">
        <v>2021</v>
      </c>
    </row>
    <row r="2687" spans="1:15" hidden="1">
      <c r="A2687" t="s">
        <v>497</v>
      </c>
      <c r="B2687" t="s">
        <v>4</v>
      </c>
      <c r="C2687" t="s">
        <v>459</v>
      </c>
      <c r="D2687" t="s">
        <v>169</v>
      </c>
      <c r="F2687" t="s">
        <v>1505</v>
      </c>
      <c r="G2687" t="s">
        <v>11</v>
      </c>
      <c r="H2687" t="s">
        <v>11</v>
      </c>
      <c r="I2687" t="s">
        <v>573</v>
      </c>
      <c r="J2687" t="str">
        <f t="shared" si="141"/>
        <v>Scope 3Waste disposalPlasticPlastics: average plastic rigidLandfilltonnes</v>
      </c>
      <c r="K2687" t="s">
        <v>169</v>
      </c>
      <c r="L2687" s="125">
        <v>8.9019922480620153</v>
      </c>
      <c r="M2687" t="s">
        <v>1514</v>
      </c>
      <c r="N2687" t="s">
        <v>1509</v>
      </c>
      <c r="O2687">
        <v>2021</v>
      </c>
    </row>
    <row r="2688" spans="1:15" hidden="1">
      <c r="A2688" t="s">
        <v>497</v>
      </c>
      <c r="B2688" t="s">
        <v>4</v>
      </c>
      <c r="C2688" t="s">
        <v>459</v>
      </c>
      <c r="D2688" t="s">
        <v>171</v>
      </c>
      <c r="F2688" t="s">
        <v>1501</v>
      </c>
      <c r="G2688" t="s">
        <v>11</v>
      </c>
      <c r="H2688" t="s">
        <v>11</v>
      </c>
      <c r="I2688" t="s">
        <v>573</v>
      </c>
      <c r="J2688" t="str">
        <f t="shared" si="141"/>
        <v>Scope 3Waste disposalPlasticPlastics: HDPE (incl. forming)Open-looptonnes</v>
      </c>
      <c r="K2688" t="s">
        <v>171</v>
      </c>
      <c r="L2688" s="125">
        <v>21.293565891472866</v>
      </c>
      <c r="M2688" t="s">
        <v>1514</v>
      </c>
      <c r="N2688" t="s">
        <v>1509</v>
      </c>
      <c r="O2688">
        <v>2021</v>
      </c>
    </row>
    <row r="2689" spans="1:15" hidden="1">
      <c r="A2689" t="s">
        <v>497</v>
      </c>
      <c r="B2689" t="s">
        <v>4</v>
      </c>
      <c r="C2689" t="s">
        <v>459</v>
      </c>
      <c r="D2689" t="s">
        <v>171</v>
      </c>
      <c r="F2689" t="s">
        <v>1502</v>
      </c>
      <c r="G2689" t="s">
        <v>11</v>
      </c>
      <c r="H2689" t="s">
        <v>11</v>
      </c>
      <c r="I2689" t="s">
        <v>573</v>
      </c>
      <c r="J2689" t="str">
        <f t="shared" si="141"/>
        <v>Scope 3Waste disposalPlasticPlastics: HDPE (incl. forming)Closed-looptonnes</v>
      </c>
      <c r="K2689" t="s">
        <v>171</v>
      </c>
      <c r="L2689" s="125">
        <v>21.293565891472866</v>
      </c>
      <c r="M2689" t="s">
        <v>1514</v>
      </c>
      <c r="N2689" t="s">
        <v>1509</v>
      </c>
      <c r="O2689">
        <v>2021</v>
      </c>
    </row>
    <row r="2690" spans="1:15" hidden="1">
      <c r="A2690" t="s">
        <v>497</v>
      </c>
      <c r="B2690" t="s">
        <v>4</v>
      </c>
      <c r="C2690" t="s">
        <v>459</v>
      </c>
      <c r="D2690" t="s">
        <v>171</v>
      </c>
      <c r="F2690" t="s">
        <v>1503</v>
      </c>
      <c r="G2690" t="s">
        <v>11</v>
      </c>
      <c r="H2690" t="s">
        <v>11</v>
      </c>
      <c r="I2690" t="s">
        <v>573</v>
      </c>
      <c r="J2690" t="str">
        <f t="shared" si="141"/>
        <v>Scope 3Waste disposalPlasticPlastics: HDPE (incl. forming)Combustiontonnes</v>
      </c>
      <c r="K2690" t="s">
        <v>171</v>
      </c>
      <c r="L2690" s="125">
        <v>21.293565891472866</v>
      </c>
      <c r="M2690" t="s">
        <v>1514</v>
      </c>
      <c r="N2690" t="s">
        <v>1509</v>
      </c>
      <c r="O2690">
        <v>2021</v>
      </c>
    </row>
    <row r="2691" spans="1:15" hidden="1">
      <c r="A2691" t="s">
        <v>497</v>
      </c>
      <c r="B2691" t="s">
        <v>4</v>
      </c>
      <c r="C2691" t="s">
        <v>459</v>
      </c>
      <c r="D2691" t="s">
        <v>171</v>
      </c>
      <c r="F2691" t="s">
        <v>1505</v>
      </c>
      <c r="G2691" t="s">
        <v>11</v>
      </c>
      <c r="H2691" t="s">
        <v>11</v>
      </c>
      <c r="I2691" t="s">
        <v>573</v>
      </c>
      <c r="J2691" t="str">
        <f t="shared" ref="J2691:J2754" si="142">CONCATENATE(A2691,B2691,C2691,D2691,E2691,F2691,G2691)</f>
        <v>Scope 3Waste disposalPlasticPlastics: HDPE (incl. forming)Landfilltonnes</v>
      </c>
      <c r="K2691" t="s">
        <v>171</v>
      </c>
      <c r="L2691" s="125">
        <v>8.9019922480620153</v>
      </c>
      <c r="M2691" t="s">
        <v>1514</v>
      </c>
      <c r="N2691" t="s">
        <v>1509</v>
      </c>
      <c r="O2691">
        <v>2021</v>
      </c>
    </row>
    <row r="2692" spans="1:15" hidden="1">
      <c r="A2692" t="s">
        <v>497</v>
      </c>
      <c r="B2692" t="s">
        <v>4</v>
      </c>
      <c r="C2692" t="s">
        <v>459</v>
      </c>
      <c r="D2692" t="s">
        <v>172</v>
      </c>
      <c r="F2692" t="s">
        <v>1501</v>
      </c>
      <c r="G2692" t="s">
        <v>11</v>
      </c>
      <c r="H2692" t="s">
        <v>11</v>
      </c>
      <c r="I2692" t="s">
        <v>573</v>
      </c>
      <c r="J2692" t="str">
        <f t="shared" si="142"/>
        <v>Scope 3Waste disposalPlasticPlastics: LDPE and LLDPE (incl. forming)Open-looptonnes</v>
      </c>
      <c r="K2692" t="s">
        <v>172</v>
      </c>
      <c r="L2692" s="125">
        <v>21.293565891472866</v>
      </c>
      <c r="M2692" t="s">
        <v>1514</v>
      </c>
      <c r="N2692" t="s">
        <v>1509</v>
      </c>
      <c r="O2692">
        <v>2021</v>
      </c>
    </row>
    <row r="2693" spans="1:15" hidden="1">
      <c r="A2693" t="s">
        <v>497</v>
      </c>
      <c r="B2693" t="s">
        <v>4</v>
      </c>
      <c r="C2693" t="s">
        <v>459</v>
      </c>
      <c r="D2693" t="s">
        <v>172</v>
      </c>
      <c r="F2693" t="s">
        <v>1502</v>
      </c>
      <c r="G2693" t="s">
        <v>11</v>
      </c>
      <c r="H2693" t="s">
        <v>11</v>
      </c>
      <c r="I2693" t="s">
        <v>573</v>
      </c>
      <c r="J2693" t="str">
        <f t="shared" si="142"/>
        <v>Scope 3Waste disposalPlasticPlastics: LDPE and LLDPE (incl. forming)Closed-looptonnes</v>
      </c>
      <c r="K2693" t="s">
        <v>172</v>
      </c>
      <c r="L2693" s="125">
        <v>21.293565891472866</v>
      </c>
      <c r="M2693" t="s">
        <v>1514</v>
      </c>
      <c r="N2693" t="s">
        <v>1509</v>
      </c>
      <c r="O2693">
        <v>2021</v>
      </c>
    </row>
    <row r="2694" spans="1:15" hidden="1">
      <c r="A2694" t="s">
        <v>497</v>
      </c>
      <c r="B2694" t="s">
        <v>4</v>
      </c>
      <c r="C2694" t="s">
        <v>459</v>
      </c>
      <c r="D2694" t="s">
        <v>172</v>
      </c>
      <c r="F2694" t="s">
        <v>1503</v>
      </c>
      <c r="G2694" t="s">
        <v>11</v>
      </c>
      <c r="H2694" t="s">
        <v>11</v>
      </c>
      <c r="I2694" t="s">
        <v>573</v>
      </c>
      <c r="J2694" t="str">
        <f t="shared" si="142"/>
        <v>Scope 3Waste disposalPlasticPlastics: LDPE and LLDPE (incl. forming)Combustiontonnes</v>
      </c>
      <c r="K2694" t="s">
        <v>172</v>
      </c>
      <c r="L2694" s="125">
        <v>21.293565891472866</v>
      </c>
      <c r="M2694" t="s">
        <v>1514</v>
      </c>
      <c r="N2694" t="s">
        <v>1509</v>
      </c>
      <c r="O2694">
        <v>2021</v>
      </c>
    </row>
    <row r="2695" spans="1:15" hidden="1">
      <c r="A2695" t="s">
        <v>497</v>
      </c>
      <c r="B2695" t="s">
        <v>4</v>
      </c>
      <c r="C2695" t="s">
        <v>459</v>
      </c>
      <c r="D2695" t="s">
        <v>172</v>
      </c>
      <c r="F2695" t="s">
        <v>1505</v>
      </c>
      <c r="G2695" t="s">
        <v>11</v>
      </c>
      <c r="H2695" t="s">
        <v>11</v>
      </c>
      <c r="I2695" t="s">
        <v>573</v>
      </c>
      <c r="J2695" t="str">
        <f t="shared" si="142"/>
        <v>Scope 3Waste disposalPlasticPlastics: LDPE and LLDPE (incl. forming)Landfilltonnes</v>
      </c>
      <c r="K2695" t="s">
        <v>172</v>
      </c>
      <c r="L2695" s="125">
        <v>8.9019922480620153</v>
      </c>
      <c r="M2695" t="s">
        <v>1514</v>
      </c>
      <c r="N2695" t="s">
        <v>1509</v>
      </c>
      <c r="O2695">
        <v>2021</v>
      </c>
    </row>
    <row r="2696" spans="1:15" hidden="1">
      <c r="A2696" t="s">
        <v>497</v>
      </c>
      <c r="B2696" t="s">
        <v>4</v>
      </c>
      <c r="C2696" t="s">
        <v>459</v>
      </c>
      <c r="D2696" t="s">
        <v>173</v>
      </c>
      <c r="F2696" t="s">
        <v>1501</v>
      </c>
      <c r="G2696" t="s">
        <v>11</v>
      </c>
      <c r="H2696" t="s">
        <v>11</v>
      </c>
      <c r="I2696" t="s">
        <v>573</v>
      </c>
      <c r="J2696" t="str">
        <f t="shared" si="142"/>
        <v>Scope 3Waste disposalPlasticPlastics: PET (incl. forming)Open-looptonnes</v>
      </c>
      <c r="K2696" t="s">
        <v>173</v>
      </c>
      <c r="L2696" s="125">
        <v>21.293565891472866</v>
      </c>
      <c r="M2696" t="s">
        <v>1514</v>
      </c>
      <c r="N2696" t="s">
        <v>1509</v>
      </c>
      <c r="O2696">
        <v>2021</v>
      </c>
    </row>
    <row r="2697" spans="1:15" hidden="1">
      <c r="A2697" t="s">
        <v>497</v>
      </c>
      <c r="B2697" t="s">
        <v>4</v>
      </c>
      <c r="C2697" t="s">
        <v>459</v>
      </c>
      <c r="D2697" t="s">
        <v>173</v>
      </c>
      <c r="F2697" t="s">
        <v>1502</v>
      </c>
      <c r="G2697" t="s">
        <v>11</v>
      </c>
      <c r="H2697" t="s">
        <v>11</v>
      </c>
      <c r="I2697" t="s">
        <v>573</v>
      </c>
      <c r="J2697" t="str">
        <f t="shared" si="142"/>
        <v>Scope 3Waste disposalPlasticPlastics: PET (incl. forming)Closed-looptonnes</v>
      </c>
      <c r="K2697" t="s">
        <v>173</v>
      </c>
      <c r="L2697" s="125">
        <v>21.293565891472866</v>
      </c>
      <c r="M2697" t="s">
        <v>1514</v>
      </c>
      <c r="N2697" t="s">
        <v>1509</v>
      </c>
      <c r="O2697">
        <v>2021</v>
      </c>
    </row>
    <row r="2698" spans="1:15" hidden="1">
      <c r="A2698" t="s">
        <v>497</v>
      </c>
      <c r="B2698" t="s">
        <v>4</v>
      </c>
      <c r="C2698" t="s">
        <v>459</v>
      </c>
      <c r="D2698" t="s">
        <v>173</v>
      </c>
      <c r="F2698" t="s">
        <v>1503</v>
      </c>
      <c r="G2698" t="s">
        <v>11</v>
      </c>
      <c r="H2698" t="s">
        <v>11</v>
      </c>
      <c r="I2698" t="s">
        <v>573</v>
      </c>
      <c r="J2698" t="str">
        <f t="shared" si="142"/>
        <v>Scope 3Waste disposalPlasticPlastics: PET (incl. forming)Combustiontonnes</v>
      </c>
      <c r="K2698" t="s">
        <v>173</v>
      </c>
      <c r="L2698" s="125">
        <v>21.293565891472866</v>
      </c>
      <c r="M2698" t="s">
        <v>1514</v>
      </c>
      <c r="N2698" t="s">
        <v>1509</v>
      </c>
      <c r="O2698">
        <v>2021</v>
      </c>
    </row>
    <row r="2699" spans="1:15" hidden="1">
      <c r="A2699" t="s">
        <v>497</v>
      </c>
      <c r="B2699" t="s">
        <v>4</v>
      </c>
      <c r="C2699" t="s">
        <v>459</v>
      </c>
      <c r="D2699" t="s">
        <v>173</v>
      </c>
      <c r="F2699" t="s">
        <v>1505</v>
      </c>
      <c r="G2699" t="s">
        <v>11</v>
      </c>
      <c r="H2699" t="s">
        <v>11</v>
      </c>
      <c r="I2699" t="s">
        <v>573</v>
      </c>
      <c r="J2699" t="str">
        <f t="shared" si="142"/>
        <v>Scope 3Waste disposalPlasticPlastics: PET (incl. forming)Landfilltonnes</v>
      </c>
      <c r="K2699" t="s">
        <v>173</v>
      </c>
      <c r="L2699" s="125">
        <v>8.9019922480620153</v>
      </c>
      <c r="M2699" t="s">
        <v>1514</v>
      </c>
      <c r="N2699" t="s">
        <v>1509</v>
      </c>
      <c r="O2699">
        <v>2021</v>
      </c>
    </row>
    <row r="2700" spans="1:15" hidden="1">
      <c r="A2700" t="s">
        <v>497</v>
      </c>
      <c r="B2700" t="s">
        <v>4</v>
      </c>
      <c r="C2700" t="s">
        <v>459</v>
      </c>
      <c r="D2700" t="s">
        <v>174</v>
      </c>
      <c r="F2700" t="s">
        <v>1501</v>
      </c>
      <c r="G2700" t="s">
        <v>11</v>
      </c>
      <c r="H2700" t="s">
        <v>11</v>
      </c>
      <c r="I2700" t="s">
        <v>573</v>
      </c>
      <c r="J2700" t="str">
        <f t="shared" si="142"/>
        <v>Scope 3Waste disposalPlasticPlastics: PP (incl. forming)Open-looptonnes</v>
      </c>
      <c r="K2700" t="s">
        <v>174</v>
      </c>
      <c r="L2700" s="125">
        <v>21.293565891472866</v>
      </c>
      <c r="M2700" t="s">
        <v>1514</v>
      </c>
      <c r="N2700" t="s">
        <v>1509</v>
      </c>
      <c r="O2700">
        <v>2021</v>
      </c>
    </row>
    <row r="2701" spans="1:15" hidden="1">
      <c r="A2701" t="s">
        <v>497</v>
      </c>
      <c r="B2701" t="s">
        <v>4</v>
      </c>
      <c r="C2701" t="s">
        <v>459</v>
      </c>
      <c r="D2701" t="s">
        <v>174</v>
      </c>
      <c r="F2701" t="s">
        <v>1502</v>
      </c>
      <c r="G2701" t="s">
        <v>11</v>
      </c>
      <c r="H2701" t="s">
        <v>11</v>
      </c>
      <c r="I2701" t="s">
        <v>573</v>
      </c>
      <c r="J2701" t="str">
        <f t="shared" si="142"/>
        <v>Scope 3Waste disposalPlasticPlastics: PP (incl. forming)Closed-looptonnes</v>
      </c>
      <c r="K2701" t="s">
        <v>174</v>
      </c>
      <c r="L2701" s="125">
        <v>21.293565891472866</v>
      </c>
      <c r="M2701" t="s">
        <v>1514</v>
      </c>
      <c r="N2701" t="s">
        <v>1509</v>
      </c>
      <c r="O2701">
        <v>2021</v>
      </c>
    </row>
    <row r="2702" spans="1:15" hidden="1">
      <c r="A2702" t="s">
        <v>497</v>
      </c>
      <c r="B2702" t="s">
        <v>4</v>
      </c>
      <c r="C2702" t="s">
        <v>459</v>
      </c>
      <c r="D2702" t="s">
        <v>174</v>
      </c>
      <c r="F2702" t="s">
        <v>1503</v>
      </c>
      <c r="G2702" t="s">
        <v>11</v>
      </c>
      <c r="H2702" t="s">
        <v>11</v>
      </c>
      <c r="I2702" t="s">
        <v>573</v>
      </c>
      <c r="J2702" t="str">
        <f t="shared" si="142"/>
        <v>Scope 3Waste disposalPlasticPlastics: PP (incl. forming)Combustiontonnes</v>
      </c>
      <c r="K2702" t="s">
        <v>174</v>
      </c>
      <c r="L2702" s="125">
        <v>21.293565891472866</v>
      </c>
      <c r="M2702" t="s">
        <v>1514</v>
      </c>
      <c r="N2702" t="s">
        <v>1509</v>
      </c>
      <c r="O2702">
        <v>2021</v>
      </c>
    </row>
    <row r="2703" spans="1:15" hidden="1">
      <c r="A2703" t="s">
        <v>497</v>
      </c>
      <c r="B2703" t="s">
        <v>4</v>
      </c>
      <c r="C2703" t="s">
        <v>459</v>
      </c>
      <c r="D2703" t="s">
        <v>174</v>
      </c>
      <c r="F2703" t="s">
        <v>1505</v>
      </c>
      <c r="G2703" t="s">
        <v>11</v>
      </c>
      <c r="H2703" t="s">
        <v>11</v>
      </c>
      <c r="I2703" t="s">
        <v>573</v>
      </c>
      <c r="J2703" t="str">
        <f t="shared" si="142"/>
        <v>Scope 3Waste disposalPlasticPlastics: PP (incl. forming)Landfilltonnes</v>
      </c>
      <c r="K2703" t="s">
        <v>174</v>
      </c>
      <c r="L2703" s="125">
        <v>8.9019922480620153</v>
      </c>
      <c r="M2703" t="s">
        <v>1514</v>
      </c>
      <c r="N2703" t="s">
        <v>1509</v>
      </c>
      <c r="O2703">
        <v>2021</v>
      </c>
    </row>
    <row r="2704" spans="1:15" hidden="1">
      <c r="A2704" t="s">
        <v>497</v>
      </c>
      <c r="B2704" t="s">
        <v>4</v>
      </c>
      <c r="C2704" t="s">
        <v>459</v>
      </c>
      <c r="D2704" t="s">
        <v>175</v>
      </c>
      <c r="F2704" t="s">
        <v>1501</v>
      </c>
      <c r="G2704" t="s">
        <v>11</v>
      </c>
      <c r="H2704" t="s">
        <v>11</v>
      </c>
      <c r="I2704" t="s">
        <v>573</v>
      </c>
      <c r="J2704" t="str">
        <f t="shared" si="142"/>
        <v>Scope 3Waste disposalPlasticPlastics: PS (incl. forming)Open-looptonnes</v>
      </c>
      <c r="K2704" t="s">
        <v>175</v>
      </c>
      <c r="L2704" s="125">
        <v>21.293565891472866</v>
      </c>
      <c r="M2704" t="s">
        <v>1514</v>
      </c>
      <c r="N2704" t="s">
        <v>1509</v>
      </c>
      <c r="O2704">
        <v>2021</v>
      </c>
    </row>
    <row r="2705" spans="1:15" hidden="1">
      <c r="A2705" t="s">
        <v>497</v>
      </c>
      <c r="B2705" t="s">
        <v>4</v>
      </c>
      <c r="C2705" t="s">
        <v>459</v>
      </c>
      <c r="D2705" t="s">
        <v>175</v>
      </c>
      <c r="F2705" t="s">
        <v>1502</v>
      </c>
      <c r="G2705" t="s">
        <v>11</v>
      </c>
      <c r="H2705" t="s">
        <v>11</v>
      </c>
      <c r="I2705" t="s">
        <v>573</v>
      </c>
      <c r="J2705" t="str">
        <f t="shared" si="142"/>
        <v>Scope 3Waste disposalPlasticPlastics: PS (incl. forming)Closed-looptonnes</v>
      </c>
      <c r="K2705" t="s">
        <v>175</v>
      </c>
      <c r="L2705" s="125">
        <v>21.293565891472866</v>
      </c>
      <c r="M2705" t="s">
        <v>1514</v>
      </c>
      <c r="N2705" t="s">
        <v>1509</v>
      </c>
      <c r="O2705">
        <v>2021</v>
      </c>
    </row>
    <row r="2706" spans="1:15" hidden="1">
      <c r="A2706" t="s">
        <v>497</v>
      </c>
      <c r="B2706" t="s">
        <v>4</v>
      </c>
      <c r="C2706" t="s">
        <v>459</v>
      </c>
      <c r="D2706" t="s">
        <v>175</v>
      </c>
      <c r="F2706" t="s">
        <v>1503</v>
      </c>
      <c r="G2706" t="s">
        <v>11</v>
      </c>
      <c r="H2706" t="s">
        <v>11</v>
      </c>
      <c r="I2706" t="s">
        <v>573</v>
      </c>
      <c r="J2706" t="str">
        <f t="shared" si="142"/>
        <v>Scope 3Waste disposalPlasticPlastics: PS (incl. forming)Combustiontonnes</v>
      </c>
      <c r="K2706" t="s">
        <v>175</v>
      </c>
      <c r="L2706" s="125">
        <v>21.293565891472866</v>
      </c>
      <c r="M2706" t="s">
        <v>1514</v>
      </c>
      <c r="N2706" t="s">
        <v>1509</v>
      </c>
      <c r="O2706">
        <v>2021</v>
      </c>
    </row>
    <row r="2707" spans="1:15" hidden="1">
      <c r="A2707" t="s">
        <v>497</v>
      </c>
      <c r="B2707" t="s">
        <v>4</v>
      </c>
      <c r="C2707" t="s">
        <v>459</v>
      </c>
      <c r="D2707" t="s">
        <v>175</v>
      </c>
      <c r="F2707" t="s">
        <v>1505</v>
      </c>
      <c r="G2707" t="s">
        <v>11</v>
      </c>
      <c r="H2707" t="s">
        <v>11</v>
      </c>
      <c r="I2707" t="s">
        <v>573</v>
      </c>
      <c r="J2707" t="str">
        <f t="shared" si="142"/>
        <v>Scope 3Waste disposalPlasticPlastics: PS (incl. forming)Landfilltonnes</v>
      </c>
      <c r="K2707" t="s">
        <v>175</v>
      </c>
      <c r="L2707" s="125">
        <v>8.9019922480620153</v>
      </c>
      <c r="M2707" t="s">
        <v>1514</v>
      </c>
      <c r="N2707" t="s">
        <v>1509</v>
      </c>
      <c r="O2707">
        <v>2021</v>
      </c>
    </row>
    <row r="2708" spans="1:15" hidden="1">
      <c r="A2708" t="s">
        <v>497</v>
      </c>
      <c r="B2708" t="s">
        <v>4</v>
      </c>
      <c r="C2708" t="s">
        <v>459</v>
      </c>
      <c r="D2708" t="s">
        <v>176</v>
      </c>
      <c r="F2708" t="s">
        <v>1501</v>
      </c>
      <c r="G2708" t="s">
        <v>11</v>
      </c>
      <c r="H2708" t="s">
        <v>11</v>
      </c>
      <c r="I2708" t="s">
        <v>573</v>
      </c>
      <c r="J2708" t="str">
        <f t="shared" si="142"/>
        <v>Scope 3Waste disposalPlasticPlastics: PVC (incl. forming)Open-looptonnes</v>
      </c>
      <c r="K2708" t="s">
        <v>176</v>
      </c>
      <c r="L2708" s="125">
        <v>21.293565891472866</v>
      </c>
      <c r="M2708" t="s">
        <v>1514</v>
      </c>
      <c r="N2708" t="s">
        <v>1509</v>
      </c>
      <c r="O2708">
        <v>2021</v>
      </c>
    </row>
    <row r="2709" spans="1:15" hidden="1">
      <c r="A2709" t="s">
        <v>497</v>
      </c>
      <c r="B2709" t="s">
        <v>4</v>
      </c>
      <c r="C2709" t="s">
        <v>459</v>
      </c>
      <c r="D2709" t="s">
        <v>176</v>
      </c>
      <c r="F2709" t="s">
        <v>1502</v>
      </c>
      <c r="G2709" t="s">
        <v>11</v>
      </c>
      <c r="H2709" t="s">
        <v>11</v>
      </c>
      <c r="I2709" t="s">
        <v>573</v>
      </c>
      <c r="J2709" t="str">
        <f t="shared" si="142"/>
        <v>Scope 3Waste disposalPlasticPlastics: PVC (incl. forming)Closed-looptonnes</v>
      </c>
      <c r="K2709" t="s">
        <v>176</v>
      </c>
      <c r="L2709" s="125">
        <v>21.293565891472866</v>
      </c>
      <c r="M2709" t="s">
        <v>1514</v>
      </c>
      <c r="N2709" t="s">
        <v>1509</v>
      </c>
      <c r="O2709">
        <v>2021</v>
      </c>
    </row>
    <row r="2710" spans="1:15" hidden="1">
      <c r="A2710" t="s">
        <v>497</v>
      </c>
      <c r="B2710" t="s">
        <v>4</v>
      </c>
      <c r="C2710" t="s">
        <v>459</v>
      </c>
      <c r="D2710" t="s">
        <v>176</v>
      </c>
      <c r="F2710" t="s">
        <v>1503</v>
      </c>
      <c r="G2710" t="s">
        <v>11</v>
      </c>
      <c r="H2710" t="s">
        <v>11</v>
      </c>
      <c r="I2710" t="s">
        <v>573</v>
      </c>
      <c r="J2710" t="str">
        <f t="shared" si="142"/>
        <v>Scope 3Waste disposalPlasticPlastics: PVC (incl. forming)Combustiontonnes</v>
      </c>
      <c r="K2710" t="s">
        <v>176</v>
      </c>
      <c r="L2710" s="125">
        <v>21.293565891472866</v>
      </c>
      <c r="M2710" t="s">
        <v>1514</v>
      </c>
      <c r="N2710" t="s">
        <v>1509</v>
      </c>
      <c r="O2710">
        <v>2021</v>
      </c>
    </row>
    <row r="2711" spans="1:15" hidden="1">
      <c r="A2711" t="s">
        <v>497</v>
      </c>
      <c r="B2711" t="s">
        <v>4</v>
      </c>
      <c r="C2711" t="s">
        <v>459</v>
      </c>
      <c r="D2711" t="s">
        <v>176</v>
      </c>
      <c r="F2711" t="s">
        <v>1505</v>
      </c>
      <c r="G2711" t="s">
        <v>11</v>
      </c>
      <c r="H2711" t="s">
        <v>11</v>
      </c>
      <c r="I2711" t="s">
        <v>573</v>
      </c>
      <c r="J2711" t="str">
        <f t="shared" si="142"/>
        <v>Scope 3Waste disposalPlasticPlastics: PVC (incl. forming)Landfilltonnes</v>
      </c>
      <c r="K2711" t="s">
        <v>176</v>
      </c>
      <c r="L2711" s="125">
        <v>8.9019922480620153</v>
      </c>
      <c r="M2711" t="s">
        <v>1514</v>
      </c>
      <c r="N2711" t="s">
        <v>1509</v>
      </c>
      <c r="O2711">
        <v>2021</v>
      </c>
    </row>
    <row r="2712" spans="1:15" hidden="1">
      <c r="A2712" t="s">
        <v>497</v>
      </c>
      <c r="B2712" t="s">
        <v>4</v>
      </c>
      <c r="C2712" t="s">
        <v>460</v>
      </c>
      <c r="D2712" t="s">
        <v>164</v>
      </c>
      <c r="F2712" t="s">
        <v>1501</v>
      </c>
      <c r="G2712" t="s">
        <v>11</v>
      </c>
      <c r="H2712" t="s">
        <v>11</v>
      </c>
      <c r="I2712" t="s">
        <v>573</v>
      </c>
      <c r="J2712" t="str">
        <f t="shared" si="142"/>
        <v>Scope 3Waste disposalPaperPaper and board: boardOpen-looptonnes</v>
      </c>
      <c r="K2712" t="s">
        <v>164</v>
      </c>
      <c r="L2712" s="125"/>
      <c r="M2712" t="s">
        <v>1514</v>
      </c>
      <c r="N2712" t="s">
        <v>1509</v>
      </c>
      <c r="O2712">
        <v>2021</v>
      </c>
    </row>
    <row r="2713" spans="1:15" hidden="1">
      <c r="A2713" t="s">
        <v>497</v>
      </c>
      <c r="B2713" t="s">
        <v>4</v>
      </c>
      <c r="C2713" t="s">
        <v>460</v>
      </c>
      <c r="D2713" t="s">
        <v>164</v>
      </c>
      <c r="F2713" t="s">
        <v>1502</v>
      </c>
      <c r="G2713" t="s">
        <v>11</v>
      </c>
      <c r="H2713" t="s">
        <v>11</v>
      </c>
      <c r="I2713" t="s">
        <v>573</v>
      </c>
      <c r="J2713" t="str">
        <f t="shared" si="142"/>
        <v>Scope 3Waste disposalPaperPaper and board: boardClosed-looptonnes</v>
      </c>
      <c r="K2713" t="s">
        <v>164</v>
      </c>
      <c r="L2713" s="125">
        <v>21.293565891472866</v>
      </c>
      <c r="M2713" t="s">
        <v>1514</v>
      </c>
      <c r="N2713" t="s">
        <v>1509</v>
      </c>
      <c r="O2713">
        <v>2021</v>
      </c>
    </row>
    <row r="2714" spans="1:15" hidden="1">
      <c r="A2714" t="s">
        <v>497</v>
      </c>
      <c r="B2714" t="s">
        <v>4</v>
      </c>
      <c r="C2714" t="s">
        <v>460</v>
      </c>
      <c r="D2714" t="s">
        <v>164</v>
      </c>
      <c r="F2714" t="s">
        <v>1503</v>
      </c>
      <c r="G2714" t="s">
        <v>11</v>
      </c>
      <c r="H2714" t="s">
        <v>11</v>
      </c>
      <c r="I2714" t="s">
        <v>573</v>
      </c>
      <c r="J2714" t="str">
        <f t="shared" si="142"/>
        <v>Scope 3Waste disposalPaperPaper and board: boardCombustiontonnes</v>
      </c>
      <c r="K2714" t="s">
        <v>164</v>
      </c>
      <c r="L2714" s="125">
        <v>21.293565891472866</v>
      </c>
      <c r="M2714" t="s">
        <v>1514</v>
      </c>
      <c r="N2714" t="s">
        <v>1509</v>
      </c>
      <c r="O2714">
        <v>2021</v>
      </c>
    </row>
    <row r="2715" spans="1:15" hidden="1">
      <c r="A2715" t="s">
        <v>497</v>
      </c>
      <c r="B2715" t="s">
        <v>4</v>
      </c>
      <c r="C2715" t="s">
        <v>460</v>
      </c>
      <c r="D2715" t="s">
        <v>164</v>
      </c>
      <c r="F2715" t="s">
        <v>1504</v>
      </c>
      <c r="G2715" t="s">
        <v>11</v>
      </c>
      <c r="H2715" t="s">
        <v>11</v>
      </c>
      <c r="I2715" t="s">
        <v>573</v>
      </c>
      <c r="J2715" t="str">
        <f t="shared" si="142"/>
        <v>Scope 3Waste disposalPaperPaper and board: boardCompostingtonnes</v>
      </c>
      <c r="K2715" t="s">
        <v>164</v>
      </c>
      <c r="L2715" s="125">
        <v>8.9506976744186044</v>
      </c>
      <c r="M2715" t="s">
        <v>1514</v>
      </c>
      <c r="N2715" t="s">
        <v>1509</v>
      </c>
      <c r="O2715">
        <v>2021</v>
      </c>
    </row>
    <row r="2716" spans="1:15" hidden="1">
      <c r="A2716" t="s">
        <v>497</v>
      </c>
      <c r="B2716" t="s">
        <v>4</v>
      </c>
      <c r="C2716" t="s">
        <v>460</v>
      </c>
      <c r="D2716" t="s">
        <v>164</v>
      </c>
      <c r="F2716" t="s">
        <v>1505</v>
      </c>
      <c r="G2716" t="s">
        <v>11</v>
      </c>
      <c r="H2716" t="s">
        <v>11</v>
      </c>
      <c r="I2716" t="s">
        <v>573</v>
      </c>
      <c r="J2716" t="str">
        <f t="shared" si="142"/>
        <v>Scope 3Waste disposalPaperPaper and board: boardLandfilltonnes</v>
      </c>
      <c r="K2716" t="s">
        <v>164</v>
      </c>
      <c r="L2716" s="125">
        <v>1041.8036935229597</v>
      </c>
      <c r="M2716" t="s">
        <v>1514</v>
      </c>
      <c r="N2716" t="s">
        <v>1509</v>
      </c>
      <c r="O2716">
        <v>2021</v>
      </c>
    </row>
    <row r="2717" spans="1:15" hidden="1">
      <c r="A2717" t="s">
        <v>497</v>
      </c>
      <c r="B2717" t="s">
        <v>4</v>
      </c>
      <c r="C2717" t="s">
        <v>460</v>
      </c>
      <c r="D2717" t="s">
        <v>165</v>
      </c>
      <c r="F2717" t="s">
        <v>1501</v>
      </c>
      <c r="G2717" t="s">
        <v>11</v>
      </c>
      <c r="H2717" t="s">
        <v>11</v>
      </c>
      <c r="I2717" t="s">
        <v>573</v>
      </c>
      <c r="J2717" t="str">
        <f t="shared" si="142"/>
        <v>Scope 3Waste disposalPaperPaper and board: mixedOpen-looptonnes</v>
      </c>
      <c r="K2717" t="s">
        <v>165</v>
      </c>
      <c r="L2717" s="125"/>
      <c r="M2717" t="s">
        <v>1514</v>
      </c>
      <c r="N2717" t="s">
        <v>1509</v>
      </c>
      <c r="O2717">
        <v>2021</v>
      </c>
    </row>
    <row r="2718" spans="1:15" hidden="1">
      <c r="A2718" t="s">
        <v>497</v>
      </c>
      <c r="B2718" t="s">
        <v>4</v>
      </c>
      <c r="C2718" t="s">
        <v>460</v>
      </c>
      <c r="D2718" t="s">
        <v>165</v>
      </c>
      <c r="F2718" t="s">
        <v>1502</v>
      </c>
      <c r="G2718" t="s">
        <v>11</v>
      </c>
      <c r="H2718" t="s">
        <v>11</v>
      </c>
      <c r="I2718" t="s">
        <v>573</v>
      </c>
      <c r="J2718" t="str">
        <f t="shared" si="142"/>
        <v>Scope 3Waste disposalPaperPaper and board: mixedClosed-looptonnes</v>
      </c>
      <c r="K2718" t="s">
        <v>165</v>
      </c>
      <c r="L2718" s="125">
        <v>21.293565891472866</v>
      </c>
      <c r="M2718" t="s">
        <v>1514</v>
      </c>
      <c r="N2718" t="s">
        <v>1509</v>
      </c>
      <c r="O2718">
        <v>2021</v>
      </c>
    </row>
    <row r="2719" spans="1:15" hidden="1">
      <c r="A2719" t="s">
        <v>497</v>
      </c>
      <c r="B2719" t="s">
        <v>4</v>
      </c>
      <c r="C2719" t="s">
        <v>460</v>
      </c>
      <c r="D2719" t="s">
        <v>165</v>
      </c>
      <c r="F2719" t="s">
        <v>1503</v>
      </c>
      <c r="G2719" t="s">
        <v>11</v>
      </c>
      <c r="H2719" t="s">
        <v>11</v>
      </c>
      <c r="I2719" t="s">
        <v>573</v>
      </c>
      <c r="J2719" t="str">
        <f t="shared" si="142"/>
        <v>Scope 3Waste disposalPaperPaper and board: mixedCombustiontonnes</v>
      </c>
      <c r="K2719" t="s">
        <v>165</v>
      </c>
      <c r="L2719" s="125">
        <v>21.293565891472866</v>
      </c>
      <c r="M2719" t="s">
        <v>1514</v>
      </c>
      <c r="N2719" t="s">
        <v>1509</v>
      </c>
      <c r="O2719">
        <v>2021</v>
      </c>
    </row>
    <row r="2720" spans="1:15" hidden="1">
      <c r="A2720" t="s">
        <v>497</v>
      </c>
      <c r="B2720" t="s">
        <v>4</v>
      </c>
      <c r="C2720" t="s">
        <v>460</v>
      </c>
      <c r="D2720" t="s">
        <v>165</v>
      </c>
      <c r="F2720" t="s">
        <v>1504</v>
      </c>
      <c r="G2720" t="s">
        <v>11</v>
      </c>
      <c r="H2720" t="s">
        <v>11</v>
      </c>
      <c r="I2720" t="s">
        <v>573</v>
      </c>
      <c r="J2720" t="str">
        <f t="shared" si="142"/>
        <v>Scope 3Waste disposalPaperPaper and board: mixedCompostingtonnes</v>
      </c>
      <c r="K2720" t="s">
        <v>165</v>
      </c>
      <c r="L2720" s="125">
        <v>8.9506976744186044</v>
      </c>
      <c r="M2720" t="s">
        <v>1514</v>
      </c>
      <c r="N2720" t="s">
        <v>1509</v>
      </c>
      <c r="O2720">
        <v>2021</v>
      </c>
    </row>
    <row r="2721" spans="1:15" hidden="1">
      <c r="A2721" t="s">
        <v>497</v>
      </c>
      <c r="B2721" t="s">
        <v>4</v>
      </c>
      <c r="C2721" t="s">
        <v>460</v>
      </c>
      <c r="D2721" t="s">
        <v>165</v>
      </c>
      <c r="F2721" t="s">
        <v>1505</v>
      </c>
      <c r="G2721" t="s">
        <v>11</v>
      </c>
      <c r="H2721" t="s">
        <v>11</v>
      </c>
      <c r="I2721" t="s">
        <v>573</v>
      </c>
      <c r="J2721" t="str">
        <f t="shared" si="142"/>
        <v>Scope 3Waste disposalPaperPaper and board: mixedLandfilltonnes</v>
      </c>
      <c r="K2721" t="s">
        <v>165</v>
      </c>
      <c r="L2721" s="125">
        <v>1041.8036935229597</v>
      </c>
      <c r="M2721" t="s">
        <v>1514</v>
      </c>
      <c r="N2721" t="s">
        <v>1509</v>
      </c>
      <c r="O2721">
        <v>2021</v>
      </c>
    </row>
    <row r="2722" spans="1:15" hidden="1">
      <c r="A2722" t="s">
        <v>497</v>
      </c>
      <c r="B2722" t="s">
        <v>4</v>
      </c>
      <c r="C2722" t="s">
        <v>460</v>
      </c>
      <c r="D2722" t="s">
        <v>166</v>
      </c>
      <c r="F2722" t="s">
        <v>1501</v>
      </c>
      <c r="G2722" t="s">
        <v>11</v>
      </c>
      <c r="H2722" t="s">
        <v>11</v>
      </c>
      <c r="I2722" t="s">
        <v>573</v>
      </c>
      <c r="J2722" t="str">
        <f t="shared" si="142"/>
        <v>Scope 3Waste disposalPaperPaper and board: paperOpen-looptonnes</v>
      </c>
      <c r="K2722" t="s">
        <v>166</v>
      </c>
      <c r="L2722" s="125"/>
      <c r="M2722" t="s">
        <v>1514</v>
      </c>
      <c r="N2722" t="s">
        <v>1509</v>
      </c>
      <c r="O2722">
        <v>2021</v>
      </c>
    </row>
    <row r="2723" spans="1:15" hidden="1">
      <c r="A2723" t="s">
        <v>497</v>
      </c>
      <c r="B2723" t="s">
        <v>4</v>
      </c>
      <c r="C2723" t="s">
        <v>460</v>
      </c>
      <c r="D2723" t="s">
        <v>166</v>
      </c>
      <c r="F2723" t="s">
        <v>1502</v>
      </c>
      <c r="G2723" t="s">
        <v>11</v>
      </c>
      <c r="H2723" t="s">
        <v>11</v>
      </c>
      <c r="I2723" t="s">
        <v>573</v>
      </c>
      <c r="J2723" t="str">
        <f t="shared" si="142"/>
        <v>Scope 3Waste disposalPaperPaper and board: paperClosed-looptonnes</v>
      </c>
      <c r="K2723" t="s">
        <v>166</v>
      </c>
      <c r="L2723" s="125">
        <v>21.293565891472866</v>
      </c>
      <c r="M2723" t="s">
        <v>1514</v>
      </c>
      <c r="N2723" t="s">
        <v>1509</v>
      </c>
      <c r="O2723">
        <v>2021</v>
      </c>
    </row>
    <row r="2724" spans="1:15" hidden="1">
      <c r="A2724" t="s">
        <v>497</v>
      </c>
      <c r="B2724" t="s">
        <v>4</v>
      </c>
      <c r="C2724" t="s">
        <v>460</v>
      </c>
      <c r="D2724" t="s">
        <v>166</v>
      </c>
      <c r="F2724" t="s">
        <v>1503</v>
      </c>
      <c r="G2724" t="s">
        <v>11</v>
      </c>
      <c r="H2724" t="s">
        <v>11</v>
      </c>
      <c r="I2724" t="s">
        <v>573</v>
      </c>
      <c r="J2724" t="str">
        <f t="shared" si="142"/>
        <v>Scope 3Waste disposalPaperPaper and board: paperCombustiontonnes</v>
      </c>
      <c r="K2724" t="s">
        <v>166</v>
      </c>
      <c r="L2724" s="125">
        <v>21.293565891472866</v>
      </c>
      <c r="M2724" t="s">
        <v>1514</v>
      </c>
      <c r="N2724" t="s">
        <v>1509</v>
      </c>
      <c r="O2724">
        <v>2021</v>
      </c>
    </row>
    <row r="2725" spans="1:15" hidden="1">
      <c r="A2725" t="s">
        <v>497</v>
      </c>
      <c r="B2725" t="s">
        <v>4</v>
      </c>
      <c r="C2725" t="s">
        <v>460</v>
      </c>
      <c r="D2725" t="s">
        <v>166</v>
      </c>
      <c r="F2725" t="s">
        <v>1504</v>
      </c>
      <c r="G2725" t="s">
        <v>11</v>
      </c>
      <c r="H2725" t="s">
        <v>11</v>
      </c>
      <c r="I2725" t="s">
        <v>573</v>
      </c>
      <c r="J2725" t="str">
        <f t="shared" si="142"/>
        <v>Scope 3Waste disposalPaperPaper and board: paperCompostingtonnes</v>
      </c>
      <c r="K2725" t="s">
        <v>166</v>
      </c>
      <c r="L2725" s="125">
        <v>8.9506976744186044</v>
      </c>
      <c r="M2725" t="s">
        <v>1514</v>
      </c>
      <c r="N2725" t="s">
        <v>1509</v>
      </c>
      <c r="O2725">
        <v>2021</v>
      </c>
    </row>
    <row r="2726" spans="1:15" hidden="1">
      <c r="A2726" t="s">
        <v>497</v>
      </c>
      <c r="B2726" t="s">
        <v>4</v>
      </c>
      <c r="C2726" t="s">
        <v>460</v>
      </c>
      <c r="D2726" t="s">
        <v>166</v>
      </c>
      <c r="F2726" t="s">
        <v>1505</v>
      </c>
      <c r="G2726" t="s">
        <v>11</v>
      </c>
      <c r="H2726" t="s">
        <v>11</v>
      </c>
      <c r="I2726" t="s">
        <v>573</v>
      </c>
      <c r="J2726" t="str">
        <f t="shared" si="142"/>
        <v>Scope 3Waste disposalPaperPaper and board: paperLandfilltonnes</v>
      </c>
      <c r="K2726" t="s">
        <v>166</v>
      </c>
      <c r="L2726" s="125">
        <v>1041.8036935229597</v>
      </c>
      <c r="M2726" t="s">
        <v>1514</v>
      </c>
      <c r="N2726" t="s">
        <v>1509</v>
      </c>
      <c r="O2726">
        <v>2021</v>
      </c>
    </row>
    <row r="2727" spans="1:15" ht="17" hidden="1">
      <c r="A2727" t="s">
        <v>497</v>
      </c>
      <c r="B2727" t="s">
        <v>1508</v>
      </c>
      <c r="C2727" s="124" t="s">
        <v>1508</v>
      </c>
      <c r="D2727" s="137" t="s">
        <v>1509</v>
      </c>
      <c r="G2727" t="s">
        <v>1510</v>
      </c>
      <c r="H2727" t="s">
        <v>1510</v>
      </c>
      <c r="I2727" t="s">
        <v>573</v>
      </c>
      <c r="J2727" t="str">
        <f t="shared" si="142"/>
        <v>Scope 3Hotel stayHotel stayUKRoom per night</v>
      </c>
      <c r="K2727" t="s">
        <v>1244</v>
      </c>
      <c r="L2727" s="125">
        <v>13.9</v>
      </c>
      <c r="M2727" t="s">
        <v>1514</v>
      </c>
      <c r="N2727" t="s">
        <v>1509</v>
      </c>
      <c r="O2727">
        <v>2021</v>
      </c>
    </row>
    <row r="2728" spans="1:15" ht="17" hidden="1">
      <c r="A2728" t="s">
        <v>497</v>
      </c>
      <c r="B2728" t="s">
        <v>1508</v>
      </c>
      <c r="C2728" s="124" t="s">
        <v>1508</v>
      </c>
      <c r="D2728" s="137" t="s">
        <v>1511</v>
      </c>
      <c r="G2728" t="s">
        <v>1510</v>
      </c>
      <c r="H2728" t="s">
        <v>1510</v>
      </c>
      <c r="I2728" t="s">
        <v>573</v>
      </c>
      <c r="J2728" t="str">
        <f t="shared" si="142"/>
        <v>Scope 3Hotel stayHotel stayUK (London)Room per night</v>
      </c>
      <c r="K2728" t="s">
        <v>1245</v>
      </c>
      <c r="L2728" s="125">
        <v>13.8</v>
      </c>
      <c r="M2728" t="s">
        <v>1514</v>
      </c>
      <c r="N2728" t="s">
        <v>1509</v>
      </c>
      <c r="O2728">
        <v>2021</v>
      </c>
    </row>
    <row r="2729" spans="1:15" ht="17" hidden="1">
      <c r="A2729" t="s">
        <v>497</v>
      </c>
      <c r="B2729" t="s">
        <v>1508</v>
      </c>
      <c r="C2729" s="124" t="s">
        <v>1508</v>
      </c>
      <c r="D2729" s="137" t="s">
        <v>233</v>
      </c>
      <c r="G2729" t="s">
        <v>1510</v>
      </c>
      <c r="H2729" t="s">
        <v>1510</v>
      </c>
      <c r="I2729" t="s">
        <v>573</v>
      </c>
      <c r="J2729" t="str">
        <f t="shared" si="142"/>
        <v>Scope 3Hotel stayHotel stayArgentinaRoom per night</v>
      </c>
      <c r="K2729" t="s">
        <v>1246</v>
      </c>
      <c r="L2729" s="125">
        <v>56</v>
      </c>
      <c r="M2729" t="s">
        <v>1514</v>
      </c>
      <c r="N2729" t="s">
        <v>1509</v>
      </c>
      <c r="O2729">
        <v>2021</v>
      </c>
    </row>
    <row r="2730" spans="1:15" ht="17" hidden="1">
      <c r="A2730" t="s">
        <v>497</v>
      </c>
      <c r="B2730" t="s">
        <v>1508</v>
      </c>
      <c r="C2730" s="124" t="s">
        <v>1508</v>
      </c>
      <c r="D2730" s="137" t="s">
        <v>235</v>
      </c>
      <c r="G2730" t="s">
        <v>1510</v>
      </c>
      <c r="H2730" t="s">
        <v>1510</v>
      </c>
      <c r="I2730" t="s">
        <v>573</v>
      </c>
      <c r="J2730" t="str">
        <f t="shared" si="142"/>
        <v>Scope 3Hotel stayHotel stayAustraliaRoom per night</v>
      </c>
      <c r="K2730" t="s">
        <v>1247</v>
      </c>
      <c r="L2730" s="125">
        <v>42.6</v>
      </c>
      <c r="M2730" t="s">
        <v>1514</v>
      </c>
      <c r="N2730" t="s">
        <v>1509</v>
      </c>
      <c r="O2730">
        <v>2021</v>
      </c>
    </row>
    <row r="2731" spans="1:15" ht="17" hidden="1">
      <c r="A2731" t="s">
        <v>497</v>
      </c>
      <c r="B2731" t="s">
        <v>1508</v>
      </c>
      <c r="C2731" s="124" t="s">
        <v>1508</v>
      </c>
      <c r="D2731" s="137" t="s">
        <v>236</v>
      </c>
      <c r="G2731" t="s">
        <v>1510</v>
      </c>
      <c r="H2731" t="s">
        <v>1510</v>
      </c>
      <c r="I2731" t="s">
        <v>573</v>
      </c>
      <c r="J2731" t="str">
        <f t="shared" si="142"/>
        <v>Scope 3Hotel stayHotel stayAustriaRoom per night</v>
      </c>
      <c r="K2731" t="s">
        <v>1248</v>
      </c>
      <c r="L2731" s="125">
        <v>13.9</v>
      </c>
      <c r="M2731" t="s">
        <v>1514</v>
      </c>
      <c r="N2731" t="s">
        <v>1509</v>
      </c>
      <c r="O2731">
        <v>2021</v>
      </c>
    </row>
    <row r="2732" spans="1:15" ht="17" hidden="1">
      <c r="A2732" t="s">
        <v>497</v>
      </c>
      <c r="B2732" t="s">
        <v>1508</v>
      </c>
      <c r="C2732" s="124" t="s">
        <v>1508</v>
      </c>
      <c r="D2732" s="137" t="s">
        <v>243</v>
      </c>
      <c r="G2732" t="s">
        <v>1510</v>
      </c>
      <c r="H2732" t="s">
        <v>1510</v>
      </c>
      <c r="I2732" t="s">
        <v>573</v>
      </c>
      <c r="J2732" t="str">
        <f t="shared" si="142"/>
        <v>Scope 3Hotel stayHotel stayBelgiumRoom per night</v>
      </c>
      <c r="K2732" t="s">
        <v>1249</v>
      </c>
      <c r="L2732" s="125">
        <v>10.9</v>
      </c>
      <c r="M2732" t="s">
        <v>1514</v>
      </c>
      <c r="N2732" t="s">
        <v>1509</v>
      </c>
      <c r="O2732">
        <v>2021</v>
      </c>
    </row>
    <row r="2733" spans="1:15" ht="17" hidden="1">
      <c r="A2733" t="s">
        <v>497</v>
      </c>
      <c r="B2733" t="s">
        <v>1508</v>
      </c>
      <c r="C2733" s="124" t="s">
        <v>1508</v>
      </c>
      <c r="D2733" s="137" t="s">
        <v>250</v>
      </c>
      <c r="G2733" t="s">
        <v>1510</v>
      </c>
      <c r="H2733" t="s">
        <v>1510</v>
      </c>
      <c r="I2733" t="s">
        <v>573</v>
      </c>
      <c r="J2733" t="str">
        <f t="shared" si="142"/>
        <v>Scope 3Hotel stayHotel stayBrazilRoom per night</v>
      </c>
      <c r="K2733" t="s">
        <v>1250</v>
      </c>
      <c r="L2733" s="125">
        <v>12.3</v>
      </c>
      <c r="M2733" t="s">
        <v>1514</v>
      </c>
      <c r="N2733" t="s">
        <v>1509</v>
      </c>
      <c r="O2733">
        <v>2021</v>
      </c>
    </row>
    <row r="2734" spans="1:15" ht="17" hidden="1">
      <c r="A2734" t="s">
        <v>497</v>
      </c>
      <c r="B2734" t="s">
        <v>1508</v>
      </c>
      <c r="C2734" s="124" t="s">
        <v>1508</v>
      </c>
      <c r="D2734" s="137" t="s">
        <v>257</v>
      </c>
      <c r="G2734" t="s">
        <v>1510</v>
      </c>
      <c r="H2734" t="s">
        <v>1510</v>
      </c>
      <c r="I2734" t="s">
        <v>573</v>
      </c>
      <c r="J2734" t="str">
        <f t="shared" si="142"/>
        <v>Scope 3Hotel stayHotel stayCanadaRoom per night</v>
      </c>
      <c r="K2734" t="s">
        <v>1251</v>
      </c>
      <c r="L2734" s="125">
        <v>16.100000000000001</v>
      </c>
      <c r="M2734" t="s">
        <v>1514</v>
      </c>
      <c r="N2734" t="s">
        <v>1509</v>
      </c>
      <c r="O2734">
        <v>2021</v>
      </c>
    </row>
    <row r="2735" spans="1:15" ht="17" hidden="1">
      <c r="A2735" t="s">
        <v>497</v>
      </c>
      <c r="B2735" t="s">
        <v>1508</v>
      </c>
      <c r="C2735" s="124" t="s">
        <v>1508</v>
      </c>
      <c r="D2735" s="137" t="s">
        <v>261</v>
      </c>
      <c r="G2735" t="s">
        <v>1510</v>
      </c>
      <c r="H2735" t="s">
        <v>1510</v>
      </c>
      <c r="I2735" t="s">
        <v>573</v>
      </c>
      <c r="J2735" t="str">
        <f t="shared" si="142"/>
        <v>Scope 3Hotel stayHotel stayChileRoom per night</v>
      </c>
      <c r="K2735" t="s">
        <v>1252</v>
      </c>
      <c r="L2735" s="125">
        <v>30.5</v>
      </c>
      <c r="M2735" t="s">
        <v>1514</v>
      </c>
      <c r="N2735" t="s">
        <v>1509</v>
      </c>
      <c r="O2735">
        <v>2021</v>
      </c>
    </row>
    <row r="2736" spans="1:15" ht="17" hidden="1">
      <c r="A2736" t="s">
        <v>497</v>
      </c>
      <c r="B2736" t="s">
        <v>1508</v>
      </c>
      <c r="C2736" s="124" t="s">
        <v>1508</v>
      </c>
      <c r="D2736" s="137" t="s">
        <v>262</v>
      </c>
      <c r="G2736" t="s">
        <v>1510</v>
      </c>
      <c r="H2736" t="s">
        <v>1510</v>
      </c>
      <c r="I2736" t="s">
        <v>573</v>
      </c>
      <c r="J2736" t="str">
        <f t="shared" si="142"/>
        <v>Scope 3Hotel stayHotel stayChinaRoom per night</v>
      </c>
      <c r="K2736" t="s">
        <v>1253</v>
      </c>
      <c r="L2736" s="125">
        <v>62.9</v>
      </c>
      <c r="M2736" t="s">
        <v>1514</v>
      </c>
      <c r="N2736" t="s">
        <v>1509</v>
      </c>
      <c r="O2736">
        <v>2021</v>
      </c>
    </row>
    <row r="2737" spans="1:15" ht="17" hidden="1">
      <c r="A2737" t="s">
        <v>497</v>
      </c>
      <c r="B2737" t="s">
        <v>1508</v>
      </c>
      <c r="C2737" s="124" t="s">
        <v>1508</v>
      </c>
      <c r="D2737" s="137" t="s">
        <v>263</v>
      </c>
      <c r="G2737" t="s">
        <v>1510</v>
      </c>
      <c r="H2737" t="s">
        <v>1510</v>
      </c>
      <c r="I2737" t="s">
        <v>573</v>
      </c>
      <c r="J2737" t="str">
        <f t="shared" si="142"/>
        <v>Scope 3Hotel stayHotel stayColombiaRoom per night</v>
      </c>
      <c r="K2737" t="s">
        <v>1254</v>
      </c>
      <c r="L2737" s="125">
        <v>13.5</v>
      </c>
      <c r="M2737" t="s">
        <v>1514</v>
      </c>
      <c r="N2737" t="s">
        <v>1509</v>
      </c>
      <c r="O2737">
        <v>2021</v>
      </c>
    </row>
    <row r="2738" spans="1:15" ht="17" hidden="1">
      <c r="A2738" t="s">
        <v>497</v>
      </c>
      <c r="B2738" t="s">
        <v>1508</v>
      </c>
      <c r="C2738" s="124" t="s">
        <v>1508</v>
      </c>
      <c r="D2738" s="137" t="s">
        <v>268</v>
      </c>
      <c r="G2738" t="s">
        <v>1510</v>
      </c>
      <c r="H2738" t="s">
        <v>1510</v>
      </c>
      <c r="I2738" t="s">
        <v>573</v>
      </c>
      <c r="J2738" t="str">
        <f t="shared" si="142"/>
        <v>Scope 3Hotel stayHotel stayCosta RicaRoom per night</v>
      </c>
      <c r="K2738" t="s">
        <v>1255</v>
      </c>
      <c r="L2738" s="125">
        <v>7.5</v>
      </c>
      <c r="M2738" t="s">
        <v>1514</v>
      </c>
      <c r="N2738" t="s">
        <v>1509</v>
      </c>
      <c r="O2738">
        <v>2021</v>
      </c>
    </row>
    <row r="2739" spans="1:15" ht="17" hidden="1">
      <c r="A2739" t="s">
        <v>497</v>
      </c>
      <c r="B2739" t="s">
        <v>1508</v>
      </c>
      <c r="C2739" s="124" t="s">
        <v>1508</v>
      </c>
      <c r="D2739" s="137" t="s">
        <v>561</v>
      </c>
      <c r="G2739" t="s">
        <v>1510</v>
      </c>
      <c r="H2739" t="s">
        <v>1510</v>
      </c>
      <c r="I2739" t="s">
        <v>573</v>
      </c>
      <c r="J2739" t="str">
        <f t="shared" si="142"/>
        <v>Scope 3Hotel stayHotel stayCzech RepublicRoom per night</v>
      </c>
      <c r="K2739" t="s">
        <v>1256</v>
      </c>
      <c r="L2739" s="125">
        <v>36.200000000000003</v>
      </c>
      <c r="M2739" t="s">
        <v>1514</v>
      </c>
      <c r="N2739" t="s">
        <v>1509</v>
      </c>
      <c r="O2739">
        <v>2021</v>
      </c>
    </row>
    <row r="2740" spans="1:15" ht="17" hidden="1">
      <c r="A2740" t="s">
        <v>497</v>
      </c>
      <c r="B2740" t="s">
        <v>1508</v>
      </c>
      <c r="C2740" s="124" t="s">
        <v>1508</v>
      </c>
      <c r="D2740" s="137" t="s">
        <v>279</v>
      </c>
      <c r="G2740" t="s">
        <v>1510</v>
      </c>
      <c r="H2740" t="s">
        <v>1510</v>
      </c>
      <c r="I2740" t="s">
        <v>573</v>
      </c>
      <c r="J2740" t="str">
        <f t="shared" si="142"/>
        <v>Scope 3Hotel stayHotel stayEgyptRoom per night</v>
      </c>
      <c r="K2740" t="s">
        <v>1257</v>
      </c>
      <c r="L2740" s="125">
        <v>56.5</v>
      </c>
      <c r="M2740" t="s">
        <v>1514</v>
      </c>
      <c r="N2740" t="s">
        <v>1509</v>
      </c>
      <c r="O2740">
        <v>2021</v>
      </c>
    </row>
    <row r="2741" spans="1:15" ht="17" hidden="1">
      <c r="A2741" t="s">
        <v>497</v>
      </c>
      <c r="B2741" t="s">
        <v>1508</v>
      </c>
      <c r="C2741" s="124" t="s">
        <v>1508</v>
      </c>
      <c r="D2741" s="137" t="s">
        <v>285</v>
      </c>
      <c r="G2741" t="s">
        <v>1510</v>
      </c>
      <c r="H2741" t="s">
        <v>1510</v>
      </c>
      <c r="I2741" t="s">
        <v>573</v>
      </c>
      <c r="J2741" t="str">
        <f t="shared" si="142"/>
        <v>Scope 3Hotel stayHotel stayFijiRoom per night</v>
      </c>
      <c r="K2741" t="s">
        <v>1258</v>
      </c>
      <c r="L2741" s="125">
        <v>47.8</v>
      </c>
      <c r="M2741" t="s">
        <v>1514</v>
      </c>
      <c r="N2741" t="s">
        <v>1509</v>
      </c>
      <c r="O2741">
        <v>2021</v>
      </c>
    </row>
    <row r="2742" spans="1:15" ht="17" hidden="1">
      <c r="A2742" t="s">
        <v>497</v>
      </c>
      <c r="B2742" t="s">
        <v>1508</v>
      </c>
      <c r="C2742" s="124" t="s">
        <v>1508</v>
      </c>
      <c r="D2742" s="137" t="s">
        <v>287</v>
      </c>
      <c r="G2742" t="s">
        <v>1510</v>
      </c>
      <c r="H2742" t="s">
        <v>1510</v>
      </c>
      <c r="I2742" t="s">
        <v>573</v>
      </c>
      <c r="J2742" t="str">
        <f t="shared" si="142"/>
        <v>Scope 3Hotel stayHotel stayFranceRoom per night</v>
      </c>
      <c r="K2742" t="s">
        <v>1259</v>
      </c>
      <c r="L2742" s="125">
        <v>6.5</v>
      </c>
      <c r="M2742" t="s">
        <v>1514</v>
      </c>
      <c r="N2742" t="s">
        <v>1509</v>
      </c>
      <c r="O2742">
        <v>2021</v>
      </c>
    </row>
    <row r="2743" spans="1:15" hidden="1">
      <c r="A2743" t="s">
        <v>497</v>
      </c>
      <c r="B2743" t="s">
        <v>1508</v>
      </c>
      <c r="C2743" t="s">
        <v>1508</v>
      </c>
      <c r="D2743" t="s">
        <v>291</v>
      </c>
      <c r="G2743" t="s">
        <v>1510</v>
      </c>
      <c r="H2743" t="s">
        <v>1510</v>
      </c>
      <c r="I2743" t="s">
        <v>573</v>
      </c>
      <c r="J2743" t="str">
        <f t="shared" si="142"/>
        <v>Scope 3Hotel stayHotel stayGermanyRoom per night</v>
      </c>
      <c r="K2743" t="s">
        <v>1260</v>
      </c>
      <c r="L2743" s="125">
        <v>17</v>
      </c>
      <c r="M2743" t="s">
        <v>1514</v>
      </c>
      <c r="N2743" t="s">
        <v>1509</v>
      </c>
      <c r="O2743">
        <v>2021</v>
      </c>
    </row>
    <row r="2744" spans="1:15" ht="17" hidden="1">
      <c r="A2744" t="s">
        <v>497</v>
      </c>
      <c r="B2744" t="s">
        <v>1508</v>
      </c>
      <c r="C2744" s="124" t="s">
        <v>1508</v>
      </c>
      <c r="D2744" s="137" t="s">
        <v>293</v>
      </c>
      <c r="G2744" t="s">
        <v>1510</v>
      </c>
      <c r="H2744" t="s">
        <v>1510</v>
      </c>
      <c r="I2744" t="s">
        <v>573</v>
      </c>
      <c r="J2744" t="str">
        <f t="shared" si="142"/>
        <v>Scope 3Hotel stayHotel stayGreeceRoom per night</v>
      </c>
      <c r="K2744" t="s">
        <v>1261</v>
      </c>
      <c r="L2744" s="125">
        <v>43</v>
      </c>
      <c r="M2744" t="s">
        <v>1514</v>
      </c>
      <c r="N2744" t="s">
        <v>1509</v>
      </c>
      <c r="O2744">
        <v>2021</v>
      </c>
    </row>
    <row r="2745" spans="1:15" ht="17" hidden="1">
      <c r="A2745" t="s">
        <v>497</v>
      </c>
      <c r="B2745" t="s">
        <v>1508</v>
      </c>
      <c r="C2745" s="124" t="s">
        <v>1508</v>
      </c>
      <c r="D2745" s="137" t="s">
        <v>562</v>
      </c>
      <c r="G2745" t="s">
        <v>1510</v>
      </c>
      <c r="H2745" t="s">
        <v>1510</v>
      </c>
      <c r="I2745" t="s">
        <v>573</v>
      </c>
      <c r="J2745" t="str">
        <f t="shared" si="142"/>
        <v>Scope 3Hotel stayHotel stayHong Kong, ChinaRoom per night</v>
      </c>
      <c r="K2745" t="s">
        <v>1262</v>
      </c>
      <c r="L2745" s="125">
        <v>65.900000000000006</v>
      </c>
      <c r="M2745" t="s">
        <v>1514</v>
      </c>
      <c r="N2745" t="s">
        <v>1509</v>
      </c>
      <c r="O2745">
        <v>2021</v>
      </c>
    </row>
    <row r="2746" spans="1:15" ht="17" hidden="1">
      <c r="A2746" t="s">
        <v>497</v>
      </c>
      <c r="B2746" t="s">
        <v>1508</v>
      </c>
      <c r="C2746" s="124" t="s">
        <v>1508</v>
      </c>
      <c r="D2746" s="137" t="s">
        <v>303</v>
      </c>
      <c r="G2746" t="s">
        <v>1510</v>
      </c>
      <c r="H2746" t="s">
        <v>1510</v>
      </c>
      <c r="I2746" t="s">
        <v>573</v>
      </c>
      <c r="J2746" t="str">
        <f t="shared" si="142"/>
        <v>Scope 3Hotel stayHotel stayIndiaRoom per night</v>
      </c>
      <c r="K2746" t="s">
        <v>1263</v>
      </c>
      <c r="L2746" s="125">
        <v>75.5</v>
      </c>
      <c r="M2746" t="s">
        <v>1514</v>
      </c>
      <c r="N2746" t="s">
        <v>1509</v>
      </c>
      <c r="O2746">
        <v>2021</v>
      </c>
    </row>
    <row r="2747" spans="1:15" ht="17" hidden="1">
      <c r="A2747" t="s">
        <v>497</v>
      </c>
      <c r="B2747" t="s">
        <v>1508</v>
      </c>
      <c r="C2747" s="124" t="s">
        <v>1508</v>
      </c>
      <c r="D2747" s="137" t="s">
        <v>304</v>
      </c>
      <c r="G2747" t="s">
        <v>1510</v>
      </c>
      <c r="H2747" t="s">
        <v>1510</v>
      </c>
      <c r="I2747" t="s">
        <v>573</v>
      </c>
      <c r="J2747" t="str">
        <f t="shared" si="142"/>
        <v>Scope 3Hotel stayHotel stayIndonesiaRoom per night</v>
      </c>
      <c r="K2747" t="s">
        <v>1264</v>
      </c>
      <c r="L2747" s="125">
        <v>89.1</v>
      </c>
      <c r="M2747" t="s">
        <v>1514</v>
      </c>
      <c r="N2747" t="s">
        <v>1509</v>
      </c>
      <c r="O2747">
        <v>2021</v>
      </c>
    </row>
    <row r="2748" spans="1:15" ht="17" hidden="1">
      <c r="A2748" t="s">
        <v>497</v>
      </c>
      <c r="B2748" t="s">
        <v>1508</v>
      </c>
      <c r="C2748" s="124" t="s">
        <v>1508</v>
      </c>
      <c r="D2748" s="137" t="s">
        <v>307</v>
      </c>
      <c r="G2748" t="s">
        <v>1510</v>
      </c>
      <c r="H2748" t="s">
        <v>1510</v>
      </c>
      <c r="I2748" t="s">
        <v>573</v>
      </c>
      <c r="J2748" t="str">
        <f t="shared" si="142"/>
        <v>Scope 3Hotel stayHotel stayIrelandRoom per night</v>
      </c>
      <c r="K2748" t="s">
        <v>1265</v>
      </c>
      <c r="L2748" s="125">
        <v>25</v>
      </c>
      <c r="M2748" t="s">
        <v>1514</v>
      </c>
      <c r="N2748" t="s">
        <v>1509</v>
      </c>
      <c r="O2748">
        <v>2021</v>
      </c>
    </row>
    <row r="2749" spans="1:15" ht="17" hidden="1">
      <c r="A2749" t="s">
        <v>497</v>
      </c>
      <c r="B2749" t="s">
        <v>1508</v>
      </c>
      <c r="C2749" s="124" t="s">
        <v>1508</v>
      </c>
      <c r="D2749" s="137" t="s">
        <v>308</v>
      </c>
      <c r="G2749" t="s">
        <v>1510</v>
      </c>
      <c r="H2749" t="s">
        <v>1510</v>
      </c>
      <c r="I2749" t="s">
        <v>573</v>
      </c>
      <c r="J2749" t="str">
        <f t="shared" si="142"/>
        <v>Scope 3Hotel stayHotel stayIsraelRoom per night</v>
      </c>
      <c r="K2749" t="s">
        <v>1266</v>
      </c>
      <c r="L2749" s="125">
        <v>54</v>
      </c>
      <c r="M2749" t="s">
        <v>1514</v>
      </c>
      <c r="N2749" t="s">
        <v>1509</v>
      </c>
      <c r="O2749">
        <v>2021</v>
      </c>
    </row>
    <row r="2750" spans="1:15" ht="17" hidden="1">
      <c r="A2750" t="s">
        <v>497</v>
      </c>
      <c r="B2750" t="s">
        <v>1508</v>
      </c>
      <c r="C2750" s="124" t="s">
        <v>1508</v>
      </c>
      <c r="D2750" s="137" t="s">
        <v>309</v>
      </c>
      <c r="G2750" t="s">
        <v>1510</v>
      </c>
      <c r="H2750" t="s">
        <v>1510</v>
      </c>
      <c r="I2750" t="s">
        <v>573</v>
      </c>
      <c r="J2750" t="str">
        <f t="shared" si="142"/>
        <v>Scope 3Hotel stayHotel stayItalyRoom per night</v>
      </c>
      <c r="K2750" t="s">
        <v>1267</v>
      </c>
      <c r="L2750" s="125">
        <v>20.2</v>
      </c>
      <c r="M2750" t="s">
        <v>1514</v>
      </c>
      <c r="N2750" t="s">
        <v>1509</v>
      </c>
      <c r="O2750">
        <v>2021</v>
      </c>
    </row>
    <row r="2751" spans="1:15" ht="17" hidden="1">
      <c r="A2751" t="s">
        <v>497</v>
      </c>
      <c r="B2751" t="s">
        <v>1508</v>
      </c>
      <c r="C2751" s="124" t="s">
        <v>1508</v>
      </c>
      <c r="D2751" s="137" t="s">
        <v>311</v>
      </c>
      <c r="G2751" t="s">
        <v>1510</v>
      </c>
      <c r="H2751" t="s">
        <v>1510</v>
      </c>
      <c r="I2751" t="s">
        <v>573</v>
      </c>
      <c r="J2751" t="str">
        <f t="shared" si="142"/>
        <v>Scope 3Hotel stayHotel stayJapanRoom per night</v>
      </c>
      <c r="K2751" t="s">
        <v>1268</v>
      </c>
      <c r="L2751" s="125">
        <v>60.6</v>
      </c>
      <c r="M2751" t="s">
        <v>1514</v>
      </c>
      <c r="N2751" t="s">
        <v>1509</v>
      </c>
      <c r="O2751">
        <v>2021</v>
      </c>
    </row>
    <row r="2752" spans="1:15" ht="17" hidden="1">
      <c r="A2752" t="s">
        <v>497</v>
      </c>
      <c r="B2752" t="s">
        <v>1508</v>
      </c>
      <c r="C2752" s="124" t="s">
        <v>1508</v>
      </c>
      <c r="D2752" s="137" t="s">
        <v>312</v>
      </c>
      <c r="G2752" t="s">
        <v>1510</v>
      </c>
      <c r="H2752" t="s">
        <v>1510</v>
      </c>
      <c r="I2752" t="s">
        <v>573</v>
      </c>
      <c r="J2752" t="str">
        <f t="shared" si="142"/>
        <v>Scope 3Hotel stayHotel stayJordanRoom per night</v>
      </c>
      <c r="K2752" t="s">
        <v>1269</v>
      </c>
      <c r="L2752" s="125">
        <v>62.4</v>
      </c>
      <c r="M2752" t="s">
        <v>1514</v>
      </c>
      <c r="N2752" t="s">
        <v>1509</v>
      </c>
      <c r="O2752">
        <v>2021</v>
      </c>
    </row>
    <row r="2753" spans="1:15" ht="17" hidden="1">
      <c r="A2753" t="s">
        <v>497</v>
      </c>
      <c r="B2753" t="s">
        <v>1508</v>
      </c>
      <c r="C2753" s="124" t="s">
        <v>1508</v>
      </c>
      <c r="D2753" s="137" t="s">
        <v>563</v>
      </c>
      <c r="G2753" t="s">
        <v>1510</v>
      </c>
      <c r="H2753" t="s">
        <v>1510</v>
      </c>
      <c r="I2753" t="s">
        <v>573</v>
      </c>
      <c r="J2753" t="str">
        <f t="shared" si="142"/>
        <v>Scope 3Hotel stayHotel stayKoreaRoom per night</v>
      </c>
      <c r="K2753" t="s">
        <v>1270</v>
      </c>
      <c r="L2753" s="125">
        <v>61.2</v>
      </c>
      <c r="M2753" t="s">
        <v>1514</v>
      </c>
      <c r="N2753" t="s">
        <v>1509</v>
      </c>
      <c r="O2753">
        <v>2021</v>
      </c>
    </row>
    <row r="2754" spans="1:15" ht="17" hidden="1">
      <c r="A2754" t="s">
        <v>497</v>
      </c>
      <c r="B2754" t="s">
        <v>1508</v>
      </c>
      <c r="C2754" s="124" t="s">
        <v>1508</v>
      </c>
      <c r="D2754" s="137" t="s">
        <v>564</v>
      </c>
      <c r="G2754" t="s">
        <v>1510</v>
      </c>
      <c r="H2754" t="s">
        <v>1510</v>
      </c>
      <c r="I2754" t="s">
        <v>573</v>
      </c>
      <c r="J2754" t="str">
        <f t="shared" si="142"/>
        <v>Scope 3Hotel stayHotel stayMacau, ChinaRoom per night</v>
      </c>
      <c r="K2754" t="s">
        <v>1271</v>
      </c>
      <c r="L2754" s="125">
        <v>75.599999999999994</v>
      </c>
      <c r="M2754" t="s">
        <v>1514</v>
      </c>
      <c r="N2754" t="s">
        <v>1509</v>
      </c>
      <c r="O2754">
        <v>2021</v>
      </c>
    </row>
    <row r="2755" spans="1:15" ht="17" hidden="1">
      <c r="A2755" t="s">
        <v>497</v>
      </c>
      <c r="B2755" t="s">
        <v>1508</v>
      </c>
      <c r="C2755" s="124" t="s">
        <v>1508</v>
      </c>
      <c r="D2755" s="137" t="s">
        <v>332</v>
      </c>
      <c r="G2755" t="s">
        <v>1510</v>
      </c>
      <c r="H2755" t="s">
        <v>1510</v>
      </c>
      <c r="I2755" t="s">
        <v>573</v>
      </c>
      <c r="J2755" t="str">
        <f t="shared" ref="J2755:J2818" si="143">CONCATENATE(A2755,B2755,C2755,D2755,E2755,F2755,G2755)</f>
        <v>Scope 3Hotel stayHotel stayMalaysiaRoom per night</v>
      </c>
      <c r="K2755" t="s">
        <v>1272</v>
      </c>
      <c r="L2755" s="125">
        <v>83</v>
      </c>
      <c r="M2755" t="s">
        <v>1514</v>
      </c>
      <c r="N2755" t="s">
        <v>1509</v>
      </c>
      <c r="O2755">
        <v>2021</v>
      </c>
    </row>
    <row r="2756" spans="1:15" ht="17" hidden="1">
      <c r="A2756" t="s">
        <v>497</v>
      </c>
      <c r="B2756" t="s">
        <v>1508</v>
      </c>
      <c r="C2756" s="124" t="s">
        <v>1508</v>
      </c>
      <c r="D2756" s="137" t="s">
        <v>339</v>
      </c>
      <c r="G2756" t="s">
        <v>1510</v>
      </c>
      <c r="H2756" t="s">
        <v>1510</v>
      </c>
      <c r="I2756" t="s">
        <v>573</v>
      </c>
      <c r="J2756" t="str">
        <f t="shared" si="143"/>
        <v>Scope 3Hotel stayHotel stayMexicoRoom per night</v>
      </c>
      <c r="K2756" t="s">
        <v>1273</v>
      </c>
      <c r="L2756" s="125">
        <v>25.9</v>
      </c>
      <c r="M2756" t="s">
        <v>1514</v>
      </c>
      <c r="N2756" t="s">
        <v>1509</v>
      </c>
      <c r="O2756">
        <v>2021</v>
      </c>
    </row>
    <row r="2757" spans="1:15" ht="17" hidden="1">
      <c r="A2757" t="s">
        <v>497</v>
      </c>
      <c r="B2757" t="s">
        <v>1508</v>
      </c>
      <c r="C2757" s="124" t="s">
        <v>1508</v>
      </c>
      <c r="D2757" s="137" t="s">
        <v>351</v>
      </c>
      <c r="G2757" t="s">
        <v>1510</v>
      </c>
      <c r="H2757" t="s">
        <v>1510</v>
      </c>
      <c r="I2757" t="s">
        <v>573</v>
      </c>
      <c r="J2757" t="str">
        <f t="shared" si="143"/>
        <v>Scope 3Hotel stayHotel stayNetherlandsRoom per night</v>
      </c>
      <c r="K2757" t="s">
        <v>1274</v>
      </c>
      <c r="L2757" s="125">
        <v>20.9</v>
      </c>
      <c r="M2757" t="s">
        <v>1514</v>
      </c>
      <c r="N2757" t="s">
        <v>1509</v>
      </c>
      <c r="O2757">
        <v>2021</v>
      </c>
    </row>
    <row r="2758" spans="1:15" ht="17" hidden="1">
      <c r="A2758" t="s">
        <v>497</v>
      </c>
      <c r="B2758" t="s">
        <v>1508</v>
      </c>
      <c r="C2758" s="124" t="s">
        <v>1508</v>
      </c>
      <c r="D2758" s="137" t="s">
        <v>352</v>
      </c>
      <c r="G2758" t="s">
        <v>1510</v>
      </c>
      <c r="H2758" t="s">
        <v>1510</v>
      </c>
      <c r="I2758" t="s">
        <v>573</v>
      </c>
      <c r="J2758" t="str">
        <f t="shared" si="143"/>
        <v>Scope 3Hotel stayHotel stayNew ZealandRoom per night</v>
      </c>
      <c r="K2758" t="s">
        <v>1275</v>
      </c>
      <c r="L2758" s="125">
        <v>10.4</v>
      </c>
      <c r="M2758" t="s">
        <v>1514</v>
      </c>
      <c r="N2758" t="s">
        <v>1509</v>
      </c>
      <c r="O2758">
        <v>2021</v>
      </c>
    </row>
    <row r="2759" spans="1:15" ht="17" hidden="1">
      <c r="A2759" t="s">
        <v>497</v>
      </c>
      <c r="B2759" t="s">
        <v>1508</v>
      </c>
      <c r="C2759" s="124" t="s">
        <v>1508</v>
      </c>
      <c r="D2759" s="137" t="s">
        <v>362</v>
      </c>
      <c r="G2759" t="s">
        <v>1510</v>
      </c>
      <c r="H2759" t="s">
        <v>1510</v>
      </c>
      <c r="I2759" t="s">
        <v>573</v>
      </c>
      <c r="J2759" t="str">
        <f t="shared" si="143"/>
        <v>Scope 3Hotel stayHotel stayPanamaRoom per night</v>
      </c>
      <c r="K2759" t="s">
        <v>1276</v>
      </c>
      <c r="L2759" s="125">
        <v>22.1</v>
      </c>
      <c r="M2759" t="s">
        <v>1514</v>
      </c>
      <c r="N2759" t="s">
        <v>1509</v>
      </c>
      <c r="O2759">
        <v>2021</v>
      </c>
    </row>
    <row r="2760" spans="1:15" ht="17" hidden="1">
      <c r="A2760" t="s">
        <v>497</v>
      </c>
      <c r="B2760" t="s">
        <v>1508</v>
      </c>
      <c r="C2760" s="124" t="s">
        <v>1508</v>
      </c>
      <c r="D2760" s="137" t="s">
        <v>365</v>
      </c>
      <c r="G2760" t="s">
        <v>1510</v>
      </c>
      <c r="H2760" t="s">
        <v>1510</v>
      </c>
      <c r="I2760" t="s">
        <v>573</v>
      </c>
      <c r="J2760" t="str">
        <f t="shared" si="143"/>
        <v>Scope 3Hotel stayHotel stayPeruRoom per night</v>
      </c>
      <c r="K2760" t="s">
        <v>1277</v>
      </c>
      <c r="L2760" s="125">
        <v>22.5</v>
      </c>
      <c r="M2760" t="s">
        <v>1514</v>
      </c>
      <c r="N2760" t="s">
        <v>1509</v>
      </c>
      <c r="O2760">
        <v>2021</v>
      </c>
    </row>
    <row r="2761" spans="1:15" ht="17" hidden="1">
      <c r="A2761" t="s">
        <v>497</v>
      </c>
      <c r="B2761" t="s">
        <v>1508</v>
      </c>
      <c r="C2761" s="124" t="s">
        <v>1508</v>
      </c>
      <c r="D2761" s="137" t="s">
        <v>366</v>
      </c>
      <c r="G2761" t="s">
        <v>1510</v>
      </c>
      <c r="H2761" t="s">
        <v>1510</v>
      </c>
      <c r="I2761" t="s">
        <v>573</v>
      </c>
      <c r="J2761" t="str">
        <f t="shared" si="143"/>
        <v>Scope 3Hotel stayHotel stayPhilippinesRoom per night</v>
      </c>
      <c r="K2761" t="s">
        <v>1278</v>
      </c>
      <c r="L2761" s="125">
        <v>44.2</v>
      </c>
      <c r="M2761" t="s">
        <v>1514</v>
      </c>
      <c r="N2761" t="s">
        <v>1509</v>
      </c>
      <c r="O2761">
        <v>2021</v>
      </c>
    </row>
    <row r="2762" spans="1:15" ht="17" hidden="1">
      <c r="A2762" t="s">
        <v>497</v>
      </c>
      <c r="B2762" t="s">
        <v>1508</v>
      </c>
      <c r="C2762" s="124" t="s">
        <v>1508</v>
      </c>
      <c r="D2762" s="137" t="s">
        <v>367</v>
      </c>
      <c r="G2762" t="s">
        <v>1510</v>
      </c>
      <c r="H2762" t="s">
        <v>1510</v>
      </c>
      <c r="I2762" t="s">
        <v>573</v>
      </c>
      <c r="J2762" t="str">
        <f t="shared" si="143"/>
        <v>Scope 3Hotel stayHotel stayPolandRoom per night</v>
      </c>
      <c r="K2762" t="s">
        <v>1279</v>
      </c>
      <c r="L2762" s="125">
        <v>33.200000000000003</v>
      </c>
      <c r="M2762" t="s">
        <v>1514</v>
      </c>
      <c r="N2762" t="s">
        <v>1509</v>
      </c>
      <c r="O2762">
        <v>2021</v>
      </c>
    </row>
    <row r="2763" spans="1:15" ht="17" hidden="1">
      <c r="A2763" t="s">
        <v>497</v>
      </c>
      <c r="B2763" t="s">
        <v>1508</v>
      </c>
      <c r="C2763" s="124" t="s">
        <v>1508</v>
      </c>
      <c r="D2763" s="137" t="s">
        <v>368</v>
      </c>
      <c r="G2763" t="s">
        <v>1510</v>
      </c>
      <c r="H2763" t="s">
        <v>1510</v>
      </c>
      <c r="I2763" t="s">
        <v>573</v>
      </c>
      <c r="J2763" t="str">
        <f t="shared" si="143"/>
        <v>Scope 3Hotel stayHotel stayPortugalRoom per night</v>
      </c>
      <c r="K2763" t="s">
        <v>1280</v>
      </c>
      <c r="L2763" s="125">
        <v>26</v>
      </c>
      <c r="M2763" t="s">
        <v>1514</v>
      </c>
      <c r="N2763" t="s">
        <v>1509</v>
      </c>
      <c r="O2763">
        <v>2021</v>
      </c>
    </row>
    <row r="2764" spans="1:15" ht="17" hidden="1">
      <c r="A2764" t="s">
        <v>497</v>
      </c>
      <c r="B2764" t="s">
        <v>1508</v>
      </c>
      <c r="C2764" s="124" t="s">
        <v>1508</v>
      </c>
      <c r="D2764" s="137" t="s">
        <v>369</v>
      </c>
      <c r="G2764" t="s">
        <v>1510</v>
      </c>
      <c r="H2764" t="s">
        <v>1510</v>
      </c>
      <c r="I2764" t="s">
        <v>573</v>
      </c>
      <c r="J2764" t="str">
        <f t="shared" si="143"/>
        <v>Scope 3Hotel stayHotel stayQatarRoom per night</v>
      </c>
      <c r="K2764" t="s">
        <v>1281</v>
      </c>
      <c r="L2764" s="125">
        <v>126.8</v>
      </c>
      <c r="M2764" t="s">
        <v>1514</v>
      </c>
      <c r="N2764" t="s">
        <v>1509</v>
      </c>
      <c r="O2764">
        <v>2021</v>
      </c>
    </row>
    <row r="2765" spans="1:15" ht="17" hidden="1">
      <c r="A2765" t="s">
        <v>497</v>
      </c>
      <c r="B2765" t="s">
        <v>1508</v>
      </c>
      <c r="C2765" s="124" t="s">
        <v>1508</v>
      </c>
      <c r="D2765" s="137" t="s">
        <v>371</v>
      </c>
      <c r="G2765" t="s">
        <v>1510</v>
      </c>
      <c r="H2765" t="s">
        <v>1510</v>
      </c>
      <c r="I2765" t="s">
        <v>573</v>
      </c>
      <c r="J2765" t="str">
        <f t="shared" si="143"/>
        <v>Scope 3Hotel stayHotel stayRussian FederationRoom per night</v>
      </c>
      <c r="K2765" t="s">
        <v>1282</v>
      </c>
      <c r="L2765" s="125">
        <v>31.8</v>
      </c>
      <c r="M2765" t="s">
        <v>1514</v>
      </c>
      <c r="N2765" t="s">
        <v>1509</v>
      </c>
      <c r="O2765">
        <v>2021</v>
      </c>
    </row>
    <row r="2766" spans="1:15" ht="17" hidden="1">
      <c r="A2766" t="s">
        <v>497</v>
      </c>
      <c r="B2766" t="s">
        <v>1508</v>
      </c>
      <c r="C2766" s="124" t="s">
        <v>1508</v>
      </c>
      <c r="D2766" s="137" t="s">
        <v>379</v>
      </c>
      <c r="G2766" t="s">
        <v>1510</v>
      </c>
      <c r="H2766" t="s">
        <v>1510</v>
      </c>
      <c r="I2766" t="s">
        <v>573</v>
      </c>
      <c r="J2766" t="str">
        <f t="shared" si="143"/>
        <v>Scope 3Hotel stayHotel staySaudi ArabiaRoom per night</v>
      </c>
      <c r="K2766" t="s">
        <v>1283</v>
      </c>
      <c r="L2766" s="125">
        <v>114.5</v>
      </c>
      <c r="M2766" t="s">
        <v>1514</v>
      </c>
      <c r="N2766" t="s">
        <v>1509</v>
      </c>
      <c r="O2766">
        <v>2021</v>
      </c>
    </row>
    <row r="2767" spans="1:15" ht="17" hidden="1">
      <c r="A2767" t="s">
        <v>497</v>
      </c>
      <c r="B2767" t="s">
        <v>1508</v>
      </c>
      <c r="C2767" s="124" t="s">
        <v>1508</v>
      </c>
      <c r="D2767" s="137" t="s">
        <v>384</v>
      </c>
      <c r="G2767" t="s">
        <v>1510</v>
      </c>
      <c r="H2767" t="s">
        <v>1510</v>
      </c>
      <c r="I2767" t="s">
        <v>573</v>
      </c>
      <c r="J2767" t="str">
        <f t="shared" si="143"/>
        <v>Scope 3Hotel stayHotel staySingaporeRoom per night</v>
      </c>
      <c r="K2767" t="s">
        <v>1284</v>
      </c>
      <c r="L2767" s="125">
        <v>37.799999999999997</v>
      </c>
      <c r="M2767" t="s">
        <v>1514</v>
      </c>
      <c r="N2767" t="s">
        <v>1509</v>
      </c>
      <c r="O2767">
        <v>2021</v>
      </c>
    </row>
    <row r="2768" spans="1:15" ht="17" hidden="1">
      <c r="A2768" t="s">
        <v>497</v>
      </c>
      <c r="B2768" t="s">
        <v>1508</v>
      </c>
      <c r="C2768" s="124" t="s">
        <v>1508</v>
      </c>
      <c r="D2768" s="137" t="s">
        <v>565</v>
      </c>
      <c r="G2768" t="s">
        <v>1510</v>
      </c>
      <c r="H2768" t="s">
        <v>1510</v>
      </c>
      <c r="I2768" t="s">
        <v>573</v>
      </c>
      <c r="J2768" t="str">
        <f t="shared" si="143"/>
        <v>Scope 3Hotel stayHotel staySlovak RepublicRoom per night</v>
      </c>
      <c r="K2768" t="s">
        <v>1285</v>
      </c>
      <c r="L2768" s="125">
        <v>19.100000000000001</v>
      </c>
      <c r="M2768" t="s">
        <v>1514</v>
      </c>
      <c r="N2768" t="s">
        <v>1509</v>
      </c>
      <c r="O2768">
        <v>2021</v>
      </c>
    </row>
    <row r="2769" spans="1:15" ht="17" hidden="1">
      <c r="A2769" t="s">
        <v>497</v>
      </c>
      <c r="B2769" t="s">
        <v>1508</v>
      </c>
      <c r="C2769" s="124" t="s">
        <v>1508</v>
      </c>
      <c r="D2769" s="137" t="s">
        <v>389</v>
      </c>
      <c r="G2769" t="s">
        <v>1510</v>
      </c>
      <c r="H2769" t="s">
        <v>1510</v>
      </c>
      <c r="I2769" t="s">
        <v>573</v>
      </c>
      <c r="J2769" t="str">
        <f t="shared" si="143"/>
        <v>Scope 3Hotel stayHotel staySouth AfricaRoom per night</v>
      </c>
      <c r="K2769" t="s">
        <v>1286</v>
      </c>
      <c r="L2769" s="125">
        <v>61</v>
      </c>
      <c r="M2769" t="s">
        <v>1514</v>
      </c>
      <c r="N2769" t="s">
        <v>1509</v>
      </c>
      <c r="O2769">
        <v>2021</v>
      </c>
    </row>
    <row r="2770" spans="1:15" ht="17" hidden="1">
      <c r="A2770" t="s">
        <v>497</v>
      </c>
      <c r="B2770" t="s">
        <v>1508</v>
      </c>
      <c r="C2770" s="124" t="s">
        <v>1508</v>
      </c>
      <c r="D2770" s="137" t="s">
        <v>391</v>
      </c>
      <c r="G2770" t="s">
        <v>1510</v>
      </c>
      <c r="H2770" t="s">
        <v>1510</v>
      </c>
      <c r="I2770" t="s">
        <v>573</v>
      </c>
      <c r="J2770" t="str">
        <f t="shared" si="143"/>
        <v>Scope 3Hotel stayHotel staySpainRoom per night</v>
      </c>
      <c r="K2770" t="s">
        <v>1287</v>
      </c>
      <c r="L2770" s="125">
        <v>18.7</v>
      </c>
      <c r="M2770" t="s">
        <v>1514</v>
      </c>
      <c r="N2770" t="s">
        <v>1509</v>
      </c>
      <c r="O2770">
        <v>2021</v>
      </c>
    </row>
    <row r="2771" spans="1:15" ht="17" hidden="1">
      <c r="A2771" t="s">
        <v>497</v>
      </c>
      <c r="B2771" t="s">
        <v>1508</v>
      </c>
      <c r="C2771" s="124" t="s">
        <v>1508</v>
      </c>
      <c r="D2771" s="137" t="s">
        <v>397</v>
      </c>
      <c r="G2771" t="s">
        <v>1510</v>
      </c>
      <c r="H2771" t="s">
        <v>1510</v>
      </c>
      <c r="I2771" t="s">
        <v>573</v>
      </c>
      <c r="J2771" t="str">
        <f t="shared" si="143"/>
        <v>Scope 3Hotel stayHotel staySwitzerlandRoom per night</v>
      </c>
      <c r="K2771" t="s">
        <v>1288</v>
      </c>
      <c r="L2771" s="125">
        <v>7.4</v>
      </c>
      <c r="M2771" t="s">
        <v>1514</v>
      </c>
      <c r="N2771" t="s">
        <v>1509</v>
      </c>
      <c r="O2771">
        <v>2021</v>
      </c>
    </row>
    <row r="2772" spans="1:15" ht="17" hidden="1">
      <c r="A2772" t="s">
        <v>497</v>
      </c>
      <c r="B2772" t="s">
        <v>1508</v>
      </c>
      <c r="C2772" s="124" t="s">
        <v>1508</v>
      </c>
      <c r="D2772" s="137" t="s">
        <v>566</v>
      </c>
      <c r="G2772" t="s">
        <v>1510</v>
      </c>
      <c r="H2772" t="s">
        <v>1510</v>
      </c>
      <c r="I2772" s="123" t="s">
        <v>573</v>
      </c>
      <c r="J2772" t="str">
        <f t="shared" si="143"/>
        <v>Scope 3Hotel stayHotel stayTaiwan, ChinaRoom per night</v>
      </c>
      <c r="K2772" t="s">
        <v>1289</v>
      </c>
      <c r="L2772" s="125">
        <v>77.3</v>
      </c>
      <c r="M2772" t="s">
        <v>1514</v>
      </c>
      <c r="N2772" t="s">
        <v>1509</v>
      </c>
      <c r="O2772">
        <v>2021</v>
      </c>
    </row>
    <row r="2773" spans="1:15" ht="17" hidden="1">
      <c r="A2773" t="s">
        <v>497</v>
      </c>
      <c r="B2773" t="s">
        <v>1508</v>
      </c>
      <c r="C2773" s="124" t="s">
        <v>1508</v>
      </c>
      <c r="D2773" s="137" t="s">
        <v>401</v>
      </c>
      <c r="G2773" t="s">
        <v>1510</v>
      </c>
      <c r="H2773" t="s">
        <v>1510</v>
      </c>
      <c r="I2773" s="123" t="s">
        <v>573</v>
      </c>
      <c r="J2773" t="str">
        <f t="shared" si="143"/>
        <v>Scope 3Hotel stayHotel stayThailandRoom per night</v>
      </c>
      <c r="K2773" t="s">
        <v>1290</v>
      </c>
      <c r="L2773" s="125">
        <v>51</v>
      </c>
      <c r="M2773" t="s">
        <v>1514</v>
      </c>
      <c r="N2773" t="s">
        <v>1509</v>
      </c>
      <c r="O2773">
        <v>2021</v>
      </c>
    </row>
    <row r="2774" spans="1:15" ht="17" hidden="1">
      <c r="A2774" t="s">
        <v>497</v>
      </c>
      <c r="B2774" t="s">
        <v>1508</v>
      </c>
      <c r="C2774" s="124" t="s">
        <v>1508</v>
      </c>
      <c r="D2774" s="137" t="s">
        <v>407</v>
      </c>
      <c r="G2774" t="s">
        <v>1510</v>
      </c>
      <c r="H2774" t="s">
        <v>1510</v>
      </c>
      <c r="I2774" s="123" t="s">
        <v>573</v>
      </c>
      <c r="J2774" t="str">
        <f t="shared" si="143"/>
        <v>Scope 3Hotel stayHotel stayTurkeyRoom per night</v>
      </c>
      <c r="K2774" t="s">
        <v>1291</v>
      </c>
      <c r="L2774" s="125">
        <v>33.6</v>
      </c>
      <c r="M2774" t="s">
        <v>1514</v>
      </c>
      <c r="N2774" t="s">
        <v>1509</v>
      </c>
      <c r="O2774">
        <v>2021</v>
      </c>
    </row>
    <row r="2775" spans="1:15" ht="17" hidden="1">
      <c r="A2775" t="s">
        <v>497</v>
      </c>
      <c r="B2775" t="s">
        <v>1508</v>
      </c>
      <c r="C2775" s="124" t="s">
        <v>1508</v>
      </c>
      <c r="D2775" s="137" t="s">
        <v>412</v>
      </c>
      <c r="G2775" t="s">
        <v>1510</v>
      </c>
      <c r="H2775" t="s">
        <v>1510</v>
      </c>
      <c r="I2775" s="123" t="s">
        <v>573</v>
      </c>
      <c r="J2775" t="str">
        <f t="shared" si="143"/>
        <v>Scope 3Hotel stayHotel stayUnited Arab EmiratesRoom per night</v>
      </c>
      <c r="K2775" t="s">
        <v>1292</v>
      </c>
      <c r="L2775" s="125">
        <v>114.4</v>
      </c>
      <c r="M2775" t="s">
        <v>1514</v>
      </c>
      <c r="N2775" t="s">
        <v>1509</v>
      </c>
      <c r="O2775">
        <v>2021</v>
      </c>
    </row>
    <row r="2776" spans="1:15" ht="17" hidden="1">
      <c r="A2776" t="s">
        <v>497</v>
      </c>
      <c r="B2776" t="s">
        <v>1508</v>
      </c>
      <c r="C2776" s="124" t="s">
        <v>1508</v>
      </c>
      <c r="D2776" s="137" t="s">
        <v>568</v>
      </c>
      <c r="G2776" t="s">
        <v>1510</v>
      </c>
      <c r="H2776" t="s">
        <v>1510</v>
      </c>
      <c r="I2776" s="123" t="s">
        <v>573</v>
      </c>
      <c r="J2776" t="str">
        <f t="shared" si="143"/>
        <v>Scope 3Hotel stayHotel stayUnited StatesRoom per night</v>
      </c>
      <c r="K2776" t="s">
        <v>1293</v>
      </c>
      <c r="L2776" s="125">
        <v>19.7</v>
      </c>
      <c r="M2776" t="s">
        <v>1514</v>
      </c>
      <c r="N2776" t="s">
        <v>1509</v>
      </c>
      <c r="O2776">
        <v>2021</v>
      </c>
    </row>
    <row r="2777" spans="1:15" ht="17" hidden="1">
      <c r="A2777" t="s">
        <v>497</v>
      </c>
      <c r="B2777" t="s">
        <v>1508</v>
      </c>
      <c r="C2777" s="124" t="s">
        <v>1508</v>
      </c>
      <c r="D2777" s="137" t="s">
        <v>569</v>
      </c>
      <c r="G2777" t="s">
        <v>1510</v>
      </c>
      <c r="H2777" t="s">
        <v>1510</v>
      </c>
      <c r="I2777" s="123" t="s">
        <v>573</v>
      </c>
      <c r="J2777" t="str">
        <f t="shared" si="143"/>
        <v>Scope 3Hotel stayHotel stayVietnamRoom per night</v>
      </c>
      <c r="K2777" t="s">
        <v>1294</v>
      </c>
      <c r="L2777" s="125">
        <v>51.8</v>
      </c>
      <c r="M2777" t="s">
        <v>1514</v>
      </c>
      <c r="N2777" t="s">
        <v>1509</v>
      </c>
      <c r="O2777">
        <v>2021</v>
      </c>
    </row>
    <row r="2778" spans="1:15" hidden="1">
      <c r="A2778" t="s">
        <v>495</v>
      </c>
      <c r="B2778" t="s">
        <v>482</v>
      </c>
      <c r="C2778" t="s">
        <v>9</v>
      </c>
      <c r="D2778" t="s">
        <v>14</v>
      </c>
      <c r="G2778" t="s">
        <v>136</v>
      </c>
      <c r="H2778" t="s">
        <v>1315</v>
      </c>
      <c r="I2778" t="s">
        <v>573</v>
      </c>
      <c r="J2778" t="str">
        <f t="shared" si="143"/>
        <v>Scope 1FuelsGaseous fuelsNatural gas (100% mineral blend)kWh</v>
      </c>
      <c r="K2778" t="s">
        <v>1295</v>
      </c>
      <c r="L2778" s="125">
        <v>0.18437999999999999</v>
      </c>
      <c r="M2778" t="s">
        <v>1514</v>
      </c>
      <c r="N2778" t="s">
        <v>1509</v>
      </c>
      <c r="O2778">
        <v>2021</v>
      </c>
    </row>
    <row r="2779" spans="1:15" hidden="1">
      <c r="A2779" t="s">
        <v>495</v>
      </c>
      <c r="B2779" t="s">
        <v>482</v>
      </c>
      <c r="C2779" t="s">
        <v>9</v>
      </c>
      <c r="D2779" t="s">
        <v>14</v>
      </c>
      <c r="G2779" t="s">
        <v>136</v>
      </c>
      <c r="H2779" t="s">
        <v>1317</v>
      </c>
      <c r="I2779" t="s">
        <v>573</v>
      </c>
      <c r="J2779" t="str">
        <f t="shared" si="143"/>
        <v>Scope 1FuelsGaseous fuelsNatural gas (100% mineral blend)kWh</v>
      </c>
      <c r="K2779" t="s">
        <v>1296</v>
      </c>
      <c r="L2779" s="125">
        <v>0.20430999999999999</v>
      </c>
      <c r="M2779" t="s">
        <v>1514</v>
      </c>
      <c r="N2779" t="s">
        <v>1509</v>
      </c>
      <c r="O2779">
        <v>2021</v>
      </c>
    </row>
    <row r="2780" spans="1:15" hidden="1">
      <c r="A2780" t="s">
        <v>495</v>
      </c>
      <c r="B2780" t="s">
        <v>482</v>
      </c>
      <c r="C2780" t="s">
        <v>9</v>
      </c>
      <c r="D2780" t="s">
        <v>14</v>
      </c>
      <c r="G2780" t="s">
        <v>210</v>
      </c>
      <c r="H2780" t="s">
        <v>210</v>
      </c>
      <c r="I2780" t="s">
        <v>573</v>
      </c>
      <c r="J2780" t="str">
        <f t="shared" si="143"/>
        <v>Scope 1FuelsGaseous fuelsNatural gas (100% mineral blend)cubic metres</v>
      </c>
      <c r="K2780" t="s">
        <v>1297</v>
      </c>
      <c r="L2780" s="125">
        <v>2.0347300000000001</v>
      </c>
      <c r="M2780" t="s">
        <v>1514</v>
      </c>
      <c r="N2780" t="s">
        <v>1509</v>
      </c>
      <c r="O2780">
        <v>2021</v>
      </c>
    </row>
    <row r="2781" spans="1:15" hidden="1">
      <c r="A2781" t="s">
        <v>495</v>
      </c>
      <c r="B2781" t="s">
        <v>482</v>
      </c>
      <c r="C2781" t="s">
        <v>9</v>
      </c>
      <c r="D2781" t="s">
        <v>14</v>
      </c>
      <c r="G2781" t="s">
        <v>11</v>
      </c>
      <c r="H2781" t="s">
        <v>11</v>
      </c>
      <c r="I2781" t="s">
        <v>573</v>
      </c>
      <c r="J2781" t="str">
        <f t="shared" si="143"/>
        <v>Scope 1FuelsGaseous fuelsNatural gas (100% mineral blend)tonnes</v>
      </c>
      <c r="K2781" t="s">
        <v>1298</v>
      </c>
      <c r="L2781" s="125">
        <v>2555.2800000000002</v>
      </c>
      <c r="M2781" t="s">
        <v>1514</v>
      </c>
      <c r="N2781" t="s">
        <v>1509</v>
      </c>
      <c r="O2781">
        <v>2021</v>
      </c>
    </row>
    <row r="2782" spans="1:15" ht="17" hidden="1">
      <c r="A2782" s="124" t="s">
        <v>497</v>
      </c>
      <c r="B2782" s="124" t="s">
        <v>1384</v>
      </c>
      <c r="C2782" s="124" t="s">
        <v>1385</v>
      </c>
      <c r="D2782" t="s">
        <v>14</v>
      </c>
      <c r="E2782" s="124"/>
      <c r="F2782" s="124" t="s">
        <v>1314</v>
      </c>
      <c r="G2782" s="124" t="s">
        <v>136</v>
      </c>
      <c r="H2782" s="124" t="s">
        <v>1315</v>
      </c>
      <c r="I2782" s="124" t="s">
        <v>573</v>
      </c>
      <c r="J2782" t="str">
        <f t="shared" si="143"/>
        <v>Scope 3WTT- fuelsWTT- gaseous fuelsNatural gas (100% mineral blend)Energy - Gross CVkWh</v>
      </c>
      <c r="K2782" t="s">
        <v>1295</v>
      </c>
      <c r="L2782" s="125">
        <v>3.1350000000000003E-2</v>
      </c>
      <c r="M2782" t="s">
        <v>1514</v>
      </c>
      <c r="N2782" t="s">
        <v>1509</v>
      </c>
      <c r="O2782">
        <v>2021</v>
      </c>
    </row>
    <row r="2783" spans="1:15" ht="17" hidden="1">
      <c r="A2783" s="124" t="s">
        <v>497</v>
      </c>
      <c r="B2783" s="124" t="s">
        <v>1384</v>
      </c>
      <c r="C2783" s="124" t="s">
        <v>1385</v>
      </c>
      <c r="D2783" t="s">
        <v>14</v>
      </c>
      <c r="E2783" s="124"/>
      <c r="F2783" s="124" t="s">
        <v>1316</v>
      </c>
      <c r="G2783" s="124" t="s">
        <v>136</v>
      </c>
      <c r="H2783" s="124" t="s">
        <v>1317</v>
      </c>
      <c r="I2783" s="124" t="s">
        <v>573</v>
      </c>
      <c r="J2783" t="str">
        <f t="shared" si="143"/>
        <v>Scope 3WTT- fuelsWTT- gaseous fuelsNatural gas (100% mineral blend)Energy - Net CVkWh</v>
      </c>
      <c r="K2783" t="s">
        <v>1296</v>
      </c>
      <c r="L2783" s="125">
        <v>3.474E-2</v>
      </c>
      <c r="M2783" t="s">
        <v>1514</v>
      </c>
      <c r="N2783" t="s">
        <v>1509</v>
      </c>
      <c r="O2783">
        <v>2021</v>
      </c>
    </row>
    <row r="2784" spans="1:15" ht="17" hidden="1">
      <c r="A2784" s="124" t="s">
        <v>497</v>
      </c>
      <c r="B2784" s="124" t="s">
        <v>1384</v>
      </c>
      <c r="C2784" s="124" t="s">
        <v>1385</v>
      </c>
      <c r="D2784" t="s">
        <v>14</v>
      </c>
      <c r="E2784" s="124"/>
      <c r="F2784" s="124"/>
      <c r="G2784" s="124" t="s">
        <v>210</v>
      </c>
      <c r="H2784" s="124" t="s">
        <v>210</v>
      </c>
      <c r="I2784" s="124" t="s">
        <v>573</v>
      </c>
      <c r="J2784" t="str">
        <f t="shared" si="143"/>
        <v>Scope 3WTT- fuelsWTT- gaseous fuelsNatural gas (100% mineral blend)cubic metres</v>
      </c>
      <c r="K2784" t="s">
        <v>1297</v>
      </c>
      <c r="L2784" s="125">
        <v>0.34593000000000002</v>
      </c>
      <c r="M2784" t="s">
        <v>1514</v>
      </c>
      <c r="N2784" t="s">
        <v>1509</v>
      </c>
      <c r="O2784">
        <v>2021</v>
      </c>
    </row>
    <row r="2785" spans="1:15" ht="17" hidden="1">
      <c r="A2785" s="124" t="s">
        <v>497</v>
      </c>
      <c r="B2785" s="124" t="s">
        <v>1384</v>
      </c>
      <c r="C2785" s="124" t="s">
        <v>1385</v>
      </c>
      <c r="D2785" t="s">
        <v>14</v>
      </c>
      <c r="E2785" s="124"/>
      <c r="F2785" s="124" t="s">
        <v>1318</v>
      </c>
      <c r="G2785" s="124" t="s">
        <v>11</v>
      </c>
      <c r="H2785" s="124" t="s">
        <v>11</v>
      </c>
      <c r="I2785" s="124" t="s">
        <v>573</v>
      </c>
      <c r="J2785" t="str">
        <f t="shared" si="143"/>
        <v>Scope 3WTT- fuelsWTT- gaseous fuelsNatural gas (100% mineral blend)Tonnestonnes</v>
      </c>
      <c r="K2785" t="s">
        <v>1298</v>
      </c>
      <c r="L2785" s="125">
        <v>434.42892000000001</v>
      </c>
      <c r="M2785" t="s">
        <v>1514</v>
      </c>
      <c r="N2785" t="s">
        <v>1509</v>
      </c>
      <c r="O2785">
        <v>2021</v>
      </c>
    </row>
    <row r="2786" spans="1:15" ht="17" hidden="1">
      <c r="A2786" t="s">
        <v>497</v>
      </c>
      <c r="B2786" t="s">
        <v>1508</v>
      </c>
      <c r="C2786" s="124" t="s">
        <v>1508</v>
      </c>
      <c r="D2786" s="137" t="s">
        <v>286</v>
      </c>
      <c r="G2786" t="s">
        <v>1510</v>
      </c>
      <c r="H2786" t="s">
        <v>1510</v>
      </c>
      <c r="I2786" t="s">
        <v>573</v>
      </c>
      <c r="J2786" t="str">
        <f t="shared" si="143"/>
        <v>Scope 3Hotel stayHotel stayFinlandRoom per night</v>
      </c>
      <c r="K2786" t="s">
        <v>1299</v>
      </c>
      <c r="L2786" s="125"/>
      <c r="M2786" t="s">
        <v>1514</v>
      </c>
      <c r="N2786" t="s">
        <v>1509</v>
      </c>
      <c r="O2786">
        <v>2021</v>
      </c>
    </row>
    <row r="2787" spans="1:15" ht="17" hidden="1">
      <c r="A2787" t="s">
        <v>497</v>
      </c>
      <c r="B2787" t="s">
        <v>1508</v>
      </c>
      <c r="C2787" s="124" t="s">
        <v>1508</v>
      </c>
      <c r="D2787" s="137" t="s">
        <v>333</v>
      </c>
      <c r="G2787" t="s">
        <v>1510</v>
      </c>
      <c r="H2787" t="s">
        <v>1510</v>
      </c>
      <c r="I2787" t="s">
        <v>573</v>
      </c>
      <c r="J2787" t="str">
        <f t="shared" si="143"/>
        <v>Scope 3Hotel stayHotel stayMaldivesRoom per night</v>
      </c>
      <c r="K2787" t="s">
        <v>1300</v>
      </c>
      <c r="L2787" s="125">
        <v>183.3</v>
      </c>
      <c r="M2787" t="s">
        <v>1514</v>
      </c>
      <c r="N2787" t="s">
        <v>1509</v>
      </c>
      <c r="O2787">
        <v>2021</v>
      </c>
    </row>
    <row r="2788" spans="1:15" ht="17" hidden="1">
      <c r="A2788" t="s">
        <v>497</v>
      </c>
      <c r="B2788" t="s">
        <v>1508</v>
      </c>
      <c r="C2788" s="124" t="s">
        <v>1508</v>
      </c>
      <c r="D2788" s="137" t="s">
        <v>358</v>
      </c>
      <c r="G2788" t="s">
        <v>1510</v>
      </c>
      <c r="H2788" t="s">
        <v>1510</v>
      </c>
      <c r="I2788" t="s">
        <v>573</v>
      </c>
      <c r="J2788" t="str">
        <f t="shared" si="143"/>
        <v>Scope 3Hotel stayHotel stayOmanRoom per night</v>
      </c>
      <c r="K2788" t="s">
        <v>1301</v>
      </c>
      <c r="L2788" s="125"/>
      <c r="M2788" t="s">
        <v>1514</v>
      </c>
      <c r="N2788" t="s">
        <v>1509</v>
      </c>
      <c r="O2788">
        <v>2021</v>
      </c>
    </row>
    <row r="2789" spans="1:15" ht="17" hidden="1">
      <c r="A2789" t="s">
        <v>497</v>
      </c>
      <c r="B2789" t="s">
        <v>1508</v>
      </c>
      <c r="C2789" s="124" t="s">
        <v>1508</v>
      </c>
      <c r="D2789" s="137" t="s">
        <v>370</v>
      </c>
      <c r="G2789" t="s">
        <v>1510</v>
      </c>
      <c r="H2789" t="s">
        <v>1510</v>
      </c>
      <c r="I2789" t="s">
        <v>573</v>
      </c>
      <c r="J2789" t="str">
        <f t="shared" si="143"/>
        <v>Scope 3Hotel stayHotel stayRomaniaRoom per night</v>
      </c>
      <c r="K2789" t="s">
        <v>1302</v>
      </c>
      <c r="L2789" s="125">
        <v>25.5</v>
      </c>
      <c r="M2789" t="s">
        <v>1514</v>
      </c>
      <c r="N2789" t="s">
        <v>1509</v>
      </c>
      <c r="O2789">
        <v>2021</v>
      </c>
    </row>
    <row r="2790" spans="1:15" hidden="1">
      <c r="A2790" t="s">
        <v>497</v>
      </c>
      <c r="B2790" t="s">
        <v>1508</v>
      </c>
      <c r="D2790" t="s">
        <v>233</v>
      </c>
      <c r="I2790" t="s">
        <v>573</v>
      </c>
      <c r="J2790" t="str">
        <f t="shared" si="143"/>
        <v>Scope 3Hotel stayArgentina</v>
      </c>
      <c r="L2790" s="139">
        <v>77.080424308056706</v>
      </c>
      <c r="M2790" t="s">
        <v>1515</v>
      </c>
      <c r="N2790" t="s">
        <v>1517</v>
      </c>
      <c r="O2790">
        <v>2020</v>
      </c>
    </row>
    <row r="2791" spans="1:15" hidden="1">
      <c r="A2791" t="s">
        <v>497</v>
      </c>
      <c r="B2791" t="s">
        <v>1508</v>
      </c>
      <c r="D2791" t="s">
        <v>235</v>
      </c>
      <c r="I2791" t="s">
        <v>573</v>
      </c>
      <c r="J2791" t="str">
        <f t="shared" si="143"/>
        <v>Scope 3Hotel stayAustralia</v>
      </c>
      <c r="L2791" s="139">
        <v>51.466471723405341</v>
      </c>
      <c r="M2791" t="s">
        <v>1515</v>
      </c>
      <c r="N2791" t="s">
        <v>1517</v>
      </c>
      <c r="O2791">
        <v>2020</v>
      </c>
    </row>
    <row r="2792" spans="1:15" hidden="1">
      <c r="A2792" t="s">
        <v>497</v>
      </c>
      <c r="B2792" t="s">
        <v>1508</v>
      </c>
      <c r="D2792" t="s">
        <v>236</v>
      </c>
      <c r="I2792" t="s">
        <v>573</v>
      </c>
      <c r="J2792" t="str">
        <f t="shared" si="143"/>
        <v>Scope 3Hotel stayAustria</v>
      </c>
      <c r="L2792" s="139">
        <v>18.725744293612962</v>
      </c>
      <c r="M2792" t="s">
        <v>1515</v>
      </c>
      <c r="N2792" t="s">
        <v>1517</v>
      </c>
      <c r="O2792">
        <v>2020</v>
      </c>
    </row>
    <row r="2793" spans="1:15" hidden="1">
      <c r="A2793" t="s">
        <v>497</v>
      </c>
      <c r="B2793" t="s">
        <v>1508</v>
      </c>
      <c r="D2793" t="s">
        <v>243</v>
      </c>
      <c r="I2793" t="s">
        <v>573</v>
      </c>
      <c r="J2793" t="str">
        <f t="shared" si="143"/>
        <v>Scope 3Hotel stayBelgium</v>
      </c>
      <c r="L2793" s="139">
        <v>16.035151683703944</v>
      </c>
      <c r="M2793" t="s">
        <v>1515</v>
      </c>
      <c r="N2793" t="s">
        <v>1517</v>
      </c>
      <c r="O2793">
        <v>2020</v>
      </c>
    </row>
    <row r="2794" spans="1:15" hidden="1">
      <c r="A2794" t="s">
        <v>497</v>
      </c>
      <c r="B2794" t="s">
        <v>1508</v>
      </c>
      <c r="D2794" t="s">
        <v>250</v>
      </c>
      <c r="I2794" t="s">
        <v>573</v>
      </c>
      <c r="J2794" t="str">
        <f t="shared" si="143"/>
        <v>Scope 3Hotel stayBrazil</v>
      </c>
      <c r="L2794" s="139">
        <v>16.769809675026117</v>
      </c>
      <c r="M2794" t="s">
        <v>1515</v>
      </c>
      <c r="N2794" t="s">
        <v>1517</v>
      </c>
      <c r="O2794">
        <v>2020</v>
      </c>
    </row>
    <row r="2795" spans="1:15" hidden="1">
      <c r="A2795" t="s">
        <v>497</v>
      </c>
      <c r="B2795" t="s">
        <v>1508</v>
      </c>
      <c r="D2795" t="s">
        <v>257</v>
      </c>
      <c r="I2795" t="s">
        <v>573</v>
      </c>
      <c r="J2795" t="str">
        <f t="shared" si="143"/>
        <v>Scope 3Hotel stayCanada</v>
      </c>
      <c r="L2795" s="139">
        <v>23.002166292333708</v>
      </c>
      <c r="M2795" t="s">
        <v>1515</v>
      </c>
      <c r="N2795" t="s">
        <v>1517</v>
      </c>
      <c r="O2795">
        <v>2020</v>
      </c>
    </row>
    <row r="2796" spans="1:15" hidden="1">
      <c r="A2796" t="s">
        <v>497</v>
      </c>
      <c r="B2796" t="s">
        <v>1508</v>
      </c>
      <c r="D2796" t="s">
        <v>261</v>
      </c>
      <c r="I2796" t="s">
        <v>573</v>
      </c>
      <c r="J2796" t="str">
        <f t="shared" si="143"/>
        <v>Scope 3Hotel stayChile</v>
      </c>
      <c r="L2796" s="139">
        <v>38.503511174022393</v>
      </c>
      <c r="M2796" t="s">
        <v>1515</v>
      </c>
      <c r="N2796" t="s">
        <v>1517</v>
      </c>
      <c r="O2796">
        <v>2020</v>
      </c>
    </row>
    <row r="2797" spans="1:15" hidden="1">
      <c r="A2797" t="s">
        <v>497</v>
      </c>
      <c r="B2797" t="s">
        <v>1508</v>
      </c>
      <c r="D2797" t="s">
        <v>262</v>
      </c>
      <c r="I2797" t="s">
        <v>573</v>
      </c>
      <c r="J2797" t="str">
        <f t="shared" si="143"/>
        <v>Scope 3Hotel stayChina</v>
      </c>
      <c r="L2797" s="139">
        <v>76.737627146438484</v>
      </c>
      <c r="M2797" t="s">
        <v>1515</v>
      </c>
      <c r="N2797" t="s">
        <v>1517</v>
      </c>
      <c r="O2797">
        <v>2020</v>
      </c>
    </row>
    <row r="2798" spans="1:15" hidden="1">
      <c r="A2798" t="s">
        <v>497</v>
      </c>
      <c r="B2798" t="s">
        <v>1508</v>
      </c>
      <c r="D2798" t="s">
        <v>263</v>
      </c>
      <c r="I2798" t="s">
        <v>573</v>
      </c>
      <c r="J2798" t="str">
        <f t="shared" si="143"/>
        <v>Scope 3Hotel stayColombia</v>
      </c>
      <c r="L2798" s="139">
        <v>18.691466461784788</v>
      </c>
      <c r="M2798" t="s">
        <v>1515</v>
      </c>
      <c r="N2798" t="s">
        <v>1517</v>
      </c>
      <c r="O2798">
        <v>2020</v>
      </c>
    </row>
    <row r="2799" spans="1:15" hidden="1">
      <c r="A2799" t="s">
        <v>497</v>
      </c>
      <c r="B2799" t="s">
        <v>1508</v>
      </c>
      <c r="D2799" t="s">
        <v>268</v>
      </c>
      <c r="I2799" t="s">
        <v>573</v>
      </c>
      <c r="J2799" t="str">
        <f t="shared" si="143"/>
        <v>Scope 3Hotel stayCosta Rica</v>
      </c>
      <c r="L2799" s="139">
        <v>11.096858841059207</v>
      </c>
      <c r="M2799" t="s">
        <v>1515</v>
      </c>
      <c r="N2799" t="s">
        <v>1517</v>
      </c>
      <c r="O2799">
        <v>2020</v>
      </c>
    </row>
    <row r="2800" spans="1:15" hidden="1">
      <c r="A2800" t="s">
        <v>497</v>
      </c>
      <c r="B2800" t="s">
        <v>1508</v>
      </c>
      <c r="D2800" t="s">
        <v>561</v>
      </c>
      <c r="I2800" t="s">
        <v>573</v>
      </c>
      <c r="J2800" t="str">
        <f t="shared" si="143"/>
        <v>Scope 3Hotel stayCzech Republic</v>
      </c>
      <c r="L2800" s="139">
        <v>53.037219463669118</v>
      </c>
      <c r="M2800" t="s">
        <v>1515</v>
      </c>
      <c r="N2800" t="s">
        <v>1517</v>
      </c>
      <c r="O2800">
        <v>2020</v>
      </c>
    </row>
    <row r="2801" spans="1:15" hidden="1">
      <c r="A2801" t="s">
        <v>497</v>
      </c>
      <c r="B2801" t="s">
        <v>1508</v>
      </c>
      <c r="D2801" t="s">
        <v>279</v>
      </c>
      <c r="I2801" t="s">
        <v>573</v>
      </c>
      <c r="J2801" t="str">
        <f t="shared" si="143"/>
        <v>Scope 3Hotel stayEgypt</v>
      </c>
      <c r="L2801" s="139">
        <v>65.382682614811756</v>
      </c>
      <c r="M2801" t="s">
        <v>1515</v>
      </c>
      <c r="N2801" t="s">
        <v>1517</v>
      </c>
      <c r="O2801">
        <v>2020</v>
      </c>
    </row>
    <row r="2802" spans="1:15" hidden="1">
      <c r="A2802" t="s">
        <v>497</v>
      </c>
      <c r="B2802" t="s">
        <v>1508</v>
      </c>
      <c r="D2802" t="s">
        <v>285</v>
      </c>
      <c r="I2802" t="s">
        <v>573</v>
      </c>
      <c r="J2802" t="str">
        <f t="shared" si="143"/>
        <v>Scope 3Hotel stayFiji</v>
      </c>
      <c r="L2802" s="139">
        <v>48.993336037299031</v>
      </c>
      <c r="M2802" t="s">
        <v>1515</v>
      </c>
      <c r="N2802" t="s">
        <v>1517</v>
      </c>
      <c r="O2802">
        <v>2020</v>
      </c>
    </row>
    <row r="2803" spans="1:15" hidden="1">
      <c r="A2803" t="s">
        <v>497</v>
      </c>
      <c r="B2803" t="s">
        <v>1508</v>
      </c>
      <c r="D2803" t="s">
        <v>287</v>
      </c>
      <c r="I2803" t="s">
        <v>573</v>
      </c>
      <c r="J2803" t="str">
        <f t="shared" si="143"/>
        <v>Scope 3Hotel stayFrance</v>
      </c>
      <c r="L2803" s="139">
        <v>8.0126184545605437</v>
      </c>
      <c r="M2803" t="s">
        <v>1515</v>
      </c>
      <c r="N2803" t="s">
        <v>1517</v>
      </c>
      <c r="O2803">
        <v>2020</v>
      </c>
    </row>
    <row r="2804" spans="1:15" hidden="1">
      <c r="A2804" t="s">
        <v>497</v>
      </c>
      <c r="B2804" t="s">
        <v>1508</v>
      </c>
      <c r="D2804" t="s">
        <v>291</v>
      </c>
      <c r="I2804" t="s">
        <v>573</v>
      </c>
      <c r="J2804" t="str">
        <f t="shared" si="143"/>
        <v>Scope 3Hotel stayGermany</v>
      </c>
      <c r="L2804" s="139">
        <v>22.572026711400376</v>
      </c>
      <c r="M2804" t="s">
        <v>1515</v>
      </c>
      <c r="N2804" t="s">
        <v>1517</v>
      </c>
      <c r="O2804">
        <v>2020</v>
      </c>
    </row>
    <row r="2805" spans="1:15" hidden="1">
      <c r="A2805" t="s">
        <v>497</v>
      </c>
      <c r="B2805" t="s">
        <v>1508</v>
      </c>
      <c r="D2805" t="s">
        <v>293</v>
      </c>
      <c r="I2805" t="s">
        <v>573</v>
      </c>
      <c r="J2805" t="str">
        <f t="shared" si="143"/>
        <v>Scope 3Hotel stayGreece</v>
      </c>
      <c r="L2805" s="139">
        <v>56.627685720005942</v>
      </c>
      <c r="M2805" t="s">
        <v>1515</v>
      </c>
      <c r="N2805" t="s">
        <v>1517</v>
      </c>
      <c r="O2805">
        <v>2020</v>
      </c>
    </row>
    <row r="2806" spans="1:15" hidden="1">
      <c r="A2806" t="s">
        <v>497</v>
      </c>
      <c r="B2806" t="s">
        <v>1508</v>
      </c>
      <c r="D2806" t="s">
        <v>562</v>
      </c>
      <c r="I2806" t="s">
        <v>573</v>
      </c>
      <c r="J2806" t="str">
        <f t="shared" si="143"/>
        <v>Scope 3Hotel stayHong Kong, China</v>
      </c>
      <c r="L2806" s="139">
        <v>84.426438475335118</v>
      </c>
      <c r="M2806" t="s">
        <v>1515</v>
      </c>
      <c r="N2806" t="s">
        <v>1517</v>
      </c>
      <c r="O2806">
        <v>2020</v>
      </c>
    </row>
    <row r="2807" spans="1:15" hidden="1">
      <c r="A2807" t="s">
        <v>497</v>
      </c>
      <c r="B2807" t="s">
        <v>1508</v>
      </c>
      <c r="D2807" t="s">
        <v>303</v>
      </c>
      <c r="I2807" t="s">
        <v>573</v>
      </c>
      <c r="J2807" t="str">
        <f t="shared" si="143"/>
        <v>Scope 3Hotel stayIndia</v>
      </c>
      <c r="L2807" s="139">
        <v>93.198799142636602</v>
      </c>
      <c r="M2807" t="s">
        <v>1515</v>
      </c>
      <c r="N2807" t="s">
        <v>1517</v>
      </c>
      <c r="O2807">
        <v>2020</v>
      </c>
    </row>
    <row r="2808" spans="1:15" hidden="1">
      <c r="A2808" t="s">
        <v>497</v>
      </c>
      <c r="B2808" t="s">
        <v>1508</v>
      </c>
      <c r="D2808" t="s">
        <v>304</v>
      </c>
      <c r="I2808" t="s">
        <v>573</v>
      </c>
      <c r="J2808" t="str">
        <f t="shared" si="143"/>
        <v>Scope 3Hotel stayIndonesia</v>
      </c>
      <c r="L2808" s="139">
        <v>110.3676141753575</v>
      </c>
      <c r="M2808" t="s">
        <v>1515</v>
      </c>
      <c r="N2808" t="s">
        <v>1517</v>
      </c>
      <c r="O2808">
        <v>2020</v>
      </c>
    </row>
    <row r="2809" spans="1:15" hidden="1">
      <c r="A2809" t="s">
        <v>497</v>
      </c>
      <c r="B2809" t="s">
        <v>1508</v>
      </c>
      <c r="D2809" t="s">
        <v>307</v>
      </c>
      <c r="I2809" t="s">
        <v>573</v>
      </c>
      <c r="J2809" t="str">
        <f t="shared" si="143"/>
        <v>Scope 3Hotel stayIreland</v>
      </c>
      <c r="L2809" s="139">
        <v>31.775165187017322</v>
      </c>
      <c r="M2809" t="s">
        <v>1515</v>
      </c>
      <c r="N2809" t="s">
        <v>1517</v>
      </c>
      <c r="O2809">
        <v>2020</v>
      </c>
    </row>
    <row r="2810" spans="1:15" hidden="1">
      <c r="A2810" t="s">
        <v>497</v>
      </c>
      <c r="B2810" t="s">
        <v>1508</v>
      </c>
      <c r="D2810" t="s">
        <v>308</v>
      </c>
      <c r="I2810" t="s">
        <v>573</v>
      </c>
      <c r="J2810" t="str">
        <f t="shared" si="143"/>
        <v>Scope 3Hotel stayIsrael</v>
      </c>
      <c r="L2810" s="139">
        <v>72.598080586952847</v>
      </c>
      <c r="M2810" t="s">
        <v>1515</v>
      </c>
      <c r="N2810" t="s">
        <v>1517</v>
      </c>
      <c r="O2810">
        <v>2020</v>
      </c>
    </row>
    <row r="2811" spans="1:15" hidden="1">
      <c r="A2811" t="s">
        <v>497</v>
      </c>
      <c r="B2811" t="s">
        <v>1508</v>
      </c>
      <c r="D2811" t="s">
        <v>309</v>
      </c>
      <c r="I2811" t="s">
        <v>573</v>
      </c>
      <c r="J2811" t="str">
        <f t="shared" si="143"/>
        <v>Scope 3Hotel stayItaly</v>
      </c>
      <c r="L2811" s="139">
        <v>26.199251568086986</v>
      </c>
      <c r="M2811" t="s">
        <v>1515</v>
      </c>
      <c r="N2811" t="s">
        <v>1517</v>
      </c>
      <c r="O2811">
        <v>2020</v>
      </c>
    </row>
    <row r="2812" spans="1:15" hidden="1">
      <c r="A2812" t="s">
        <v>497</v>
      </c>
      <c r="B2812" t="s">
        <v>1508</v>
      </c>
      <c r="D2812" t="s">
        <v>311</v>
      </c>
      <c r="I2812" t="s">
        <v>573</v>
      </c>
      <c r="J2812" t="str">
        <f t="shared" si="143"/>
        <v>Scope 3Hotel stayJapan</v>
      </c>
      <c r="L2812" s="139">
        <v>81.861440127167015</v>
      </c>
      <c r="M2812" t="s">
        <v>1515</v>
      </c>
      <c r="N2812" t="s">
        <v>1517</v>
      </c>
      <c r="O2812">
        <v>2020</v>
      </c>
    </row>
    <row r="2813" spans="1:15" hidden="1">
      <c r="A2813" t="s">
        <v>497</v>
      </c>
      <c r="B2813" t="s">
        <v>1508</v>
      </c>
      <c r="D2813" t="s">
        <v>312</v>
      </c>
      <c r="I2813" t="s">
        <v>573</v>
      </c>
      <c r="J2813" t="str">
        <f t="shared" si="143"/>
        <v>Scope 3Hotel stayJordan</v>
      </c>
      <c r="L2813" s="139">
        <v>80.477135131264305</v>
      </c>
      <c r="M2813" t="s">
        <v>1515</v>
      </c>
      <c r="N2813" t="s">
        <v>1517</v>
      </c>
      <c r="O2813">
        <v>2020</v>
      </c>
    </row>
    <row r="2814" spans="1:15" hidden="1">
      <c r="A2814" t="s">
        <v>497</v>
      </c>
      <c r="B2814" t="s">
        <v>1508</v>
      </c>
      <c r="D2814" t="s">
        <v>563</v>
      </c>
      <c r="I2814" t="s">
        <v>573</v>
      </c>
      <c r="J2814" t="str">
        <f t="shared" si="143"/>
        <v>Scope 3Hotel stayKorea</v>
      </c>
      <c r="L2814" s="139">
        <v>85.190472831819932</v>
      </c>
      <c r="M2814" t="s">
        <v>1515</v>
      </c>
      <c r="N2814" t="s">
        <v>1517</v>
      </c>
      <c r="O2814">
        <v>2020</v>
      </c>
    </row>
    <row r="2815" spans="1:15" hidden="1">
      <c r="A2815" t="s">
        <v>497</v>
      </c>
      <c r="B2815" t="s">
        <v>1508</v>
      </c>
      <c r="D2815" t="s">
        <v>564</v>
      </c>
      <c r="I2815" t="s">
        <v>573</v>
      </c>
      <c r="J2815" t="str">
        <f t="shared" si="143"/>
        <v>Scope 3Hotel stayMacau, China</v>
      </c>
      <c r="L2815" s="139">
        <v>109.01410445195043</v>
      </c>
      <c r="M2815" t="s">
        <v>1515</v>
      </c>
      <c r="N2815" t="s">
        <v>1517</v>
      </c>
      <c r="O2815">
        <v>2020</v>
      </c>
    </row>
    <row r="2816" spans="1:15" hidden="1">
      <c r="A2816" t="s">
        <v>497</v>
      </c>
      <c r="B2816" t="s">
        <v>1508</v>
      </c>
      <c r="D2816" t="s">
        <v>332</v>
      </c>
      <c r="I2816" t="s">
        <v>573</v>
      </c>
      <c r="J2816" t="str">
        <f t="shared" si="143"/>
        <v>Scope 3Hotel stayMalaysia</v>
      </c>
      <c r="L2816" s="139">
        <v>95.935130175481405</v>
      </c>
      <c r="M2816" t="s">
        <v>1515</v>
      </c>
      <c r="N2816" t="s">
        <v>1517</v>
      </c>
      <c r="O2816">
        <v>2020</v>
      </c>
    </row>
    <row r="2817" spans="1:15" hidden="1">
      <c r="A2817" t="s">
        <v>497</v>
      </c>
      <c r="B2817" t="s">
        <v>1508</v>
      </c>
      <c r="D2817" t="s">
        <v>333</v>
      </c>
      <c r="I2817" t="s">
        <v>573</v>
      </c>
      <c r="J2817" t="str">
        <f t="shared" si="143"/>
        <v>Scope 3Hotel stayMaldives</v>
      </c>
      <c r="L2817" s="139">
        <v>218.68109608622194</v>
      </c>
      <c r="M2817" t="s">
        <v>1515</v>
      </c>
      <c r="N2817" t="s">
        <v>1517</v>
      </c>
      <c r="O2817">
        <v>2020</v>
      </c>
    </row>
    <row r="2818" spans="1:15" hidden="1">
      <c r="A2818" t="s">
        <v>497</v>
      </c>
      <c r="B2818" t="s">
        <v>1508</v>
      </c>
      <c r="D2818" t="s">
        <v>339</v>
      </c>
      <c r="I2818" t="s">
        <v>573</v>
      </c>
      <c r="J2818" t="str">
        <f t="shared" si="143"/>
        <v>Scope 3Hotel stayMexico</v>
      </c>
      <c r="L2818" s="139">
        <v>30.51757563917813</v>
      </c>
      <c r="M2818" t="s">
        <v>1515</v>
      </c>
      <c r="N2818" t="s">
        <v>1517</v>
      </c>
      <c r="O2818">
        <v>2020</v>
      </c>
    </row>
    <row r="2819" spans="1:15" hidden="1">
      <c r="A2819" t="s">
        <v>497</v>
      </c>
      <c r="B2819" t="s">
        <v>1508</v>
      </c>
      <c r="D2819" t="s">
        <v>351</v>
      </c>
      <c r="I2819" t="s">
        <v>573</v>
      </c>
      <c r="J2819" t="str">
        <f t="shared" ref="J2819:J2842" si="144">CONCATENATE(A2819,B2819,C2819,D2819,E2819,F2819,G2819)</f>
        <v>Scope 3Hotel stayNetherlands</v>
      </c>
      <c r="L2819" s="139">
        <v>23.778370136881961</v>
      </c>
      <c r="M2819" t="s">
        <v>1515</v>
      </c>
      <c r="N2819" t="s">
        <v>1517</v>
      </c>
      <c r="O2819">
        <v>2020</v>
      </c>
    </row>
    <row r="2820" spans="1:15" hidden="1">
      <c r="A2820" t="s">
        <v>497</v>
      </c>
      <c r="B2820" t="s">
        <v>1508</v>
      </c>
      <c r="D2820" t="s">
        <v>352</v>
      </c>
      <c r="I2820" t="s">
        <v>573</v>
      </c>
      <c r="J2820" t="str">
        <f t="shared" si="144"/>
        <v>Scope 3Hotel stayNew Zealand</v>
      </c>
      <c r="L2820" s="139">
        <v>11.567172168839967</v>
      </c>
      <c r="M2820" t="s">
        <v>1515</v>
      </c>
      <c r="N2820" t="s">
        <v>1517</v>
      </c>
      <c r="O2820">
        <v>2020</v>
      </c>
    </row>
    <row r="2821" spans="1:15" hidden="1">
      <c r="A2821" t="s">
        <v>497</v>
      </c>
      <c r="B2821" t="s">
        <v>1508</v>
      </c>
      <c r="D2821" t="s">
        <v>362</v>
      </c>
      <c r="I2821" t="s">
        <v>573</v>
      </c>
      <c r="J2821" t="str">
        <f t="shared" si="144"/>
        <v>Scope 3Hotel stayPanama</v>
      </c>
      <c r="L2821" s="139">
        <v>31.723971121521245</v>
      </c>
      <c r="M2821" t="s">
        <v>1515</v>
      </c>
      <c r="N2821" t="s">
        <v>1517</v>
      </c>
      <c r="O2821">
        <v>2020</v>
      </c>
    </row>
    <row r="2822" spans="1:15" hidden="1">
      <c r="A2822" t="s">
        <v>497</v>
      </c>
      <c r="B2822" t="s">
        <v>1508</v>
      </c>
      <c r="D2822" t="s">
        <v>365</v>
      </c>
      <c r="I2822" t="s">
        <v>573</v>
      </c>
      <c r="J2822" t="str">
        <f t="shared" si="144"/>
        <v>Scope 3Hotel stayPeru</v>
      </c>
      <c r="L2822" s="139">
        <v>28.653892337825912</v>
      </c>
      <c r="M2822" t="s">
        <v>1515</v>
      </c>
      <c r="N2822" t="s">
        <v>1517</v>
      </c>
      <c r="O2822">
        <v>2020</v>
      </c>
    </row>
    <row r="2823" spans="1:15" hidden="1">
      <c r="A2823" t="s">
        <v>497</v>
      </c>
      <c r="B2823" t="s">
        <v>1508</v>
      </c>
      <c r="D2823" t="s">
        <v>366</v>
      </c>
      <c r="I2823" t="s">
        <v>573</v>
      </c>
      <c r="J2823" t="str">
        <f t="shared" si="144"/>
        <v>Scope 3Hotel stayPhilippines</v>
      </c>
      <c r="L2823" s="139">
        <v>66.539423095834906</v>
      </c>
      <c r="M2823" t="s">
        <v>1515</v>
      </c>
      <c r="N2823" t="s">
        <v>1517</v>
      </c>
      <c r="O2823">
        <v>2020</v>
      </c>
    </row>
    <row r="2824" spans="1:15" hidden="1">
      <c r="A2824" t="s">
        <v>497</v>
      </c>
      <c r="B2824" t="s">
        <v>1508</v>
      </c>
      <c r="D2824" t="s">
        <v>367</v>
      </c>
      <c r="I2824" t="s">
        <v>573</v>
      </c>
      <c r="J2824" t="str">
        <f t="shared" si="144"/>
        <v>Scope 3Hotel stayPoland</v>
      </c>
      <c r="L2824" s="139">
        <v>39.11920791608344</v>
      </c>
      <c r="M2824" t="s">
        <v>1515</v>
      </c>
      <c r="N2824" t="s">
        <v>1517</v>
      </c>
      <c r="O2824">
        <v>2020</v>
      </c>
    </row>
    <row r="2825" spans="1:15" hidden="1">
      <c r="A2825" t="s">
        <v>497</v>
      </c>
      <c r="B2825" t="s">
        <v>1508</v>
      </c>
      <c r="D2825" t="s">
        <v>368</v>
      </c>
      <c r="I2825" t="s">
        <v>573</v>
      </c>
      <c r="J2825" t="str">
        <f t="shared" si="144"/>
        <v>Scope 3Hotel stayPortugal</v>
      </c>
      <c r="L2825" s="139">
        <v>36.473384752625947</v>
      </c>
      <c r="M2825" t="s">
        <v>1515</v>
      </c>
      <c r="N2825" t="s">
        <v>1517</v>
      </c>
      <c r="O2825">
        <v>2020</v>
      </c>
    </row>
    <row r="2826" spans="1:15" hidden="1">
      <c r="A2826" t="s">
        <v>497</v>
      </c>
      <c r="B2826" t="s">
        <v>1508</v>
      </c>
      <c r="D2826" t="s">
        <v>369</v>
      </c>
      <c r="I2826" t="s">
        <v>573</v>
      </c>
      <c r="J2826" t="str">
        <f t="shared" si="144"/>
        <v>Scope 3Hotel stayQatar</v>
      </c>
      <c r="L2826" s="139">
        <v>165.17598310801637</v>
      </c>
      <c r="M2826" t="s">
        <v>1515</v>
      </c>
      <c r="N2826" t="s">
        <v>1517</v>
      </c>
      <c r="O2826">
        <v>2020</v>
      </c>
    </row>
    <row r="2827" spans="1:15" hidden="1">
      <c r="A2827" t="s">
        <v>497</v>
      </c>
      <c r="B2827" t="s">
        <v>1508</v>
      </c>
      <c r="D2827" t="s">
        <v>370</v>
      </c>
      <c r="I2827" t="s">
        <v>573</v>
      </c>
      <c r="J2827" t="str">
        <f t="shared" si="144"/>
        <v>Scope 3Hotel stayRomania</v>
      </c>
      <c r="L2827" s="139">
        <v>34.161833982091636</v>
      </c>
      <c r="M2827" t="s">
        <v>1515</v>
      </c>
      <c r="N2827" t="s">
        <v>1517</v>
      </c>
      <c r="O2827">
        <v>2020</v>
      </c>
    </row>
    <row r="2828" spans="1:15" hidden="1">
      <c r="A2828" t="s">
        <v>497</v>
      </c>
      <c r="B2828" t="s">
        <v>1508</v>
      </c>
      <c r="D2828" t="s">
        <v>371</v>
      </c>
      <c r="I2828" t="s">
        <v>573</v>
      </c>
      <c r="J2828" t="str">
        <f t="shared" si="144"/>
        <v>Scope 3Hotel stayRussian Federation</v>
      </c>
      <c r="L2828" s="139">
        <v>37.980628163173535</v>
      </c>
      <c r="M2828" t="s">
        <v>1515</v>
      </c>
      <c r="N2828" t="s">
        <v>1517</v>
      </c>
      <c r="O2828">
        <v>2020</v>
      </c>
    </row>
    <row r="2829" spans="1:15" hidden="1">
      <c r="A2829" t="s">
        <v>497</v>
      </c>
      <c r="B2829" t="s">
        <v>1508</v>
      </c>
      <c r="D2829" t="s">
        <v>379</v>
      </c>
      <c r="I2829" t="s">
        <v>573</v>
      </c>
      <c r="J2829" t="str">
        <f t="shared" si="144"/>
        <v>Scope 3Hotel staySaudi Arabia</v>
      </c>
      <c r="L2829" s="139">
        <v>156.64337011620293</v>
      </c>
      <c r="M2829" t="s">
        <v>1515</v>
      </c>
      <c r="N2829" t="s">
        <v>1517</v>
      </c>
      <c r="O2829">
        <v>2020</v>
      </c>
    </row>
    <row r="2830" spans="1:15" hidden="1">
      <c r="A2830" t="s">
        <v>497</v>
      </c>
      <c r="B2830" t="s">
        <v>1508</v>
      </c>
      <c r="D2830" t="s">
        <v>384</v>
      </c>
      <c r="I2830" t="s">
        <v>573</v>
      </c>
      <c r="J2830" t="str">
        <f t="shared" si="144"/>
        <v>Scope 3Hotel staySingapore</v>
      </c>
      <c r="L2830" s="139">
        <v>51.331988006268759</v>
      </c>
      <c r="M2830" t="s">
        <v>1515</v>
      </c>
      <c r="N2830" t="s">
        <v>1517</v>
      </c>
      <c r="O2830">
        <v>2020</v>
      </c>
    </row>
    <row r="2831" spans="1:15" hidden="1">
      <c r="A2831" t="s">
        <v>497</v>
      </c>
      <c r="B2831" t="s">
        <v>1508</v>
      </c>
      <c r="D2831" t="s">
        <v>565</v>
      </c>
      <c r="I2831" t="s">
        <v>573</v>
      </c>
      <c r="J2831" t="str">
        <f t="shared" si="144"/>
        <v>Scope 3Hotel staySlovak Republic</v>
      </c>
      <c r="L2831" s="139">
        <v>21.340126307499247</v>
      </c>
      <c r="M2831" t="s">
        <v>1515</v>
      </c>
      <c r="N2831" t="s">
        <v>1517</v>
      </c>
      <c r="O2831">
        <v>2020</v>
      </c>
    </row>
    <row r="2832" spans="1:15" hidden="1">
      <c r="A2832" t="s">
        <v>497</v>
      </c>
      <c r="B2832" t="s">
        <v>1508</v>
      </c>
      <c r="D2832" t="s">
        <v>389</v>
      </c>
      <c r="I2832" t="s">
        <v>573</v>
      </c>
      <c r="J2832" t="str">
        <f t="shared" si="144"/>
        <v>Scope 3Hotel staySouth Africa</v>
      </c>
      <c r="L2832" s="139">
        <v>82.36216616113515</v>
      </c>
      <c r="M2832" t="s">
        <v>1515</v>
      </c>
      <c r="N2832" t="s">
        <v>1517</v>
      </c>
      <c r="O2832">
        <v>2020</v>
      </c>
    </row>
    <row r="2833" spans="1:15" hidden="1">
      <c r="A2833" t="s">
        <v>497</v>
      </c>
      <c r="B2833" t="s">
        <v>1508</v>
      </c>
      <c r="D2833" t="s">
        <v>391</v>
      </c>
      <c r="I2833" t="s">
        <v>573</v>
      </c>
      <c r="J2833" t="str">
        <f t="shared" si="144"/>
        <v>Scope 3Hotel staySpain</v>
      </c>
      <c r="L2833" s="139">
        <v>20.073118751678589</v>
      </c>
      <c r="M2833" t="s">
        <v>1515</v>
      </c>
      <c r="N2833" t="s">
        <v>1517</v>
      </c>
      <c r="O2833">
        <v>2020</v>
      </c>
    </row>
    <row r="2834" spans="1:15" hidden="1">
      <c r="A2834" t="s">
        <v>497</v>
      </c>
      <c r="B2834" t="s">
        <v>1508</v>
      </c>
      <c r="D2834" t="s">
        <v>397</v>
      </c>
      <c r="I2834" t="s">
        <v>573</v>
      </c>
      <c r="J2834" t="str">
        <f t="shared" si="144"/>
        <v>Scope 3Hotel staySwitzerland</v>
      </c>
      <c r="L2834" s="139">
        <v>10.745317978366998</v>
      </c>
      <c r="M2834" t="s">
        <v>1515</v>
      </c>
      <c r="N2834" t="s">
        <v>1517</v>
      </c>
      <c r="O2834">
        <v>2020</v>
      </c>
    </row>
    <row r="2835" spans="1:15" hidden="1">
      <c r="A2835" t="s">
        <v>497</v>
      </c>
      <c r="B2835" t="s">
        <v>1508</v>
      </c>
      <c r="D2835" t="s">
        <v>566</v>
      </c>
      <c r="I2835" t="s">
        <v>573</v>
      </c>
      <c r="J2835" t="str">
        <f t="shared" si="144"/>
        <v>Scope 3Hotel stayTaiwan, China</v>
      </c>
      <c r="L2835" s="139">
        <v>117.81990810145552</v>
      </c>
      <c r="M2835" t="s">
        <v>1515</v>
      </c>
      <c r="N2835" t="s">
        <v>1517</v>
      </c>
      <c r="O2835">
        <v>2020</v>
      </c>
    </row>
    <row r="2836" spans="1:15" hidden="1">
      <c r="A2836" t="s">
        <v>497</v>
      </c>
      <c r="B2836" t="s">
        <v>1508</v>
      </c>
      <c r="D2836" t="s">
        <v>401</v>
      </c>
      <c r="I2836" t="s">
        <v>573</v>
      </c>
      <c r="J2836" t="str">
        <f t="shared" si="144"/>
        <v>Scope 3Hotel stayThailand</v>
      </c>
      <c r="L2836" s="139">
        <v>59.047166072401389</v>
      </c>
      <c r="M2836" t="s">
        <v>1515</v>
      </c>
      <c r="N2836" t="s">
        <v>1517</v>
      </c>
      <c r="O2836">
        <v>2020</v>
      </c>
    </row>
    <row r="2837" spans="1:15" hidden="1">
      <c r="A2837" t="s">
        <v>497</v>
      </c>
      <c r="B2837" t="s">
        <v>1508</v>
      </c>
      <c r="D2837" t="s">
        <v>407</v>
      </c>
      <c r="I2837" t="s">
        <v>573</v>
      </c>
      <c r="J2837" t="str">
        <f t="shared" si="144"/>
        <v>Scope 3Hotel stayTurkey</v>
      </c>
      <c r="L2837" s="139">
        <v>41.770225004115687</v>
      </c>
      <c r="M2837" t="s">
        <v>1515</v>
      </c>
      <c r="N2837" t="s">
        <v>1517</v>
      </c>
      <c r="O2837">
        <v>2020</v>
      </c>
    </row>
    <row r="2838" spans="1:15" hidden="1">
      <c r="A2838" t="s">
        <v>497</v>
      </c>
      <c r="B2838" t="s">
        <v>1508</v>
      </c>
      <c r="D2838" t="s">
        <v>412</v>
      </c>
      <c r="I2838" t="s">
        <v>573</v>
      </c>
      <c r="J2838" t="str">
        <f t="shared" si="144"/>
        <v>Scope 3Hotel stayUnited Arab Emirates</v>
      </c>
      <c r="L2838" s="139">
        <v>145.46219520593925</v>
      </c>
      <c r="M2838" t="s">
        <v>1515</v>
      </c>
      <c r="N2838" t="s">
        <v>1517</v>
      </c>
      <c r="O2838">
        <v>2020</v>
      </c>
    </row>
    <row r="2839" spans="1:15" hidden="1">
      <c r="A2839" t="s">
        <v>497</v>
      </c>
      <c r="B2839" t="s">
        <v>1508</v>
      </c>
      <c r="D2839" t="s">
        <v>567</v>
      </c>
      <c r="I2839" t="s">
        <v>573</v>
      </c>
      <c r="J2839" t="str">
        <f t="shared" si="144"/>
        <v>Scope 3Hotel stayUnited Kingdom</v>
      </c>
      <c r="L2839" s="139">
        <v>18.411913834381792</v>
      </c>
      <c r="M2839" t="s">
        <v>1515</v>
      </c>
      <c r="N2839" t="s">
        <v>1517</v>
      </c>
      <c r="O2839">
        <v>2020</v>
      </c>
    </row>
    <row r="2840" spans="1:15" hidden="1">
      <c r="A2840" t="s">
        <v>497</v>
      </c>
      <c r="B2840" t="s">
        <v>1508</v>
      </c>
      <c r="D2840" t="s">
        <v>568</v>
      </c>
      <c r="I2840" t="s">
        <v>573</v>
      </c>
      <c r="J2840" t="str">
        <f t="shared" si="144"/>
        <v>Scope 3Hotel stayUnited States</v>
      </c>
      <c r="L2840" s="139">
        <v>23.037691394877818</v>
      </c>
      <c r="M2840" t="s">
        <v>1515</v>
      </c>
      <c r="N2840" t="s">
        <v>1517</v>
      </c>
      <c r="O2840">
        <v>2020</v>
      </c>
    </row>
    <row r="2841" spans="1:15" hidden="1">
      <c r="A2841" t="s">
        <v>497</v>
      </c>
      <c r="B2841" t="s">
        <v>1508</v>
      </c>
      <c r="D2841" t="s">
        <v>569</v>
      </c>
      <c r="I2841" t="s">
        <v>573</v>
      </c>
      <c r="J2841" t="str">
        <f t="shared" si="144"/>
        <v>Scope 3Hotel stayVietnam</v>
      </c>
      <c r="L2841" s="139">
        <v>60.124075050203743</v>
      </c>
      <c r="M2841" t="s">
        <v>1515</v>
      </c>
      <c r="N2841" t="s">
        <v>1517</v>
      </c>
      <c r="O2841">
        <v>2020</v>
      </c>
    </row>
    <row r="2842" spans="1:15" hidden="1">
      <c r="A2842" t="s">
        <v>497</v>
      </c>
      <c r="B2842" t="s">
        <v>1508</v>
      </c>
      <c r="D2842" t="s">
        <v>455</v>
      </c>
      <c r="I2842" t="s">
        <v>573</v>
      </c>
      <c r="J2842" t="str">
        <f t="shared" si="144"/>
        <v>Scope 3Hotel stayOther</v>
      </c>
      <c r="L2842" s="139">
        <v>57.813850633597731</v>
      </c>
      <c r="M2842" t="s">
        <v>1515</v>
      </c>
      <c r="N2842" t="s">
        <v>1517</v>
      </c>
      <c r="O2842">
        <v>2020</v>
      </c>
    </row>
    <row r="2843" spans="1:15" hidden="1">
      <c r="A2843" t="s">
        <v>496</v>
      </c>
      <c r="B2843" t="s">
        <v>192</v>
      </c>
      <c r="D2843" t="s">
        <v>1540</v>
      </c>
      <c r="H2843" t="s">
        <v>136</v>
      </c>
      <c r="I2843" t="s">
        <v>573</v>
      </c>
      <c r="J2843" t="str">
        <f t="shared" ref="J2843" si="145">CONCATENATE(A2843,B2843,C2843,D2843,E2843,F2843,G2843,H2843)</f>
        <v>Scope 2ElectricityChoose a country from the listkWh</v>
      </c>
      <c r="N2843" t="s">
        <v>1517</v>
      </c>
      <c r="O2843">
        <v>2020</v>
      </c>
    </row>
    <row r="2844" spans="1:15" hidden="1">
      <c r="A2844" t="s">
        <v>496</v>
      </c>
      <c r="B2844" t="s">
        <v>192</v>
      </c>
      <c r="D2844" t="s">
        <v>609</v>
      </c>
      <c r="H2844" t="s">
        <v>136</v>
      </c>
      <c r="I2844" t="s">
        <v>573</v>
      </c>
      <c r="J2844" t="str">
        <f>CONCATENATE(A2844,B2844,C2844,D2844,E2844,F2844,G2844,H2844)</f>
        <v>Scope 2ElectricityAfghanistankWh</v>
      </c>
      <c r="L2844" s="139">
        <v>0.19324767053546749</v>
      </c>
      <c r="M2844" t="s">
        <v>1518</v>
      </c>
      <c r="N2844" t="s">
        <v>1517</v>
      </c>
      <c r="O2844">
        <v>2020</v>
      </c>
    </row>
    <row r="2845" spans="1:15" hidden="1">
      <c r="A2845" t="s">
        <v>496</v>
      </c>
      <c r="B2845" t="s">
        <v>192</v>
      </c>
      <c r="D2845" t="s">
        <v>610</v>
      </c>
      <c r="H2845" t="s">
        <v>136</v>
      </c>
      <c r="I2845" t="s">
        <v>573</v>
      </c>
      <c r="J2845" t="str">
        <f t="shared" ref="J2845:J2908" si="146">CONCATENATE(A2845,B2845,C2845,D2845,E2845,F2845,G2845,H2845)</f>
        <v>Scope 2ElectricityAlbaniakWh</v>
      </c>
      <c r="L2845" s="139">
        <v>0</v>
      </c>
      <c r="M2845" t="s">
        <v>1518</v>
      </c>
      <c r="N2845" t="s">
        <v>1517</v>
      </c>
      <c r="O2845">
        <v>2020</v>
      </c>
    </row>
    <row r="2846" spans="1:15" hidden="1">
      <c r="A2846" t="s">
        <v>496</v>
      </c>
      <c r="B2846" t="s">
        <v>192</v>
      </c>
      <c r="D2846" t="s">
        <v>611</v>
      </c>
      <c r="H2846" t="s">
        <v>136</v>
      </c>
      <c r="I2846" t="s">
        <v>573</v>
      </c>
      <c r="J2846" t="str">
        <f t="shared" si="146"/>
        <v>Scope 2ElectricityAlgeriakWh</v>
      </c>
      <c r="L2846" s="139">
        <v>0.39735996599998508</v>
      </c>
      <c r="M2846" t="s">
        <v>1518</v>
      </c>
      <c r="N2846" t="s">
        <v>1517</v>
      </c>
      <c r="O2846">
        <v>2020</v>
      </c>
    </row>
    <row r="2847" spans="1:15" hidden="1">
      <c r="A2847" t="s">
        <v>496</v>
      </c>
      <c r="B2847" t="s">
        <v>192</v>
      </c>
      <c r="D2847" t="s">
        <v>612</v>
      </c>
      <c r="H2847" t="s">
        <v>136</v>
      </c>
      <c r="I2847" t="s">
        <v>573</v>
      </c>
      <c r="J2847" t="str">
        <f t="shared" si="146"/>
        <v>Scope 2ElectricityAmerican SamoakWh</v>
      </c>
      <c r="L2847" s="139">
        <v>0.51585178606230508</v>
      </c>
      <c r="M2847" t="s">
        <v>1518</v>
      </c>
      <c r="N2847" t="s">
        <v>1517</v>
      </c>
      <c r="O2847">
        <v>2020</v>
      </c>
    </row>
    <row r="2848" spans="1:15" hidden="1">
      <c r="A2848" t="s">
        <v>496</v>
      </c>
      <c r="B2848" t="s">
        <v>192</v>
      </c>
      <c r="D2848" t="s">
        <v>230</v>
      </c>
      <c r="H2848" t="s">
        <v>136</v>
      </c>
      <c r="I2848" t="s">
        <v>573</v>
      </c>
      <c r="J2848" t="str">
        <f t="shared" si="146"/>
        <v>Scope 2ElectricityAndorrakWh</v>
      </c>
      <c r="L2848" s="139">
        <v>6.9673849573517396E-2</v>
      </c>
      <c r="M2848" t="s">
        <v>1518</v>
      </c>
      <c r="N2848" t="s">
        <v>1517</v>
      </c>
      <c r="O2848">
        <v>2020</v>
      </c>
    </row>
    <row r="2849" spans="1:15" hidden="1">
      <c r="A2849" t="s">
        <v>496</v>
      </c>
      <c r="B2849" t="s">
        <v>192</v>
      </c>
      <c r="D2849" t="s">
        <v>231</v>
      </c>
      <c r="H2849" t="s">
        <v>136</v>
      </c>
      <c r="I2849" t="s">
        <v>573</v>
      </c>
      <c r="J2849" t="str">
        <f t="shared" si="146"/>
        <v>Scope 2ElectricityAngolakWh</v>
      </c>
      <c r="L2849" s="139">
        <v>0.74769930024477493</v>
      </c>
      <c r="M2849" t="s">
        <v>1518</v>
      </c>
      <c r="N2849" t="s">
        <v>1517</v>
      </c>
      <c r="O2849">
        <v>2020</v>
      </c>
    </row>
    <row r="2850" spans="1:15" hidden="1">
      <c r="A2850" t="s">
        <v>496</v>
      </c>
      <c r="B2850" t="s">
        <v>192</v>
      </c>
      <c r="D2850" t="s">
        <v>423</v>
      </c>
      <c r="H2850" t="s">
        <v>136</v>
      </c>
      <c r="I2850" t="s">
        <v>573</v>
      </c>
      <c r="J2850" t="str">
        <f t="shared" si="146"/>
        <v>Scope 2ElectricityAnguillakWh</v>
      </c>
      <c r="L2850" s="139">
        <v>0.47154055157656488</v>
      </c>
      <c r="M2850" t="s">
        <v>1518</v>
      </c>
      <c r="N2850" t="s">
        <v>1517</v>
      </c>
      <c r="O2850">
        <v>2020</v>
      </c>
    </row>
    <row r="2851" spans="1:15" hidden="1">
      <c r="A2851" t="s">
        <v>496</v>
      </c>
      <c r="B2851" t="s">
        <v>192</v>
      </c>
      <c r="D2851" t="s">
        <v>232</v>
      </c>
      <c r="H2851" t="s">
        <v>136</v>
      </c>
      <c r="I2851" t="s">
        <v>573</v>
      </c>
      <c r="J2851" t="str">
        <f t="shared" si="146"/>
        <v>Scope 2ElectricityAntigua and BarbudakWh</v>
      </c>
      <c r="L2851" s="139">
        <v>0.48936326941013636</v>
      </c>
      <c r="M2851" t="s">
        <v>1518</v>
      </c>
      <c r="N2851" t="s">
        <v>1517</v>
      </c>
      <c r="O2851">
        <v>2020</v>
      </c>
    </row>
    <row r="2852" spans="1:15" hidden="1">
      <c r="A2852" t="s">
        <v>496</v>
      </c>
      <c r="B2852" t="s">
        <v>192</v>
      </c>
      <c r="D2852" t="s">
        <v>233</v>
      </c>
      <c r="H2852" t="s">
        <v>136</v>
      </c>
      <c r="I2852" t="s">
        <v>573</v>
      </c>
      <c r="J2852" t="str">
        <f t="shared" si="146"/>
        <v>Scope 2ElectricityArgentinakWh</v>
      </c>
      <c r="L2852" s="139">
        <v>0.28818336045538856</v>
      </c>
      <c r="M2852" t="s">
        <v>1518</v>
      </c>
      <c r="N2852" t="s">
        <v>1517</v>
      </c>
      <c r="O2852">
        <v>2020</v>
      </c>
    </row>
    <row r="2853" spans="1:15" hidden="1">
      <c r="A2853" t="s">
        <v>496</v>
      </c>
      <c r="B2853" t="s">
        <v>192</v>
      </c>
      <c r="D2853" t="s">
        <v>234</v>
      </c>
      <c r="H2853" t="s">
        <v>136</v>
      </c>
      <c r="I2853" t="s">
        <v>573</v>
      </c>
      <c r="J2853" t="str">
        <f t="shared" si="146"/>
        <v>Scope 2ElectricityArmeniakWh</v>
      </c>
      <c r="L2853" s="139">
        <v>0.20454483749672869</v>
      </c>
      <c r="M2853" t="s">
        <v>1518</v>
      </c>
      <c r="N2853" t="s">
        <v>1517</v>
      </c>
      <c r="O2853">
        <v>2020</v>
      </c>
    </row>
    <row r="2854" spans="1:15" hidden="1">
      <c r="A2854" t="s">
        <v>496</v>
      </c>
      <c r="B2854" t="s">
        <v>192</v>
      </c>
      <c r="D2854" t="s">
        <v>424</v>
      </c>
      <c r="H2854" t="s">
        <v>136</v>
      </c>
      <c r="I2854" t="s">
        <v>573</v>
      </c>
      <c r="J2854" t="str">
        <f t="shared" si="146"/>
        <v>Scope 2ElectricityArubakWh</v>
      </c>
      <c r="L2854" s="139">
        <v>0.42110279162662789</v>
      </c>
      <c r="M2854" t="s">
        <v>1518</v>
      </c>
      <c r="N2854" t="s">
        <v>1517</v>
      </c>
      <c r="O2854">
        <v>2020</v>
      </c>
    </row>
    <row r="2855" spans="1:15" hidden="1">
      <c r="A2855" t="s">
        <v>496</v>
      </c>
      <c r="B2855" t="s">
        <v>192</v>
      </c>
      <c r="D2855" t="s">
        <v>235</v>
      </c>
      <c r="H2855" t="s">
        <v>136</v>
      </c>
      <c r="I2855" t="s">
        <v>573</v>
      </c>
      <c r="J2855" t="str">
        <f t="shared" si="146"/>
        <v>Scope 2ElectricityAustraliakWh</v>
      </c>
      <c r="L2855" s="139">
        <v>0.42053363647474784</v>
      </c>
      <c r="M2855" t="s">
        <v>1518</v>
      </c>
      <c r="N2855" t="s">
        <v>1517</v>
      </c>
      <c r="O2855">
        <v>2020</v>
      </c>
    </row>
    <row r="2856" spans="1:15" hidden="1">
      <c r="A2856" t="s">
        <v>496</v>
      </c>
      <c r="B2856" t="s">
        <v>192</v>
      </c>
      <c r="D2856" t="s">
        <v>236</v>
      </c>
      <c r="H2856" t="s">
        <v>136</v>
      </c>
      <c r="I2856" t="s">
        <v>573</v>
      </c>
      <c r="J2856" t="str">
        <f t="shared" si="146"/>
        <v>Scope 2ElectricityAustriakWh</v>
      </c>
      <c r="L2856" s="139">
        <v>0.11306459924536531</v>
      </c>
      <c r="M2856" t="s">
        <v>1518</v>
      </c>
      <c r="N2856" t="s">
        <v>1517</v>
      </c>
      <c r="O2856">
        <v>2020</v>
      </c>
    </row>
    <row r="2857" spans="1:15" hidden="1">
      <c r="A2857" t="s">
        <v>496</v>
      </c>
      <c r="B2857" t="s">
        <v>192</v>
      </c>
      <c r="D2857" t="s">
        <v>237</v>
      </c>
      <c r="H2857" t="s">
        <v>136</v>
      </c>
      <c r="I2857" t="s">
        <v>573</v>
      </c>
      <c r="J2857" t="str">
        <f t="shared" si="146"/>
        <v>Scope 2ElectricityAzerbaijankWh</v>
      </c>
      <c r="L2857" s="139">
        <v>0.38434324668477948</v>
      </c>
      <c r="M2857" t="s">
        <v>1518</v>
      </c>
      <c r="N2857" t="s">
        <v>1517</v>
      </c>
      <c r="O2857">
        <v>2020</v>
      </c>
    </row>
    <row r="2858" spans="1:15" hidden="1">
      <c r="A2858" t="s">
        <v>496</v>
      </c>
      <c r="B2858" t="s">
        <v>192</v>
      </c>
      <c r="D2858" t="s">
        <v>238</v>
      </c>
      <c r="H2858" t="s">
        <v>136</v>
      </c>
      <c r="I2858" t="s">
        <v>573</v>
      </c>
      <c r="J2858" t="str">
        <f t="shared" si="146"/>
        <v>Scope 2ElectricityBahamaskWh</v>
      </c>
      <c r="L2858" s="139">
        <v>0.44084390528246614</v>
      </c>
      <c r="M2858" t="s">
        <v>1518</v>
      </c>
      <c r="N2858" t="s">
        <v>1517</v>
      </c>
      <c r="O2858">
        <v>2020</v>
      </c>
    </row>
    <row r="2859" spans="1:15" hidden="1">
      <c r="A2859" t="s">
        <v>496</v>
      </c>
      <c r="B2859" t="s">
        <v>192</v>
      </c>
      <c r="D2859" t="s">
        <v>239</v>
      </c>
      <c r="H2859" t="s">
        <v>136</v>
      </c>
      <c r="I2859" t="s">
        <v>573</v>
      </c>
      <c r="J2859" t="str">
        <f t="shared" si="146"/>
        <v>Scope 2ElectricityBahrainkWh</v>
      </c>
      <c r="L2859" s="139">
        <v>0.45426772236082774</v>
      </c>
      <c r="M2859" t="s">
        <v>1518</v>
      </c>
      <c r="N2859" t="s">
        <v>1517</v>
      </c>
      <c r="O2859">
        <v>2020</v>
      </c>
    </row>
    <row r="2860" spans="1:15" hidden="1">
      <c r="A2860" t="s">
        <v>496</v>
      </c>
      <c r="B2860" t="s">
        <v>192</v>
      </c>
      <c r="D2860" t="s">
        <v>240</v>
      </c>
      <c r="H2860" t="s">
        <v>136</v>
      </c>
      <c r="I2860" t="s">
        <v>573</v>
      </c>
      <c r="J2860" t="str">
        <f t="shared" si="146"/>
        <v>Scope 2ElectricityBangladeshkWh</v>
      </c>
      <c r="L2860" s="139">
        <v>0.41171393976072629</v>
      </c>
      <c r="M2860" t="s">
        <v>1518</v>
      </c>
      <c r="N2860" t="s">
        <v>1517</v>
      </c>
      <c r="O2860">
        <v>2020</v>
      </c>
    </row>
    <row r="2861" spans="1:15" hidden="1">
      <c r="A2861" t="s">
        <v>496</v>
      </c>
      <c r="B2861" t="s">
        <v>192</v>
      </c>
      <c r="D2861" t="s">
        <v>241</v>
      </c>
      <c r="H2861" t="s">
        <v>136</v>
      </c>
      <c r="I2861" t="s">
        <v>573</v>
      </c>
      <c r="J2861" t="str">
        <f t="shared" si="146"/>
        <v>Scope 2ElectricityBarbadoskWh</v>
      </c>
      <c r="L2861" s="139">
        <v>0.48399970861244168</v>
      </c>
      <c r="M2861" t="s">
        <v>1518</v>
      </c>
      <c r="N2861" t="s">
        <v>1517</v>
      </c>
      <c r="O2861">
        <v>2020</v>
      </c>
    </row>
    <row r="2862" spans="1:15" hidden="1">
      <c r="A2862" t="s">
        <v>496</v>
      </c>
      <c r="B2862" t="s">
        <v>192</v>
      </c>
      <c r="D2862" t="s">
        <v>242</v>
      </c>
      <c r="H2862" t="s">
        <v>136</v>
      </c>
      <c r="I2862" t="s">
        <v>573</v>
      </c>
      <c r="J2862" t="str">
        <f t="shared" si="146"/>
        <v>Scope 2ElectricityBelaruskWh</v>
      </c>
      <c r="L2862" s="139">
        <v>0.29156017074610707</v>
      </c>
      <c r="M2862" t="s">
        <v>1518</v>
      </c>
      <c r="N2862" t="s">
        <v>1517</v>
      </c>
      <c r="O2862">
        <v>2020</v>
      </c>
    </row>
    <row r="2863" spans="1:15" hidden="1">
      <c r="A2863" t="s">
        <v>496</v>
      </c>
      <c r="B2863" t="s">
        <v>192</v>
      </c>
      <c r="D2863" t="s">
        <v>243</v>
      </c>
      <c r="H2863" t="s">
        <v>136</v>
      </c>
      <c r="I2863" t="s">
        <v>573</v>
      </c>
      <c r="J2863" t="str">
        <f t="shared" si="146"/>
        <v>Scope 2ElectricityBelgiumkWh</v>
      </c>
      <c r="L2863" s="139">
        <v>0.12439442830229973</v>
      </c>
      <c r="M2863" t="s">
        <v>1518</v>
      </c>
      <c r="N2863" t="s">
        <v>1517</v>
      </c>
      <c r="O2863">
        <v>2020</v>
      </c>
    </row>
    <row r="2864" spans="1:15" hidden="1">
      <c r="A2864" t="s">
        <v>496</v>
      </c>
      <c r="B2864" t="s">
        <v>192</v>
      </c>
      <c r="D2864" t="s">
        <v>244</v>
      </c>
      <c r="H2864" t="s">
        <v>136</v>
      </c>
      <c r="I2864" t="s">
        <v>573</v>
      </c>
      <c r="J2864" t="str">
        <f t="shared" si="146"/>
        <v>Scope 2ElectricityBelizekWh</v>
      </c>
      <c r="L2864" s="139">
        <v>0.18295145194239501</v>
      </c>
      <c r="M2864" t="s">
        <v>1518</v>
      </c>
      <c r="N2864" t="s">
        <v>1517</v>
      </c>
      <c r="O2864">
        <v>2020</v>
      </c>
    </row>
    <row r="2865" spans="1:15" hidden="1">
      <c r="A2865" t="s">
        <v>496</v>
      </c>
      <c r="B2865" t="s">
        <v>192</v>
      </c>
      <c r="D2865" t="s">
        <v>245</v>
      </c>
      <c r="H2865" t="s">
        <v>136</v>
      </c>
      <c r="I2865" t="s">
        <v>573</v>
      </c>
      <c r="J2865" t="str">
        <f t="shared" si="146"/>
        <v>Scope 2ElectricityBeninkWh</v>
      </c>
      <c r="L2865" s="139">
        <v>0.57576498270398824</v>
      </c>
      <c r="M2865" t="s">
        <v>1518</v>
      </c>
      <c r="N2865" t="s">
        <v>1517</v>
      </c>
      <c r="O2865">
        <v>2020</v>
      </c>
    </row>
    <row r="2866" spans="1:15" hidden="1">
      <c r="A2866" t="s">
        <v>496</v>
      </c>
      <c r="B2866" t="s">
        <v>192</v>
      </c>
      <c r="D2866" t="s">
        <v>425</v>
      </c>
      <c r="H2866" t="s">
        <v>136</v>
      </c>
      <c r="I2866" t="s">
        <v>573</v>
      </c>
      <c r="J2866" t="str">
        <f t="shared" si="146"/>
        <v>Scope 2ElectricityBermudakWh</v>
      </c>
      <c r="L2866" s="139">
        <v>0.34150887228045818</v>
      </c>
      <c r="M2866" t="s">
        <v>1518</v>
      </c>
      <c r="N2866" t="s">
        <v>1517</v>
      </c>
      <c r="O2866">
        <v>2020</v>
      </c>
    </row>
    <row r="2867" spans="1:15" hidden="1">
      <c r="A2867" t="s">
        <v>496</v>
      </c>
      <c r="B2867" t="s">
        <v>192</v>
      </c>
      <c r="D2867" t="s">
        <v>246</v>
      </c>
      <c r="H2867" t="s">
        <v>136</v>
      </c>
      <c r="I2867" t="s">
        <v>573</v>
      </c>
      <c r="J2867" t="str">
        <f t="shared" si="146"/>
        <v>Scope 2ElectricityBhutankWh</v>
      </c>
      <c r="L2867" s="139">
        <v>0</v>
      </c>
      <c r="M2867" t="s">
        <v>1518</v>
      </c>
      <c r="N2867" t="s">
        <v>1517</v>
      </c>
      <c r="O2867">
        <v>2020</v>
      </c>
    </row>
    <row r="2868" spans="1:15" hidden="1">
      <c r="A2868" t="s">
        <v>496</v>
      </c>
      <c r="B2868" t="s">
        <v>192</v>
      </c>
      <c r="D2868" t="s">
        <v>247</v>
      </c>
      <c r="H2868" t="s">
        <v>136</v>
      </c>
      <c r="I2868" t="s">
        <v>573</v>
      </c>
      <c r="J2868" t="str">
        <f t="shared" si="146"/>
        <v>Scope 2ElectricityBolivia (Plurinational State of)kWh</v>
      </c>
      <c r="L2868" s="139">
        <v>0.39328922931458055</v>
      </c>
      <c r="M2868" t="s">
        <v>1518</v>
      </c>
      <c r="N2868" t="s">
        <v>1517</v>
      </c>
      <c r="O2868">
        <v>2020</v>
      </c>
    </row>
    <row r="2869" spans="1:15" hidden="1">
      <c r="A2869" t="s">
        <v>496</v>
      </c>
      <c r="B2869" t="s">
        <v>192</v>
      </c>
      <c r="D2869" t="s">
        <v>426</v>
      </c>
      <c r="H2869" t="s">
        <v>136</v>
      </c>
      <c r="I2869" t="s">
        <v>573</v>
      </c>
      <c r="J2869" t="str">
        <f t="shared" si="146"/>
        <v>Scope 2ElectricityBonaire, Sint Eustatius and SabakWh</v>
      </c>
      <c r="L2869" s="139">
        <v>0.4002008502268069</v>
      </c>
      <c r="M2869" t="s">
        <v>1518</v>
      </c>
      <c r="N2869" t="s">
        <v>1517</v>
      </c>
      <c r="O2869">
        <v>2020</v>
      </c>
    </row>
    <row r="2870" spans="1:15" hidden="1">
      <c r="A2870" t="s">
        <v>496</v>
      </c>
      <c r="B2870" t="s">
        <v>192</v>
      </c>
      <c r="D2870" t="s">
        <v>248</v>
      </c>
      <c r="H2870" t="s">
        <v>136</v>
      </c>
      <c r="I2870" t="s">
        <v>573</v>
      </c>
      <c r="J2870" t="str">
        <f t="shared" si="146"/>
        <v>Scope 2ElectricityBosnia and HerzegovinakWh</v>
      </c>
      <c r="L2870" s="139">
        <v>0.73899703898176494</v>
      </c>
      <c r="M2870" t="s">
        <v>1518</v>
      </c>
      <c r="N2870" t="s">
        <v>1517</v>
      </c>
      <c r="O2870">
        <v>2020</v>
      </c>
    </row>
    <row r="2871" spans="1:15" hidden="1">
      <c r="A2871" t="s">
        <v>496</v>
      </c>
      <c r="B2871" t="s">
        <v>192</v>
      </c>
      <c r="D2871" t="s">
        <v>249</v>
      </c>
      <c r="H2871" t="s">
        <v>136</v>
      </c>
      <c r="I2871" t="s">
        <v>573</v>
      </c>
      <c r="J2871" t="str">
        <f t="shared" si="146"/>
        <v>Scope 2ElectricityBotswanakWh</v>
      </c>
      <c r="L2871" s="139">
        <v>1.0702660561769677</v>
      </c>
      <c r="M2871" t="s">
        <v>1518</v>
      </c>
      <c r="N2871" t="s">
        <v>1517</v>
      </c>
      <c r="O2871">
        <v>2020</v>
      </c>
    </row>
    <row r="2872" spans="1:15" hidden="1">
      <c r="A2872" t="s">
        <v>496</v>
      </c>
      <c r="B2872" t="s">
        <v>192</v>
      </c>
      <c r="D2872" t="s">
        <v>250</v>
      </c>
      <c r="H2872" t="s">
        <v>136</v>
      </c>
      <c r="I2872" t="s">
        <v>573</v>
      </c>
      <c r="J2872" t="str">
        <f t="shared" si="146"/>
        <v>Scope 2ElectricityBrazilkWh</v>
      </c>
      <c r="L2872" s="139">
        <v>0.15002455524249805</v>
      </c>
      <c r="M2872" t="s">
        <v>1518</v>
      </c>
      <c r="N2872" t="s">
        <v>1517</v>
      </c>
      <c r="O2872">
        <v>2020</v>
      </c>
    </row>
    <row r="2873" spans="1:15" hidden="1">
      <c r="A2873" t="s">
        <v>496</v>
      </c>
      <c r="B2873" t="s">
        <v>192</v>
      </c>
      <c r="D2873" t="s">
        <v>427</v>
      </c>
      <c r="H2873" t="s">
        <v>136</v>
      </c>
      <c r="I2873" t="s">
        <v>573</v>
      </c>
      <c r="J2873" t="str">
        <f t="shared" si="146"/>
        <v>Scope 2ElectricityBritish Virgin IslandskWh</v>
      </c>
      <c r="L2873" s="139">
        <v>0.42019370651198024</v>
      </c>
      <c r="M2873" t="s">
        <v>1518</v>
      </c>
      <c r="N2873" t="s">
        <v>1517</v>
      </c>
      <c r="O2873">
        <v>2020</v>
      </c>
    </row>
    <row r="2874" spans="1:15" hidden="1">
      <c r="A2874" t="s">
        <v>496</v>
      </c>
      <c r="B2874" t="s">
        <v>192</v>
      </c>
      <c r="D2874" t="s">
        <v>251</v>
      </c>
      <c r="H2874" t="s">
        <v>136</v>
      </c>
      <c r="I2874" t="s">
        <v>573</v>
      </c>
      <c r="J2874" t="str">
        <f t="shared" si="146"/>
        <v>Scope 2ElectricityBrunei DarussalamkWh</v>
      </c>
      <c r="L2874" s="139">
        <v>0.40716262469847075</v>
      </c>
      <c r="M2874" t="s">
        <v>1518</v>
      </c>
      <c r="N2874" t="s">
        <v>1517</v>
      </c>
      <c r="O2874">
        <v>2020</v>
      </c>
    </row>
    <row r="2875" spans="1:15" hidden="1">
      <c r="A2875" t="s">
        <v>496</v>
      </c>
      <c r="B2875" t="s">
        <v>192</v>
      </c>
      <c r="D2875" t="s">
        <v>252</v>
      </c>
      <c r="H2875" t="s">
        <v>136</v>
      </c>
      <c r="I2875" t="s">
        <v>573</v>
      </c>
      <c r="J2875" t="str">
        <f t="shared" si="146"/>
        <v>Scope 2ElectricityBulgariakWh</v>
      </c>
      <c r="L2875" s="139">
        <v>0.49528073716719095</v>
      </c>
      <c r="M2875" t="s">
        <v>1518</v>
      </c>
      <c r="N2875" t="s">
        <v>1517</v>
      </c>
      <c r="O2875">
        <v>2020</v>
      </c>
    </row>
    <row r="2876" spans="1:15" hidden="1">
      <c r="A2876" t="s">
        <v>496</v>
      </c>
      <c r="B2876" t="s">
        <v>192</v>
      </c>
      <c r="D2876" t="s">
        <v>253</v>
      </c>
      <c r="H2876" t="s">
        <v>136</v>
      </c>
      <c r="I2876" t="s">
        <v>573</v>
      </c>
      <c r="J2876" t="str">
        <f t="shared" si="146"/>
        <v>Scope 2ElectricityBurkina FasokWh</v>
      </c>
      <c r="L2876" s="139">
        <v>0.53909725528687413</v>
      </c>
      <c r="M2876" t="s">
        <v>1518</v>
      </c>
      <c r="N2876" t="s">
        <v>1517</v>
      </c>
      <c r="O2876">
        <v>2020</v>
      </c>
    </row>
    <row r="2877" spans="1:15" hidden="1">
      <c r="A2877" t="s">
        <v>496</v>
      </c>
      <c r="B2877" t="s">
        <v>192</v>
      </c>
      <c r="D2877" t="s">
        <v>254</v>
      </c>
      <c r="H2877" t="s">
        <v>136</v>
      </c>
      <c r="I2877" t="s">
        <v>573</v>
      </c>
      <c r="J2877" t="str">
        <f t="shared" si="146"/>
        <v>Scope 2ElectricityBurundikWh</v>
      </c>
      <c r="L2877" s="139">
        <v>0.19702455268316243</v>
      </c>
      <c r="M2877" t="s">
        <v>1518</v>
      </c>
      <c r="N2877" t="s">
        <v>1517</v>
      </c>
      <c r="O2877">
        <v>2020</v>
      </c>
    </row>
    <row r="2878" spans="1:15" hidden="1">
      <c r="A2878" t="s">
        <v>496</v>
      </c>
      <c r="B2878" t="s">
        <v>192</v>
      </c>
      <c r="D2878" t="s">
        <v>255</v>
      </c>
      <c r="H2878" t="s">
        <v>136</v>
      </c>
      <c r="I2878" t="s">
        <v>573</v>
      </c>
      <c r="J2878" t="str">
        <f t="shared" si="146"/>
        <v>Scope 2ElectricityCambodiakWh</v>
      </c>
      <c r="L2878" s="139">
        <v>0.5878056579166453</v>
      </c>
      <c r="M2878" t="s">
        <v>1518</v>
      </c>
      <c r="N2878" t="s">
        <v>1517</v>
      </c>
      <c r="O2878">
        <v>2020</v>
      </c>
    </row>
    <row r="2879" spans="1:15" hidden="1">
      <c r="A2879" t="s">
        <v>496</v>
      </c>
      <c r="B2879" t="s">
        <v>192</v>
      </c>
      <c r="D2879" t="s">
        <v>256</v>
      </c>
      <c r="H2879" t="s">
        <v>136</v>
      </c>
      <c r="I2879" t="s">
        <v>573</v>
      </c>
      <c r="J2879" t="str">
        <f t="shared" si="146"/>
        <v>Scope 2ElectricityCameroonkWh</v>
      </c>
      <c r="L2879" s="139">
        <v>0.35435330317016411</v>
      </c>
      <c r="M2879" t="s">
        <v>1518</v>
      </c>
      <c r="N2879" t="s">
        <v>1517</v>
      </c>
      <c r="O2879">
        <v>2020</v>
      </c>
    </row>
    <row r="2880" spans="1:15" hidden="1">
      <c r="A2880" t="s">
        <v>496</v>
      </c>
      <c r="B2880" t="s">
        <v>192</v>
      </c>
      <c r="D2880" t="s">
        <v>257</v>
      </c>
      <c r="H2880" t="s">
        <v>136</v>
      </c>
      <c r="I2880" t="s">
        <v>573</v>
      </c>
      <c r="J2880" t="str">
        <f t="shared" si="146"/>
        <v>Scope 2ElectricityCanadakWh</v>
      </c>
      <c r="L2880" s="139">
        <v>0.21336269883078726</v>
      </c>
      <c r="M2880" t="s">
        <v>1518</v>
      </c>
      <c r="N2880" t="s">
        <v>1517</v>
      </c>
      <c r="O2880">
        <v>2020</v>
      </c>
    </row>
    <row r="2881" spans="1:15" hidden="1">
      <c r="A2881" t="s">
        <v>496</v>
      </c>
      <c r="B2881" t="s">
        <v>192</v>
      </c>
      <c r="D2881" t="s">
        <v>1535</v>
      </c>
      <c r="H2881" t="s">
        <v>136</v>
      </c>
      <c r="I2881" t="s">
        <v>573</v>
      </c>
      <c r="J2881" t="str">
        <f t="shared" si="146"/>
        <v>Scope 2ElectricityCanary Islands (Spain)kWh</v>
      </c>
      <c r="L2881" s="139">
        <v>0.43481413856751822</v>
      </c>
      <c r="M2881" t="s">
        <v>1518</v>
      </c>
      <c r="N2881" t="s">
        <v>1517</v>
      </c>
      <c r="O2881">
        <v>2020</v>
      </c>
    </row>
    <row r="2882" spans="1:15" hidden="1">
      <c r="A2882" t="s">
        <v>496</v>
      </c>
      <c r="B2882" t="s">
        <v>192</v>
      </c>
      <c r="D2882" t="s">
        <v>258</v>
      </c>
      <c r="H2882" t="s">
        <v>136</v>
      </c>
      <c r="I2882" t="s">
        <v>573</v>
      </c>
      <c r="J2882" t="str">
        <f t="shared" si="146"/>
        <v>Scope 2ElectricityCabo VerdekWh</v>
      </c>
      <c r="L2882" s="139">
        <v>0.50502036075606649</v>
      </c>
      <c r="M2882" t="s">
        <v>1518</v>
      </c>
      <c r="N2882" t="s">
        <v>1517</v>
      </c>
      <c r="O2882">
        <v>2020</v>
      </c>
    </row>
    <row r="2883" spans="1:15" hidden="1">
      <c r="A2883" t="s">
        <v>496</v>
      </c>
      <c r="B2883" t="s">
        <v>192</v>
      </c>
      <c r="D2883" t="s">
        <v>428</v>
      </c>
      <c r="H2883" t="s">
        <v>136</v>
      </c>
      <c r="I2883" t="s">
        <v>573</v>
      </c>
      <c r="J2883" t="str">
        <f t="shared" si="146"/>
        <v>Scope 2ElectricityCayman IslandskWh</v>
      </c>
      <c r="L2883" s="139">
        <v>0.3726714673977749</v>
      </c>
      <c r="M2883" t="s">
        <v>1518</v>
      </c>
      <c r="N2883" t="s">
        <v>1517</v>
      </c>
      <c r="O2883">
        <v>2020</v>
      </c>
    </row>
    <row r="2884" spans="1:15" hidden="1">
      <c r="A2884" t="s">
        <v>496</v>
      </c>
      <c r="B2884" t="s">
        <v>192</v>
      </c>
      <c r="D2884" t="s">
        <v>259</v>
      </c>
      <c r="H2884" t="s">
        <v>136</v>
      </c>
      <c r="I2884" t="s">
        <v>573</v>
      </c>
      <c r="J2884" t="str">
        <f t="shared" si="146"/>
        <v>Scope 2ElectricityCentral African RepublickWh</v>
      </c>
      <c r="L2884" s="139">
        <v>7.6543270540411157E-2</v>
      </c>
      <c r="M2884" t="s">
        <v>1518</v>
      </c>
      <c r="N2884" t="s">
        <v>1517</v>
      </c>
      <c r="O2884">
        <v>2020</v>
      </c>
    </row>
    <row r="2885" spans="1:15" hidden="1">
      <c r="A2885" t="s">
        <v>496</v>
      </c>
      <c r="B2885" t="s">
        <v>192</v>
      </c>
      <c r="D2885" t="s">
        <v>260</v>
      </c>
      <c r="H2885" t="s">
        <v>136</v>
      </c>
      <c r="I2885" t="s">
        <v>573</v>
      </c>
      <c r="J2885" t="str">
        <f t="shared" si="146"/>
        <v>Scope 2ElectricityChadkWh</v>
      </c>
      <c r="L2885" s="139">
        <v>0.58085894445251807</v>
      </c>
      <c r="M2885" t="s">
        <v>1518</v>
      </c>
      <c r="N2885" t="s">
        <v>1517</v>
      </c>
      <c r="O2885">
        <v>2020</v>
      </c>
    </row>
    <row r="2886" spans="1:15" hidden="1">
      <c r="A2886" t="s">
        <v>496</v>
      </c>
      <c r="B2886" t="s">
        <v>192</v>
      </c>
      <c r="D2886" t="s">
        <v>1536</v>
      </c>
      <c r="H2886" t="s">
        <v>136</v>
      </c>
      <c r="I2886" t="s">
        <v>573</v>
      </c>
      <c r="J2886" t="str">
        <f t="shared" si="146"/>
        <v>Scope 2ElectricityChannel Islands (U.K)kWh</v>
      </c>
      <c r="L2886" s="139">
        <v>0.38864330796075547</v>
      </c>
      <c r="M2886" t="s">
        <v>1518</v>
      </c>
      <c r="N2886" t="s">
        <v>1517</v>
      </c>
      <c r="O2886">
        <v>2020</v>
      </c>
    </row>
    <row r="2887" spans="1:15" hidden="1">
      <c r="A2887" t="s">
        <v>496</v>
      </c>
      <c r="B2887" t="s">
        <v>192</v>
      </c>
      <c r="D2887" t="s">
        <v>261</v>
      </c>
      <c r="H2887" t="s">
        <v>136</v>
      </c>
      <c r="I2887" t="s">
        <v>573</v>
      </c>
      <c r="J2887" t="str">
        <f t="shared" si="146"/>
        <v>Scope 2ElectricityChilekWh</v>
      </c>
      <c r="L2887" s="139">
        <v>0.23522759412950062</v>
      </c>
      <c r="M2887" t="s">
        <v>1518</v>
      </c>
      <c r="N2887" t="s">
        <v>1517</v>
      </c>
      <c r="O2887">
        <v>2020</v>
      </c>
    </row>
    <row r="2888" spans="1:15" hidden="1">
      <c r="A2888" t="s">
        <v>496</v>
      </c>
      <c r="B2888" t="s">
        <v>192</v>
      </c>
      <c r="D2888" t="s">
        <v>262</v>
      </c>
      <c r="H2888" t="s">
        <v>136</v>
      </c>
      <c r="I2888" t="s">
        <v>573</v>
      </c>
      <c r="J2888" t="str">
        <f t="shared" si="146"/>
        <v>Scope 2ElectricityChinakWh</v>
      </c>
      <c r="L2888" s="139">
        <v>0.48541165818310938</v>
      </c>
      <c r="M2888" t="s">
        <v>1518</v>
      </c>
      <c r="N2888" t="s">
        <v>1517</v>
      </c>
      <c r="O2888">
        <v>2020</v>
      </c>
    </row>
    <row r="2889" spans="1:15" hidden="1">
      <c r="A2889" t="s">
        <v>496</v>
      </c>
      <c r="B2889" t="s">
        <v>192</v>
      </c>
      <c r="D2889" t="s">
        <v>263</v>
      </c>
      <c r="H2889" t="s">
        <v>136</v>
      </c>
      <c r="I2889" t="s">
        <v>573</v>
      </c>
      <c r="J2889" t="str">
        <f t="shared" si="146"/>
        <v>Scope 2ElectricityColombiakWh</v>
      </c>
      <c r="L2889" s="139">
        <v>0.2083405816551489</v>
      </c>
      <c r="M2889" t="s">
        <v>1518</v>
      </c>
      <c r="N2889" t="s">
        <v>1517</v>
      </c>
      <c r="O2889">
        <v>2020</v>
      </c>
    </row>
    <row r="2890" spans="1:15" hidden="1">
      <c r="A2890" t="s">
        <v>496</v>
      </c>
      <c r="B2890" t="s">
        <v>192</v>
      </c>
      <c r="D2890" t="s">
        <v>264</v>
      </c>
      <c r="H2890" t="s">
        <v>136</v>
      </c>
      <c r="I2890" t="s">
        <v>573</v>
      </c>
      <c r="J2890" t="str">
        <f t="shared" si="146"/>
        <v>Scope 2ElectricityComoroskWh</v>
      </c>
      <c r="L2890" s="139">
        <v>0.58911210738721209</v>
      </c>
      <c r="M2890" t="s">
        <v>1518</v>
      </c>
      <c r="N2890" t="s">
        <v>1517</v>
      </c>
      <c r="O2890">
        <v>2020</v>
      </c>
    </row>
    <row r="2891" spans="1:15" hidden="1">
      <c r="A2891" t="s">
        <v>496</v>
      </c>
      <c r="B2891" t="s">
        <v>192</v>
      </c>
      <c r="D2891" t="s">
        <v>266</v>
      </c>
      <c r="H2891" t="s">
        <v>136</v>
      </c>
      <c r="I2891" t="s">
        <v>573</v>
      </c>
      <c r="J2891" t="str">
        <f t="shared" si="146"/>
        <v>Scope 2ElectricityDemocratic Republic of the CongokWh</v>
      </c>
      <c r="L2891" s="139">
        <v>3.7319499906670749E-4</v>
      </c>
      <c r="M2891" t="s">
        <v>1518</v>
      </c>
      <c r="N2891" t="s">
        <v>1517</v>
      </c>
      <c r="O2891">
        <v>2020</v>
      </c>
    </row>
    <row r="2892" spans="1:15" hidden="1">
      <c r="A2892" t="s">
        <v>496</v>
      </c>
      <c r="B2892" t="s">
        <v>192</v>
      </c>
      <c r="D2892" t="s">
        <v>265</v>
      </c>
      <c r="H2892" t="s">
        <v>136</v>
      </c>
      <c r="I2892" t="s">
        <v>573</v>
      </c>
      <c r="J2892" t="str">
        <f t="shared" si="146"/>
        <v>Scope 2ElectricityCongokWh</v>
      </c>
      <c r="L2892" s="139">
        <v>0.40527115015885989</v>
      </c>
      <c r="M2892" t="s">
        <v>1518</v>
      </c>
      <c r="N2892" t="s">
        <v>1517</v>
      </c>
      <c r="O2892">
        <v>2020</v>
      </c>
    </row>
    <row r="2893" spans="1:15" hidden="1">
      <c r="A2893" t="s">
        <v>496</v>
      </c>
      <c r="B2893" t="s">
        <v>192</v>
      </c>
      <c r="D2893" t="s">
        <v>267</v>
      </c>
      <c r="H2893" t="s">
        <v>136</v>
      </c>
      <c r="I2893" t="s">
        <v>573</v>
      </c>
      <c r="J2893" t="str">
        <f t="shared" si="146"/>
        <v>Scope 2ElectricityCook IslandskWh</v>
      </c>
      <c r="L2893" s="139">
        <v>0.42172474668190363</v>
      </c>
      <c r="M2893" t="s">
        <v>1518</v>
      </c>
      <c r="N2893" t="s">
        <v>1517</v>
      </c>
      <c r="O2893">
        <v>2020</v>
      </c>
    </row>
    <row r="2894" spans="1:15" hidden="1">
      <c r="A2894" t="s">
        <v>496</v>
      </c>
      <c r="B2894" t="s">
        <v>192</v>
      </c>
      <c r="D2894" t="s">
        <v>268</v>
      </c>
      <c r="H2894" t="s">
        <v>136</v>
      </c>
      <c r="I2894" t="s">
        <v>573</v>
      </c>
      <c r="J2894" t="str">
        <f t="shared" si="146"/>
        <v>Scope 2ElectricityCosta RicakWh</v>
      </c>
      <c r="L2894" s="139">
        <v>3.8890542905425193E-2</v>
      </c>
      <c r="M2894" t="s">
        <v>1518</v>
      </c>
      <c r="N2894" t="s">
        <v>1517</v>
      </c>
      <c r="O2894">
        <v>2020</v>
      </c>
    </row>
    <row r="2895" spans="1:15" hidden="1">
      <c r="A2895" t="s">
        <v>496</v>
      </c>
      <c r="B2895" t="s">
        <v>192</v>
      </c>
      <c r="D2895" t="s">
        <v>269</v>
      </c>
      <c r="H2895" t="s">
        <v>136</v>
      </c>
      <c r="I2895" t="s">
        <v>573</v>
      </c>
      <c r="J2895" t="str">
        <f t="shared" si="146"/>
        <v>Scope 2ElectricityCôte d’IvoirekWh</v>
      </c>
      <c r="L2895" s="139">
        <v>0.31423207204883674</v>
      </c>
      <c r="M2895" t="s">
        <v>1518</v>
      </c>
      <c r="N2895" t="s">
        <v>1517</v>
      </c>
      <c r="O2895">
        <v>2020</v>
      </c>
    </row>
    <row r="2896" spans="1:15" hidden="1">
      <c r="A2896" t="s">
        <v>496</v>
      </c>
      <c r="B2896" t="s">
        <v>192</v>
      </c>
      <c r="D2896" t="s">
        <v>270</v>
      </c>
      <c r="H2896" t="s">
        <v>136</v>
      </c>
      <c r="I2896" t="s">
        <v>573</v>
      </c>
      <c r="J2896" t="str">
        <f t="shared" si="146"/>
        <v>Scope 2ElectricityCroatiakWh</v>
      </c>
      <c r="L2896" s="139">
        <v>0.16786317078875765</v>
      </c>
      <c r="M2896" t="s">
        <v>1518</v>
      </c>
      <c r="N2896" t="s">
        <v>1517</v>
      </c>
      <c r="O2896">
        <v>2020</v>
      </c>
    </row>
    <row r="2897" spans="1:15" hidden="1">
      <c r="A2897" t="s">
        <v>496</v>
      </c>
      <c r="B2897" t="s">
        <v>192</v>
      </c>
      <c r="D2897" t="s">
        <v>271</v>
      </c>
      <c r="H2897" t="s">
        <v>136</v>
      </c>
      <c r="I2897" t="s">
        <v>573</v>
      </c>
      <c r="J2897" t="str">
        <f t="shared" si="146"/>
        <v>Scope 2ElectricityCubakWh</v>
      </c>
      <c r="L2897" s="139">
        <v>0.39116420340992103</v>
      </c>
      <c r="M2897" t="s">
        <v>1518</v>
      </c>
      <c r="N2897" t="s">
        <v>1517</v>
      </c>
      <c r="O2897">
        <v>2020</v>
      </c>
    </row>
    <row r="2898" spans="1:15" hidden="1">
      <c r="A2898" t="s">
        <v>496</v>
      </c>
      <c r="B2898" t="s">
        <v>192</v>
      </c>
      <c r="D2898" t="s">
        <v>429</v>
      </c>
      <c r="H2898" t="s">
        <v>136</v>
      </c>
      <c r="I2898" t="s">
        <v>573</v>
      </c>
      <c r="J2898" t="str">
        <f t="shared" si="146"/>
        <v>Scope 2ElectricityCuraçaokWh</v>
      </c>
      <c r="L2898" s="139">
        <v>0.50573442734547314</v>
      </c>
      <c r="M2898" t="s">
        <v>1518</v>
      </c>
      <c r="N2898" t="s">
        <v>1517</v>
      </c>
      <c r="O2898">
        <v>2020</v>
      </c>
    </row>
    <row r="2899" spans="1:15" hidden="1">
      <c r="A2899" t="s">
        <v>496</v>
      </c>
      <c r="B2899" t="s">
        <v>192</v>
      </c>
      <c r="D2899" t="s">
        <v>272</v>
      </c>
      <c r="H2899" t="s">
        <v>136</v>
      </c>
      <c r="I2899" t="s">
        <v>573</v>
      </c>
      <c r="J2899" t="str">
        <f t="shared" si="146"/>
        <v>Scope 2ElectricityCypruskWh</v>
      </c>
      <c r="L2899" s="139">
        <v>0.43803047550899349</v>
      </c>
      <c r="M2899" t="s">
        <v>1518</v>
      </c>
      <c r="N2899" t="s">
        <v>1517</v>
      </c>
      <c r="O2899">
        <v>2020</v>
      </c>
    </row>
    <row r="2900" spans="1:15" hidden="1">
      <c r="A2900" t="s">
        <v>496</v>
      </c>
      <c r="B2900" t="s">
        <v>192</v>
      </c>
      <c r="D2900" t="s">
        <v>273</v>
      </c>
      <c r="H2900" t="s">
        <v>136</v>
      </c>
      <c r="I2900" t="s">
        <v>573</v>
      </c>
      <c r="J2900" t="str">
        <f t="shared" si="146"/>
        <v>Scope 2ElectricityCzechiakWh</v>
      </c>
      <c r="L2900" s="139">
        <v>0.46130532071465791</v>
      </c>
      <c r="M2900" t="s">
        <v>1518</v>
      </c>
      <c r="N2900" t="s">
        <v>1517</v>
      </c>
      <c r="O2900">
        <v>2020</v>
      </c>
    </row>
    <row r="2901" spans="1:15" hidden="1">
      <c r="A2901" t="s">
        <v>496</v>
      </c>
      <c r="B2901" t="s">
        <v>192</v>
      </c>
      <c r="D2901" t="s">
        <v>274</v>
      </c>
      <c r="H2901" t="s">
        <v>136</v>
      </c>
      <c r="I2901" t="s">
        <v>573</v>
      </c>
      <c r="J2901" t="str">
        <f t="shared" si="146"/>
        <v>Scope 2ElectricityDenmarkkWh</v>
      </c>
      <c r="L2901" s="139">
        <v>0.15524215224135512</v>
      </c>
      <c r="M2901" t="s">
        <v>1518</v>
      </c>
      <c r="N2901" t="s">
        <v>1517</v>
      </c>
      <c r="O2901">
        <v>2020</v>
      </c>
    </row>
    <row r="2902" spans="1:15" hidden="1">
      <c r="A2902" t="s">
        <v>496</v>
      </c>
      <c r="B2902" t="s">
        <v>192</v>
      </c>
      <c r="D2902" t="s">
        <v>275</v>
      </c>
      <c r="H2902" t="s">
        <v>136</v>
      </c>
      <c r="I2902" t="s">
        <v>573</v>
      </c>
      <c r="J2902" t="str">
        <f t="shared" si="146"/>
        <v>Scope 2ElectricityDjiboutikWh</v>
      </c>
      <c r="L2902" s="139">
        <v>0.5754710042947454</v>
      </c>
      <c r="M2902" t="s">
        <v>1518</v>
      </c>
      <c r="N2902" t="s">
        <v>1517</v>
      </c>
      <c r="O2902">
        <v>2020</v>
      </c>
    </row>
    <row r="2903" spans="1:15" hidden="1">
      <c r="A2903" t="s">
        <v>496</v>
      </c>
      <c r="B2903" t="s">
        <v>192</v>
      </c>
      <c r="D2903" t="s">
        <v>276</v>
      </c>
      <c r="H2903" t="s">
        <v>136</v>
      </c>
      <c r="I2903" t="s">
        <v>573</v>
      </c>
      <c r="J2903" t="str">
        <f t="shared" si="146"/>
        <v>Scope 2ElectricityDominicakWh</v>
      </c>
      <c r="L2903" s="139">
        <v>0.43287633042985701</v>
      </c>
      <c r="M2903" t="s">
        <v>1518</v>
      </c>
      <c r="N2903" t="s">
        <v>1517</v>
      </c>
      <c r="O2903">
        <v>2020</v>
      </c>
    </row>
    <row r="2904" spans="1:15" hidden="1">
      <c r="A2904" t="s">
        <v>496</v>
      </c>
      <c r="B2904" t="s">
        <v>192</v>
      </c>
      <c r="D2904" t="s">
        <v>277</v>
      </c>
      <c r="H2904" t="s">
        <v>136</v>
      </c>
      <c r="I2904" t="s">
        <v>573</v>
      </c>
      <c r="J2904" t="str">
        <f t="shared" si="146"/>
        <v>Scope 2ElectricityDominican RepublickWh</v>
      </c>
      <c r="L2904" s="139">
        <v>0.4262199044106032</v>
      </c>
      <c r="M2904" t="s">
        <v>1518</v>
      </c>
      <c r="N2904" t="s">
        <v>1517</v>
      </c>
      <c r="O2904">
        <v>2020</v>
      </c>
    </row>
    <row r="2905" spans="1:15" hidden="1">
      <c r="A2905" t="s">
        <v>496</v>
      </c>
      <c r="B2905" t="s">
        <v>192</v>
      </c>
      <c r="D2905" t="s">
        <v>278</v>
      </c>
      <c r="H2905" t="s">
        <v>136</v>
      </c>
      <c r="I2905" t="s">
        <v>573</v>
      </c>
      <c r="J2905" t="str">
        <f t="shared" si="146"/>
        <v>Scope 2ElectricityEcuadorkWh</v>
      </c>
      <c r="L2905" s="139">
        <v>0.2800294909278872</v>
      </c>
      <c r="M2905" t="s">
        <v>1518</v>
      </c>
      <c r="N2905" t="s">
        <v>1517</v>
      </c>
      <c r="O2905">
        <v>2020</v>
      </c>
    </row>
    <row r="2906" spans="1:15" hidden="1">
      <c r="A2906" t="s">
        <v>496</v>
      </c>
      <c r="B2906" t="s">
        <v>192</v>
      </c>
      <c r="D2906" t="s">
        <v>279</v>
      </c>
      <c r="H2906" t="s">
        <v>136</v>
      </c>
      <c r="I2906" t="s">
        <v>573</v>
      </c>
      <c r="J2906" t="str">
        <f t="shared" si="146"/>
        <v>Scope 2ElectricityEgyptkWh</v>
      </c>
      <c r="L2906" s="139">
        <v>0.40588937135029746</v>
      </c>
      <c r="M2906" t="s">
        <v>1518</v>
      </c>
      <c r="N2906" t="s">
        <v>1517</v>
      </c>
      <c r="O2906">
        <v>2020</v>
      </c>
    </row>
    <row r="2907" spans="1:15" hidden="1">
      <c r="A2907" t="s">
        <v>496</v>
      </c>
      <c r="B2907" t="s">
        <v>192</v>
      </c>
      <c r="D2907" t="s">
        <v>280</v>
      </c>
      <c r="H2907" t="s">
        <v>136</v>
      </c>
      <c r="I2907" t="s">
        <v>573</v>
      </c>
      <c r="J2907" t="str">
        <f t="shared" si="146"/>
        <v>Scope 2ElectricityEl SalvadorkWh</v>
      </c>
      <c r="L2907" s="139">
        <v>0.27485008888093454</v>
      </c>
      <c r="M2907" t="s">
        <v>1518</v>
      </c>
      <c r="N2907" t="s">
        <v>1517</v>
      </c>
      <c r="O2907">
        <v>2020</v>
      </c>
    </row>
    <row r="2908" spans="1:15" hidden="1">
      <c r="A2908" t="s">
        <v>496</v>
      </c>
      <c r="B2908" t="s">
        <v>192</v>
      </c>
      <c r="D2908" t="s">
        <v>281</v>
      </c>
      <c r="H2908" t="s">
        <v>136</v>
      </c>
      <c r="I2908" t="s">
        <v>573</v>
      </c>
      <c r="J2908" t="str">
        <f t="shared" si="146"/>
        <v>Scope 2ElectricityEquatorial GuineakWh</v>
      </c>
      <c r="L2908" s="139">
        <v>0.36114391543849622</v>
      </c>
      <c r="M2908" t="s">
        <v>1518</v>
      </c>
      <c r="N2908" t="s">
        <v>1517</v>
      </c>
      <c r="O2908">
        <v>2020</v>
      </c>
    </row>
    <row r="2909" spans="1:15" hidden="1">
      <c r="A2909" t="s">
        <v>496</v>
      </c>
      <c r="B2909" t="s">
        <v>192</v>
      </c>
      <c r="D2909" t="s">
        <v>282</v>
      </c>
      <c r="H2909" t="s">
        <v>136</v>
      </c>
      <c r="I2909" t="s">
        <v>573</v>
      </c>
      <c r="J2909" t="str">
        <f t="shared" ref="J2909:J2972" si="147">CONCATENATE(A2909,B2909,C2909,D2909,E2909,F2909,G2909,H2909)</f>
        <v>Scope 2ElectricityEritreakWh</v>
      </c>
      <c r="L2909" s="139">
        <v>0.70365909562906104</v>
      </c>
      <c r="M2909" t="s">
        <v>1518</v>
      </c>
      <c r="N2909" t="s">
        <v>1517</v>
      </c>
      <c r="O2909">
        <v>2020</v>
      </c>
    </row>
    <row r="2910" spans="1:15" hidden="1">
      <c r="A2910" t="s">
        <v>496</v>
      </c>
      <c r="B2910" t="s">
        <v>192</v>
      </c>
      <c r="D2910" t="s">
        <v>283</v>
      </c>
      <c r="H2910" t="s">
        <v>136</v>
      </c>
      <c r="I2910" t="s">
        <v>573</v>
      </c>
      <c r="J2910" t="str">
        <f t="shared" si="147"/>
        <v>Scope 2ElectricityEstoniakWh</v>
      </c>
      <c r="L2910" s="139">
        <v>0.62515083075896127</v>
      </c>
      <c r="M2910" t="s">
        <v>1518</v>
      </c>
      <c r="N2910" t="s">
        <v>1517</v>
      </c>
      <c r="O2910">
        <v>2020</v>
      </c>
    </row>
    <row r="2911" spans="1:15" hidden="1">
      <c r="A2911" t="s">
        <v>496</v>
      </c>
      <c r="B2911" t="s">
        <v>192</v>
      </c>
      <c r="D2911" t="s">
        <v>395</v>
      </c>
      <c r="H2911" t="s">
        <v>136</v>
      </c>
      <c r="I2911" t="s">
        <v>573</v>
      </c>
      <c r="J2911" t="str">
        <f t="shared" si="147"/>
        <v>Scope 2ElectricityEswatinikWh</v>
      </c>
      <c r="L2911" s="139">
        <v>0</v>
      </c>
      <c r="M2911" t="s">
        <v>1518</v>
      </c>
      <c r="N2911" t="s">
        <v>1517</v>
      </c>
      <c r="O2911">
        <v>2020</v>
      </c>
    </row>
    <row r="2912" spans="1:15" hidden="1">
      <c r="A2912" t="s">
        <v>496</v>
      </c>
      <c r="B2912" t="s">
        <v>192</v>
      </c>
      <c r="D2912" t="s">
        <v>284</v>
      </c>
      <c r="H2912" t="s">
        <v>136</v>
      </c>
      <c r="I2912" t="s">
        <v>573</v>
      </c>
      <c r="J2912" t="str">
        <f t="shared" si="147"/>
        <v>Scope 2ElectricityEthiopiakWh</v>
      </c>
      <c r="L2912" s="139">
        <v>1.4137451606587194E-4</v>
      </c>
      <c r="M2912" t="s">
        <v>1518</v>
      </c>
      <c r="N2912" t="s">
        <v>1517</v>
      </c>
      <c r="O2912">
        <v>2020</v>
      </c>
    </row>
    <row r="2913" spans="1:15" hidden="1">
      <c r="A2913" t="s">
        <v>496</v>
      </c>
      <c r="B2913" t="s">
        <v>192</v>
      </c>
      <c r="D2913" t="s">
        <v>430</v>
      </c>
      <c r="H2913" t="s">
        <v>136</v>
      </c>
      <c r="I2913" t="s">
        <v>573</v>
      </c>
      <c r="J2913" t="str">
        <f t="shared" si="147"/>
        <v>Scope 2ElectricityFalkland Islands (Malvinas)kWh</v>
      </c>
      <c r="L2913" s="139">
        <v>0.31556387781247658</v>
      </c>
      <c r="M2913" t="s">
        <v>1518</v>
      </c>
      <c r="N2913" t="s">
        <v>1517</v>
      </c>
      <c r="O2913">
        <v>2020</v>
      </c>
    </row>
    <row r="2914" spans="1:15" hidden="1">
      <c r="A2914" t="s">
        <v>496</v>
      </c>
      <c r="B2914" t="s">
        <v>192</v>
      </c>
      <c r="D2914" t="s">
        <v>431</v>
      </c>
      <c r="H2914" t="s">
        <v>136</v>
      </c>
      <c r="I2914" t="s">
        <v>573</v>
      </c>
      <c r="J2914" t="str">
        <f t="shared" si="147"/>
        <v>Scope 2ElectricityFaroe IslandskWh</v>
      </c>
      <c r="L2914" s="139">
        <v>0.32041067403125012</v>
      </c>
      <c r="M2914" t="s">
        <v>1518</v>
      </c>
      <c r="N2914" t="s">
        <v>1517</v>
      </c>
      <c r="O2914">
        <v>2020</v>
      </c>
    </row>
    <row r="2915" spans="1:15" hidden="1">
      <c r="A2915" t="s">
        <v>496</v>
      </c>
      <c r="B2915" t="s">
        <v>192</v>
      </c>
      <c r="D2915" t="s">
        <v>285</v>
      </c>
      <c r="H2915" t="s">
        <v>136</v>
      </c>
      <c r="I2915" t="s">
        <v>573</v>
      </c>
      <c r="J2915" t="str">
        <f t="shared" si="147"/>
        <v>Scope 2ElectricityFijikWh</v>
      </c>
      <c r="L2915" s="139">
        <v>0.33444750654637956</v>
      </c>
      <c r="M2915" t="s">
        <v>1518</v>
      </c>
      <c r="N2915" t="s">
        <v>1517</v>
      </c>
      <c r="O2915">
        <v>2020</v>
      </c>
    </row>
    <row r="2916" spans="1:15" hidden="1">
      <c r="A2916" t="s">
        <v>496</v>
      </c>
      <c r="B2916" t="s">
        <v>192</v>
      </c>
      <c r="D2916" t="s">
        <v>286</v>
      </c>
      <c r="H2916" t="s">
        <v>136</v>
      </c>
      <c r="I2916" t="s">
        <v>573</v>
      </c>
      <c r="J2916" t="str">
        <f t="shared" si="147"/>
        <v>Scope 2ElectricityFinlandkWh</v>
      </c>
      <c r="L2916" s="139">
        <v>0.11407744325305934</v>
      </c>
      <c r="M2916" t="s">
        <v>1518</v>
      </c>
      <c r="N2916" t="s">
        <v>1517</v>
      </c>
      <c r="O2916">
        <v>2020</v>
      </c>
    </row>
    <row r="2917" spans="1:15" hidden="1">
      <c r="A2917" t="s">
        <v>496</v>
      </c>
      <c r="B2917" t="s">
        <v>192</v>
      </c>
      <c r="D2917" t="s">
        <v>287</v>
      </c>
      <c r="H2917" t="s">
        <v>136</v>
      </c>
      <c r="I2917" t="s">
        <v>573</v>
      </c>
      <c r="J2917" t="str">
        <f t="shared" si="147"/>
        <v>Scope 2ElectricityFrancekWh</v>
      </c>
      <c r="L2917" s="139">
        <v>6.7622730217810498E-2</v>
      </c>
      <c r="M2917" t="s">
        <v>1518</v>
      </c>
      <c r="N2917" t="s">
        <v>1517</v>
      </c>
      <c r="O2917">
        <v>2020</v>
      </c>
    </row>
    <row r="2918" spans="1:15" hidden="1">
      <c r="A2918" t="s">
        <v>496</v>
      </c>
      <c r="B2918" t="s">
        <v>192</v>
      </c>
      <c r="D2918" t="s">
        <v>432</v>
      </c>
      <c r="H2918" t="s">
        <v>136</v>
      </c>
      <c r="I2918" t="s">
        <v>573</v>
      </c>
      <c r="J2918" t="str">
        <f t="shared" si="147"/>
        <v>Scope 2ElectricityFrench GuianakWh</v>
      </c>
      <c r="L2918" s="139">
        <v>0.19963952023268763</v>
      </c>
      <c r="M2918" t="s">
        <v>1518</v>
      </c>
      <c r="N2918" t="s">
        <v>1517</v>
      </c>
      <c r="O2918">
        <v>2020</v>
      </c>
    </row>
    <row r="2919" spans="1:15" hidden="1">
      <c r="A2919" t="s">
        <v>496</v>
      </c>
      <c r="B2919" t="s">
        <v>192</v>
      </c>
      <c r="D2919" t="s">
        <v>433</v>
      </c>
      <c r="H2919" t="s">
        <v>136</v>
      </c>
      <c r="I2919" t="s">
        <v>573</v>
      </c>
      <c r="J2919" t="str">
        <f t="shared" si="147"/>
        <v>Scope 2ElectricityFrench PolynesiakWh</v>
      </c>
      <c r="L2919" s="139">
        <v>0.41246692155998732</v>
      </c>
      <c r="M2919" t="s">
        <v>1518</v>
      </c>
      <c r="N2919" t="s">
        <v>1517</v>
      </c>
      <c r="O2919">
        <v>2020</v>
      </c>
    </row>
    <row r="2920" spans="1:15" hidden="1">
      <c r="A2920" t="s">
        <v>496</v>
      </c>
      <c r="B2920" t="s">
        <v>192</v>
      </c>
      <c r="D2920" t="s">
        <v>288</v>
      </c>
      <c r="H2920" t="s">
        <v>136</v>
      </c>
      <c r="I2920" t="s">
        <v>573</v>
      </c>
      <c r="J2920" t="str">
        <f t="shared" si="147"/>
        <v>Scope 2ElectricityGabonkWh</v>
      </c>
      <c r="L2920" s="139">
        <v>0.53293431460808716</v>
      </c>
      <c r="M2920" t="s">
        <v>1518</v>
      </c>
      <c r="N2920" t="s">
        <v>1517</v>
      </c>
      <c r="O2920">
        <v>2020</v>
      </c>
    </row>
    <row r="2921" spans="1:15" hidden="1">
      <c r="A2921" t="s">
        <v>496</v>
      </c>
      <c r="B2921" t="s">
        <v>192</v>
      </c>
      <c r="D2921" t="s">
        <v>289</v>
      </c>
      <c r="H2921" t="s">
        <v>136</v>
      </c>
      <c r="I2921" t="s">
        <v>573</v>
      </c>
      <c r="J2921" t="str">
        <f t="shared" si="147"/>
        <v>Scope 2ElectricityGambiakWh</v>
      </c>
      <c r="L2921" s="139">
        <v>0.59097362870842962</v>
      </c>
      <c r="M2921" t="s">
        <v>1518</v>
      </c>
      <c r="N2921" t="s">
        <v>1517</v>
      </c>
      <c r="O2921">
        <v>2020</v>
      </c>
    </row>
    <row r="2922" spans="1:15" hidden="1">
      <c r="A2922" t="s">
        <v>496</v>
      </c>
      <c r="B2922" t="s">
        <v>192</v>
      </c>
      <c r="D2922" t="s">
        <v>290</v>
      </c>
      <c r="H2922" t="s">
        <v>136</v>
      </c>
      <c r="I2922" t="s">
        <v>573</v>
      </c>
      <c r="J2922" t="str">
        <f t="shared" si="147"/>
        <v>Scope 2ElectricityGeorgiakWh</v>
      </c>
      <c r="L2922" s="139">
        <v>0.13546579806767312</v>
      </c>
      <c r="M2922" t="s">
        <v>1518</v>
      </c>
      <c r="N2922" t="s">
        <v>1517</v>
      </c>
      <c r="O2922">
        <v>2020</v>
      </c>
    </row>
    <row r="2923" spans="1:15" hidden="1">
      <c r="A2923" t="s">
        <v>496</v>
      </c>
      <c r="B2923" t="s">
        <v>192</v>
      </c>
      <c r="D2923" t="s">
        <v>291</v>
      </c>
      <c r="H2923" t="s">
        <v>136</v>
      </c>
      <c r="I2923" t="s">
        <v>573</v>
      </c>
      <c r="J2923" t="str">
        <f t="shared" si="147"/>
        <v>Scope 2ElectricityGermanykWh</v>
      </c>
      <c r="L2923" s="139">
        <v>0.31288448375889327</v>
      </c>
      <c r="M2923" t="s">
        <v>1518</v>
      </c>
      <c r="N2923" t="s">
        <v>1517</v>
      </c>
      <c r="O2923">
        <v>2020</v>
      </c>
    </row>
    <row r="2924" spans="1:15" hidden="1">
      <c r="A2924" t="s">
        <v>496</v>
      </c>
      <c r="B2924" t="s">
        <v>192</v>
      </c>
      <c r="D2924" t="s">
        <v>292</v>
      </c>
      <c r="H2924" t="s">
        <v>136</v>
      </c>
      <c r="I2924" t="s">
        <v>573</v>
      </c>
      <c r="J2924" t="str">
        <f t="shared" si="147"/>
        <v>Scope 2ElectricityGhanakWh</v>
      </c>
      <c r="L2924" s="139">
        <v>0.27598720016838457</v>
      </c>
      <c r="M2924" t="s">
        <v>1518</v>
      </c>
      <c r="N2924" t="s">
        <v>1517</v>
      </c>
      <c r="O2924">
        <v>2020</v>
      </c>
    </row>
    <row r="2925" spans="1:15" hidden="1">
      <c r="A2925" t="s">
        <v>496</v>
      </c>
      <c r="B2925" t="s">
        <v>192</v>
      </c>
      <c r="D2925" t="s">
        <v>434</v>
      </c>
      <c r="H2925" t="s">
        <v>136</v>
      </c>
      <c r="I2925" t="s">
        <v>573</v>
      </c>
      <c r="J2925" t="str">
        <f t="shared" si="147"/>
        <v>Scope 2ElectricityGibraltarkWh</v>
      </c>
      <c r="L2925" s="139">
        <v>0.36878488096005385</v>
      </c>
      <c r="M2925" t="s">
        <v>1518</v>
      </c>
      <c r="N2925" t="s">
        <v>1517</v>
      </c>
      <c r="O2925">
        <v>2020</v>
      </c>
    </row>
    <row r="2926" spans="1:15" hidden="1">
      <c r="A2926" t="s">
        <v>496</v>
      </c>
      <c r="B2926" t="s">
        <v>192</v>
      </c>
      <c r="D2926" t="s">
        <v>293</v>
      </c>
      <c r="H2926" t="s">
        <v>136</v>
      </c>
      <c r="I2926" t="s">
        <v>573</v>
      </c>
      <c r="J2926" t="str">
        <f t="shared" si="147"/>
        <v>Scope 2ElectricityGreecekWh</v>
      </c>
      <c r="L2926" s="139">
        <v>0.34584365638438352</v>
      </c>
      <c r="M2926" t="s">
        <v>1518</v>
      </c>
      <c r="N2926" t="s">
        <v>1517</v>
      </c>
      <c r="O2926">
        <v>2020</v>
      </c>
    </row>
    <row r="2927" spans="1:15" hidden="1">
      <c r="A2927" t="s">
        <v>496</v>
      </c>
      <c r="B2927" t="s">
        <v>192</v>
      </c>
      <c r="D2927" t="s">
        <v>435</v>
      </c>
      <c r="H2927" t="s">
        <v>136</v>
      </c>
      <c r="I2927" t="s">
        <v>573</v>
      </c>
      <c r="J2927" t="str">
        <f t="shared" si="147"/>
        <v>Scope 2ElectricityGreenlandkWh</v>
      </c>
      <c r="L2927" s="139">
        <v>0.10481543874366528</v>
      </c>
      <c r="M2927" t="s">
        <v>1518</v>
      </c>
      <c r="N2927" t="s">
        <v>1517</v>
      </c>
      <c r="O2927">
        <v>2020</v>
      </c>
    </row>
    <row r="2928" spans="1:15" hidden="1">
      <c r="A2928" t="s">
        <v>496</v>
      </c>
      <c r="B2928" t="s">
        <v>192</v>
      </c>
      <c r="D2928" t="s">
        <v>294</v>
      </c>
      <c r="H2928" t="s">
        <v>136</v>
      </c>
      <c r="I2928" t="s">
        <v>573</v>
      </c>
      <c r="J2928" t="str">
        <f t="shared" si="147"/>
        <v>Scope 2ElectricityGrenadakWh</v>
      </c>
      <c r="L2928" s="139">
        <v>0.52269728550429639</v>
      </c>
      <c r="M2928" t="s">
        <v>1518</v>
      </c>
      <c r="N2928" t="s">
        <v>1517</v>
      </c>
      <c r="O2928">
        <v>2020</v>
      </c>
    </row>
    <row r="2929" spans="1:15" hidden="1">
      <c r="A2929" t="s">
        <v>496</v>
      </c>
      <c r="B2929" t="s">
        <v>192</v>
      </c>
      <c r="D2929" t="s">
        <v>436</v>
      </c>
      <c r="H2929" t="s">
        <v>136</v>
      </c>
      <c r="I2929" t="s">
        <v>573</v>
      </c>
      <c r="J2929" t="str">
        <f t="shared" si="147"/>
        <v>Scope 2ElectricityGuadeloupekWh</v>
      </c>
      <c r="L2929" s="139">
        <v>0.43283816382376417</v>
      </c>
      <c r="M2929" t="s">
        <v>1518</v>
      </c>
      <c r="N2929" t="s">
        <v>1517</v>
      </c>
      <c r="O2929">
        <v>2020</v>
      </c>
    </row>
    <row r="2930" spans="1:15" hidden="1">
      <c r="A2930" t="s">
        <v>496</v>
      </c>
      <c r="B2930" t="s">
        <v>192</v>
      </c>
      <c r="D2930" t="s">
        <v>437</v>
      </c>
      <c r="H2930" t="s">
        <v>136</v>
      </c>
      <c r="I2930" t="s">
        <v>573</v>
      </c>
      <c r="J2930" t="str">
        <f t="shared" si="147"/>
        <v>Scope 2ElectricityGuamkWh</v>
      </c>
      <c r="L2930" s="139">
        <v>0.42781751637600723</v>
      </c>
      <c r="M2930" t="s">
        <v>1518</v>
      </c>
      <c r="N2930" t="s">
        <v>1517</v>
      </c>
      <c r="O2930">
        <v>2020</v>
      </c>
    </row>
    <row r="2931" spans="1:15" hidden="1">
      <c r="A2931" t="s">
        <v>496</v>
      </c>
      <c r="B2931" t="s">
        <v>192</v>
      </c>
      <c r="D2931" t="s">
        <v>295</v>
      </c>
      <c r="H2931" t="s">
        <v>136</v>
      </c>
      <c r="I2931" t="s">
        <v>573</v>
      </c>
      <c r="J2931" t="str">
        <f t="shared" si="147"/>
        <v>Scope 2ElectricityGuatemalakWh</v>
      </c>
      <c r="L2931" s="139">
        <v>0.42710028162566133</v>
      </c>
      <c r="M2931" t="s">
        <v>1518</v>
      </c>
      <c r="N2931" t="s">
        <v>1517</v>
      </c>
      <c r="O2931">
        <v>2020</v>
      </c>
    </row>
    <row r="2932" spans="1:15" hidden="1">
      <c r="A2932" t="s">
        <v>496</v>
      </c>
      <c r="B2932" t="s">
        <v>192</v>
      </c>
      <c r="D2932" t="s">
        <v>296</v>
      </c>
      <c r="H2932" t="s">
        <v>136</v>
      </c>
      <c r="I2932" t="s">
        <v>573</v>
      </c>
      <c r="J2932" t="str">
        <f t="shared" si="147"/>
        <v>Scope 2ElectricityGuineakWh</v>
      </c>
      <c r="L2932" s="139">
        <v>0.45955350776006648</v>
      </c>
      <c r="M2932" t="s">
        <v>1518</v>
      </c>
      <c r="N2932" t="s">
        <v>1517</v>
      </c>
      <c r="O2932">
        <v>2020</v>
      </c>
    </row>
    <row r="2933" spans="1:15" hidden="1">
      <c r="A2933" t="s">
        <v>496</v>
      </c>
      <c r="B2933" t="s">
        <v>192</v>
      </c>
      <c r="D2933" t="s">
        <v>297</v>
      </c>
      <c r="H2933" t="s">
        <v>136</v>
      </c>
      <c r="I2933" t="s">
        <v>573</v>
      </c>
      <c r="J2933" t="str">
        <f t="shared" si="147"/>
        <v>Scope 2ElectricityGuinea-BissaukWh</v>
      </c>
      <c r="L2933" s="139">
        <v>0.57722616240922886</v>
      </c>
      <c r="M2933" t="s">
        <v>1518</v>
      </c>
      <c r="N2933" t="s">
        <v>1517</v>
      </c>
      <c r="O2933">
        <v>2020</v>
      </c>
    </row>
    <row r="2934" spans="1:15" hidden="1">
      <c r="A2934" t="s">
        <v>496</v>
      </c>
      <c r="B2934" t="s">
        <v>192</v>
      </c>
      <c r="D2934" t="s">
        <v>298</v>
      </c>
      <c r="H2934" t="s">
        <v>136</v>
      </c>
      <c r="I2934" t="s">
        <v>573</v>
      </c>
      <c r="J2934" t="str">
        <f t="shared" si="147"/>
        <v>Scope 2ElectricityGuyanakWh</v>
      </c>
      <c r="L2934" s="139">
        <v>0.61569957527366181</v>
      </c>
      <c r="M2934" t="s">
        <v>1518</v>
      </c>
      <c r="N2934" t="s">
        <v>1517</v>
      </c>
      <c r="O2934">
        <v>2020</v>
      </c>
    </row>
    <row r="2935" spans="1:15" hidden="1">
      <c r="A2935" t="s">
        <v>496</v>
      </c>
      <c r="B2935" t="s">
        <v>192</v>
      </c>
      <c r="D2935" t="s">
        <v>299</v>
      </c>
      <c r="H2935" t="s">
        <v>136</v>
      </c>
      <c r="I2935" t="s">
        <v>573</v>
      </c>
      <c r="J2935" t="str">
        <f t="shared" si="147"/>
        <v>Scope 2ElectricityHaitikWh</v>
      </c>
      <c r="L2935" s="139">
        <v>0.76461328169482057</v>
      </c>
      <c r="M2935" t="s">
        <v>1518</v>
      </c>
      <c r="N2935" t="s">
        <v>1517</v>
      </c>
      <c r="O2935">
        <v>2020</v>
      </c>
    </row>
    <row r="2936" spans="1:15" hidden="1">
      <c r="A2936" t="s">
        <v>496</v>
      </c>
      <c r="B2936" t="s">
        <v>192</v>
      </c>
      <c r="D2936" t="s">
        <v>300</v>
      </c>
      <c r="H2936" t="s">
        <v>136</v>
      </c>
      <c r="I2936" t="s">
        <v>573</v>
      </c>
      <c r="J2936" t="str">
        <f t="shared" si="147"/>
        <v>Scope 2ElectricityHonduraskWh</v>
      </c>
      <c r="L2936" s="139">
        <v>0.35908721846448904</v>
      </c>
      <c r="M2936" t="s">
        <v>1518</v>
      </c>
      <c r="N2936" t="s">
        <v>1517</v>
      </c>
      <c r="O2936">
        <v>2020</v>
      </c>
    </row>
    <row r="2937" spans="1:15" hidden="1">
      <c r="A2937" t="s">
        <v>496</v>
      </c>
      <c r="B2937" t="s">
        <v>192</v>
      </c>
      <c r="D2937" t="s">
        <v>301</v>
      </c>
      <c r="H2937" t="s">
        <v>136</v>
      </c>
      <c r="I2937" t="s">
        <v>573</v>
      </c>
      <c r="J2937" t="str">
        <f t="shared" si="147"/>
        <v>Scope 2ElectricityHungarykWh</v>
      </c>
      <c r="L2937" s="139">
        <v>0.19106812185105576</v>
      </c>
      <c r="M2937" t="s">
        <v>1518</v>
      </c>
      <c r="N2937" t="s">
        <v>1517</v>
      </c>
      <c r="O2937">
        <v>2020</v>
      </c>
    </row>
    <row r="2938" spans="1:15" hidden="1">
      <c r="A2938" t="s">
        <v>496</v>
      </c>
      <c r="B2938" t="s">
        <v>192</v>
      </c>
      <c r="D2938" t="s">
        <v>302</v>
      </c>
      <c r="H2938" t="s">
        <v>136</v>
      </c>
      <c r="I2938" t="s">
        <v>573</v>
      </c>
      <c r="J2938" t="str">
        <f t="shared" si="147"/>
        <v>Scope 2ElectricityIcelandkWh</v>
      </c>
      <c r="L2938" s="139">
        <v>3.231426044255337E-5</v>
      </c>
      <c r="M2938" t="s">
        <v>1518</v>
      </c>
      <c r="N2938" t="s">
        <v>1517</v>
      </c>
      <c r="O2938">
        <v>2020</v>
      </c>
    </row>
    <row r="2939" spans="1:15" hidden="1">
      <c r="A2939" t="s">
        <v>496</v>
      </c>
      <c r="B2939" t="s">
        <v>192</v>
      </c>
      <c r="D2939" t="s">
        <v>303</v>
      </c>
      <c r="H2939" t="s">
        <v>136</v>
      </c>
      <c r="I2939" t="s">
        <v>573</v>
      </c>
      <c r="J2939" t="str">
        <f t="shared" si="147"/>
        <v>Scope 2ElectricityIndiakWh</v>
      </c>
      <c r="L2939" s="139">
        <v>0.60769882173352263</v>
      </c>
      <c r="M2939" t="s">
        <v>1518</v>
      </c>
      <c r="N2939" t="s">
        <v>1517</v>
      </c>
      <c r="O2939">
        <v>2020</v>
      </c>
    </row>
    <row r="2940" spans="1:15" hidden="1">
      <c r="A2940" t="s">
        <v>496</v>
      </c>
      <c r="B2940" t="s">
        <v>192</v>
      </c>
      <c r="D2940" t="s">
        <v>304</v>
      </c>
      <c r="H2940" t="s">
        <v>136</v>
      </c>
      <c r="I2940" t="s">
        <v>573</v>
      </c>
      <c r="J2940" t="str">
        <f t="shared" si="147"/>
        <v>Scope 2ElectricityIndonesiakWh</v>
      </c>
      <c r="L2940" s="139">
        <v>0.67450011325265746</v>
      </c>
      <c r="M2940" t="s">
        <v>1518</v>
      </c>
      <c r="N2940" t="s">
        <v>1517</v>
      </c>
      <c r="O2940">
        <v>2020</v>
      </c>
    </row>
    <row r="2941" spans="1:15" hidden="1">
      <c r="A2941" t="s">
        <v>496</v>
      </c>
      <c r="B2941" t="s">
        <v>192</v>
      </c>
      <c r="D2941" t="s">
        <v>305</v>
      </c>
      <c r="H2941" t="s">
        <v>136</v>
      </c>
      <c r="I2941" t="s">
        <v>573</v>
      </c>
      <c r="J2941" t="str">
        <f t="shared" si="147"/>
        <v>Scope 2ElectricityIran (Islamic Republic of)kWh</v>
      </c>
      <c r="L2941" s="139">
        <v>0.42091570869559075</v>
      </c>
      <c r="M2941" t="s">
        <v>1518</v>
      </c>
      <c r="N2941" t="s">
        <v>1517</v>
      </c>
      <c r="O2941">
        <v>2020</v>
      </c>
    </row>
    <row r="2942" spans="1:15" hidden="1">
      <c r="A2942" t="s">
        <v>496</v>
      </c>
      <c r="B2942" t="s">
        <v>192</v>
      </c>
      <c r="D2942" t="s">
        <v>306</v>
      </c>
      <c r="H2942" t="s">
        <v>136</v>
      </c>
      <c r="I2942" t="s">
        <v>573</v>
      </c>
      <c r="J2942" t="str">
        <f t="shared" si="147"/>
        <v>Scope 2ElectricityIraqkWh</v>
      </c>
      <c r="L2942" s="139">
        <v>0.78791671856532819</v>
      </c>
      <c r="M2942" t="s">
        <v>1518</v>
      </c>
      <c r="N2942" t="s">
        <v>1517</v>
      </c>
      <c r="O2942">
        <v>2020</v>
      </c>
    </row>
    <row r="2943" spans="1:15" hidden="1">
      <c r="A2943" t="s">
        <v>496</v>
      </c>
      <c r="B2943" t="s">
        <v>192</v>
      </c>
      <c r="D2943" t="s">
        <v>307</v>
      </c>
      <c r="H2943" t="s">
        <v>136</v>
      </c>
      <c r="I2943" t="s">
        <v>573</v>
      </c>
      <c r="J2943" t="str">
        <f t="shared" si="147"/>
        <v>Scope 2ElectricityIrelandkWh</v>
      </c>
      <c r="L2943" s="139">
        <v>0.18948199631026585</v>
      </c>
      <c r="M2943" t="s">
        <v>1518</v>
      </c>
      <c r="N2943" t="s">
        <v>1517</v>
      </c>
      <c r="O2943">
        <v>2020</v>
      </c>
    </row>
    <row r="2944" spans="1:15" hidden="1">
      <c r="A2944" t="s">
        <v>496</v>
      </c>
      <c r="B2944" t="s">
        <v>192</v>
      </c>
      <c r="D2944" t="s">
        <v>438</v>
      </c>
      <c r="H2944" t="s">
        <v>136</v>
      </c>
      <c r="I2944" t="s">
        <v>573</v>
      </c>
      <c r="J2944" t="str">
        <f t="shared" si="147"/>
        <v>Scope 2ElectricityIsle of MankWh</v>
      </c>
      <c r="L2944" s="139">
        <v>0.20425785650194292</v>
      </c>
      <c r="M2944" t="s">
        <v>1518</v>
      </c>
      <c r="N2944" t="s">
        <v>1517</v>
      </c>
      <c r="O2944">
        <v>2020</v>
      </c>
    </row>
    <row r="2945" spans="1:15" hidden="1">
      <c r="A2945" t="s">
        <v>496</v>
      </c>
      <c r="B2945" t="s">
        <v>192</v>
      </c>
      <c r="D2945" t="s">
        <v>308</v>
      </c>
      <c r="H2945" t="s">
        <v>136</v>
      </c>
      <c r="I2945" t="s">
        <v>573</v>
      </c>
      <c r="J2945" t="str">
        <f t="shared" si="147"/>
        <v>Scope 2ElectricityIsraelkWh</v>
      </c>
      <c r="L2945" s="139">
        <v>0.25834601334393376</v>
      </c>
      <c r="M2945" t="s">
        <v>1518</v>
      </c>
      <c r="N2945" t="s">
        <v>1517</v>
      </c>
      <c r="O2945">
        <v>2020</v>
      </c>
    </row>
    <row r="2946" spans="1:15" hidden="1">
      <c r="A2946" t="s">
        <v>496</v>
      </c>
      <c r="B2946" t="s">
        <v>192</v>
      </c>
      <c r="D2946" t="s">
        <v>309</v>
      </c>
      <c r="H2946" t="s">
        <v>136</v>
      </c>
      <c r="I2946" t="s">
        <v>573</v>
      </c>
      <c r="J2946" t="str">
        <f t="shared" si="147"/>
        <v>Scope 2ElectricityItalykWh</v>
      </c>
      <c r="L2946" s="139">
        <v>0.2237124367134288</v>
      </c>
      <c r="M2946" t="s">
        <v>1518</v>
      </c>
      <c r="N2946" t="s">
        <v>1517</v>
      </c>
      <c r="O2946">
        <v>2020</v>
      </c>
    </row>
    <row r="2947" spans="1:15" hidden="1">
      <c r="A2947" t="s">
        <v>496</v>
      </c>
      <c r="B2947" t="s">
        <v>192</v>
      </c>
      <c r="D2947" t="s">
        <v>310</v>
      </c>
      <c r="H2947" t="s">
        <v>136</v>
      </c>
      <c r="I2947" t="s">
        <v>573</v>
      </c>
      <c r="J2947" t="str">
        <f t="shared" si="147"/>
        <v>Scope 2ElectricityJamaicakWh</v>
      </c>
      <c r="L2947" s="139">
        <v>0.49760415303551148</v>
      </c>
      <c r="M2947" t="s">
        <v>1518</v>
      </c>
      <c r="N2947" t="s">
        <v>1517</v>
      </c>
      <c r="O2947">
        <v>2020</v>
      </c>
    </row>
    <row r="2948" spans="1:15" hidden="1">
      <c r="A2948" t="s">
        <v>496</v>
      </c>
      <c r="B2948" t="s">
        <v>192</v>
      </c>
      <c r="D2948" t="s">
        <v>311</v>
      </c>
      <c r="H2948" t="s">
        <v>136</v>
      </c>
      <c r="I2948" t="s">
        <v>573</v>
      </c>
      <c r="J2948" t="str">
        <f t="shared" si="147"/>
        <v>Scope 2ElectricityJapankWh</v>
      </c>
      <c r="L2948" s="139">
        <v>0.40825411194196204</v>
      </c>
      <c r="M2948" t="s">
        <v>1518</v>
      </c>
      <c r="N2948" t="s">
        <v>1517</v>
      </c>
      <c r="O2948">
        <v>2020</v>
      </c>
    </row>
    <row r="2949" spans="1:15" hidden="1">
      <c r="A2949" t="s">
        <v>496</v>
      </c>
      <c r="B2949" t="s">
        <v>192</v>
      </c>
      <c r="D2949" t="s">
        <v>312</v>
      </c>
      <c r="H2949" t="s">
        <v>136</v>
      </c>
      <c r="I2949" t="s">
        <v>573</v>
      </c>
      <c r="J2949" t="str">
        <f t="shared" si="147"/>
        <v>Scope 2ElectricityJordankWh</v>
      </c>
      <c r="L2949" s="139">
        <v>0.38186279856047622</v>
      </c>
      <c r="M2949" t="s">
        <v>1518</v>
      </c>
      <c r="N2949" t="s">
        <v>1517</v>
      </c>
      <c r="O2949">
        <v>2020</v>
      </c>
    </row>
    <row r="2950" spans="1:15" hidden="1">
      <c r="A2950" t="s">
        <v>496</v>
      </c>
      <c r="B2950" t="s">
        <v>192</v>
      </c>
      <c r="D2950" t="s">
        <v>313</v>
      </c>
      <c r="H2950" t="s">
        <v>136</v>
      </c>
      <c r="I2950" t="s">
        <v>573</v>
      </c>
      <c r="J2950" t="str">
        <f t="shared" si="147"/>
        <v>Scope 2ElectricityKazakhstankWh</v>
      </c>
      <c r="L2950" s="139">
        <v>0.53221770407285385</v>
      </c>
      <c r="M2950" t="s">
        <v>1518</v>
      </c>
      <c r="N2950" t="s">
        <v>1517</v>
      </c>
      <c r="O2950">
        <v>2020</v>
      </c>
    </row>
    <row r="2951" spans="1:15" hidden="1">
      <c r="A2951" t="s">
        <v>496</v>
      </c>
      <c r="B2951" t="s">
        <v>192</v>
      </c>
      <c r="D2951" t="s">
        <v>314</v>
      </c>
      <c r="H2951" t="s">
        <v>136</v>
      </c>
      <c r="I2951" t="s">
        <v>573</v>
      </c>
      <c r="J2951" t="str">
        <f t="shared" si="147"/>
        <v>Scope 2ElectricityKenyakWh</v>
      </c>
      <c r="L2951" s="139">
        <v>0.27425803622160261</v>
      </c>
      <c r="M2951" t="s">
        <v>1518</v>
      </c>
      <c r="N2951" t="s">
        <v>1517</v>
      </c>
      <c r="O2951">
        <v>2020</v>
      </c>
    </row>
    <row r="2952" spans="1:15" hidden="1">
      <c r="A2952" t="s">
        <v>496</v>
      </c>
      <c r="B2952" t="s">
        <v>192</v>
      </c>
      <c r="D2952" t="s">
        <v>315</v>
      </c>
      <c r="H2952" t="s">
        <v>136</v>
      </c>
      <c r="I2952" t="s">
        <v>573</v>
      </c>
      <c r="J2952" t="str">
        <f t="shared" si="147"/>
        <v>Scope 2ElectricityKiribatikWh</v>
      </c>
      <c r="L2952" s="139">
        <v>0.52962444777366813</v>
      </c>
      <c r="M2952" t="s">
        <v>1518</v>
      </c>
      <c r="N2952" t="s">
        <v>1517</v>
      </c>
      <c r="O2952">
        <v>2020</v>
      </c>
    </row>
    <row r="2953" spans="1:15" hidden="1">
      <c r="A2953" t="s">
        <v>496</v>
      </c>
      <c r="B2953" t="s">
        <v>192</v>
      </c>
      <c r="D2953" t="s">
        <v>316</v>
      </c>
      <c r="H2953" t="s">
        <v>136</v>
      </c>
      <c r="I2953" t="s">
        <v>573</v>
      </c>
      <c r="J2953" t="str">
        <f t="shared" si="147"/>
        <v>Scope 2ElectricityDemocratic People's Republic of KoreakWh</v>
      </c>
      <c r="L2953" s="139">
        <v>0.35948250254137204</v>
      </c>
      <c r="M2953" t="s">
        <v>1518</v>
      </c>
      <c r="N2953" t="s">
        <v>1517</v>
      </c>
      <c r="O2953">
        <v>2020</v>
      </c>
    </row>
    <row r="2954" spans="1:15" hidden="1">
      <c r="A2954" t="s">
        <v>496</v>
      </c>
      <c r="B2954" t="s">
        <v>192</v>
      </c>
      <c r="D2954" t="s">
        <v>317</v>
      </c>
      <c r="H2954" t="s">
        <v>136</v>
      </c>
      <c r="I2954" t="s">
        <v>573</v>
      </c>
      <c r="J2954" t="str">
        <f t="shared" si="147"/>
        <v>Scope 2ElectricityRepublic of KoreakWh</v>
      </c>
      <c r="L2954" s="139">
        <v>0.33504687976350889</v>
      </c>
      <c r="M2954" t="s">
        <v>1518</v>
      </c>
      <c r="N2954" t="s">
        <v>1517</v>
      </c>
      <c r="O2954">
        <v>2020</v>
      </c>
    </row>
    <row r="2955" spans="1:15" hidden="1">
      <c r="A2955" t="s">
        <v>496</v>
      </c>
      <c r="B2955" t="s">
        <v>192</v>
      </c>
      <c r="D2955" t="s">
        <v>1537</v>
      </c>
      <c r="H2955" t="s">
        <v>136</v>
      </c>
      <c r="I2955" t="s">
        <v>573</v>
      </c>
      <c r="J2955" t="str">
        <f t="shared" si="147"/>
        <v>Scope 2ElectricityKosovokWh</v>
      </c>
      <c r="L2955" s="139">
        <v>0.84281577966221954</v>
      </c>
      <c r="M2955" t="s">
        <v>1518</v>
      </c>
      <c r="N2955" t="s">
        <v>1517</v>
      </c>
      <c r="O2955">
        <v>2020</v>
      </c>
    </row>
    <row r="2956" spans="1:15" hidden="1">
      <c r="A2956" t="s">
        <v>496</v>
      </c>
      <c r="B2956" t="s">
        <v>192</v>
      </c>
      <c r="D2956" t="s">
        <v>318</v>
      </c>
      <c r="H2956" t="s">
        <v>136</v>
      </c>
      <c r="I2956" t="s">
        <v>573</v>
      </c>
      <c r="J2956" t="str">
        <f t="shared" si="147"/>
        <v>Scope 2ElectricityKuwaitkWh</v>
      </c>
      <c r="L2956" s="139">
        <v>0.39976965536565945</v>
      </c>
      <c r="M2956" t="s">
        <v>1518</v>
      </c>
      <c r="N2956" t="s">
        <v>1517</v>
      </c>
      <c r="O2956">
        <v>2020</v>
      </c>
    </row>
    <row r="2957" spans="1:15" hidden="1">
      <c r="A2957" t="s">
        <v>496</v>
      </c>
      <c r="B2957" t="s">
        <v>192</v>
      </c>
      <c r="D2957" t="s">
        <v>319</v>
      </c>
      <c r="H2957" t="s">
        <v>136</v>
      </c>
      <c r="I2957" t="s">
        <v>573</v>
      </c>
      <c r="J2957" t="str">
        <f t="shared" si="147"/>
        <v>Scope 2ElectricityKyrgyzstankWh</v>
      </c>
      <c r="L2957" s="139">
        <v>9.7720914461216501E-2</v>
      </c>
      <c r="M2957" t="s">
        <v>1518</v>
      </c>
      <c r="N2957" t="s">
        <v>1517</v>
      </c>
      <c r="O2957">
        <v>2020</v>
      </c>
    </row>
    <row r="2958" spans="1:15" hidden="1">
      <c r="A2958" t="s">
        <v>496</v>
      </c>
      <c r="B2958" t="s">
        <v>192</v>
      </c>
      <c r="D2958" t="s">
        <v>320</v>
      </c>
      <c r="H2958" t="s">
        <v>136</v>
      </c>
      <c r="I2958" t="s">
        <v>573</v>
      </c>
      <c r="J2958" t="str">
        <f t="shared" si="147"/>
        <v>Scope 2ElectricityLao People's Democratic RepublickWh</v>
      </c>
      <c r="L2958" s="139">
        <v>0.55456191213040507</v>
      </c>
      <c r="M2958" t="s">
        <v>1518</v>
      </c>
      <c r="N2958" t="s">
        <v>1517</v>
      </c>
      <c r="O2958">
        <v>2020</v>
      </c>
    </row>
    <row r="2959" spans="1:15" hidden="1">
      <c r="A2959" t="s">
        <v>496</v>
      </c>
      <c r="B2959" t="s">
        <v>192</v>
      </c>
      <c r="D2959" t="s">
        <v>321</v>
      </c>
      <c r="H2959" t="s">
        <v>136</v>
      </c>
      <c r="I2959" t="s">
        <v>573</v>
      </c>
      <c r="J2959" t="str">
        <f t="shared" si="147"/>
        <v>Scope 2ElectricityLatviakWh</v>
      </c>
      <c r="L2959" s="139">
        <v>0.11720603105855093</v>
      </c>
      <c r="M2959" t="s">
        <v>1518</v>
      </c>
      <c r="N2959" t="s">
        <v>1517</v>
      </c>
      <c r="O2959">
        <v>2020</v>
      </c>
    </row>
    <row r="2960" spans="1:15" hidden="1">
      <c r="A2960" t="s">
        <v>496</v>
      </c>
      <c r="B2960" t="s">
        <v>192</v>
      </c>
      <c r="D2960" t="s">
        <v>322</v>
      </c>
      <c r="H2960" t="s">
        <v>136</v>
      </c>
      <c r="I2960" t="s">
        <v>573</v>
      </c>
      <c r="J2960" t="str">
        <f t="shared" si="147"/>
        <v>Scope 2ElectricityLebanonkWh</v>
      </c>
      <c r="L2960" s="139">
        <v>0.56698500341756064</v>
      </c>
      <c r="M2960" t="s">
        <v>1518</v>
      </c>
      <c r="N2960" t="s">
        <v>1517</v>
      </c>
      <c r="O2960">
        <v>2020</v>
      </c>
    </row>
    <row r="2961" spans="1:15" hidden="1">
      <c r="A2961" t="s">
        <v>496</v>
      </c>
      <c r="B2961" t="s">
        <v>192</v>
      </c>
      <c r="D2961" t="s">
        <v>323</v>
      </c>
      <c r="H2961" t="s">
        <v>136</v>
      </c>
      <c r="I2961" t="s">
        <v>573</v>
      </c>
      <c r="J2961" t="str">
        <f t="shared" si="147"/>
        <v>Scope 2ElectricityLesothokWh</v>
      </c>
      <c r="L2961" s="139">
        <v>0</v>
      </c>
      <c r="M2961" t="s">
        <v>1518</v>
      </c>
      <c r="N2961" t="s">
        <v>1517</v>
      </c>
      <c r="O2961">
        <v>2020</v>
      </c>
    </row>
    <row r="2962" spans="1:15" hidden="1">
      <c r="A2962" t="s">
        <v>496</v>
      </c>
      <c r="B2962" t="s">
        <v>192</v>
      </c>
      <c r="D2962" t="s">
        <v>324</v>
      </c>
      <c r="H2962" t="s">
        <v>136</v>
      </c>
      <c r="I2962" t="s">
        <v>573</v>
      </c>
      <c r="J2962" t="str">
        <f t="shared" si="147"/>
        <v>Scope 2ElectricityLiberiakWh</v>
      </c>
      <c r="L2962" s="139">
        <v>0.37391313303397694</v>
      </c>
      <c r="M2962" t="s">
        <v>1518</v>
      </c>
      <c r="N2962" t="s">
        <v>1517</v>
      </c>
      <c r="O2962">
        <v>2020</v>
      </c>
    </row>
    <row r="2963" spans="1:15" hidden="1">
      <c r="A2963" t="s">
        <v>496</v>
      </c>
      <c r="B2963" t="s">
        <v>192</v>
      </c>
      <c r="D2963" t="s">
        <v>325</v>
      </c>
      <c r="H2963" t="s">
        <v>136</v>
      </c>
      <c r="I2963" t="s">
        <v>573</v>
      </c>
      <c r="J2963" t="str">
        <f t="shared" si="147"/>
        <v>Scope 2ElectricityLibyakWh</v>
      </c>
      <c r="L2963" s="139">
        <v>0.49333625699416395</v>
      </c>
      <c r="M2963" t="s">
        <v>1518</v>
      </c>
      <c r="N2963" t="s">
        <v>1517</v>
      </c>
      <c r="O2963">
        <v>2020</v>
      </c>
    </row>
    <row r="2964" spans="1:15" hidden="1">
      <c r="A2964" t="s">
        <v>496</v>
      </c>
      <c r="B2964" t="s">
        <v>192</v>
      </c>
      <c r="D2964" t="s">
        <v>326</v>
      </c>
      <c r="H2964" t="s">
        <v>136</v>
      </c>
      <c r="I2964" t="s">
        <v>573</v>
      </c>
      <c r="J2964" t="str">
        <f t="shared" si="147"/>
        <v>Scope 2ElectricityLiechtensteinkWh</v>
      </c>
      <c r="L2964" s="139">
        <v>5.2102600496927873E-2</v>
      </c>
      <c r="M2964" t="s">
        <v>1518</v>
      </c>
      <c r="N2964" t="s">
        <v>1517</v>
      </c>
      <c r="O2964">
        <v>2020</v>
      </c>
    </row>
    <row r="2965" spans="1:15" hidden="1">
      <c r="A2965" t="s">
        <v>496</v>
      </c>
      <c r="B2965" t="s">
        <v>192</v>
      </c>
      <c r="D2965" t="s">
        <v>327</v>
      </c>
      <c r="H2965" t="s">
        <v>136</v>
      </c>
      <c r="I2965" t="s">
        <v>573</v>
      </c>
      <c r="J2965" t="str">
        <f t="shared" si="147"/>
        <v>Scope 2ElectricityLithuaniakWh</v>
      </c>
      <c r="L2965" s="139">
        <v>0.10184412274316461</v>
      </c>
      <c r="M2965" t="s">
        <v>1518</v>
      </c>
      <c r="N2965" t="s">
        <v>1517</v>
      </c>
      <c r="O2965">
        <v>2020</v>
      </c>
    </row>
    <row r="2966" spans="1:15" hidden="1">
      <c r="A2966" t="s">
        <v>496</v>
      </c>
      <c r="B2966" t="s">
        <v>192</v>
      </c>
      <c r="D2966" t="s">
        <v>328</v>
      </c>
      <c r="H2966" t="s">
        <v>136</v>
      </c>
      <c r="I2966" t="s">
        <v>573</v>
      </c>
      <c r="J2966" t="str">
        <f t="shared" si="147"/>
        <v>Scope 2ElectricityLuxembourgkWh</v>
      </c>
      <c r="L2966" s="139">
        <v>9.5040592324606502E-2</v>
      </c>
      <c r="M2966" t="s">
        <v>1518</v>
      </c>
      <c r="N2966" t="s">
        <v>1517</v>
      </c>
      <c r="O2966">
        <v>2020</v>
      </c>
    </row>
    <row r="2967" spans="1:15" hidden="1">
      <c r="A2967" t="s">
        <v>496</v>
      </c>
      <c r="B2967" t="s">
        <v>192</v>
      </c>
      <c r="D2967" t="s">
        <v>330</v>
      </c>
      <c r="H2967" t="s">
        <v>136</v>
      </c>
      <c r="I2967" t="s">
        <v>573</v>
      </c>
      <c r="J2967" t="str">
        <f t="shared" si="147"/>
        <v>Scope 2ElectricityMadagascarkWh</v>
      </c>
      <c r="L2967" s="139">
        <v>0.5674109228654125</v>
      </c>
      <c r="M2967" t="s">
        <v>1518</v>
      </c>
      <c r="N2967" t="s">
        <v>1517</v>
      </c>
      <c r="O2967">
        <v>2020</v>
      </c>
    </row>
    <row r="2968" spans="1:15" hidden="1">
      <c r="A2968" t="s">
        <v>496</v>
      </c>
      <c r="B2968" t="s">
        <v>192</v>
      </c>
      <c r="D2968" t="s">
        <v>1538</v>
      </c>
      <c r="H2968" t="s">
        <v>136</v>
      </c>
      <c r="I2968" t="s">
        <v>573</v>
      </c>
      <c r="J2968" t="str">
        <f t="shared" si="147"/>
        <v>Scope 2ElectricityMadeira (Portugal)kWh</v>
      </c>
      <c r="L2968" s="139">
        <v>0.36866348192449871</v>
      </c>
      <c r="M2968" t="s">
        <v>1518</v>
      </c>
      <c r="N2968" t="s">
        <v>1517</v>
      </c>
      <c r="O2968">
        <v>2020</v>
      </c>
    </row>
    <row r="2969" spans="1:15" hidden="1">
      <c r="A2969" t="s">
        <v>496</v>
      </c>
      <c r="B2969" t="s">
        <v>192</v>
      </c>
      <c r="D2969" t="s">
        <v>331</v>
      </c>
      <c r="H2969" t="s">
        <v>136</v>
      </c>
      <c r="I2969" t="s">
        <v>573</v>
      </c>
      <c r="J2969" t="str">
        <f t="shared" si="147"/>
        <v>Scope 2ElectricityMalawikWh</v>
      </c>
      <c r="L2969" s="139">
        <v>0.24273169367576958</v>
      </c>
      <c r="M2969" t="s">
        <v>1518</v>
      </c>
      <c r="N2969" t="s">
        <v>1517</v>
      </c>
      <c r="O2969">
        <v>2020</v>
      </c>
    </row>
    <row r="2970" spans="1:15" hidden="1">
      <c r="A2970" t="s">
        <v>496</v>
      </c>
      <c r="B2970" t="s">
        <v>192</v>
      </c>
      <c r="D2970" t="s">
        <v>332</v>
      </c>
      <c r="H2970" t="s">
        <v>136</v>
      </c>
      <c r="I2970" t="s">
        <v>573</v>
      </c>
      <c r="J2970" t="str">
        <f t="shared" si="147"/>
        <v>Scope 2ElectricityMalaysiakWh</v>
      </c>
      <c r="L2970" s="139">
        <v>0.43619213559667075</v>
      </c>
      <c r="M2970" t="s">
        <v>1518</v>
      </c>
      <c r="N2970" t="s">
        <v>1517</v>
      </c>
      <c r="O2970">
        <v>2020</v>
      </c>
    </row>
    <row r="2971" spans="1:15" hidden="1">
      <c r="A2971" t="s">
        <v>496</v>
      </c>
      <c r="B2971" t="s">
        <v>192</v>
      </c>
      <c r="D2971" t="s">
        <v>333</v>
      </c>
      <c r="H2971" t="s">
        <v>136</v>
      </c>
      <c r="I2971" t="s">
        <v>573</v>
      </c>
      <c r="J2971" t="str">
        <f t="shared" si="147"/>
        <v>Scope 2ElectricityMaldiveskWh</v>
      </c>
      <c r="L2971" s="139">
        <v>0.52446028262705113</v>
      </c>
      <c r="M2971" t="s">
        <v>1518</v>
      </c>
      <c r="N2971" t="s">
        <v>1517</v>
      </c>
      <c r="O2971">
        <v>2020</v>
      </c>
    </row>
    <row r="2972" spans="1:15" hidden="1">
      <c r="A2972" t="s">
        <v>496</v>
      </c>
      <c r="B2972" t="s">
        <v>192</v>
      </c>
      <c r="D2972" t="s">
        <v>334</v>
      </c>
      <c r="H2972" t="s">
        <v>136</v>
      </c>
      <c r="I2972" t="s">
        <v>573</v>
      </c>
      <c r="J2972" t="str">
        <f t="shared" si="147"/>
        <v>Scope 2ElectricityMalikWh</v>
      </c>
      <c r="L2972" s="139">
        <v>0.62337167550636152</v>
      </c>
      <c r="M2972" t="s">
        <v>1518</v>
      </c>
      <c r="N2972" t="s">
        <v>1517</v>
      </c>
      <c r="O2972">
        <v>2020</v>
      </c>
    </row>
    <row r="2973" spans="1:15" hidden="1">
      <c r="A2973" t="s">
        <v>496</v>
      </c>
      <c r="B2973" t="s">
        <v>192</v>
      </c>
      <c r="D2973" t="s">
        <v>335</v>
      </c>
      <c r="H2973" t="s">
        <v>136</v>
      </c>
      <c r="I2973" t="s">
        <v>573</v>
      </c>
      <c r="J2973" t="str">
        <f t="shared" ref="J2973:J3036" si="148">CONCATENATE(A2973,B2973,C2973,D2973,E2973,F2973,G2973,H2973)</f>
        <v>Scope 2ElectricityMaltakWh</v>
      </c>
      <c r="L2973" s="139">
        <v>0.29451240553406732</v>
      </c>
      <c r="M2973" t="s">
        <v>1518</v>
      </c>
      <c r="N2973" t="s">
        <v>1517</v>
      </c>
      <c r="O2973">
        <v>2020</v>
      </c>
    </row>
    <row r="2974" spans="1:15" hidden="1">
      <c r="A2974" t="s">
        <v>496</v>
      </c>
      <c r="B2974" t="s">
        <v>192</v>
      </c>
      <c r="D2974" t="s">
        <v>336</v>
      </c>
      <c r="H2974" t="s">
        <v>136</v>
      </c>
      <c r="I2974" t="s">
        <v>573</v>
      </c>
      <c r="J2974" t="str">
        <f t="shared" si="148"/>
        <v>Scope 2ElectricityMarshall IslandskWh</v>
      </c>
      <c r="L2974" s="139">
        <v>0.56092326136014525</v>
      </c>
      <c r="M2974" t="s">
        <v>1518</v>
      </c>
      <c r="N2974" t="s">
        <v>1517</v>
      </c>
      <c r="O2974">
        <v>2020</v>
      </c>
    </row>
    <row r="2975" spans="1:15" hidden="1">
      <c r="A2975" t="s">
        <v>496</v>
      </c>
      <c r="B2975" t="s">
        <v>192</v>
      </c>
      <c r="D2975" t="s">
        <v>439</v>
      </c>
      <c r="H2975" t="s">
        <v>136</v>
      </c>
      <c r="I2975" t="s">
        <v>573</v>
      </c>
      <c r="J2975" t="str">
        <f t="shared" si="148"/>
        <v>Scope 2ElectricityMartiniquekWh</v>
      </c>
      <c r="L2975" s="139">
        <v>0.40642868750288047</v>
      </c>
      <c r="M2975" t="s">
        <v>1518</v>
      </c>
      <c r="N2975" t="s">
        <v>1517</v>
      </c>
      <c r="O2975">
        <v>2020</v>
      </c>
    </row>
    <row r="2976" spans="1:15" hidden="1">
      <c r="A2976" t="s">
        <v>496</v>
      </c>
      <c r="B2976" t="s">
        <v>192</v>
      </c>
      <c r="D2976" t="s">
        <v>337</v>
      </c>
      <c r="H2976" t="s">
        <v>136</v>
      </c>
      <c r="I2976" t="s">
        <v>573</v>
      </c>
      <c r="J2976" t="str">
        <f t="shared" si="148"/>
        <v>Scope 2ElectricityMauritaniakWh</v>
      </c>
      <c r="L2976" s="139">
        <v>0.51312073333186736</v>
      </c>
      <c r="M2976" t="s">
        <v>1518</v>
      </c>
      <c r="N2976" t="s">
        <v>1517</v>
      </c>
      <c r="O2976">
        <v>2020</v>
      </c>
    </row>
    <row r="2977" spans="1:15" hidden="1">
      <c r="A2977" t="s">
        <v>496</v>
      </c>
      <c r="B2977" t="s">
        <v>192</v>
      </c>
      <c r="D2977" t="s">
        <v>338</v>
      </c>
      <c r="H2977" t="s">
        <v>136</v>
      </c>
      <c r="I2977" t="s">
        <v>573</v>
      </c>
      <c r="J2977" t="str">
        <f t="shared" si="148"/>
        <v>Scope 2ElectricityMauritiuskWh</v>
      </c>
      <c r="L2977" s="139">
        <v>0.54276295631382909</v>
      </c>
      <c r="M2977" t="s">
        <v>1518</v>
      </c>
      <c r="N2977" t="s">
        <v>1517</v>
      </c>
      <c r="O2977">
        <v>2020</v>
      </c>
    </row>
    <row r="2978" spans="1:15" hidden="1">
      <c r="A2978" t="s">
        <v>496</v>
      </c>
      <c r="B2978" t="s">
        <v>192</v>
      </c>
      <c r="D2978" t="s">
        <v>440</v>
      </c>
      <c r="H2978" t="s">
        <v>136</v>
      </c>
      <c r="I2978" t="s">
        <v>573</v>
      </c>
      <c r="J2978" t="str">
        <f t="shared" si="148"/>
        <v>Scope 2ElectricityMayottekWh</v>
      </c>
      <c r="L2978" s="139">
        <v>0.51198871954868208</v>
      </c>
      <c r="M2978" t="s">
        <v>1518</v>
      </c>
      <c r="N2978" t="s">
        <v>1517</v>
      </c>
      <c r="O2978">
        <v>2020</v>
      </c>
    </row>
    <row r="2979" spans="1:15" hidden="1">
      <c r="A2979" t="s">
        <v>496</v>
      </c>
      <c r="B2979" t="s">
        <v>192</v>
      </c>
      <c r="D2979" t="s">
        <v>339</v>
      </c>
      <c r="H2979" t="s">
        <v>136</v>
      </c>
      <c r="I2979" t="s">
        <v>573</v>
      </c>
      <c r="J2979" t="str">
        <f t="shared" si="148"/>
        <v>Scope 2ElectricityMexicokWh</v>
      </c>
      <c r="L2979" s="139">
        <v>0.3585044788030079</v>
      </c>
      <c r="M2979" t="s">
        <v>1518</v>
      </c>
      <c r="N2979" t="s">
        <v>1517</v>
      </c>
      <c r="O2979">
        <v>2020</v>
      </c>
    </row>
    <row r="2980" spans="1:15" hidden="1">
      <c r="A2980" t="s">
        <v>496</v>
      </c>
      <c r="B2980" t="s">
        <v>192</v>
      </c>
      <c r="D2980" t="s">
        <v>340</v>
      </c>
      <c r="H2980" t="s">
        <v>136</v>
      </c>
      <c r="I2980" t="s">
        <v>573</v>
      </c>
      <c r="J2980" t="str">
        <f t="shared" si="148"/>
        <v>Scope 2ElectricityMicronesia (Federated States of)kWh</v>
      </c>
      <c r="L2980" s="139">
        <v>0.55663058873345128</v>
      </c>
      <c r="M2980" t="s">
        <v>1518</v>
      </c>
      <c r="N2980" t="s">
        <v>1517</v>
      </c>
      <c r="O2980">
        <v>2020</v>
      </c>
    </row>
    <row r="2981" spans="1:15" hidden="1">
      <c r="A2981" t="s">
        <v>496</v>
      </c>
      <c r="B2981" t="s">
        <v>192</v>
      </c>
      <c r="D2981" t="s">
        <v>341</v>
      </c>
      <c r="H2981" t="s">
        <v>136</v>
      </c>
      <c r="I2981" t="s">
        <v>573</v>
      </c>
      <c r="J2981" t="str">
        <f t="shared" si="148"/>
        <v>Scope 2ElectricityRepublic of MoldovakWh</v>
      </c>
      <c r="L2981" s="139">
        <v>0.39925864856099397</v>
      </c>
      <c r="M2981" t="s">
        <v>1518</v>
      </c>
      <c r="N2981" t="s">
        <v>1517</v>
      </c>
      <c r="O2981">
        <v>2020</v>
      </c>
    </row>
    <row r="2982" spans="1:15" hidden="1">
      <c r="A2982" t="s">
        <v>496</v>
      </c>
      <c r="B2982" t="s">
        <v>192</v>
      </c>
      <c r="D2982" t="s">
        <v>342</v>
      </c>
      <c r="H2982" t="s">
        <v>136</v>
      </c>
      <c r="I2982" t="s">
        <v>573</v>
      </c>
      <c r="J2982" t="str">
        <f t="shared" si="148"/>
        <v>Scope 2ElectricityMonacokWh</v>
      </c>
      <c r="L2982" s="139">
        <v>6.7622730217810498E-2</v>
      </c>
      <c r="M2982" t="s">
        <v>1518</v>
      </c>
      <c r="N2982" t="s">
        <v>1517</v>
      </c>
      <c r="O2982">
        <v>2020</v>
      </c>
    </row>
    <row r="2983" spans="1:15" hidden="1">
      <c r="A2983" t="s">
        <v>496</v>
      </c>
      <c r="B2983" t="s">
        <v>192</v>
      </c>
      <c r="D2983" t="s">
        <v>343</v>
      </c>
      <c r="H2983" t="s">
        <v>136</v>
      </c>
      <c r="I2983" t="s">
        <v>573</v>
      </c>
      <c r="J2983" t="str">
        <f t="shared" si="148"/>
        <v>Scope 2ElectricityMongoliakWh</v>
      </c>
      <c r="L2983" s="139">
        <v>1.0019513225318539</v>
      </c>
      <c r="M2983" t="s">
        <v>1518</v>
      </c>
      <c r="N2983" t="s">
        <v>1517</v>
      </c>
      <c r="O2983">
        <v>2020</v>
      </c>
    </row>
    <row r="2984" spans="1:15" hidden="1">
      <c r="A2984" t="s">
        <v>496</v>
      </c>
      <c r="B2984" t="s">
        <v>192</v>
      </c>
      <c r="D2984" t="s">
        <v>344</v>
      </c>
      <c r="H2984" t="s">
        <v>136</v>
      </c>
      <c r="I2984" t="s">
        <v>573</v>
      </c>
      <c r="J2984" t="str">
        <f t="shared" si="148"/>
        <v>Scope 2ElectricityMontenegrokWh</v>
      </c>
      <c r="L2984" s="139">
        <v>0.47104345150526139</v>
      </c>
      <c r="M2984" t="s">
        <v>1518</v>
      </c>
      <c r="N2984" t="s">
        <v>1517</v>
      </c>
      <c r="O2984">
        <v>2020</v>
      </c>
    </row>
    <row r="2985" spans="1:15" hidden="1">
      <c r="A2985" t="s">
        <v>496</v>
      </c>
      <c r="B2985" t="s">
        <v>192</v>
      </c>
      <c r="D2985" t="s">
        <v>441</v>
      </c>
      <c r="H2985" t="s">
        <v>136</v>
      </c>
      <c r="I2985" t="s">
        <v>573</v>
      </c>
      <c r="J2985" t="str">
        <f t="shared" si="148"/>
        <v>Scope 2ElectricityMontserratkWh</v>
      </c>
      <c r="L2985" s="139">
        <v>0.51698656568336265</v>
      </c>
      <c r="M2985" t="s">
        <v>1518</v>
      </c>
      <c r="N2985" t="s">
        <v>1517</v>
      </c>
      <c r="O2985">
        <v>2020</v>
      </c>
    </row>
    <row r="2986" spans="1:15" hidden="1">
      <c r="A2986" t="s">
        <v>496</v>
      </c>
      <c r="B2986" t="s">
        <v>192</v>
      </c>
      <c r="D2986" t="s">
        <v>345</v>
      </c>
      <c r="H2986" t="s">
        <v>136</v>
      </c>
      <c r="I2986" t="s">
        <v>573</v>
      </c>
      <c r="J2986" t="str">
        <f t="shared" si="148"/>
        <v>Scope 2ElectricityMoroccokWh</v>
      </c>
      <c r="L2986" s="139">
        <v>0.54682711469820466</v>
      </c>
      <c r="M2986" t="s">
        <v>1518</v>
      </c>
      <c r="N2986" t="s">
        <v>1517</v>
      </c>
      <c r="O2986">
        <v>2020</v>
      </c>
    </row>
    <row r="2987" spans="1:15" hidden="1">
      <c r="A2987" t="s">
        <v>496</v>
      </c>
      <c r="B2987" t="s">
        <v>192</v>
      </c>
      <c r="D2987" t="s">
        <v>346</v>
      </c>
      <c r="H2987" t="s">
        <v>136</v>
      </c>
      <c r="I2987" t="s">
        <v>573</v>
      </c>
      <c r="J2987" t="str">
        <f t="shared" si="148"/>
        <v>Scope 2ElectricityMozambiquekWh</v>
      </c>
      <c r="L2987" s="139">
        <v>0.1107817145243435</v>
      </c>
      <c r="M2987" t="s">
        <v>1518</v>
      </c>
      <c r="N2987" t="s">
        <v>1517</v>
      </c>
      <c r="O2987">
        <v>2020</v>
      </c>
    </row>
    <row r="2988" spans="1:15" hidden="1">
      <c r="A2988" t="s">
        <v>496</v>
      </c>
      <c r="B2988" t="s">
        <v>192</v>
      </c>
      <c r="D2988" t="s">
        <v>347</v>
      </c>
      <c r="H2988" t="s">
        <v>136</v>
      </c>
      <c r="I2988" t="s">
        <v>573</v>
      </c>
      <c r="J2988" t="str">
        <f t="shared" si="148"/>
        <v>Scope 2ElectricityMyanmarkWh</v>
      </c>
      <c r="L2988" s="139">
        <v>0.40681016900032624</v>
      </c>
      <c r="M2988" t="s">
        <v>1518</v>
      </c>
      <c r="N2988" t="s">
        <v>1517</v>
      </c>
      <c r="O2988">
        <v>2020</v>
      </c>
    </row>
    <row r="2989" spans="1:15" hidden="1">
      <c r="A2989" t="s">
        <v>496</v>
      </c>
      <c r="B2989" t="s">
        <v>192</v>
      </c>
      <c r="D2989" t="s">
        <v>348</v>
      </c>
      <c r="H2989" t="s">
        <v>136</v>
      </c>
      <c r="I2989" t="s">
        <v>573</v>
      </c>
      <c r="J2989" t="str">
        <f t="shared" si="148"/>
        <v>Scope 2ElectricityNamibiakWh</v>
      </c>
      <c r="L2989" s="139">
        <v>0.13857700071594978</v>
      </c>
      <c r="M2989" t="s">
        <v>1518</v>
      </c>
      <c r="N2989" t="s">
        <v>1517</v>
      </c>
      <c r="O2989">
        <v>2020</v>
      </c>
    </row>
    <row r="2990" spans="1:15" hidden="1">
      <c r="A2990" t="s">
        <v>496</v>
      </c>
      <c r="B2990" t="s">
        <v>192</v>
      </c>
      <c r="D2990" t="s">
        <v>349</v>
      </c>
      <c r="H2990" t="s">
        <v>136</v>
      </c>
      <c r="I2990" t="s">
        <v>573</v>
      </c>
      <c r="J2990" t="str">
        <f t="shared" si="148"/>
        <v>Scope 2ElectricityNaurukWh</v>
      </c>
      <c r="L2990" s="139">
        <v>0.52069892127579132</v>
      </c>
      <c r="M2990" t="s">
        <v>1518</v>
      </c>
      <c r="N2990" t="s">
        <v>1517</v>
      </c>
      <c r="O2990">
        <v>2020</v>
      </c>
    </row>
    <row r="2991" spans="1:15" hidden="1">
      <c r="A2991" t="s">
        <v>496</v>
      </c>
      <c r="B2991" t="s">
        <v>192</v>
      </c>
      <c r="D2991" t="s">
        <v>350</v>
      </c>
      <c r="H2991" t="s">
        <v>136</v>
      </c>
      <c r="I2991" t="s">
        <v>573</v>
      </c>
      <c r="J2991" t="str">
        <f t="shared" si="148"/>
        <v>Scope 2ElectricityNepalkWh</v>
      </c>
      <c r="L2991" s="139">
        <v>6.6276843991052158E-6</v>
      </c>
      <c r="M2991" t="s">
        <v>1518</v>
      </c>
      <c r="N2991" t="s">
        <v>1517</v>
      </c>
      <c r="O2991">
        <v>2020</v>
      </c>
    </row>
    <row r="2992" spans="1:15" hidden="1">
      <c r="A2992" t="s">
        <v>496</v>
      </c>
      <c r="B2992" t="s">
        <v>192</v>
      </c>
      <c r="D2992" t="s">
        <v>351</v>
      </c>
      <c r="H2992" t="s">
        <v>136</v>
      </c>
      <c r="I2992" t="s">
        <v>573</v>
      </c>
      <c r="J2992" t="str">
        <f t="shared" si="148"/>
        <v>Scope 2ElectricityNetherlandskWh</v>
      </c>
      <c r="L2992" s="139">
        <v>0.20290214501138071</v>
      </c>
      <c r="M2992" t="s">
        <v>1518</v>
      </c>
      <c r="N2992" t="s">
        <v>1517</v>
      </c>
      <c r="O2992">
        <v>2020</v>
      </c>
    </row>
    <row r="2993" spans="1:15" hidden="1">
      <c r="A2993" t="s">
        <v>496</v>
      </c>
      <c r="B2993" t="s">
        <v>192</v>
      </c>
      <c r="D2993" t="s">
        <v>442</v>
      </c>
      <c r="H2993" t="s">
        <v>136</v>
      </c>
      <c r="I2993" t="s">
        <v>573</v>
      </c>
      <c r="J2993" t="str">
        <f t="shared" si="148"/>
        <v>Scope 2ElectricityNew CaledoniakWh</v>
      </c>
      <c r="L2993" s="139">
        <v>0.44534111591181663</v>
      </c>
      <c r="M2993" t="s">
        <v>1518</v>
      </c>
      <c r="N2993" t="s">
        <v>1517</v>
      </c>
      <c r="O2993">
        <v>2020</v>
      </c>
    </row>
    <row r="2994" spans="1:15" hidden="1">
      <c r="A2994" t="s">
        <v>496</v>
      </c>
      <c r="B2994" t="s">
        <v>192</v>
      </c>
      <c r="D2994" t="s">
        <v>352</v>
      </c>
      <c r="H2994" t="s">
        <v>136</v>
      </c>
      <c r="I2994" t="s">
        <v>573</v>
      </c>
      <c r="J2994" t="str">
        <f t="shared" si="148"/>
        <v>Scope 2ElectricityNew ZealandkWh</v>
      </c>
      <c r="L2994" s="139">
        <v>0.10755764507409099</v>
      </c>
      <c r="M2994" t="s">
        <v>1518</v>
      </c>
      <c r="N2994" t="s">
        <v>1517</v>
      </c>
      <c r="O2994">
        <v>2020</v>
      </c>
    </row>
    <row r="2995" spans="1:15" hidden="1">
      <c r="A2995" t="s">
        <v>496</v>
      </c>
      <c r="B2995" t="s">
        <v>192</v>
      </c>
      <c r="D2995" t="s">
        <v>353</v>
      </c>
      <c r="H2995" t="s">
        <v>136</v>
      </c>
      <c r="I2995" t="s">
        <v>573</v>
      </c>
      <c r="J2995" t="str">
        <f t="shared" si="148"/>
        <v>Scope 2ElectricityNicaraguakWh</v>
      </c>
      <c r="L2995" s="139">
        <v>0.37197235053851918</v>
      </c>
      <c r="M2995" t="s">
        <v>1518</v>
      </c>
      <c r="N2995" t="s">
        <v>1517</v>
      </c>
      <c r="O2995">
        <v>2020</v>
      </c>
    </row>
    <row r="2996" spans="1:15" hidden="1">
      <c r="A2996" t="s">
        <v>496</v>
      </c>
      <c r="B2996" t="s">
        <v>192</v>
      </c>
      <c r="D2996" t="s">
        <v>354</v>
      </c>
      <c r="H2996" t="s">
        <v>136</v>
      </c>
      <c r="I2996" t="s">
        <v>573</v>
      </c>
      <c r="J2996" t="str">
        <f t="shared" si="148"/>
        <v>Scope 2ElectricityNigerkWh</v>
      </c>
      <c r="L2996" s="139">
        <v>0.71789801320725932</v>
      </c>
      <c r="M2996" t="s">
        <v>1518</v>
      </c>
      <c r="N2996" t="s">
        <v>1517</v>
      </c>
      <c r="O2996">
        <v>2020</v>
      </c>
    </row>
    <row r="2997" spans="1:15" hidden="1">
      <c r="A2997" t="s">
        <v>496</v>
      </c>
      <c r="B2997" t="s">
        <v>192</v>
      </c>
      <c r="D2997" t="s">
        <v>355</v>
      </c>
      <c r="H2997" t="s">
        <v>136</v>
      </c>
      <c r="I2997" t="s">
        <v>573</v>
      </c>
      <c r="J2997" t="str">
        <f t="shared" si="148"/>
        <v>Scope 2ElectricityNigeriakWh</v>
      </c>
      <c r="L2997" s="139">
        <v>0.3575957660375868</v>
      </c>
      <c r="M2997" t="s">
        <v>1518</v>
      </c>
      <c r="N2997" t="s">
        <v>1517</v>
      </c>
      <c r="O2997">
        <v>2020</v>
      </c>
    </row>
    <row r="2998" spans="1:15" hidden="1">
      <c r="A2998" t="s">
        <v>496</v>
      </c>
      <c r="B2998" t="s">
        <v>192</v>
      </c>
      <c r="D2998" t="s">
        <v>356</v>
      </c>
      <c r="H2998" t="s">
        <v>136</v>
      </c>
      <c r="I2998" t="s">
        <v>573</v>
      </c>
      <c r="J2998" t="str">
        <f t="shared" si="148"/>
        <v>Scope 2ElectricityNiuekWh</v>
      </c>
      <c r="L2998" s="139">
        <v>0.45884793344512081</v>
      </c>
      <c r="M2998" t="s">
        <v>1518</v>
      </c>
      <c r="N2998" t="s">
        <v>1517</v>
      </c>
      <c r="O2998">
        <v>2020</v>
      </c>
    </row>
    <row r="2999" spans="1:15" hidden="1">
      <c r="A2999" t="s">
        <v>496</v>
      </c>
      <c r="B2999" t="s">
        <v>192</v>
      </c>
      <c r="D2999" t="s">
        <v>329</v>
      </c>
      <c r="H2999" t="s">
        <v>136</v>
      </c>
      <c r="I2999" t="s">
        <v>573</v>
      </c>
      <c r="J2999" t="str">
        <f t="shared" si="148"/>
        <v>Scope 2ElectricityNorth MacedoniakWh</v>
      </c>
      <c r="L2999" s="139">
        <v>0.56284600575398869</v>
      </c>
      <c r="M2999" t="s">
        <v>1518</v>
      </c>
      <c r="N2999" t="s">
        <v>1517</v>
      </c>
      <c r="O2999">
        <v>2020</v>
      </c>
    </row>
    <row r="3000" spans="1:15" hidden="1">
      <c r="A3000" t="s">
        <v>496</v>
      </c>
      <c r="B3000" t="s">
        <v>192</v>
      </c>
      <c r="D3000" t="s">
        <v>443</v>
      </c>
      <c r="H3000" t="s">
        <v>136</v>
      </c>
      <c r="I3000" t="s">
        <v>573</v>
      </c>
      <c r="J3000" t="str">
        <f t="shared" si="148"/>
        <v>Scope 2ElectricityNorthern Mariana IslandskWh</v>
      </c>
      <c r="L3000" s="139">
        <v>0.4162459313245922</v>
      </c>
      <c r="M3000" t="s">
        <v>1518</v>
      </c>
      <c r="N3000" t="s">
        <v>1517</v>
      </c>
      <c r="O3000">
        <v>2020</v>
      </c>
    </row>
    <row r="3001" spans="1:15" hidden="1">
      <c r="A3001" t="s">
        <v>496</v>
      </c>
      <c r="B3001" t="s">
        <v>192</v>
      </c>
      <c r="D3001" t="s">
        <v>357</v>
      </c>
      <c r="H3001" t="s">
        <v>136</v>
      </c>
      <c r="I3001" t="s">
        <v>573</v>
      </c>
      <c r="J3001" t="str">
        <f t="shared" si="148"/>
        <v>Scope 2ElectricityNorwaykWh</v>
      </c>
      <c r="L3001" s="139">
        <v>1.6926232606405134E-2</v>
      </c>
      <c r="M3001" t="s">
        <v>1518</v>
      </c>
      <c r="N3001" t="s">
        <v>1517</v>
      </c>
      <c r="O3001">
        <v>2020</v>
      </c>
    </row>
    <row r="3002" spans="1:15" hidden="1">
      <c r="A3002" t="s">
        <v>496</v>
      </c>
      <c r="B3002" t="s">
        <v>192</v>
      </c>
      <c r="D3002" t="s">
        <v>358</v>
      </c>
      <c r="H3002" t="s">
        <v>136</v>
      </c>
      <c r="I3002" t="s">
        <v>573</v>
      </c>
      <c r="J3002" t="str">
        <f t="shared" si="148"/>
        <v>Scope 2ElectricityOmankWh</v>
      </c>
      <c r="L3002" s="139">
        <v>0.31962029301215278</v>
      </c>
      <c r="M3002" t="s">
        <v>1518</v>
      </c>
      <c r="N3002" t="s">
        <v>1517</v>
      </c>
      <c r="O3002">
        <v>2020</v>
      </c>
    </row>
    <row r="3003" spans="1:15" hidden="1">
      <c r="A3003" t="s">
        <v>496</v>
      </c>
      <c r="B3003" t="s">
        <v>192</v>
      </c>
      <c r="D3003" t="s">
        <v>359</v>
      </c>
      <c r="H3003" t="s">
        <v>136</v>
      </c>
      <c r="I3003" t="s">
        <v>573</v>
      </c>
      <c r="J3003" t="str">
        <f t="shared" si="148"/>
        <v>Scope 2ElectricityPakistankWh</v>
      </c>
      <c r="L3003" s="139">
        <v>0.38558443628385586</v>
      </c>
      <c r="M3003" t="s">
        <v>1518</v>
      </c>
      <c r="N3003" t="s">
        <v>1517</v>
      </c>
      <c r="O3003">
        <v>2020</v>
      </c>
    </row>
    <row r="3004" spans="1:15" hidden="1">
      <c r="A3004" t="s">
        <v>496</v>
      </c>
      <c r="B3004" t="s">
        <v>192</v>
      </c>
      <c r="D3004" t="s">
        <v>360</v>
      </c>
      <c r="H3004" t="s">
        <v>136</v>
      </c>
      <c r="I3004" t="s">
        <v>573</v>
      </c>
      <c r="J3004" t="str">
        <f t="shared" si="148"/>
        <v>Scope 2ElectricityPalaukWh</v>
      </c>
      <c r="L3004" s="139">
        <v>0.4971949420275612</v>
      </c>
      <c r="M3004" t="s">
        <v>1518</v>
      </c>
      <c r="N3004" t="s">
        <v>1517</v>
      </c>
      <c r="O3004">
        <v>2020</v>
      </c>
    </row>
    <row r="3005" spans="1:15" hidden="1">
      <c r="A3005" t="s">
        <v>496</v>
      </c>
      <c r="B3005" t="s">
        <v>192</v>
      </c>
      <c r="D3005" t="s">
        <v>361</v>
      </c>
      <c r="H3005" t="s">
        <v>136</v>
      </c>
      <c r="I3005" t="s">
        <v>573</v>
      </c>
      <c r="J3005" t="str">
        <f t="shared" si="148"/>
        <v>Scope 2ElectricityState of PalestinekWh</v>
      </c>
      <c r="L3005" s="139">
        <v>0.51682063307465376</v>
      </c>
      <c r="M3005" t="s">
        <v>1518</v>
      </c>
      <c r="N3005" t="s">
        <v>1517</v>
      </c>
      <c r="O3005">
        <v>2020</v>
      </c>
    </row>
    <row r="3006" spans="1:15" hidden="1">
      <c r="A3006" t="s">
        <v>496</v>
      </c>
      <c r="B3006" t="s">
        <v>192</v>
      </c>
      <c r="D3006" t="s">
        <v>362</v>
      </c>
      <c r="H3006" t="s">
        <v>136</v>
      </c>
      <c r="I3006" t="s">
        <v>573</v>
      </c>
      <c r="J3006" t="str">
        <f t="shared" si="148"/>
        <v>Scope 2ElectricityPanamakWh</v>
      </c>
      <c r="L3006" s="139">
        <v>0.23033956010958131</v>
      </c>
      <c r="M3006" t="s">
        <v>1518</v>
      </c>
      <c r="N3006" t="s">
        <v>1517</v>
      </c>
      <c r="O3006">
        <v>2020</v>
      </c>
    </row>
    <row r="3007" spans="1:15" hidden="1">
      <c r="A3007" t="s">
        <v>496</v>
      </c>
      <c r="B3007" t="s">
        <v>192</v>
      </c>
      <c r="D3007" t="s">
        <v>363</v>
      </c>
      <c r="H3007" t="s">
        <v>136</v>
      </c>
      <c r="I3007" t="s">
        <v>573</v>
      </c>
      <c r="J3007" t="str">
        <f t="shared" si="148"/>
        <v>Scope 2ElectricityPapua New GuineakWh</v>
      </c>
      <c r="L3007" s="139">
        <v>0.31514070998677302</v>
      </c>
      <c r="M3007" t="s">
        <v>1518</v>
      </c>
      <c r="N3007" t="s">
        <v>1517</v>
      </c>
      <c r="O3007">
        <v>2020</v>
      </c>
    </row>
    <row r="3008" spans="1:15" hidden="1">
      <c r="A3008" t="s">
        <v>496</v>
      </c>
      <c r="B3008" t="s">
        <v>192</v>
      </c>
      <c r="D3008" t="s">
        <v>364</v>
      </c>
      <c r="H3008" t="s">
        <v>136</v>
      </c>
      <c r="I3008" t="s">
        <v>573</v>
      </c>
      <c r="J3008" t="str">
        <f t="shared" si="148"/>
        <v>Scope 2ElectricityParaguaykWh</v>
      </c>
      <c r="L3008" s="139">
        <v>1.4536672318183018E-5</v>
      </c>
      <c r="M3008" t="s">
        <v>1518</v>
      </c>
      <c r="N3008" t="s">
        <v>1517</v>
      </c>
      <c r="O3008">
        <v>2020</v>
      </c>
    </row>
    <row r="3009" spans="1:15" hidden="1">
      <c r="A3009" t="s">
        <v>496</v>
      </c>
      <c r="B3009" t="s">
        <v>192</v>
      </c>
      <c r="D3009" t="s">
        <v>365</v>
      </c>
      <c r="H3009" t="s">
        <v>136</v>
      </c>
      <c r="I3009" t="s">
        <v>573</v>
      </c>
      <c r="J3009" t="str">
        <f t="shared" si="148"/>
        <v>Scope 2ElectricityPerukWh</v>
      </c>
      <c r="L3009" s="139">
        <v>0.25231024108828437</v>
      </c>
      <c r="M3009" t="s">
        <v>1518</v>
      </c>
      <c r="N3009" t="s">
        <v>1517</v>
      </c>
      <c r="O3009">
        <v>2020</v>
      </c>
    </row>
    <row r="3010" spans="1:15" hidden="1">
      <c r="A3010" t="s">
        <v>496</v>
      </c>
      <c r="B3010" t="s">
        <v>192</v>
      </c>
      <c r="D3010" t="s">
        <v>366</v>
      </c>
      <c r="H3010" t="s">
        <v>136</v>
      </c>
      <c r="I3010" t="s">
        <v>573</v>
      </c>
      <c r="J3010" t="str">
        <f t="shared" si="148"/>
        <v>Scope 2ElectricityPhilippineskWh</v>
      </c>
      <c r="L3010" s="139">
        <v>0.52498668142032645</v>
      </c>
      <c r="M3010" t="s">
        <v>1518</v>
      </c>
      <c r="N3010" t="s">
        <v>1517</v>
      </c>
      <c r="O3010">
        <v>2020</v>
      </c>
    </row>
    <row r="3011" spans="1:15" hidden="1">
      <c r="A3011" t="s">
        <v>496</v>
      </c>
      <c r="B3011" t="s">
        <v>192</v>
      </c>
      <c r="D3011" t="s">
        <v>367</v>
      </c>
      <c r="H3011" t="s">
        <v>136</v>
      </c>
      <c r="I3011" t="s">
        <v>573</v>
      </c>
      <c r="J3011" t="str">
        <f t="shared" si="148"/>
        <v>Scope 2ElectricityPolandkWh</v>
      </c>
      <c r="L3011" s="139">
        <v>0.53206927838391549</v>
      </c>
      <c r="M3011" t="s">
        <v>1518</v>
      </c>
      <c r="N3011" t="s">
        <v>1517</v>
      </c>
      <c r="O3011">
        <v>2020</v>
      </c>
    </row>
    <row r="3012" spans="1:15" hidden="1">
      <c r="A3012" t="s">
        <v>496</v>
      </c>
      <c r="B3012" t="s">
        <v>192</v>
      </c>
      <c r="D3012" t="s">
        <v>368</v>
      </c>
      <c r="H3012" t="s">
        <v>136</v>
      </c>
      <c r="I3012" t="s">
        <v>573</v>
      </c>
      <c r="J3012" t="str">
        <f t="shared" si="148"/>
        <v>Scope 2ElectricityPortugalkWh</v>
      </c>
      <c r="L3012" s="139">
        <v>0.2277425886338198</v>
      </c>
      <c r="M3012" t="s">
        <v>1518</v>
      </c>
      <c r="N3012" t="s">
        <v>1517</v>
      </c>
      <c r="O3012">
        <v>2020</v>
      </c>
    </row>
    <row r="3013" spans="1:15" hidden="1">
      <c r="A3013" t="s">
        <v>496</v>
      </c>
      <c r="B3013" t="s">
        <v>192</v>
      </c>
      <c r="D3013" t="s">
        <v>444</v>
      </c>
      <c r="H3013" t="s">
        <v>136</v>
      </c>
      <c r="I3013" t="s">
        <v>573</v>
      </c>
      <c r="J3013" t="str">
        <f t="shared" si="148"/>
        <v>Scope 2ElectricityPuerto RicokWh</v>
      </c>
      <c r="L3013" s="139">
        <v>0.36161668730944324</v>
      </c>
      <c r="M3013" t="s">
        <v>1518</v>
      </c>
      <c r="N3013" t="s">
        <v>1517</v>
      </c>
      <c r="O3013">
        <v>2020</v>
      </c>
    </row>
    <row r="3014" spans="1:15" hidden="1">
      <c r="A3014" t="s">
        <v>496</v>
      </c>
      <c r="B3014" t="s">
        <v>192</v>
      </c>
      <c r="D3014" t="s">
        <v>369</v>
      </c>
      <c r="H3014" t="s">
        <v>136</v>
      </c>
      <c r="I3014" t="s">
        <v>573</v>
      </c>
      <c r="J3014" t="str">
        <f t="shared" si="148"/>
        <v>Scope 2ElectricityQatarkWh</v>
      </c>
      <c r="L3014" s="139">
        <v>0.25811205740676596</v>
      </c>
      <c r="M3014" t="s">
        <v>1518</v>
      </c>
      <c r="N3014" t="s">
        <v>1517</v>
      </c>
      <c r="O3014">
        <v>2020</v>
      </c>
    </row>
    <row r="3015" spans="1:15" hidden="1">
      <c r="A3015" t="s">
        <v>496</v>
      </c>
      <c r="B3015" t="s">
        <v>192</v>
      </c>
      <c r="D3015" t="s">
        <v>445</v>
      </c>
      <c r="H3015" t="s">
        <v>136</v>
      </c>
      <c r="I3015" t="s">
        <v>573</v>
      </c>
      <c r="J3015" t="str">
        <f t="shared" si="148"/>
        <v>Scope 2ElectricityRéunionkWh</v>
      </c>
      <c r="L3015" s="139">
        <v>0.42085798097804822</v>
      </c>
      <c r="M3015" t="s">
        <v>1518</v>
      </c>
      <c r="N3015" t="s">
        <v>1517</v>
      </c>
      <c r="O3015">
        <v>2020</v>
      </c>
    </row>
    <row r="3016" spans="1:15" hidden="1">
      <c r="A3016" t="s">
        <v>496</v>
      </c>
      <c r="B3016" t="s">
        <v>192</v>
      </c>
      <c r="D3016" t="s">
        <v>370</v>
      </c>
      <c r="H3016" t="s">
        <v>136</v>
      </c>
      <c r="I3016" t="s">
        <v>573</v>
      </c>
      <c r="J3016" t="str">
        <f t="shared" si="148"/>
        <v>Scope 2ElectricityRomaniakWh</v>
      </c>
      <c r="L3016" s="139">
        <v>0.28947954702504602</v>
      </c>
      <c r="M3016" t="s">
        <v>1518</v>
      </c>
      <c r="N3016" t="s">
        <v>1517</v>
      </c>
      <c r="O3016">
        <v>2020</v>
      </c>
    </row>
    <row r="3017" spans="1:15" hidden="1">
      <c r="A3017" t="s">
        <v>496</v>
      </c>
      <c r="B3017" t="s">
        <v>192</v>
      </c>
      <c r="D3017" t="s">
        <v>371</v>
      </c>
      <c r="H3017" t="s">
        <v>136</v>
      </c>
      <c r="I3017" t="s">
        <v>573</v>
      </c>
      <c r="J3017" t="str">
        <f t="shared" si="148"/>
        <v>Scope 2ElectricityRussian FederationkWh</v>
      </c>
      <c r="L3017" s="139">
        <v>0.36002424543556277</v>
      </c>
      <c r="M3017" t="s">
        <v>1518</v>
      </c>
      <c r="N3017" t="s">
        <v>1517</v>
      </c>
      <c r="O3017">
        <v>2020</v>
      </c>
    </row>
    <row r="3018" spans="1:15" hidden="1">
      <c r="A3018" t="s">
        <v>496</v>
      </c>
      <c r="B3018" t="s">
        <v>192</v>
      </c>
      <c r="D3018" t="s">
        <v>372</v>
      </c>
      <c r="H3018" t="s">
        <v>136</v>
      </c>
      <c r="I3018" t="s">
        <v>573</v>
      </c>
      <c r="J3018" t="str">
        <f t="shared" si="148"/>
        <v>Scope 2ElectricityRwandakWh</v>
      </c>
      <c r="L3018" s="139">
        <v>0.41600923480616653</v>
      </c>
      <c r="M3018" t="s">
        <v>1518</v>
      </c>
      <c r="N3018" t="s">
        <v>1517</v>
      </c>
      <c r="O3018">
        <v>2020</v>
      </c>
    </row>
    <row r="3019" spans="1:15" hidden="1">
      <c r="A3019" t="s">
        <v>496</v>
      </c>
      <c r="B3019" t="s">
        <v>192</v>
      </c>
      <c r="D3019" t="s">
        <v>446</v>
      </c>
      <c r="H3019" t="s">
        <v>136</v>
      </c>
      <c r="I3019" t="s">
        <v>573</v>
      </c>
      <c r="J3019" t="str">
        <f t="shared" si="148"/>
        <v>Scope 2ElectricitySaint HelenakWh</v>
      </c>
      <c r="L3019" s="139">
        <v>0.45612301120760934</v>
      </c>
      <c r="M3019" t="s">
        <v>1518</v>
      </c>
      <c r="N3019" t="s">
        <v>1517</v>
      </c>
      <c r="O3019">
        <v>2020</v>
      </c>
    </row>
    <row r="3020" spans="1:15" hidden="1">
      <c r="A3020" t="s">
        <v>496</v>
      </c>
      <c r="B3020" t="s">
        <v>192</v>
      </c>
      <c r="D3020" t="s">
        <v>373</v>
      </c>
      <c r="H3020" t="s">
        <v>136</v>
      </c>
      <c r="I3020" t="s">
        <v>573</v>
      </c>
      <c r="J3020" t="str">
        <f t="shared" si="148"/>
        <v>Scope 2ElectricitySaint Kitts and NeviskWh</v>
      </c>
      <c r="L3020" s="139">
        <v>0.47708604640944624</v>
      </c>
      <c r="M3020" t="s">
        <v>1518</v>
      </c>
      <c r="N3020" t="s">
        <v>1517</v>
      </c>
      <c r="O3020">
        <v>2020</v>
      </c>
    </row>
    <row r="3021" spans="1:15" hidden="1">
      <c r="A3021" t="s">
        <v>496</v>
      </c>
      <c r="B3021" t="s">
        <v>192</v>
      </c>
      <c r="D3021" t="s">
        <v>374</v>
      </c>
      <c r="H3021" t="s">
        <v>136</v>
      </c>
      <c r="I3021" t="s">
        <v>573</v>
      </c>
      <c r="J3021" t="str">
        <f t="shared" si="148"/>
        <v>Scope 2ElectricitySaint LuciakWh</v>
      </c>
      <c r="L3021" s="139">
        <v>0.52090705415317162</v>
      </c>
      <c r="M3021" t="s">
        <v>1518</v>
      </c>
      <c r="N3021" t="s">
        <v>1517</v>
      </c>
      <c r="O3021">
        <v>2020</v>
      </c>
    </row>
    <row r="3022" spans="1:15" hidden="1">
      <c r="A3022" t="s">
        <v>496</v>
      </c>
      <c r="B3022" t="s">
        <v>192</v>
      </c>
      <c r="D3022" t="s">
        <v>447</v>
      </c>
      <c r="H3022" t="s">
        <v>136</v>
      </c>
      <c r="I3022" t="s">
        <v>573</v>
      </c>
      <c r="J3022" t="str">
        <f t="shared" si="148"/>
        <v>Scope 2ElectricitySaint Martin (French Part)kWh</v>
      </c>
      <c r="L3022" s="139">
        <v>0.4835549541152917</v>
      </c>
      <c r="M3022" t="s">
        <v>1518</v>
      </c>
      <c r="N3022" t="s">
        <v>1517</v>
      </c>
      <c r="O3022">
        <v>2020</v>
      </c>
    </row>
    <row r="3023" spans="1:15" hidden="1">
      <c r="A3023" t="s">
        <v>496</v>
      </c>
      <c r="B3023" t="s">
        <v>192</v>
      </c>
      <c r="D3023" t="s">
        <v>448</v>
      </c>
      <c r="H3023" t="s">
        <v>136</v>
      </c>
      <c r="I3023" t="s">
        <v>573</v>
      </c>
      <c r="J3023" t="str">
        <f t="shared" si="148"/>
        <v>Scope 2ElectricitySaint Pierre and MiquelonkWh</v>
      </c>
      <c r="L3023" s="139">
        <v>0.41487524919417906</v>
      </c>
      <c r="M3023" t="s">
        <v>1518</v>
      </c>
      <c r="N3023" t="s">
        <v>1517</v>
      </c>
      <c r="O3023">
        <v>2020</v>
      </c>
    </row>
    <row r="3024" spans="1:15" hidden="1">
      <c r="A3024" t="s">
        <v>496</v>
      </c>
      <c r="B3024" t="s">
        <v>192</v>
      </c>
      <c r="D3024" t="s">
        <v>375</v>
      </c>
      <c r="H3024" t="s">
        <v>136</v>
      </c>
      <c r="I3024" t="s">
        <v>573</v>
      </c>
      <c r="J3024" t="str">
        <f t="shared" si="148"/>
        <v>Scope 2ElectricitySaint Vincent and the GrenadineskWh</v>
      </c>
      <c r="L3024" s="139">
        <v>0.49924849787581932</v>
      </c>
      <c r="M3024" t="s">
        <v>1518</v>
      </c>
      <c r="N3024" t="s">
        <v>1517</v>
      </c>
      <c r="O3024">
        <v>2020</v>
      </c>
    </row>
    <row r="3025" spans="1:15" hidden="1">
      <c r="A3025" t="s">
        <v>496</v>
      </c>
      <c r="B3025" t="s">
        <v>192</v>
      </c>
      <c r="D3025" t="s">
        <v>376</v>
      </c>
      <c r="H3025" t="s">
        <v>136</v>
      </c>
      <c r="I3025" t="s">
        <v>573</v>
      </c>
      <c r="J3025" t="str">
        <f t="shared" si="148"/>
        <v>Scope 2ElectricitySamoakWh</v>
      </c>
      <c r="L3025" s="139">
        <v>0.43429372549193523</v>
      </c>
      <c r="M3025" t="s">
        <v>1518</v>
      </c>
      <c r="N3025" t="s">
        <v>1517</v>
      </c>
      <c r="O3025">
        <v>2020</v>
      </c>
    </row>
    <row r="3026" spans="1:15" hidden="1">
      <c r="A3026" t="s">
        <v>496</v>
      </c>
      <c r="B3026" t="s">
        <v>192</v>
      </c>
      <c r="D3026" t="s">
        <v>377</v>
      </c>
      <c r="H3026" t="s">
        <v>136</v>
      </c>
      <c r="I3026" t="s">
        <v>573</v>
      </c>
      <c r="J3026" t="str">
        <f t="shared" si="148"/>
        <v>Scope 2ElectricitySan MarinokWh</v>
      </c>
      <c r="L3026" s="139">
        <v>0.2237124367134288</v>
      </c>
      <c r="M3026" t="s">
        <v>1518</v>
      </c>
      <c r="N3026" t="s">
        <v>1517</v>
      </c>
      <c r="O3026">
        <v>2020</v>
      </c>
    </row>
    <row r="3027" spans="1:15" hidden="1">
      <c r="A3027" t="s">
        <v>496</v>
      </c>
      <c r="B3027" t="s">
        <v>192</v>
      </c>
      <c r="D3027" t="s">
        <v>378</v>
      </c>
      <c r="H3027" t="s">
        <v>136</v>
      </c>
      <c r="I3027" t="s">
        <v>573</v>
      </c>
      <c r="J3027" t="str">
        <f t="shared" si="148"/>
        <v>Scope 2ElectricitySao Tome and PrincipekWh</v>
      </c>
      <c r="L3027" s="139">
        <v>0.56472331426351619</v>
      </c>
      <c r="M3027" t="s">
        <v>1518</v>
      </c>
      <c r="N3027" t="s">
        <v>1517</v>
      </c>
      <c r="O3027">
        <v>2020</v>
      </c>
    </row>
    <row r="3028" spans="1:15" hidden="1">
      <c r="A3028" t="s">
        <v>496</v>
      </c>
      <c r="B3028" t="s">
        <v>192</v>
      </c>
      <c r="D3028" t="s">
        <v>379</v>
      </c>
      <c r="H3028" t="s">
        <v>136</v>
      </c>
      <c r="I3028" t="s">
        <v>573</v>
      </c>
      <c r="J3028" t="str">
        <f t="shared" si="148"/>
        <v>Scope 2ElectricitySaudi ArabiakWh</v>
      </c>
      <c r="L3028" s="139">
        <v>0.37368555697289541</v>
      </c>
      <c r="M3028" t="s">
        <v>1518</v>
      </c>
      <c r="N3028" t="s">
        <v>1517</v>
      </c>
      <c r="O3028">
        <v>2020</v>
      </c>
    </row>
    <row r="3029" spans="1:15" hidden="1">
      <c r="A3029" t="s">
        <v>496</v>
      </c>
      <c r="B3029" t="s">
        <v>192</v>
      </c>
      <c r="D3029" t="s">
        <v>380</v>
      </c>
      <c r="H3029" t="s">
        <v>136</v>
      </c>
      <c r="I3029" t="s">
        <v>573</v>
      </c>
      <c r="J3029" t="str">
        <f t="shared" si="148"/>
        <v>Scope 2ElectricitySenegalkWh</v>
      </c>
      <c r="L3029" s="139">
        <v>0.65624454611174932</v>
      </c>
      <c r="M3029" t="s">
        <v>1518</v>
      </c>
      <c r="N3029" t="s">
        <v>1517</v>
      </c>
      <c r="O3029">
        <v>2020</v>
      </c>
    </row>
    <row r="3030" spans="1:15" hidden="1">
      <c r="A3030" t="s">
        <v>496</v>
      </c>
      <c r="B3030" t="s">
        <v>192</v>
      </c>
      <c r="D3030" t="s">
        <v>381</v>
      </c>
      <c r="H3030" t="s">
        <v>136</v>
      </c>
      <c r="I3030" t="s">
        <v>573</v>
      </c>
      <c r="J3030" t="str">
        <f t="shared" si="148"/>
        <v>Scope 2ElectricitySerbiakWh</v>
      </c>
      <c r="L3030" s="139">
        <v>0.67772974782899087</v>
      </c>
      <c r="M3030" t="s">
        <v>1518</v>
      </c>
      <c r="N3030" t="s">
        <v>1517</v>
      </c>
      <c r="O3030">
        <v>2020</v>
      </c>
    </row>
    <row r="3031" spans="1:15" hidden="1">
      <c r="A3031" t="s">
        <v>496</v>
      </c>
      <c r="B3031" t="s">
        <v>192</v>
      </c>
      <c r="D3031" t="s">
        <v>382</v>
      </c>
      <c r="H3031" t="s">
        <v>136</v>
      </c>
      <c r="I3031" t="s">
        <v>573</v>
      </c>
      <c r="J3031" t="str">
        <f t="shared" si="148"/>
        <v>Scope 2ElectricitySeychelleskWh</v>
      </c>
      <c r="L3031" s="139">
        <v>0.47878966080444829</v>
      </c>
      <c r="M3031" t="s">
        <v>1518</v>
      </c>
      <c r="N3031" t="s">
        <v>1517</v>
      </c>
      <c r="O3031">
        <v>2020</v>
      </c>
    </row>
    <row r="3032" spans="1:15" hidden="1">
      <c r="A3032" t="s">
        <v>496</v>
      </c>
      <c r="B3032" t="s">
        <v>192</v>
      </c>
      <c r="D3032" t="s">
        <v>383</v>
      </c>
      <c r="H3032" t="s">
        <v>136</v>
      </c>
      <c r="I3032" t="s">
        <v>573</v>
      </c>
      <c r="J3032" t="str">
        <f t="shared" si="148"/>
        <v>Scope 2ElectricitySierra LeonekWh</v>
      </c>
      <c r="L3032" s="139">
        <v>0.24592899433095167</v>
      </c>
      <c r="M3032" t="s">
        <v>1518</v>
      </c>
      <c r="N3032" t="s">
        <v>1517</v>
      </c>
      <c r="O3032">
        <v>2020</v>
      </c>
    </row>
    <row r="3033" spans="1:15" hidden="1">
      <c r="A3033" t="s">
        <v>496</v>
      </c>
      <c r="B3033" t="s">
        <v>192</v>
      </c>
      <c r="D3033" t="s">
        <v>384</v>
      </c>
      <c r="H3033" t="s">
        <v>136</v>
      </c>
      <c r="I3033" t="s">
        <v>573</v>
      </c>
      <c r="J3033" t="str">
        <f t="shared" si="148"/>
        <v>Scope 2ElectricitySingaporekWh</v>
      </c>
      <c r="L3033" s="139">
        <v>0.19964443170570417</v>
      </c>
      <c r="M3033" t="s">
        <v>1518</v>
      </c>
      <c r="N3033" t="s">
        <v>1517</v>
      </c>
      <c r="O3033">
        <v>2020</v>
      </c>
    </row>
    <row r="3034" spans="1:15" hidden="1">
      <c r="A3034" t="s">
        <v>496</v>
      </c>
      <c r="B3034" t="s">
        <v>192</v>
      </c>
      <c r="D3034" t="s">
        <v>449</v>
      </c>
      <c r="H3034" t="s">
        <v>136</v>
      </c>
      <c r="I3034" t="s">
        <v>573</v>
      </c>
      <c r="J3034" t="str">
        <f t="shared" si="148"/>
        <v>Scope 2ElectricitySint Maarten (Dutch part)kWh</v>
      </c>
      <c r="L3034" s="139">
        <v>0.46304431251750444</v>
      </c>
      <c r="M3034" t="s">
        <v>1518</v>
      </c>
      <c r="N3034" t="s">
        <v>1517</v>
      </c>
      <c r="O3034">
        <v>2020</v>
      </c>
    </row>
    <row r="3035" spans="1:15" hidden="1">
      <c r="A3035" t="s">
        <v>496</v>
      </c>
      <c r="B3035" t="s">
        <v>192</v>
      </c>
      <c r="D3035" t="s">
        <v>385</v>
      </c>
      <c r="H3035" t="s">
        <v>136</v>
      </c>
      <c r="I3035" t="s">
        <v>573</v>
      </c>
      <c r="J3035" t="str">
        <f t="shared" si="148"/>
        <v>Scope 2ElectricitySlovakiakWh</v>
      </c>
      <c r="L3035" s="139">
        <v>0.16372125716658412</v>
      </c>
      <c r="M3035" t="s">
        <v>1518</v>
      </c>
      <c r="N3035" t="s">
        <v>1517</v>
      </c>
      <c r="O3035">
        <v>2020</v>
      </c>
    </row>
    <row r="3036" spans="1:15" hidden="1">
      <c r="A3036" t="s">
        <v>496</v>
      </c>
      <c r="B3036" t="s">
        <v>192</v>
      </c>
      <c r="D3036" t="s">
        <v>386</v>
      </c>
      <c r="H3036" t="s">
        <v>136</v>
      </c>
      <c r="I3036" t="s">
        <v>573</v>
      </c>
      <c r="J3036" t="str">
        <f t="shared" si="148"/>
        <v>Scope 2ElectricitySloveniakWh</v>
      </c>
      <c r="L3036" s="139">
        <v>0.2848539622834993</v>
      </c>
      <c r="M3036" t="s">
        <v>1518</v>
      </c>
      <c r="N3036" t="s">
        <v>1517</v>
      </c>
      <c r="O3036">
        <v>2020</v>
      </c>
    </row>
    <row r="3037" spans="1:15" hidden="1">
      <c r="A3037" t="s">
        <v>496</v>
      </c>
      <c r="B3037" t="s">
        <v>192</v>
      </c>
      <c r="D3037" t="s">
        <v>387</v>
      </c>
      <c r="H3037" t="s">
        <v>136</v>
      </c>
      <c r="I3037" t="s">
        <v>573</v>
      </c>
      <c r="J3037" t="str">
        <f t="shared" ref="J3037:J3076" si="149">CONCATENATE(A3037,B3037,C3037,D3037,E3037,F3037,G3037,H3037)</f>
        <v>Scope 2ElectricitySolomon IslandskWh</v>
      </c>
      <c r="L3037" s="139">
        <v>0.56282293622532853</v>
      </c>
      <c r="M3037" t="s">
        <v>1518</v>
      </c>
      <c r="N3037" t="s">
        <v>1517</v>
      </c>
      <c r="O3037">
        <v>2020</v>
      </c>
    </row>
    <row r="3038" spans="1:15" hidden="1">
      <c r="A3038" t="s">
        <v>496</v>
      </c>
      <c r="B3038" t="s">
        <v>192</v>
      </c>
      <c r="D3038" t="s">
        <v>388</v>
      </c>
      <c r="H3038" t="s">
        <v>136</v>
      </c>
      <c r="I3038" t="s">
        <v>573</v>
      </c>
      <c r="J3038" t="str">
        <f t="shared" si="149"/>
        <v>Scope 2ElectricitySomaliakWh</v>
      </c>
      <c r="L3038" s="139">
        <v>0.58229226405636536</v>
      </c>
      <c r="M3038" t="s">
        <v>1518</v>
      </c>
      <c r="N3038" t="s">
        <v>1517</v>
      </c>
      <c r="O3038">
        <v>2020</v>
      </c>
    </row>
    <row r="3039" spans="1:15" hidden="1">
      <c r="A3039" t="s">
        <v>496</v>
      </c>
      <c r="B3039" t="s">
        <v>192</v>
      </c>
      <c r="D3039" t="s">
        <v>389</v>
      </c>
      <c r="H3039" t="s">
        <v>136</v>
      </c>
      <c r="I3039" t="s">
        <v>573</v>
      </c>
      <c r="J3039" t="str">
        <f t="shared" si="149"/>
        <v>Scope 2ElectricitySouth AfricakWh</v>
      </c>
      <c r="L3039" s="139">
        <v>0.78574745478401042</v>
      </c>
      <c r="M3039" t="s">
        <v>1518</v>
      </c>
      <c r="N3039" t="s">
        <v>1517</v>
      </c>
      <c r="O3039">
        <v>2020</v>
      </c>
    </row>
    <row r="3040" spans="1:15" hidden="1">
      <c r="A3040" t="s">
        <v>496</v>
      </c>
      <c r="B3040" t="s">
        <v>192</v>
      </c>
      <c r="D3040" t="s">
        <v>390</v>
      </c>
      <c r="H3040" t="s">
        <v>136</v>
      </c>
      <c r="I3040" t="s">
        <v>573</v>
      </c>
      <c r="J3040" t="str">
        <f t="shared" si="149"/>
        <v>Scope 2ElectricitySouth SudankWh</v>
      </c>
      <c r="L3040" s="139">
        <v>0.70405083822326853</v>
      </c>
      <c r="M3040" t="s">
        <v>1518</v>
      </c>
      <c r="N3040" t="s">
        <v>1517</v>
      </c>
      <c r="O3040">
        <v>2020</v>
      </c>
    </row>
    <row r="3041" spans="1:15" hidden="1">
      <c r="A3041" t="s">
        <v>496</v>
      </c>
      <c r="B3041" t="s">
        <v>192</v>
      </c>
      <c r="D3041" t="s">
        <v>391</v>
      </c>
      <c r="H3041" t="s">
        <v>136</v>
      </c>
      <c r="I3041" t="s">
        <v>573</v>
      </c>
      <c r="J3041" t="str">
        <f t="shared" si="149"/>
        <v>Scope 2ElectricitySpainkWh</v>
      </c>
      <c r="L3041" s="139">
        <v>0.20869804493845825</v>
      </c>
      <c r="M3041" t="s">
        <v>1518</v>
      </c>
      <c r="N3041" t="s">
        <v>1517</v>
      </c>
      <c r="O3041">
        <v>2020</v>
      </c>
    </row>
    <row r="3042" spans="1:15" hidden="1">
      <c r="A3042" t="s">
        <v>496</v>
      </c>
      <c r="B3042" t="s">
        <v>192</v>
      </c>
      <c r="D3042" t="s">
        <v>392</v>
      </c>
      <c r="H3042" t="s">
        <v>136</v>
      </c>
      <c r="I3042" t="s">
        <v>573</v>
      </c>
      <c r="J3042" t="str">
        <f t="shared" si="149"/>
        <v>Scope 2ElectricitySri LankakWh</v>
      </c>
      <c r="L3042" s="139">
        <v>0.50585473495972744</v>
      </c>
      <c r="M3042" t="s">
        <v>1518</v>
      </c>
      <c r="N3042" t="s">
        <v>1517</v>
      </c>
      <c r="O3042">
        <v>2020</v>
      </c>
    </row>
    <row r="3043" spans="1:15" hidden="1">
      <c r="A3043" t="s">
        <v>496</v>
      </c>
      <c r="B3043" t="s">
        <v>192</v>
      </c>
      <c r="D3043" t="s">
        <v>393</v>
      </c>
      <c r="H3043" t="s">
        <v>136</v>
      </c>
      <c r="I3043" t="s">
        <v>573</v>
      </c>
      <c r="J3043" t="str">
        <f t="shared" si="149"/>
        <v>Scope 2ElectricitySudankWh</v>
      </c>
      <c r="L3043" s="139">
        <v>0.39817196931350857</v>
      </c>
      <c r="M3043" t="s">
        <v>1518</v>
      </c>
      <c r="N3043" t="s">
        <v>1517</v>
      </c>
      <c r="O3043">
        <v>2020</v>
      </c>
    </row>
    <row r="3044" spans="1:15" hidden="1">
      <c r="A3044" t="s">
        <v>496</v>
      </c>
      <c r="B3044" t="s">
        <v>192</v>
      </c>
      <c r="D3044" t="s">
        <v>394</v>
      </c>
      <c r="H3044" t="s">
        <v>136</v>
      </c>
      <c r="I3044" t="s">
        <v>573</v>
      </c>
      <c r="J3044" t="str">
        <f t="shared" si="149"/>
        <v>Scope 2ElectricitySurinamekWh</v>
      </c>
      <c r="L3044" s="139">
        <v>0.56488495903124569</v>
      </c>
      <c r="M3044" t="s">
        <v>1518</v>
      </c>
      <c r="N3044" t="s">
        <v>1517</v>
      </c>
      <c r="O3044">
        <v>2020</v>
      </c>
    </row>
    <row r="3045" spans="1:15" hidden="1">
      <c r="A3045" t="s">
        <v>496</v>
      </c>
      <c r="B3045" t="s">
        <v>192</v>
      </c>
      <c r="D3045" t="s">
        <v>396</v>
      </c>
      <c r="H3045" t="s">
        <v>136</v>
      </c>
      <c r="I3045" t="s">
        <v>573</v>
      </c>
      <c r="J3045" t="str">
        <f t="shared" si="149"/>
        <v>Scope 2ElectricitySwedenkWh</v>
      </c>
      <c r="L3045" s="139">
        <v>2.5275304048983677E-2</v>
      </c>
      <c r="M3045" t="s">
        <v>1518</v>
      </c>
      <c r="N3045" t="s">
        <v>1517</v>
      </c>
      <c r="O3045">
        <v>2020</v>
      </c>
    </row>
    <row r="3046" spans="1:15" hidden="1">
      <c r="A3046" t="s">
        <v>496</v>
      </c>
      <c r="B3046" t="s">
        <v>192</v>
      </c>
      <c r="D3046" t="s">
        <v>397</v>
      </c>
      <c r="H3046" t="s">
        <v>136</v>
      </c>
      <c r="I3046" t="s">
        <v>573</v>
      </c>
      <c r="J3046" t="str">
        <f t="shared" si="149"/>
        <v>Scope 2ElectricitySwitzerlandkWh</v>
      </c>
      <c r="L3046" s="139">
        <v>2.0173190933358426E-2</v>
      </c>
      <c r="M3046" t="s">
        <v>1518</v>
      </c>
      <c r="N3046" t="s">
        <v>1517</v>
      </c>
      <c r="O3046">
        <v>2020</v>
      </c>
    </row>
    <row r="3047" spans="1:15" hidden="1">
      <c r="A3047" t="s">
        <v>496</v>
      </c>
      <c r="B3047" t="s">
        <v>192</v>
      </c>
      <c r="D3047" t="s">
        <v>398</v>
      </c>
      <c r="H3047" t="s">
        <v>136</v>
      </c>
      <c r="I3047" t="s">
        <v>573</v>
      </c>
      <c r="J3047" t="str">
        <f t="shared" si="149"/>
        <v>Scope 2ElectricitySyrian Arab RepublickWh</v>
      </c>
      <c r="L3047" s="139">
        <v>0.54647988627525934</v>
      </c>
      <c r="M3047" t="s">
        <v>1518</v>
      </c>
      <c r="N3047" t="s">
        <v>1517</v>
      </c>
      <c r="O3047">
        <v>2020</v>
      </c>
    </row>
    <row r="3048" spans="1:15" hidden="1">
      <c r="A3048" t="s">
        <v>496</v>
      </c>
      <c r="B3048" t="s">
        <v>192</v>
      </c>
      <c r="D3048" t="s">
        <v>1539</v>
      </c>
      <c r="H3048" t="s">
        <v>136</v>
      </c>
      <c r="I3048" t="s">
        <v>573</v>
      </c>
      <c r="J3048" t="str">
        <f t="shared" si="149"/>
        <v>Scope 2ElectricityTaiwan (Chinese Taipei)kWh</v>
      </c>
      <c r="L3048" s="139">
        <v>0.33115606772649231</v>
      </c>
      <c r="M3048" t="s">
        <v>1518</v>
      </c>
      <c r="N3048" t="s">
        <v>1517</v>
      </c>
      <c r="O3048">
        <v>2020</v>
      </c>
    </row>
    <row r="3049" spans="1:15" hidden="1">
      <c r="A3049" t="s">
        <v>496</v>
      </c>
      <c r="B3049" t="s">
        <v>192</v>
      </c>
      <c r="D3049" t="s">
        <v>399</v>
      </c>
      <c r="H3049" t="s">
        <v>136</v>
      </c>
      <c r="I3049" t="s">
        <v>573</v>
      </c>
      <c r="J3049" t="str">
        <f t="shared" si="149"/>
        <v>Scope 2ElectricityTajikistankWh</v>
      </c>
      <c r="L3049" s="139">
        <v>0.10572642103426015</v>
      </c>
      <c r="M3049" t="s">
        <v>1518</v>
      </c>
      <c r="N3049" t="s">
        <v>1517</v>
      </c>
      <c r="O3049">
        <v>2020</v>
      </c>
    </row>
    <row r="3050" spans="1:15" hidden="1">
      <c r="A3050" t="s">
        <v>496</v>
      </c>
      <c r="B3050" t="s">
        <v>192</v>
      </c>
      <c r="D3050" t="s">
        <v>400</v>
      </c>
      <c r="H3050" t="s">
        <v>136</v>
      </c>
      <c r="I3050" t="s">
        <v>573</v>
      </c>
      <c r="J3050" t="str">
        <f t="shared" si="149"/>
        <v>Scope 2ElectricityUnited Republic of TanzaniakWh</v>
      </c>
      <c r="L3050" s="139">
        <v>0.33604980441715132</v>
      </c>
      <c r="M3050" t="s">
        <v>1518</v>
      </c>
      <c r="N3050" t="s">
        <v>1517</v>
      </c>
      <c r="O3050">
        <v>2020</v>
      </c>
    </row>
    <row r="3051" spans="1:15" hidden="1">
      <c r="A3051" t="s">
        <v>496</v>
      </c>
      <c r="B3051" t="s">
        <v>192</v>
      </c>
      <c r="D3051" t="s">
        <v>401</v>
      </c>
      <c r="H3051" t="s">
        <v>136</v>
      </c>
      <c r="I3051" t="s">
        <v>573</v>
      </c>
      <c r="J3051" t="str">
        <f t="shared" si="149"/>
        <v>Scope 2ElectricityThailandkWh</v>
      </c>
      <c r="L3051" s="139">
        <v>0.35071181490391207</v>
      </c>
      <c r="M3051" t="s">
        <v>1518</v>
      </c>
      <c r="N3051" t="s">
        <v>1517</v>
      </c>
      <c r="O3051">
        <v>2020</v>
      </c>
    </row>
    <row r="3052" spans="1:15" hidden="1">
      <c r="A3052" t="s">
        <v>496</v>
      </c>
      <c r="B3052" t="s">
        <v>192</v>
      </c>
      <c r="D3052" t="s">
        <v>402</v>
      </c>
      <c r="H3052" t="s">
        <v>136</v>
      </c>
      <c r="I3052" t="s">
        <v>573</v>
      </c>
      <c r="J3052" t="str">
        <f t="shared" si="149"/>
        <v>Scope 2ElectricityTimor-LestekWh</v>
      </c>
      <c r="L3052" s="139">
        <v>0.58921329161003655</v>
      </c>
      <c r="M3052" t="s">
        <v>1518</v>
      </c>
      <c r="N3052" t="s">
        <v>1517</v>
      </c>
      <c r="O3052">
        <v>2020</v>
      </c>
    </row>
    <row r="3053" spans="1:15" hidden="1">
      <c r="A3053" t="s">
        <v>496</v>
      </c>
      <c r="B3053" t="s">
        <v>192</v>
      </c>
      <c r="D3053" t="s">
        <v>403</v>
      </c>
      <c r="H3053" t="s">
        <v>136</v>
      </c>
      <c r="I3053" t="s">
        <v>573</v>
      </c>
      <c r="J3053" t="str">
        <f t="shared" si="149"/>
        <v>Scope 2ElectricityTogokWh</v>
      </c>
      <c r="L3053" s="139">
        <v>0.59676663590442014</v>
      </c>
      <c r="M3053" t="s">
        <v>1518</v>
      </c>
      <c r="N3053" t="s">
        <v>1517</v>
      </c>
      <c r="O3053">
        <v>2020</v>
      </c>
    </row>
    <row r="3054" spans="1:15" hidden="1">
      <c r="A3054" t="s">
        <v>496</v>
      </c>
      <c r="B3054" t="s">
        <v>192</v>
      </c>
      <c r="D3054" t="s">
        <v>404</v>
      </c>
      <c r="H3054" t="s">
        <v>136</v>
      </c>
      <c r="I3054" t="s">
        <v>573</v>
      </c>
      <c r="J3054" t="str">
        <f t="shared" si="149"/>
        <v>Scope 2ElectricityTongakWh</v>
      </c>
      <c r="L3054" s="139">
        <v>0.53269841597072798</v>
      </c>
      <c r="M3054" t="s">
        <v>1518</v>
      </c>
      <c r="N3054" t="s">
        <v>1517</v>
      </c>
      <c r="O3054">
        <v>2020</v>
      </c>
    </row>
    <row r="3055" spans="1:15" hidden="1">
      <c r="A3055" t="s">
        <v>496</v>
      </c>
      <c r="B3055" t="s">
        <v>192</v>
      </c>
      <c r="D3055" t="s">
        <v>405</v>
      </c>
      <c r="H3055" t="s">
        <v>136</v>
      </c>
      <c r="I3055" t="s">
        <v>573</v>
      </c>
      <c r="J3055" t="str">
        <f t="shared" si="149"/>
        <v>Scope 2ElectricityTrinidad and TobagokWh</v>
      </c>
      <c r="L3055" s="139">
        <v>0.36974755991694974</v>
      </c>
      <c r="M3055" t="s">
        <v>1518</v>
      </c>
      <c r="N3055" t="s">
        <v>1517</v>
      </c>
      <c r="O3055">
        <v>2020</v>
      </c>
    </row>
    <row r="3056" spans="1:15" hidden="1">
      <c r="A3056" t="s">
        <v>496</v>
      </c>
      <c r="B3056" t="s">
        <v>192</v>
      </c>
      <c r="D3056" t="s">
        <v>406</v>
      </c>
      <c r="H3056" t="s">
        <v>136</v>
      </c>
      <c r="I3056" t="s">
        <v>573</v>
      </c>
      <c r="J3056" t="str">
        <f t="shared" si="149"/>
        <v>Scope 2ElectricityTunisiakWh</v>
      </c>
      <c r="L3056" s="139">
        <v>0.34780278400693937</v>
      </c>
      <c r="M3056" t="s">
        <v>1518</v>
      </c>
      <c r="N3056" t="s">
        <v>1517</v>
      </c>
      <c r="O3056">
        <v>2020</v>
      </c>
    </row>
    <row r="3057" spans="1:15" hidden="1">
      <c r="A3057" t="s">
        <v>496</v>
      </c>
      <c r="B3057" t="s">
        <v>192</v>
      </c>
      <c r="D3057" t="s">
        <v>407</v>
      </c>
      <c r="H3057" t="s">
        <v>136</v>
      </c>
      <c r="I3057" t="s">
        <v>573</v>
      </c>
      <c r="J3057" t="str">
        <f t="shared" si="149"/>
        <v>Scope 2ElectricityTurkeykWh</v>
      </c>
      <c r="L3057" s="139">
        <v>0.30880892108595198</v>
      </c>
      <c r="M3057" t="s">
        <v>1518</v>
      </c>
      <c r="N3057" t="s">
        <v>1517</v>
      </c>
      <c r="O3057">
        <v>2020</v>
      </c>
    </row>
    <row r="3058" spans="1:15" hidden="1">
      <c r="A3058" t="s">
        <v>496</v>
      </c>
      <c r="B3058" t="s">
        <v>192</v>
      </c>
      <c r="D3058" t="s">
        <v>408</v>
      </c>
      <c r="H3058" t="s">
        <v>136</v>
      </c>
      <c r="I3058" t="s">
        <v>573</v>
      </c>
      <c r="J3058" t="str">
        <f t="shared" si="149"/>
        <v>Scope 2ElectricityTurkmenistankWh</v>
      </c>
      <c r="L3058" s="139">
        <v>0.67562672425161518</v>
      </c>
      <c r="M3058" t="s">
        <v>1518</v>
      </c>
      <c r="N3058" t="s">
        <v>1517</v>
      </c>
      <c r="O3058">
        <v>2020</v>
      </c>
    </row>
    <row r="3059" spans="1:15" hidden="1">
      <c r="A3059" t="s">
        <v>496</v>
      </c>
      <c r="B3059" t="s">
        <v>192</v>
      </c>
      <c r="D3059" t="s">
        <v>450</v>
      </c>
      <c r="H3059" t="s">
        <v>136</v>
      </c>
      <c r="I3059" t="s">
        <v>573</v>
      </c>
      <c r="J3059" t="str">
        <f t="shared" si="149"/>
        <v>Scope 2ElectricityTurks and Caicos IslandskWh</v>
      </c>
      <c r="L3059" s="139">
        <v>0.45059347279180745</v>
      </c>
      <c r="M3059" t="s">
        <v>1518</v>
      </c>
      <c r="N3059" t="s">
        <v>1517</v>
      </c>
      <c r="O3059">
        <v>2020</v>
      </c>
    </row>
    <row r="3060" spans="1:15" hidden="1">
      <c r="A3060" t="s">
        <v>496</v>
      </c>
      <c r="B3060" t="s">
        <v>192</v>
      </c>
      <c r="D3060" t="s">
        <v>409</v>
      </c>
      <c r="H3060" t="s">
        <v>136</v>
      </c>
      <c r="I3060" t="s">
        <v>573</v>
      </c>
      <c r="J3060" t="str">
        <f t="shared" si="149"/>
        <v>Scope 2ElectricityTuvalukWh</v>
      </c>
      <c r="L3060" s="139">
        <v>0.49651779142534491</v>
      </c>
      <c r="M3060" t="s">
        <v>1518</v>
      </c>
      <c r="N3060" t="s">
        <v>1517</v>
      </c>
      <c r="O3060">
        <v>2020</v>
      </c>
    </row>
    <row r="3061" spans="1:15" hidden="1">
      <c r="A3061" t="s">
        <v>496</v>
      </c>
      <c r="B3061" t="s">
        <v>192</v>
      </c>
      <c r="D3061" t="s">
        <v>410</v>
      </c>
      <c r="H3061" t="s">
        <v>136</v>
      </c>
      <c r="I3061" t="s">
        <v>573</v>
      </c>
      <c r="J3061" t="str">
        <f t="shared" si="149"/>
        <v>Scope 2ElectricityUgandakWh</v>
      </c>
      <c r="L3061" s="139">
        <v>0.11585259002861456</v>
      </c>
      <c r="M3061" t="s">
        <v>1518</v>
      </c>
      <c r="N3061" t="s">
        <v>1517</v>
      </c>
      <c r="O3061">
        <v>2020</v>
      </c>
    </row>
    <row r="3062" spans="1:15" hidden="1">
      <c r="A3062" t="s">
        <v>496</v>
      </c>
      <c r="B3062" t="s">
        <v>192</v>
      </c>
      <c r="D3062" t="s">
        <v>411</v>
      </c>
      <c r="H3062" t="s">
        <v>136</v>
      </c>
      <c r="I3062" t="s">
        <v>573</v>
      </c>
      <c r="J3062" t="str">
        <f t="shared" si="149"/>
        <v>Scope 2ElectricityUkrainekWh</v>
      </c>
      <c r="L3062" s="139">
        <v>0.43467951906483526</v>
      </c>
      <c r="M3062" t="s">
        <v>1518</v>
      </c>
      <c r="N3062" t="s">
        <v>1517</v>
      </c>
      <c r="O3062">
        <v>2020</v>
      </c>
    </row>
    <row r="3063" spans="1:15" hidden="1">
      <c r="A3063" t="s">
        <v>496</v>
      </c>
      <c r="B3063" t="s">
        <v>192</v>
      </c>
      <c r="D3063" t="s">
        <v>412</v>
      </c>
      <c r="H3063" t="s">
        <v>136</v>
      </c>
      <c r="I3063" t="s">
        <v>573</v>
      </c>
      <c r="J3063" t="str">
        <f t="shared" si="149"/>
        <v>Scope 2ElectricityUnited Arab EmirateskWh</v>
      </c>
      <c r="L3063" s="139">
        <v>0.3104005431343253</v>
      </c>
      <c r="M3063" t="s">
        <v>1518</v>
      </c>
      <c r="N3063" t="s">
        <v>1517</v>
      </c>
      <c r="O3063">
        <v>2020</v>
      </c>
    </row>
    <row r="3064" spans="1:15" hidden="1">
      <c r="A3064" t="s">
        <v>496</v>
      </c>
      <c r="B3064" t="s">
        <v>192</v>
      </c>
      <c r="D3064" t="s">
        <v>413</v>
      </c>
      <c r="H3064" t="s">
        <v>136</v>
      </c>
      <c r="I3064" t="s">
        <v>573</v>
      </c>
      <c r="J3064" t="str">
        <f t="shared" si="149"/>
        <v>Scope 2ElectricityUnited Kingdom of Great Britain and Northern IrelandkWh</v>
      </c>
      <c r="L3064" s="139">
        <v>0.21856929902663236</v>
      </c>
      <c r="M3064" t="s">
        <v>1518</v>
      </c>
      <c r="N3064" t="s">
        <v>1517</v>
      </c>
      <c r="O3064">
        <v>2020</v>
      </c>
    </row>
    <row r="3065" spans="1:15" hidden="1">
      <c r="A3065" t="s">
        <v>496</v>
      </c>
      <c r="B3065" t="s">
        <v>192</v>
      </c>
      <c r="D3065" t="s">
        <v>414</v>
      </c>
      <c r="H3065" t="s">
        <v>136</v>
      </c>
      <c r="I3065" t="s">
        <v>573</v>
      </c>
      <c r="J3065" t="str">
        <f t="shared" si="149"/>
        <v>Scope 2ElectricityUnited States of AmericakWh</v>
      </c>
      <c r="L3065" s="139">
        <v>0.24591061682998977</v>
      </c>
      <c r="M3065" t="s">
        <v>1518</v>
      </c>
      <c r="N3065" t="s">
        <v>1517</v>
      </c>
      <c r="O3065">
        <v>2020</v>
      </c>
    </row>
    <row r="3066" spans="1:15" hidden="1">
      <c r="A3066" t="s">
        <v>496</v>
      </c>
      <c r="B3066" t="s">
        <v>192</v>
      </c>
      <c r="D3066" t="s">
        <v>415</v>
      </c>
      <c r="H3066" t="s">
        <v>136</v>
      </c>
      <c r="I3066" t="s">
        <v>573</v>
      </c>
      <c r="J3066" t="str">
        <f t="shared" si="149"/>
        <v>Scope 2ElectricityUruguaykWh</v>
      </c>
      <c r="L3066" s="139">
        <v>6.4828543846259704E-2</v>
      </c>
      <c r="M3066" t="s">
        <v>1518</v>
      </c>
      <c r="N3066" t="s">
        <v>1517</v>
      </c>
      <c r="O3066">
        <v>2020</v>
      </c>
    </row>
    <row r="3067" spans="1:15" hidden="1">
      <c r="A3067" t="s">
        <v>496</v>
      </c>
      <c r="B3067" t="s">
        <v>192</v>
      </c>
      <c r="D3067" t="s">
        <v>416</v>
      </c>
      <c r="H3067" t="s">
        <v>136</v>
      </c>
      <c r="I3067" t="s">
        <v>573</v>
      </c>
      <c r="J3067" t="str">
        <f t="shared" si="149"/>
        <v>Scope 2ElectricityUzbekistankWh</v>
      </c>
      <c r="L3067" s="139">
        <v>0.46737279085958722</v>
      </c>
      <c r="M3067" t="s">
        <v>1518</v>
      </c>
      <c r="N3067" t="s">
        <v>1517</v>
      </c>
      <c r="O3067">
        <v>2020</v>
      </c>
    </row>
    <row r="3068" spans="1:15" hidden="1">
      <c r="A3068" t="s">
        <v>496</v>
      </c>
      <c r="B3068" t="s">
        <v>192</v>
      </c>
      <c r="D3068" t="s">
        <v>417</v>
      </c>
      <c r="H3068" t="s">
        <v>136</v>
      </c>
      <c r="I3068" t="s">
        <v>573</v>
      </c>
      <c r="J3068" t="str">
        <f t="shared" si="149"/>
        <v>Scope 2ElectricityVanuatukWh</v>
      </c>
      <c r="L3068" s="139">
        <v>0.50418072672613845</v>
      </c>
      <c r="M3068" t="s">
        <v>1518</v>
      </c>
      <c r="N3068" t="s">
        <v>1517</v>
      </c>
      <c r="O3068">
        <v>2020</v>
      </c>
    </row>
    <row r="3069" spans="1:15" hidden="1">
      <c r="A3069" t="s">
        <v>496</v>
      </c>
      <c r="B3069" t="s">
        <v>192</v>
      </c>
      <c r="D3069" t="s">
        <v>418</v>
      </c>
      <c r="H3069" t="s">
        <v>136</v>
      </c>
      <c r="I3069" t="s">
        <v>573</v>
      </c>
      <c r="J3069" t="str">
        <f t="shared" si="149"/>
        <v>Scope 2ElectricityVenezuela (Bolivarian Republic of)kWh</v>
      </c>
      <c r="L3069" s="139">
        <v>0.36775218932752191</v>
      </c>
      <c r="M3069" t="s">
        <v>1518</v>
      </c>
      <c r="N3069" t="s">
        <v>1517</v>
      </c>
      <c r="O3069">
        <v>2020</v>
      </c>
    </row>
    <row r="3070" spans="1:15" hidden="1">
      <c r="A3070" t="s">
        <v>496</v>
      </c>
      <c r="B3070" t="s">
        <v>192</v>
      </c>
      <c r="D3070" t="s">
        <v>419</v>
      </c>
      <c r="H3070" t="s">
        <v>136</v>
      </c>
      <c r="I3070" t="s">
        <v>573</v>
      </c>
      <c r="J3070" t="str">
        <f t="shared" si="149"/>
        <v>Scope 2ElectricityViet NamkWh</v>
      </c>
      <c r="L3070" s="139">
        <v>0.38080799846500124</v>
      </c>
      <c r="M3070" t="s">
        <v>1518</v>
      </c>
      <c r="N3070" t="s">
        <v>1517</v>
      </c>
      <c r="O3070">
        <v>2020</v>
      </c>
    </row>
    <row r="3071" spans="1:15" hidden="1">
      <c r="A3071" t="s">
        <v>496</v>
      </c>
      <c r="B3071" t="s">
        <v>192</v>
      </c>
      <c r="D3071" t="s">
        <v>451</v>
      </c>
      <c r="H3071" t="s">
        <v>136</v>
      </c>
      <c r="I3071" t="s">
        <v>573</v>
      </c>
      <c r="J3071" t="str">
        <f t="shared" si="149"/>
        <v>Scope 2ElectricityUnited States Virgin IslandskWh</v>
      </c>
      <c r="L3071" s="139">
        <v>0.3730149257810399</v>
      </c>
      <c r="M3071" t="s">
        <v>1518</v>
      </c>
      <c r="N3071" t="s">
        <v>1517</v>
      </c>
      <c r="O3071">
        <v>2020</v>
      </c>
    </row>
    <row r="3072" spans="1:15" hidden="1">
      <c r="A3072" t="s">
        <v>496</v>
      </c>
      <c r="B3072" t="s">
        <v>192</v>
      </c>
      <c r="D3072" t="s">
        <v>420</v>
      </c>
      <c r="H3072" t="s">
        <v>136</v>
      </c>
      <c r="I3072" t="s">
        <v>573</v>
      </c>
      <c r="J3072" t="str">
        <f t="shared" si="149"/>
        <v>Scope 2ElectricityYemenkWh</v>
      </c>
      <c r="L3072" s="139">
        <v>0.61456213289092454</v>
      </c>
      <c r="M3072" t="s">
        <v>1518</v>
      </c>
      <c r="N3072" t="s">
        <v>1517</v>
      </c>
      <c r="O3072">
        <v>2020</v>
      </c>
    </row>
    <row r="3073" spans="1:15" hidden="1">
      <c r="A3073" t="s">
        <v>496</v>
      </c>
      <c r="B3073" t="s">
        <v>192</v>
      </c>
      <c r="D3073" t="s">
        <v>421</v>
      </c>
      <c r="H3073" t="s">
        <v>136</v>
      </c>
      <c r="I3073" t="s">
        <v>573</v>
      </c>
      <c r="J3073" t="str">
        <f t="shared" si="149"/>
        <v>Scope 2ElectricityZambiakWh</v>
      </c>
      <c r="L3073" s="139">
        <v>0.19699130651213528</v>
      </c>
      <c r="M3073" t="s">
        <v>1518</v>
      </c>
      <c r="N3073" t="s">
        <v>1517</v>
      </c>
      <c r="O3073">
        <v>2020</v>
      </c>
    </row>
    <row r="3074" spans="1:15" hidden="1">
      <c r="A3074" t="s">
        <v>496</v>
      </c>
      <c r="B3074" t="s">
        <v>192</v>
      </c>
      <c r="D3074" t="s">
        <v>422</v>
      </c>
      <c r="H3074" t="s">
        <v>136</v>
      </c>
      <c r="I3074" t="s">
        <v>573</v>
      </c>
      <c r="J3074" t="str">
        <f t="shared" si="149"/>
        <v>Scope 2ElectricityZimbabwekWh</v>
      </c>
      <c r="L3074" s="139">
        <v>0.88025359635548084</v>
      </c>
      <c r="M3074" t="s">
        <v>1518</v>
      </c>
      <c r="N3074" t="s">
        <v>1517</v>
      </c>
      <c r="O3074">
        <v>2020</v>
      </c>
    </row>
    <row r="3075" spans="1:15" hidden="1">
      <c r="A3075" t="s">
        <v>496</v>
      </c>
      <c r="B3075" t="s">
        <v>192</v>
      </c>
      <c r="D3075" t="s">
        <v>421</v>
      </c>
      <c r="H3075" t="s">
        <v>136</v>
      </c>
      <c r="I3075" t="s">
        <v>573</v>
      </c>
      <c r="J3075" t="str">
        <f t="shared" si="149"/>
        <v>Scope 2ElectricityZambiakWh</v>
      </c>
      <c r="L3075" s="139">
        <v>0.19699130651213528</v>
      </c>
      <c r="M3075" t="s">
        <v>1518</v>
      </c>
      <c r="N3075" t="s">
        <v>1517</v>
      </c>
      <c r="O3075">
        <v>2020</v>
      </c>
    </row>
    <row r="3076" spans="1:15" hidden="1">
      <c r="A3076" t="s">
        <v>496</v>
      </c>
      <c r="B3076" t="s">
        <v>192</v>
      </c>
      <c r="D3076" t="s">
        <v>422</v>
      </c>
      <c r="H3076" t="s">
        <v>136</v>
      </c>
      <c r="I3076" t="s">
        <v>573</v>
      </c>
      <c r="J3076" t="str">
        <f t="shared" si="149"/>
        <v>Scope 2ElectricityZimbabwekWh</v>
      </c>
      <c r="L3076" s="139">
        <v>0.88025359635548084</v>
      </c>
      <c r="M3076" t="s">
        <v>1518</v>
      </c>
      <c r="N3076" t="s">
        <v>1517</v>
      </c>
      <c r="O3076">
        <v>2020</v>
      </c>
    </row>
    <row r="3077" spans="1:15" hidden="1"/>
    <row r="3078" spans="1:15" hidden="1"/>
    <row r="3079" spans="1:15" hidden="1"/>
    <row r="3080" spans="1:15" hidden="1"/>
    <row r="3081" spans="1:15" hidden="1"/>
    <row r="3082" spans="1:15" hidden="1"/>
    <row r="3083" spans="1:15" hidden="1"/>
    <row r="3084" spans="1:15" hidden="1"/>
    <row r="3085" spans="1:15" hidden="1"/>
    <row r="3086" spans="1:15" hidden="1"/>
    <row r="3087" spans="1:15" hidden="1"/>
    <row r="3088" spans="1:15" hidden="1"/>
    <row r="3089" hidden="1"/>
    <row r="3090" hidden="1"/>
    <row r="3091" hidden="1"/>
  </sheetData>
  <sheetProtection selectLockedCells="1"/>
  <autoFilter ref="A1:L3091" xr:uid="{D67C6B8B-4ECD-A34A-994F-5B4C42D71F06}">
    <filterColumn colId="1">
      <filters>
        <filter val="Freighting goods"/>
      </filters>
    </filterColumn>
    <filterColumn colId="6">
      <filters>
        <filter val="tonne.km"/>
      </filters>
    </filterColumn>
  </autoFilter>
  <conditionalFormatting sqref="L84 L250:L251 L330:L331 L340:L343 L416:L417 L430:L431 L444:L445 L458:L459 L591:L592 L1510:L2011 L2024:L2027 L2040:L2043 L2056:L2059 L2072:L2075 L2081:L2082 L2088:L2089 L2095:L2096 L2102:L2103 L2191:L2196 L2212:L2217 L2233:L2238 L2254:L2259 L2262 L2274 L2286 L2298 L2310 L2322 L2334 L2346 L2358 L2370 L2382 L2394 L2406 L2418 L2430 L2442">
    <cfRule type="expression" dxfId="8" priority="20">
      <formula>IF(L84="",TRUE,FALSE)</formula>
    </cfRule>
  </conditionalFormatting>
  <conditionalFormatting sqref="L124">
    <cfRule type="expression" dxfId="7" priority="4">
      <formula>IF(L124="",TRUE,FALSE)</formula>
    </cfRule>
  </conditionalFormatting>
  <conditionalFormatting sqref="L611:L1344">
    <cfRule type="expression" dxfId="6" priority="3">
      <formula>IF(L611="",TRUE,FALSE)</formula>
    </cfRule>
  </conditionalFormatting>
  <conditionalFormatting sqref="L1354:L1365">
    <cfRule type="expression" dxfId="5" priority="11">
      <formula>IF(L1354="",TRUE,FALSE)</formula>
    </cfRule>
  </conditionalFormatting>
  <conditionalFormatting sqref="L1375:L1386">
    <cfRule type="expression" dxfId="4" priority="10">
      <formula>IF(L1375="",TRUE,FALSE)</formula>
    </cfRule>
  </conditionalFormatting>
  <conditionalFormatting sqref="L1396:L1424 L1426:L1436">
    <cfRule type="expression" dxfId="3" priority="8">
      <formula>IF(L1396="",TRUE,FALSE)</formula>
    </cfRule>
  </conditionalFormatting>
  <conditionalFormatting sqref="L1438:L1448 L1450:L1460 L1462:L1472 L1474:L1484 L1486:L1496 L1498:L1508">
    <cfRule type="expression" dxfId="2" priority="7">
      <formula>IF(L1438="",TRUE,FALSE)</formula>
    </cfRule>
  </conditionalFormatting>
  <conditionalFormatting sqref="L2514 L2517:L2518 L2520 L2523:L2530 L2532 L2535:L2536 L2538 L2540:L2542 L2544 L2547:L2548 L2550:L2551 L2553:L2554 L2556:L2557 L2559:L2560 L2562:L2563 L2565:L2566 L2568:L2569 L2572:L2575 L2577:L2578 L2580:L2581 L2583:L2587 L2592:L2593 L2596 L2598 L2602 L2604:L2605 L2608 L2616:L2617 L2622:L2623 L2628:L2629 L2634 L2640 L2642 L2644 L2648 L2652 L2656 L2658 L2712 L2717 L2722">
    <cfRule type="expression" dxfId="1" priority="2">
      <formula>IF(L2514="",TRUE,FALSE)</formula>
    </cfRule>
  </conditionalFormatting>
  <conditionalFormatting sqref="L2786 L2788">
    <cfRule type="expression" dxfId="0" priority="1">
      <formula>IF(L2786="",TRUE,FALSE)</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0E217A-FDF6-E040-A64E-0D2679C8639A}">
  <sheetPr codeName="Sheet5">
    <tabColor theme="0"/>
  </sheetPr>
  <dimension ref="A1:M199"/>
  <sheetViews>
    <sheetView tabSelected="1" topLeftCell="A9" zoomScale="57" workbookViewId="0">
      <selection activeCell="I7" sqref="I7"/>
    </sheetView>
  </sheetViews>
  <sheetFormatPr baseColWidth="10" defaultColWidth="10.83203125" defaultRowHeight="16"/>
  <cols>
    <col min="1" max="1" width="2.5" style="99" customWidth="1"/>
    <col min="2" max="2" width="14.33203125" style="7" customWidth="1"/>
    <col min="3" max="3" width="20.1640625" style="7" bestFit="1" customWidth="1"/>
    <col min="4" max="4" width="22" style="7" customWidth="1"/>
    <col min="5" max="5" width="22.6640625" style="7" customWidth="1"/>
    <col min="6" max="6" width="8.83203125" style="7" customWidth="1"/>
    <col min="7" max="8" width="14" style="7" customWidth="1"/>
    <col min="9" max="9" width="19.1640625" style="19" customWidth="1"/>
    <col min="10" max="10" width="14.83203125" style="8" customWidth="1"/>
    <col min="11" max="12" width="7.1640625" style="121" customWidth="1"/>
    <col min="13" max="13" width="9.5" style="135" customWidth="1"/>
    <col min="14" max="14" width="10.83203125" style="7" customWidth="1"/>
    <col min="15" max="16384" width="10.83203125" style="7"/>
  </cols>
  <sheetData>
    <row r="1" spans="1:13" s="3" customFormat="1" ht="15">
      <c r="A1" s="67"/>
      <c r="E1" s="4"/>
      <c r="I1" s="18"/>
      <c r="J1" s="5"/>
      <c r="K1" s="118"/>
      <c r="L1" s="118"/>
      <c r="M1" s="130"/>
    </row>
    <row r="2" spans="1:13" s="6" customFormat="1" ht="16" customHeight="1">
      <c r="A2" s="68"/>
      <c r="B2" s="171" t="s">
        <v>134</v>
      </c>
      <c r="C2" s="171"/>
      <c r="D2" s="171"/>
      <c r="E2" s="171"/>
      <c r="F2" s="171"/>
      <c r="G2" s="171"/>
      <c r="H2" s="171"/>
      <c r="I2" s="171"/>
      <c r="J2" s="171"/>
      <c r="K2" s="171"/>
      <c r="L2" s="171"/>
      <c r="M2" s="171"/>
    </row>
    <row r="3" spans="1:13" s="6" customFormat="1">
      <c r="A3" s="68"/>
      <c r="B3" s="178" t="s">
        <v>542</v>
      </c>
      <c r="C3" s="178"/>
      <c r="D3" s="178"/>
      <c r="E3" s="178"/>
      <c r="F3" s="178"/>
      <c r="G3" s="178"/>
      <c r="H3" s="178"/>
      <c r="I3" s="178"/>
      <c r="J3" s="178"/>
    </row>
    <row r="4" spans="1:13" s="102" customFormat="1" ht="60" customHeight="1">
      <c r="A4" s="101"/>
      <c r="B4" s="174" t="s">
        <v>1527</v>
      </c>
      <c r="C4" s="174"/>
      <c r="D4" s="174"/>
      <c r="E4" s="174"/>
      <c r="F4" s="174"/>
      <c r="G4" s="174"/>
      <c r="H4" s="174"/>
      <c r="I4" s="174"/>
      <c r="J4" s="174"/>
    </row>
    <row r="5" spans="1:13" s="6" customFormat="1" ht="33" customHeight="1">
      <c r="A5" s="68"/>
      <c r="B5" s="173" t="s">
        <v>1526</v>
      </c>
      <c r="C5" s="173"/>
      <c r="D5" s="173"/>
      <c r="E5" s="173"/>
      <c r="F5" s="173"/>
      <c r="G5" s="173"/>
      <c r="H5" s="173"/>
      <c r="I5" s="173"/>
      <c r="J5" s="173"/>
      <c r="K5" s="119"/>
      <c r="L5" s="119"/>
      <c r="M5" s="131"/>
    </row>
    <row r="6" spans="1:13" s="52" customFormat="1" ht="25" customHeight="1">
      <c r="A6" s="100"/>
      <c r="B6" s="2" t="s">
        <v>1305</v>
      </c>
      <c r="C6" s="2" t="s">
        <v>1306</v>
      </c>
      <c r="D6" s="2" t="s">
        <v>1307</v>
      </c>
      <c r="E6" s="2" t="s">
        <v>7</v>
      </c>
      <c r="F6" s="2" t="s">
        <v>8</v>
      </c>
      <c r="G6" s="2" t="s">
        <v>1524</v>
      </c>
      <c r="H6" s="2" t="s">
        <v>1525</v>
      </c>
      <c r="I6" s="2" t="s">
        <v>143</v>
      </c>
      <c r="J6" s="2" t="s">
        <v>573</v>
      </c>
      <c r="K6" s="100"/>
      <c r="L6" s="100"/>
      <c r="M6" s="132"/>
    </row>
    <row r="7" spans="1:13" s="49" customFormat="1" ht="23" customHeight="1">
      <c r="A7" s="70" t="s">
        <v>495</v>
      </c>
      <c r="B7" s="29" t="s">
        <v>505</v>
      </c>
      <c r="C7" s="29" t="s">
        <v>1364</v>
      </c>
      <c r="D7" s="29" t="s">
        <v>216</v>
      </c>
      <c r="E7" s="29" t="s">
        <v>1354</v>
      </c>
      <c r="F7" s="29" t="s">
        <v>473</v>
      </c>
      <c r="G7" s="129">
        <f>VLOOKUP(K7,DB!J:L,3,FALSE)</f>
        <v>2.2410000000000003E-2</v>
      </c>
      <c r="H7" s="129">
        <f>VLOOKUP(L7,DB!J:L,3,FALSE)/$C$84*'Electricity, heat, cooling, T&amp;D'!$E$6</f>
        <v>0</v>
      </c>
      <c r="I7" s="57"/>
      <c r="J7" s="32">
        <f t="shared" ref="J7:J38" si="0">(G7+H7)*I7</f>
        <v>0</v>
      </c>
      <c r="K7" s="70" t="str">
        <f t="shared" ref="K7:K19" si="1">CONCATENATE(A7,B7,C7,D7,E7,F7)</f>
        <v>Scope 1Passenger vehiclesCars (by size)Small carPlug-in Hybrid Electric Vehiclekm</v>
      </c>
      <c r="L7" s="70" t="str">
        <f t="shared" ref="L7:L19" si="2">CONCATENATE("Scope 2UK electricity for Evs",C7,D7,E7,F7)</f>
        <v>Scope 2UK electricity for EvsCars (by size)Small carPlug-in Hybrid Electric Vehiclekm</v>
      </c>
      <c r="M7" s="133"/>
    </row>
    <row r="8" spans="1:13" s="49" customFormat="1" ht="23" customHeight="1">
      <c r="A8" s="70" t="s">
        <v>495</v>
      </c>
      <c r="B8" s="29" t="s">
        <v>505</v>
      </c>
      <c r="C8" s="29" t="s">
        <v>1364</v>
      </c>
      <c r="D8" s="29" t="s">
        <v>216</v>
      </c>
      <c r="E8" s="29" t="s">
        <v>1355</v>
      </c>
      <c r="F8" s="29" t="s">
        <v>473</v>
      </c>
      <c r="G8" s="129">
        <f>VLOOKUP(K8,DB!J:L,3,FALSE)</f>
        <v>0</v>
      </c>
      <c r="H8" s="129">
        <f>VLOOKUP(L8,DB!J:L,3,FALSE)/$C$84*'Electricity, heat, cooling, T&amp;D'!$E$6</f>
        <v>0</v>
      </c>
      <c r="I8" s="57"/>
      <c r="J8" s="32">
        <f t="shared" si="0"/>
        <v>0</v>
      </c>
      <c r="K8" s="70" t="str">
        <f t="shared" si="1"/>
        <v>Scope 1Passenger vehiclesCars (by size)Small carBattery Electric Vehiclekm</v>
      </c>
      <c r="L8" s="70" t="str">
        <f t="shared" si="2"/>
        <v>Scope 2UK electricity for EvsCars (by size)Small carBattery Electric Vehiclekm</v>
      </c>
      <c r="M8" s="133"/>
    </row>
    <row r="9" spans="1:13" s="49" customFormat="1" ht="23" customHeight="1">
      <c r="A9" s="70" t="s">
        <v>495</v>
      </c>
      <c r="B9" s="29" t="s">
        <v>505</v>
      </c>
      <c r="C9" s="29" t="s">
        <v>1364</v>
      </c>
      <c r="D9" s="29" t="s">
        <v>137</v>
      </c>
      <c r="E9" s="29" t="s">
        <v>1354</v>
      </c>
      <c r="F9" s="29" t="s">
        <v>473</v>
      </c>
      <c r="G9" s="129">
        <f>VLOOKUP(K9,DB!J:L,3,FALSE)</f>
        <v>6.9440000000000002E-2</v>
      </c>
      <c r="H9" s="129">
        <f>VLOOKUP(L9,DB!J:L,3,FALSE)/$C$84*'Electricity, heat, cooling, T&amp;D'!$E$6</f>
        <v>0</v>
      </c>
      <c r="I9" s="57"/>
      <c r="J9" s="32">
        <f t="shared" si="0"/>
        <v>0</v>
      </c>
      <c r="K9" s="70" t="str">
        <f t="shared" si="1"/>
        <v>Scope 1Passenger vehiclesCars (by size)Medium carPlug-in Hybrid Electric Vehiclekm</v>
      </c>
      <c r="L9" s="70" t="str">
        <f t="shared" si="2"/>
        <v>Scope 2UK electricity for EvsCars (by size)Medium carPlug-in Hybrid Electric Vehiclekm</v>
      </c>
      <c r="M9" s="133"/>
    </row>
    <row r="10" spans="1:13" s="49" customFormat="1" ht="23" customHeight="1">
      <c r="A10" s="70" t="s">
        <v>495</v>
      </c>
      <c r="B10" s="29" t="s">
        <v>505</v>
      </c>
      <c r="C10" s="29" t="s">
        <v>1364</v>
      </c>
      <c r="D10" s="29" t="s">
        <v>137</v>
      </c>
      <c r="E10" s="29" t="s">
        <v>1355</v>
      </c>
      <c r="F10" s="29" t="s">
        <v>473</v>
      </c>
      <c r="G10" s="129">
        <f>VLOOKUP(K10,DB!J:L,3,FALSE)</f>
        <v>0</v>
      </c>
      <c r="H10" s="129">
        <f>VLOOKUP(L10,DB!J:L,3,FALSE)/$C$84*'Electricity, heat, cooling, T&amp;D'!$E$6</f>
        <v>0</v>
      </c>
      <c r="I10" s="57"/>
      <c r="J10" s="32">
        <f t="shared" si="0"/>
        <v>0</v>
      </c>
      <c r="K10" s="70" t="str">
        <f t="shared" si="1"/>
        <v>Scope 1Passenger vehiclesCars (by size)Medium carBattery Electric Vehiclekm</v>
      </c>
      <c r="L10" s="70" t="str">
        <f t="shared" si="2"/>
        <v>Scope 2UK electricity for EvsCars (by size)Medium carBattery Electric Vehiclekm</v>
      </c>
      <c r="M10" s="133"/>
    </row>
    <row r="11" spans="1:13" s="49" customFormat="1" ht="23" customHeight="1">
      <c r="A11" s="70" t="s">
        <v>495</v>
      </c>
      <c r="B11" s="29" t="s">
        <v>505</v>
      </c>
      <c r="C11" s="29" t="s">
        <v>1364</v>
      </c>
      <c r="D11" s="29" t="s">
        <v>217</v>
      </c>
      <c r="E11" s="29" t="s">
        <v>1354</v>
      </c>
      <c r="F11" s="29" t="s">
        <v>473</v>
      </c>
      <c r="G11" s="129">
        <f>VLOOKUP(K11,DB!J:L,3,FALSE)</f>
        <v>7.6740000000000003E-2</v>
      </c>
      <c r="H11" s="129">
        <f>VLOOKUP(L11,DB!J:L,3,FALSE)/$C$84*'Electricity, heat, cooling, T&amp;D'!$E$6</f>
        <v>0</v>
      </c>
      <c r="I11" s="57"/>
      <c r="J11" s="32">
        <f t="shared" si="0"/>
        <v>0</v>
      </c>
      <c r="K11" s="70" t="str">
        <f t="shared" si="1"/>
        <v>Scope 1Passenger vehiclesCars (by size)Large carPlug-in Hybrid Electric Vehiclekm</v>
      </c>
      <c r="L11" s="70" t="str">
        <f t="shared" si="2"/>
        <v>Scope 2UK electricity for EvsCars (by size)Large carPlug-in Hybrid Electric Vehiclekm</v>
      </c>
      <c r="M11" s="133"/>
    </row>
    <row r="12" spans="1:13" s="49" customFormat="1" ht="23" customHeight="1">
      <c r="A12" s="70" t="s">
        <v>495</v>
      </c>
      <c r="B12" s="29" t="s">
        <v>505</v>
      </c>
      <c r="C12" s="29" t="s">
        <v>1364</v>
      </c>
      <c r="D12" s="29" t="s">
        <v>217</v>
      </c>
      <c r="E12" s="29" t="s">
        <v>1355</v>
      </c>
      <c r="F12" s="29" t="s">
        <v>473</v>
      </c>
      <c r="G12" s="129">
        <f>VLOOKUP(K12,DB!J:L,3,FALSE)</f>
        <v>0</v>
      </c>
      <c r="H12" s="129">
        <f>VLOOKUP(L12,DB!J:L,3,FALSE)/$C$84*'Electricity, heat, cooling, T&amp;D'!$E$6</f>
        <v>0</v>
      </c>
      <c r="I12" s="57"/>
      <c r="J12" s="32">
        <f t="shared" si="0"/>
        <v>0</v>
      </c>
      <c r="K12" s="70" t="str">
        <f t="shared" si="1"/>
        <v>Scope 1Passenger vehiclesCars (by size)Large carBattery Electric Vehiclekm</v>
      </c>
      <c r="L12" s="70" t="str">
        <f t="shared" si="2"/>
        <v>Scope 2UK electricity for EvsCars (by size)Large carBattery Electric Vehiclekm</v>
      </c>
      <c r="M12" s="133"/>
    </row>
    <row r="13" spans="1:13" s="49" customFormat="1" ht="23" customHeight="1">
      <c r="A13" s="70" t="s">
        <v>495</v>
      </c>
      <c r="B13" s="29" t="s">
        <v>505</v>
      </c>
      <c r="C13" s="29" t="s">
        <v>1364</v>
      </c>
      <c r="D13" s="29" t="s">
        <v>218</v>
      </c>
      <c r="E13" s="29" t="s">
        <v>1354</v>
      </c>
      <c r="F13" s="29" t="s">
        <v>473</v>
      </c>
      <c r="G13" s="129">
        <f>VLOOKUP(K13,DB!J:L,3,FALSE)</f>
        <v>7.0999999999999994E-2</v>
      </c>
      <c r="H13" s="129">
        <f>VLOOKUP(L13,DB!J:L,3,FALSE)/$C$84*'Electricity, heat, cooling, T&amp;D'!$E$6</f>
        <v>0</v>
      </c>
      <c r="I13" s="57"/>
      <c r="J13" s="32">
        <f t="shared" si="0"/>
        <v>0</v>
      </c>
      <c r="K13" s="70" t="str">
        <f t="shared" si="1"/>
        <v>Scope 1Passenger vehiclesCars (by size)Average carPlug-in Hybrid Electric Vehiclekm</v>
      </c>
      <c r="L13" s="70" t="str">
        <f t="shared" si="2"/>
        <v>Scope 2UK electricity for EvsCars (by size)Average carPlug-in Hybrid Electric Vehiclekm</v>
      </c>
      <c r="M13" s="133"/>
    </row>
    <row r="14" spans="1:13" s="49" customFormat="1" ht="23" customHeight="1">
      <c r="A14" s="70" t="s">
        <v>495</v>
      </c>
      <c r="B14" s="29" t="s">
        <v>505</v>
      </c>
      <c r="C14" s="29" t="s">
        <v>1364</v>
      </c>
      <c r="D14" s="29" t="s">
        <v>218</v>
      </c>
      <c r="E14" s="29" t="s">
        <v>1355</v>
      </c>
      <c r="F14" s="29" t="s">
        <v>473</v>
      </c>
      <c r="G14" s="129">
        <f>VLOOKUP(K14,DB!J:L,3,FALSE)</f>
        <v>0</v>
      </c>
      <c r="H14" s="129">
        <f>VLOOKUP(L14,DB!J:L,3,FALSE)/$C$84*'Electricity, heat, cooling, T&amp;D'!$E$6</f>
        <v>0</v>
      </c>
      <c r="I14" s="57"/>
      <c r="J14" s="32">
        <f t="shared" si="0"/>
        <v>0</v>
      </c>
      <c r="K14" s="70" t="str">
        <f t="shared" si="1"/>
        <v>Scope 1Passenger vehiclesCars (by size)Average carBattery Electric Vehiclekm</v>
      </c>
      <c r="L14" s="70" t="str">
        <f t="shared" si="2"/>
        <v>Scope 2UK electricity for EvsCars (by size)Average carBattery Electric Vehiclekm</v>
      </c>
      <c r="M14" s="133"/>
    </row>
    <row r="15" spans="1:13" s="49" customFormat="1" ht="24" customHeight="1">
      <c r="A15" s="70" t="s">
        <v>495</v>
      </c>
      <c r="B15" s="29" t="s">
        <v>505</v>
      </c>
      <c r="C15" s="29" t="s">
        <v>1364</v>
      </c>
      <c r="D15" s="29" t="s">
        <v>216</v>
      </c>
      <c r="E15" s="29" t="s">
        <v>142</v>
      </c>
      <c r="F15" s="29" t="s">
        <v>473</v>
      </c>
      <c r="G15" s="129">
        <f>VLOOKUP(K15,DB!J:L,3,FALSE)</f>
        <v>0.13758000000000001</v>
      </c>
      <c r="H15" s="32"/>
      <c r="I15" s="57"/>
      <c r="J15" s="32">
        <f t="shared" si="0"/>
        <v>0</v>
      </c>
      <c r="K15" s="70" t="str">
        <f t="shared" si="1"/>
        <v>Scope 1Passenger vehiclesCars (by size)Small carDieselkm</v>
      </c>
      <c r="L15" s="70" t="str">
        <f t="shared" si="2"/>
        <v>Scope 2UK electricity for EvsCars (by size)Small carDieselkm</v>
      </c>
      <c r="M15" s="133"/>
    </row>
    <row r="16" spans="1:13" s="49" customFormat="1" ht="24" customHeight="1">
      <c r="A16" s="70" t="s">
        <v>495</v>
      </c>
      <c r="B16" s="29" t="s">
        <v>505</v>
      </c>
      <c r="C16" s="29" t="s">
        <v>1364</v>
      </c>
      <c r="D16" s="29" t="s">
        <v>216</v>
      </c>
      <c r="E16" s="29" t="s">
        <v>211</v>
      </c>
      <c r="F16" s="29" t="s">
        <v>473</v>
      </c>
      <c r="G16" s="129">
        <f>VLOOKUP(K16,DB!J:L,3,FALSE)</f>
        <v>0.14946000000000001</v>
      </c>
      <c r="H16" s="129"/>
      <c r="I16" s="57"/>
      <c r="J16" s="32">
        <f t="shared" si="0"/>
        <v>0</v>
      </c>
      <c r="K16" s="70" t="str">
        <f t="shared" si="1"/>
        <v>Scope 1Passenger vehiclesCars (by size)Small carPetrolkm</v>
      </c>
      <c r="L16" s="70" t="str">
        <f t="shared" si="2"/>
        <v>Scope 2UK electricity for EvsCars (by size)Small carPetrolkm</v>
      </c>
      <c r="M16" s="133"/>
    </row>
    <row r="17" spans="1:13" s="49" customFormat="1" ht="24" customHeight="1">
      <c r="A17" s="70" t="s">
        <v>495</v>
      </c>
      <c r="B17" s="29" t="s">
        <v>505</v>
      </c>
      <c r="C17" s="29" t="s">
        <v>1364</v>
      </c>
      <c r="D17" s="29" t="s">
        <v>216</v>
      </c>
      <c r="E17" s="29" t="s">
        <v>219</v>
      </c>
      <c r="F17" s="29" t="s">
        <v>473</v>
      </c>
      <c r="G17" s="129">
        <f>VLOOKUP(K17,DB!J:L,3,FALSE)</f>
        <v>0.10494000000000001</v>
      </c>
      <c r="H17" s="129"/>
      <c r="I17" s="57"/>
      <c r="J17" s="32">
        <f t="shared" si="0"/>
        <v>0</v>
      </c>
      <c r="K17" s="70" t="str">
        <f t="shared" si="1"/>
        <v>Scope 1Passenger vehiclesCars (by size)Small carHybridkm</v>
      </c>
      <c r="L17" s="70" t="str">
        <f t="shared" si="2"/>
        <v>Scope 2UK electricity for EvsCars (by size)Small carHybridkm</v>
      </c>
      <c r="M17" s="133"/>
    </row>
    <row r="18" spans="1:13" s="49" customFormat="1" ht="24" customHeight="1">
      <c r="A18" s="70" t="s">
        <v>495</v>
      </c>
      <c r="B18" s="29" t="s">
        <v>505</v>
      </c>
      <c r="C18" s="29" t="s">
        <v>1364</v>
      </c>
      <c r="D18" s="29" t="s">
        <v>216</v>
      </c>
      <c r="E18" s="29" t="s">
        <v>212</v>
      </c>
      <c r="F18" s="29" t="s">
        <v>473</v>
      </c>
      <c r="G18" s="129">
        <f>VLOOKUP(K18,DB!J:L,3,FALSE)</f>
        <v>0.14549000000000001</v>
      </c>
      <c r="H18" s="129"/>
      <c r="I18" s="57"/>
      <c r="J18" s="32">
        <f t="shared" si="0"/>
        <v>0</v>
      </c>
      <c r="K18" s="70" t="str">
        <f t="shared" si="1"/>
        <v>Scope 1Passenger vehiclesCars (by size)Small carUnknownkm</v>
      </c>
      <c r="L18" s="70" t="str">
        <f t="shared" si="2"/>
        <v>Scope 2UK electricity for EvsCars (by size)Small carUnknownkm</v>
      </c>
      <c r="M18" s="133"/>
    </row>
    <row r="19" spans="1:13" s="49" customFormat="1" ht="23" customHeight="1">
      <c r="A19" s="70" t="s">
        <v>495</v>
      </c>
      <c r="B19" s="29" t="s">
        <v>505</v>
      </c>
      <c r="C19" s="29" t="s">
        <v>1364</v>
      </c>
      <c r="D19" s="29" t="s">
        <v>137</v>
      </c>
      <c r="E19" s="29" t="s">
        <v>142</v>
      </c>
      <c r="F19" s="29" t="s">
        <v>473</v>
      </c>
      <c r="G19" s="129">
        <f>VLOOKUP(K19,DB!J:L,3,FALSE)</f>
        <v>0.16496</v>
      </c>
      <c r="H19" s="129"/>
      <c r="I19" s="57"/>
      <c r="J19" s="32">
        <f t="shared" si="0"/>
        <v>0</v>
      </c>
      <c r="K19" s="70" t="str">
        <f t="shared" si="1"/>
        <v>Scope 1Passenger vehiclesCars (by size)Medium carDieselkm</v>
      </c>
      <c r="L19" s="70" t="str">
        <f t="shared" si="2"/>
        <v>Scope 2UK electricity for EvsCars (by size)Medium carDieselkm</v>
      </c>
      <c r="M19" s="133"/>
    </row>
    <row r="20" spans="1:13" s="49" customFormat="1" ht="23" customHeight="1">
      <c r="A20" s="70" t="s">
        <v>495</v>
      </c>
      <c r="B20" s="29" t="s">
        <v>505</v>
      </c>
      <c r="C20" s="29" t="s">
        <v>1364</v>
      </c>
      <c r="D20" s="29" t="s">
        <v>137</v>
      </c>
      <c r="E20" s="29" t="s">
        <v>211</v>
      </c>
      <c r="F20" s="29" t="s">
        <v>473</v>
      </c>
      <c r="G20" s="129">
        <f>VLOOKUP(K20,DB!J:L,3,FALSE)</f>
        <v>0.18784999999999999</v>
      </c>
      <c r="H20" s="129"/>
      <c r="I20" s="57"/>
      <c r="J20" s="32">
        <f t="shared" si="0"/>
        <v>0</v>
      </c>
      <c r="K20" s="70" t="str">
        <f t="shared" ref="K20:K65" si="3">CONCATENATE(A20,B20,C20,D20,E20,F20)</f>
        <v>Scope 1Passenger vehiclesCars (by size)Medium carPetrolkm</v>
      </c>
      <c r="L20" s="70" t="str">
        <f t="shared" ref="L20:L65" si="4">CONCATENATE("Scope 2UK electricity for Evs",C20,D20,E20,F20)</f>
        <v>Scope 2UK electricity for EvsCars (by size)Medium carPetrolkm</v>
      </c>
      <c r="M20" s="133"/>
    </row>
    <row r="21" spans="1:13" s="49" customFormat="1" ht="23" customHeight="1">
      <c r="A21" s="70" t="s">
        <v>495</v>
      </c>
      <c r="B21" s="29" t="s">
        <v>505</v>
      </c>
      <c r="C21" s="29" t="s">
        <v>1364</v>
      </c>
      <c r="D21" s="29" t="s">
        <v>137</v>
      </c>
      <c r="E21" s="29" t="s">
        <v>219</v>
      </c>
      <c r="F21" s="29" t="s">
        <v>473</v>
      </c>
      <c r="G21" s="129">
        <f>VLOOKUP(K21,DB!J:L,3,FALSE)</f>
        <v>0.10957</v>
      </c>
      <c r="H21" s="129"/>
      <c r="I21" s="57"/>
      <c r="J21" s="32">
        <f t="shared" si="0"/>
        <v>0</v>
      </c>
      <c r="K21" s="70" t="str">
        <f t="shared" si="3"/>
        <v>Scope 1Passenger vehiclesCars (by size)Medium carHybridkm</v>
      </c>
      <c r="L21" s="70" t="str">
        <f t="shared" si="4"/>
        <v>Scope 2UK electricity for EvsCars (by size)Medium carHybridkm</v>
      </c>
      <c r="M21" s="133"/>
    </row>
    <row r="22" spans="1:13" s="49" customFormat="1" ht="23" customHeight="1">
      <c r="A22" s="70" t="s">
        <v>495</v>
      </c>
      <c r="B22" s="29" t="s">
        <v>505</v>
      </c>
      <c r="C22" s="29" t="s">
        <v>1364</v>
      </c>
      <c r="D22" s="29" t="s">
        <v>137</v>
      </c>
      <c r="E22" s="29" t="s">
        <v>10</v>
      </c>
      <c r="F22" s="29" t="s">
        <v>473</v>
      </c>
      <c r="G22" s="129">
        <f>VLOOKUP(K22,DB!J:L,3,FALSE)</f>
        <v>0.15948999999999999</v>
      </c>
      <c r="H22" s="129"/>
      <c r="I22" s="57"/>
      <c r="J22" s="32">
        <f t="shared" si="0"/>
        <v>0</v>
      </c>
      <c r="K22" s="70" t="str">
        <f t="shared" si="3"/>
        <v>Scope 1Passenger vehiclesCars (by size)Medium carCNGkm</v>
      </c>
      <c r="L22" s="70" t="str">
        <f t="shared" si="4"/>
        <v>Scope 2UK electricity for EvsCars (by size)Medium carCNGkm</v>
      </c>
      <c r="M22" s="133"/>
    </row>
    <row r="23" spans="1:13" s="49" customFormat="1" ht="23" customHeight="1">
      <c r="A23" s="70" t="s">
        <v>495</v>
      </c>
      <c r="B23" s="29" t="s">
        <v>505</v>
      </c>
      <c r="C23" s="29" t="s">
        <v>1364</v>
      </c>
      <c r="D23" s="29" t="s">
        <v>137</v>
      </c>
      <c r="E23" s="29" t="s">
        <v>12</v>
      </c>
      <c r="F23" s="29" t="s">
        <v>473</v>
      </c>
      <c r="G23" s="129">
        <f>VLOOKUP(K23,DB!J:L,3,FALSE)</f>
        <v>0.17927000000000001</v>
      </c>
      <c r="H23" s="129"/>
      <c r="I23" s="57"/>
      <c r="J23" s="32">
        <f t="shared" si="0"/>
        <v>0</v>
      </c>
      <c r="K23" s="70" t="str">
        <f t="shared" si="3"/>
        <v>Scope 1Passenger vehiclesCars (by size)Medium carLPGkm</v>
      </c>
      <c r="L23" s="70" t="str">
        <f t="shared" si="4"/>
        <v>Scope 2UK electricity for EvsCars (by size)Medium carLPGkm</v>
      </c>
      <c r="M23" s="133"/>
    </row>
    <row r="24" spans="1:13" s="49" customFormat="1" ht="23" customHeight="1">
      <c r="A24" s="70" t="s">
        <v>495</v>
      </c>
      <c r="B24" s="29" t="s">
        <v>505</v>
      </c>
      <c r="C24" s="29" t="s">
        <v>1364</v>
      </c>
      <c r="D24" s="29" t="s">
        <v>137</v>
      </c>
      <c r="E24" s="29" t="s">
        <v>212</v>
      </c>
      <c r="F24" s="29" t="s">
        <v>473</v>
      </c>
      <c r="G24" s="129">
        <f>VLOOKUP(K24,DB!J:L,3,FALSE)</f>
        <v>0.17562</v>
      </c>
      <c r="H24" s="129"/>
      <c r="I24" s="57"/>
      <c r="J24" s="32">
        <f t="shared" si="0"/>
        <v>0</v>
      </c>
      <c r="K24" s="70" t="str">
        <f t="shared" si="3"/>
        <v>Scope 1Passenger vehiclesCars (by size)Medium carUnknownkm</v>
      </c>
      <c r="L24" s="70" t="str">
        <f t="shared" si="4"/>
        <v>Scope 2UK electricity for EvsCars (by size)Medium carUnknownkm</v>
      </c>
      <c r="M24" s="133"/>
    </row>
    <row r="25" spans="1:13" s="49" customFormat="1" ht="23" customHeight="1">
      <c r="A25" s="70" t="s">
        <v>495</v>
      </c>
      <c r="B25" s="29" t="s">
        <v>505</v>
      </c>
      <c r="C25" s="29" t="s">
        <v>1364</v>
      </c>
      <c r="D25" s="29" t="s">
        <v>217</v>
      </c>
      <c r="E25" s="29" t="s">
        <v>142</v>
      </c>
      <c r="F25" s="29" t="s">
        <v>473</v>
      </c>
      <c r="G25" s="129">
        <f>VLOOKUP(K25,DB!J:L,3,FALSE)</f>
        <v>0.20721000000000001</v>
      </c>
      <c r="H25" s="129"/>
      <c r="I25" s="57"/>
      <c r="J25" s="32">
        <f t="shared" si="0"/>
        <v>0</v>
      </c>
      <c r="K25" s="70" t="str">
        <f t="shared" si="3"/>
        <v>Scope 1Passenger vehiclesCars (by size)Large carDieselkm</v>
      </c>
      <c r="L25" s="70" t="str">
        <f t="shared" si="4"/>
        <v>Scope 2UK electricity for EvsCars (by size)Large carDieselkm</v>
      </c>
      <c r="M25" s="133"/>
    </row>
    <row r="26" spans="1:13" s="49" customFormat="1" ht="23" customHeight="1">
      <c r="A26" s="70" t="s">
        <v>495</v>
      </c>
      <c r="B26" s="29" t="s">
        <v>505</v>
      </c>
      <c r="C26" s="29" t="s">
        <v>1364</v>
      </c>
      <c r="D26" s="29" t="s">
        <v>217</v>
      </c>
      <c r="E26" s="29" t="s">
        <v>211</v>
      </c>
      <c r="F26" s="29" t="s">
        <v>473</v>
      </c>
      <c r="G26" s="129">
        <f>VLOOKUP(K26,DB!J:L,3,FALSE)</f>
        <v>0.27909</v>
      </c>
      <c r="H26" s="129"/>
      <c r="I26" s="57"/>
      <c r="J26" s="32">
        <f t="shared" si="0"/>
        <v>0</v>
      </c>
      <c r="K26" s="70" t="str">
        <f t="shared" si="3"/>
        <v>Scope 1Passenger vehiclesCars (by size)Large carPetrolkm</v>
      </c>
      <c r="L26" s="70" t="str">
        <f t="shared" si="4"/>
        <v>Scope 2UK electricity for EvsCars (by size)Large carPetrolkm</v>
      </c>
      <c r="M26" s="133"/>
    </row>
    <row r="27" spans="1:13" s="49" customFormat="1" ht="23" customHeight="1">
      <c r="A27" s="70" t="s">
        <v>495</v>
      </c>
      <c r="B27" s="29" t="s">
        <v>505</v>
      </c>
      <c r="C27" s="29" t="s">
        <v>1364</v>
      </c>
      <c r="D27" s="29" t="s">
        <v>217</v>
      </c>
      <c r="E27" s="29" t="s">
        <v>219</v>
      </c>
      <c r="F27" s="29" t="s">
        <v>473</v>
      </c>
      <c r="G27" s="129">
        <f>VLOOKUP(K27,DB!J:L,3,FALSE)</f>
        <v>0.15151000000000001</v>
      </c>
      <c r="H27" s="129"/>
      <c r="I27" s="57"/>
      <c r="J27" s="32">
        <f t="shared" si="0"/>
        <v>0</v>
      </c>
      <c r="K27" s="70" t="str">
        <f t="shared" si="3"/>
        <v>Scope 1Passenger vehiclesCars (by size)Large carHybridkm</v>
      </c>
      <c r="L27" s="70" t="str">
        <f t="shared" si="4"/>
        <v>Scope 2UK electricity for EvsCars (by size)Large carHybridkm</v>
      </c>
      <c r="M27" s="133"/>
    </row>
    <row r="28" spans="1:13" s="49" customFormat="1" ht="23" customHeight="1">
      <c r="A28" s="70" t="s">
        <v>495</v>
      </c>
      <c r="B28" s="29" t="s">
        <v>505</v>
      </c>
      <c r="C28" s="29" t="s">
        <v>1364</v>
      </c>
      <c r="D28" s="29" t="s">
        <v>217</v>
      </c>
      <c r="E28" s="29" t="s">
        <v>10</v>
      </c>
      <c r="F28" s="29" t="s">
        <v>473</v>
      </c>
      <c r="G28" s="129">
        <f>VLOOKUP(K28,DB!J:L,3,FALSE)</f>
        <v>0.23626</v>
      </c>
      <c r="H28" s="129"/>
      <c r="I28" s="57"/>
      <c r="J28" s="32">
        <f t="shared" si="0"/>
        <v>0</v>
      </c>
      <c r="K28" s="70" t="str">
        <f t="shared" si="3"/>
        <v>Scope 1Passenger vehiclesCars (by size)Large carCNGkm</v>
      </c>
      <c r="L28" s="70" t="str">
        <f t="shared" si="4"/>
        <v>Scope 2UK electricity for EvsCars (by size)Large carCNGkm</v>
      </c>
      <c r="M28" s="133"/>
    </row>
    <row r="29" spans="1:13" s="49" customFormat="1" ht="23" customHeight="1">
      <c r="A29" s="70" t="s">
        <v>495</v>
      </c>
      <c r="B29" s="29" t="s">
        <v>505</v>
      </c>
      <c r="C29" s="29" t="s">
        <v>1364</v>
      </c>
      <c r="D29" s="29" t="s">
        <v>217</v>
      </c>
      <c r="E29" s="29" t="s">
        <v>12</v>
      </c>
      <c r="F29" s="29" t="s">
        <v>473</v>
      </c>
      <c r="G29" s="129">
        <f>VLOOKUP(K29,DB!J:L,3,FALSE)</f>
        <v>0.26643</v>
      </c>
      <c r="H29" s="129"/>
      <c r="I29" s="57"/>
      <c r="J29" s="32">
        <f t="shared" si="0"/>
        <v>0</v>
      </c>
      <c r="K29" s="70" t="str">
        <f t="shared" si="3"/>
        <v>Scope 1Passenger vehiclesCars (by size)Large carLPGkm</v>
      </c>
      <c r="L29" s="70" t="str">
        <f t="shared" si="4"/>
        <v>Scope 2UK electricity for EvsCars (by size)Large carLPGkm</v>
      </c>
      <c r="M29" s="133"/>
    </row>
    <row r="30" spans="1:13" s="49" customFormat="1" ht="23" customHeight="1">
      <c r="A30" s="70" t="s">
        <v>495</v>
      </c>
      <c r="B30" s="29" t="s">
        <v>505</v>
      </c>
      <c r="C30" s="29" t="s">
        <v>1364</v>
      </c>
      <c r="D30" s="29" t="s">
        <v>217</v>
      </c>
      <c r="E30" s="29" t="s">
        <v>212</v>
      </c>
      <c r="F30" s="29" t="s">
        <v>473</v>
      </c>
      <c r="G30" s="129">
        <f>VLOOKUP(K30,DB!J:L,3,FALSE)</f>
        <v>0.22597</v>
      </c>
      <c r="H30" s="129"/>
      <c r="I30" s="57"/>
      <c r="J30" s="32">
        <f t="shared" si="0"/>
        <v>0</v>
      </c>
      <c r="K30" s="70" t="str">
        <f t="shared" si="3"/>
        <v>Scope 1Passenger vehiclesCars (by size)Large carUnknownkm</v>
      </c>
      <c r="L30" s="70" t="str">
        <f t="shared" si="4"/>
        <v>Scope 2UK electricity for EvsCars (by size)Large carUnknownkm</v>
      </c>
      <c r="M30" s="133"/>
    </row>
    <row r="31" spans="1:13" s="49" customFormat="1" ht="23" customHeight="1">
      <c r="A31" s="70" t="s">
        <v>495</v>
      </c>
      <c r="B31" s="29" t="s">
        <v>505</v>
      </c>
      <c r="C31" s="29" t="s">
        <v>1364</v>
      </c>
      <c r="D31" s="29" t="s">
        <v>218</v>
      </c>
      <c r="E31" s="29" t="s">
        <v>142</v>
      </c>
      <c r="F31" s="29" t="s">
        <v>473</v>
      </c>
      <c r="G31" s="129">
        <f>VLOOKUP(K31,DB!J:L,3,FALSE)</f>
        <v>0.16843</v>
      </c>
      <c r="H31" s="129"/>
      <c r="I31" s="57"/>
      <c r="J31" s="32">
        <f t="shared" si="0"/>
        <v>0</v>
      </c>
      <c r="K31" s="70" t="str">
        <f t="shared" si="3"/>
        <v>Scope 1Passenger vehiclesCars (by size)Average carDieselkm</v>
      </c>
      <c r="L31" s="70" t="str">
        <f t="shared" si="4"/>
        <v>Scope 2UK electricity for EvsCars (by size)Average carDieselkm</v>
      </c>
      <c r="M31" s="133"/>
    </row>
    <row r="32" spans="1:13" s="49" customFormat="1" ht="23" customHeight="1">
      <c r="A32" s="70" t="s">
        <v>495</v>
      </c>
      <c r="B32" s="29" t="s">
        <v>505</v>
      </c>
      <c r="C32" s="29" t="s">
        <v>1364</v>
      </c>
      <c r="D32" s="29" t="s">
        <v>218</v>
      </c>
      <c r="E32" s="29" t="s">
        <v>211</v>
      </c>
      <c r="F32" s="29" t="s">
        <v>473</v>
      </c>
      <c r="G32" s="129">
        <f>VLOOKUP(K32,DB!J:L,3,FALSE)</f>
        <v>0.17430999999999999</v>
      </c>
      <c r="H32" s="129"/>
      <c r="I32" s="57"/>
      <c r="J32" s="32">
        <f t="shared" si="0"/>
        <v>0</v>
      </c>
      <c r="K32" s="70" t="str">
        <f t="shared" si="3"/>
        <v>Scope 1Passenger vehiclesCars (by size)Average carPetrolkm</v>
      </c>
      <c r="L32" s="70" t="str">
        <f t="shared" si="4"/>
        <v>Scope 2UK electricity for EvsCars (by size)Average carPetrolkm</v>
      </c>
      <c r="M32" s="133"/>
    </row>
    <row r="33" spans="1:13" s="49" customFormat="1" ht="23" customHeight="1">
      <c r="A33" s="70" t="s">
        <v>495</v>
      </c>
      <c r="B33" s="29" t="s">
        <v>505</v>
      </c>
      <c r="C33" s="29" t="s">
        <v>1364</v>
      </c>
      <c r="D33" s="29" t="s">
        <v>218</v>
      </c>
      <c r="E33" s="29" t="s">
        <v>219</v>
      </c>
      <c r="F33" s="29" t="s">
        <v>473</v>
      </c>
      <c r="G33" s="129">
        <f>VLOOKUP(K33,DB!J:L,3,FALSE)</f>
        <v>0.11952</v>
      </c>
      <c r="H33" s="129"/>
      <c r="I33" s="57"/>
      <c r="J33" s="32">
        <f t="shared" si="0"/>
        <v>0</v>
      </c>
      <c r="K33" s="70" t="str">
        <f t="shared" si="3"/>
        <v>Scope 1Passenger vehiclesCars (by size)Average carHybridkm</v>
      </c>
      <c r="L33" s="70" t="str">
        <f t="shared" si="4"/>
        <v>Scope 2UK electricity for EvsCars (by size)Average carHybridkm</v>
      </c>
      <c r="M33" s="133"/>
    </row>
    <row r="34" spans="1:13" s="49" customFormat="1" ht="23" customHeight="1">
      <c r="A34" s="70" t="s">
        <v>495</v>
      </c>
      <c r="B34" s="29" t="s">
        <v>505</v>
      </c>
      <c r="C34" s="29" t="s">
        <v>1364</v>
      </c>
      <c r="D34" s="29" t="s">
        <v>218</v>
      </c>
      <c r="E34" s="29" t="s">
        <v>10</v>
      </c>
      <c r="F34" s="29" t="s">
        <v>473</v>
      </c>
      <c r="G34" s="129">
        <f>VLOOKUP(K34,DB!J:L,3,FALSE)</f>
        <v>0.17624000000000001</v>
      </c>
      <c r="H34" s="129"/>
      <c r="I34" s="57"/>
      <c r="J34" s="32">
        <f t="shared" si="0"/>
        <v>0</v>
      </c>
      <c r="K34" s="70" t="str">
        <f t="shared" si="3"/>
        <v>Scope 1Passenger vehiclesCars (by size)Average carCNGkm</v>
      </c>
      <c r="L34" s="70" t="str">
        <f t="shared" si="4"/>
        <v>Scope 2UK electricity for EvsCars (by size)Average carCNGkm</v>
      </c>
      <c r="M34" s="133"/>
    </row>
    <row r="35" spans="1:13" s="49" customFormat="1" ht="23" customHeight="1">
      <c r="A35" s="70" t="s">
        <v>495</v>
      </c>
      <c r="B35" s="29" t="s">
        <v>505</v>
      </c>
      <c r="C35" s="29" t="s">
        <v>1364</v>
      </c>
      <c r="D35" s="29" t="s">
        <v>218</v>
      </c>
      <c r="E35" s="29" t="s">
        <v>12</v>
      </c>
      <c r="F35" s="29" t="s">
        <v>473</v>
      </c>
      <c r="G35" s="129">
        <f>VLOOKUP(K35,DB!J:L,3,FALSE)</f>
        <v>0.19828000000000001</v>
      </c>
      <c r="H35" s="129"/>
      <c r="I35" s="57"/>
      <c r="J35" s="32">
        <f t="shared" si="0"/>
        <v>0</v>
      </c>
      <c r="K35" s="70" t="str">
        <f t="shared" si="3"/>
        <v>Scope 1Passenger vehiclesCars (by size)Average carLPGkm</v>
      </c>
      <c r="L35" s="70" t="str">
        <f t="shared" si="4"/>
        <v>Scope 2UK electricity for EvsCars (by size)Average carLPGkm</v>
      </c>
      <c r="M35" s="133"/>
    </row>
    <row r="36" spans="1:13" s="49" customFormat="1" ht="23" customHeight="1">
      <c r="A36" s="70" t="s">
        <v>495</v>
      </c>
      <c r="B36" s="29" t="s">
        <v>505</v>
      </c>
      <c r="C36" s="29" t="s">
        <v>1364</v>
      </c>
      <c r="D36" s="29" t="s">
        <v>218</v>
      </c>
      <c r="E36" s="29" t="s">
        <v>212</v>
      </c>
      <c r="F36" s="29" t="s">
        <v>473</v>
      </c>
      <c r="G36" s="129">
        <f>VLOOKUP(K36,DB!J:L,3,FALSE)</f>
        <v>0.17147999999999999</v>
      </c>
      <c r="H36" s="129"/>
      <c r="I36" s="57"/>
      <c r="J36" s="32">
        <f t="shared" si="0"/>
        <v>0</v>
      </c>
      <c r="K36" s="70" t="str">
        <f t="shared" si="3"/>
        <v>Scope 1Passenger vehiclesCars (by size)Average carUnknownkm</v>
      </c>
      <c r="L36" s="70" t="str">
        <f t="shared" si="4"/>
        <v>Scope 2UK electricity for EvsCars (by size)Average carUnknownkm</v>
      </c>
      <c r="M36" s="133"/>
    </row>
    <row r="37" spans="1:13" s="49" customFormat="1" ht="23" customHeight="1">
      <c r="A37" s="70" t="s">
        <v>495</v>
      </c>
      <c r="B37" s="29" t="s">
        <v>505</v>
      </c>
      <c r="C37" s="29" t="s">
        <v>220</v>
      </c>
      <c r="D37" s="29" t="s">
        <v>133</v>
      </c>
      <c r="E37" s="29"/>
      <c r="F37" s="29" t="s">
        <v>473</v>
      </c>
      <c r="G37" s="129">
        <f>VLOOKUP(K37,DB!J:L,3,FALSE)</f>
        <v>8.3060000000000009E-2</v>
      </c>
      <c r="H37" s="129"/>
      <c r="I37" s="57"/>
      <c r="J37" s="32">
        <f t="shared" si="0"/>
        <v>0</v>
      </c>
      <c r="K37" s="70" t="str">
        <f t="shared" si="3"/>
        <v>Scope 1Passenger vehiclesMotorbikeSmallkm</v>
      </c>
      <c r="L37" s="70" t="str">
        <f t="shared" si="4"/>
        <v>Scope 2UK electricity for EvsMotorbikeSmallkm</v>
      </c>
      <c r="M37" s="133"/>
    </row>
    <row r="38" spans="1:13" s="49" customFormat="1" ht="23" customHeight="1">
      <c r="A38" s="70" t="s">
        <v>495</v>
      </c>
      <c r="B38" s="29" t="s">
        <v>505</v>
      </c>
      <c r="C38" s="29" t="s">
        <v>220</v>
      </c>
      <c r="D38" s="29" t="s">
        <v>213</v>
      </c>
      <c r="E38" s="29"/>
      <c r="F38" s="29" t="s">
        <v>473</v>
      </c>
      <c r="G38" s="129">
        <f>VLOOKUP(K38,DB!J:L,3,FALSE)</f>
        <v>0.1009</v>
      </c>
      <c r="H38" s="129"/>
      <c r="I38" s="57"/>
      <c r="J38" s="32">
        <f t="shared" si="0"/>
        <v>0</v>
      </c>
      <c r="K38" s="70" t="str">
        <f t="shared" si="3"/>
        <v>Scope 1Passenger vehiclesMotorbikeMediumkm</v>
      </c>
      <c r="L38" s="70" t="str">
        <f t="shared" si="4"/>
        <v>Scope 2UK electricity for EvsMotorbikeMediumkm</v>
      </c>
      <c r="M38" s="133"/>
    </row>
    <row r="39" spans="1:13" s="49" customFormat="1" ht="23" customHeight="1">
      <c r="A39" s="70" t="s">
        <v>495</v>
      </c>
      <c r="B39" s="29" t="s">
        <v>505</v>
      </c>
      <c r="C39" s="29" t="s">
        <v>220</v>
      </c>
      <c r="D39" s="29" t="s">
        <v>214</v>
      </c>
      <c r="E39" s="117"/>
      <c r="F39" s="29" t="s">
        <v>473</v>
      </c>
      <c r="G39" s="129">
        <f>VLOOKUP(K39,DB!J:L,3,FALSE)</f>
        <v>0.13244999999999998</v>
      </c>
      <c r="H39" s="129"/>
      <c r="I39" s="57"/>
      <c r="J39" s="32">
        <f t="shared" ref="J39:J70" si="5">(G39+H39)*I39</f>
        <v>0</v>
      </c>
      <c r="K39" s="70" t="str">
        <f t="shared" si="3"/>
        <v>Scope 1Passenger vehiclesMotorbikeLargekm</v>
      </c>
      <c r="L39" s="70" t="str">
        <f t="shared" si="4"/>
        <v>Scope 2UK electricity for EvsMotorbikeLargekm</v>
      </c>
      <c r="M39" s="133"/>
    </row>
    <row r="40" spans="1:13" s="49" customFormat="1" ht="23" customHeight="1">
      <c r="A40" s="70" t="s">
        <v>495</v>
      </c>
      <c r="B40" s="29" t="s">
        <v>505</v>
      </c>
      <c r="C40" s="29" t="s">
        <v>220</v>
      </c>
      <c r="D40" s="29" t="s">
        <v>215</v>
      </c>
      <c r="E40" s="117"/>
      <c r="F40" s="29" t="s">
        <v>473</v>
      </c>
      <c r="G40" s="129">
        <f>VLOOKUP(K40,DB!J:L,3,FALSE)</f>
        <v>0.11355</v>
      </c>
      <c r="H40" s="129"/>
      <c r="I40" s="57"/>
      <c r="J40" s="32">
        <f t="shared" si="5"/>
        <v>0</v>
      </c>
      <c r="K40" s="70" t="str">
        <f t="shared" si="3"/>
        <v>Scope 1Passenger vehiclesMotorbikeAveragekm</v>
      </c>
      <c r="L40" s="70" t="str">
        <f t="shared" si="4"/>
        <v>Scope 2UK electricity for EvsMotorbikeAveragekm</v>
      </c>
      <c r="M40" s="133"/>
    </row>
    <row r="41" spans="1:13" s="49" customFormat="1" ht="23" customHeight="1">
      <c r="A41" s="70" t="s">
        <v>495</v>
      </c>
      <c r="B41" s="29" t="s">
        <v>507</v>
      </c>
      <c r="C41" s="29" t="s">
        <v>221</v>
      </c>
      <c r="D41" s="29" t="s">
        <v>1365</v>
      </c>
      <c r="E41" s="117" t="s">
        <v>1355</v>
      </c>
      <c r="F41" s="29" t="s">
        <v>473</v>
      </c>
      <c r="G41" s="129">
        <f>VLOOKUP(K41,DB!J:L,3,FALSE)</f>
        <v>0</v>
      </c>
      <c r="H41" s="129">
        <f>VLOOKUP(L41,DB!J:L,3,FALSE)/$C$84*'Electricity, heat, cooling, T&amp;D'!$E$6</f>
        <v>0</v>
      </c>
      <c r="I41" s="57"/>
      <c r="J41" s="32">
        <f t="shared" si="5"/>
        <v>0</v>
      </c>
      <c r="K41" s="70" t="str">
        <f t="shared" si="3"/>
        <v>Scope 1Delivery vehiclesVansClass I (up to 1.305 tonnes)Battery Electric Vehiclekm</v>
      </c>
      <c r="L41" s="70" t="str">
        <f t="shared" si="4"/>
        <v>Scope 2UK electricity for EvsVansClass I (up to 1.305 tonnes)Battery Electric Vehiclekm</v>
      </c>
      <c r="M41" s="133"/>
    </row>
    <row r="42" spans="1:13" s="49" customFormat="1" ht="23" customHeight="1">
      <c r="A42" s="70" t="s">
        <v>495</v>
      </c>
      <c r="B42" s="29" t="s">
        <v>507</v>
      </c>
      <c r="C42" s="29" t="s">
        <v>221</v>
      </c>
      <c r="D42" s="29" t="s">
        <v>1366</v>
      </c>
      <c r="E42" s="117" t="s">
        <v>1355</v>
      </c>
      <c r="F42" s="29" t="s">
        <v>473</v>
      </c>
      <c r="G42" s="129">
        <f>VLOOKUP(K42,DB!J:L,3,FALSE)</f>
        <v>0</v>
      </c>
      <c r="H42" s="129">
        <f>VLOOKUP(L42,DB!J:L,3,FALSE)/$C$84*'Electricity, heat, cooling, T&amp;D'!$E$6</f>
        <v>0</v>
      </c>
      <c r="I42" s="57"/>
      <c r="J42" s="32">
        <f t="shared" si="5"/>
        <v>0</v>
      </c>
      <c r="K42" s="70" t="str">
        <f t="shared" si="3"/>
        <v>Scope 1Delivery vehiclesVansClass II (1.305 to 1.74 tonnes)Battery Electric Vehiclekm</v>
      </c>
      <c r="L42" s="70" t="str">
        <f t="shared" si="4"/>
        <v>Scope 2UK electricity for EvsVansClass II (1.305 to 1.74 tonnes)Battery Electric Vehiclekm</v>
      </c>
      <c r="M42" s="133"/>
    </row>
    <row r="43" spans="1:13" s="49" customFormat="1" ht="23" customHeight="1">
      <c r="A43" s="70" t="s">
        <v>495</v>
      </c>
      <c r="B43" s="29" t="s">
        <v>507</v>
      </c>
      <c r="C43" s="29" t="s">
        <v>221</v>
      </c>
      <c r="D43" s="29" t="s">
        <v>1367</v>
      </c>
      <c r="E43" s="117" t="s">
        <v>1355</v>
      </c>
      <c r="F43" s="29" t="s">
        <v>473</v>
      </c>
      <c r="G43" s="129">
        <f>VLOOKUP(K43,DB!J:L,3,FALSE)</f>
        <v>0</v>
      </c>
      <c r="H43" s="129">
        <f>VLOOKUP(L43,DB!J:L,3,FALSE)/$C$84*'Electricity, heat, cooling, T&amp;D'!$E$6</f>
        <v>0</v>
      </c>
      <c r="I43" s="57"/>
      <c r="J43" s="32">
        <f t="shared" si="5"/>
        <v>0</v>
      </c>
      <c r="K43" s="70" t="str">
        <f t="shared" si="3"/>
        <v>Scope 1Delivery vehiclesVansClass III (1.74 to 3.5 tonnes)Battery Electric Vehiclekm</v>
      </c>
      <c r="L43" s="70" t="str">
        <f t="shared" si="4"/>
        <v>Scope 2UK electricity for EvsVansClass III (1.74 to 3.5 tonnes)Battery Electric Vehiclekm</v>
      </c>
      <c r="M43" s="133"/>
    </row>
    <row r="44" spans="1:13" s="49" customFormat="1" ht="23" customHeight="1">
      <c r="A44" s="70" t="s">
        <v>495</v>
      </c>
      <c r="B44" s="29" t="s">
        <v>507</v>
      </c>
      <c r="C44" s="29" t="s">
        <v>221</v>
      </c>
      <c r="D44" s="29" t="s">
        <v>1368</v>
      </c>
      <c r="E44" s="117" t="s">
        <v>1355</v>
      </c>
      <c r="F44" s="29" t="s">
        <v>473</v>
      </c>
      <c r="G44" s="129">
        <f>VLOOKUP(K44,DB!J:L,3,FALSE)</f>
        <v>0</v>
      </c>
      <c r="H44" s="129">
        <f>VLOOKUP(L44,DB!J:L,3,FALSE)/$C$84*'Electricity, heat, cooling, T&amp;D'!$E$6</f>
        <v>0</v>
      </c>
      <c r="I44" s="57"/>
      <c r="J44" s="32">
        <f t="shared" si="5"/>
        <v>0</v>
      </c>
      <c r="K44" s="70" t="str">
        <f t="shared" si="3"/>
        <v>Scope 1Delivery vehiclesVansAverage (up to 3.5 tonnes)Battery Electric Vehiclekm</v>
      </c>
      <c r="L44" s="70" t="str">
        <f t="shared" si="4"/>
        <v>Scope 2UK electricity for EvsVansAverage (up to 3.5 tonnes)Battery Electric Vehiclekm</v>
      </c>
      <c r="M44" s="133"/>
    </row>
    <row r="45" spans="1:13" s="49" customFormat="1" ht="23" customHeight="1">
      <c r="A45" s="70" t="s">
        <v>495</v>
      </c>
      <c r="B45" s="29" t="s">
        <v>507</v>
      </c>
      <c r="C45" s="29" t="s">
        <v>221</v>
      </c>
      <c r="D45" s="29" t="s">
        <v>1365</v>
      </c>
      <c r="E45" s="117" t="s">
        <v>142</v>
      </c>
      <c r="F45" s="29" t="s">
        <v>473</v>
      </c>
      <c r="G45" s="129">
        <f>VLOOKUP(K45,DB!J:L,3,FALSE)</f>
        <v>0.1467</v>
      </c>
      <c r="H45" s="129"/>
      <c r="I45" s="57"/>
      <c r="J45" s="32">
        <f t="shared" si="5"/>
        <v>0</v>
      </c>
      <c r="K45" s="70" t="str">
        <f t="shared" si="3"/>
        <v>Scope 1Delivery vehiclesVansClass I (up to 1.305 tonnes)Dieselkm</v>
      </c>
      <c r="L45" s="70" t="str">
        <f t="shared" si="4"/>
        <v>Scope 2UK electricity for EvsVansClass I (up to 1.305 tonnes)Dieselkm</v>
      </c>
      <c r="M45" s="133"/>
    </row>
    <row r="46" spans="1:13" s="49" customFormat="1" ht="24" customHeight="1">
      <c r="A46" s="70" t="s">
        <v>495</v>
      </c>
      <c r="B46" s="29" t="s">
        <v>507</v>
      </c>
      <c r="C46" s="29" t="s">
        <v>221</v>
      </c>
      <c r="D46" s="29" t="s">
        <v>1365</v>
      </c>
      <c r="E46" s="117" t="s">
        <v>211</v>
      </c>
      <c r="F46" s="29" t="s">
        <v>473</v>
      </c>
      <c r="G46" s="129">
        <f>VLOOKUP(K46,DB!J:L,3,FALSE)</f>
        <v>0.19986999999999999</v>
      </c>
      <c r="H46" s="129"/>
      <c r="I46" s="57"/>
      <c r="J46" s="32">
        <f t="shared" si="5"/>
        <v>0</v>
      </c>
      <c r="K46" s="70" t="str">
        <f t="shared" si="3"/>
        <v>Scope 1Delivery vehiclesVansClass I (up to 1.305 tonnes)Petrolkm</v>
      </c>
      <c r="L46" s="70" t="str">
        <f t="shared" si="4"/>
        <v>Scope 2UK electricity for EvsVansClass I (up to 1.305 tonnes)Petrolkm</v>
      </c>
      <c r="M46" s="133"/>
    </row>
    <row r="47" spans="1:13" s="49" customFormat="1" ht="24" customHeight="1">
      <c r="A47" s="70" t="s">
        <v>495</v>
      </c>
      <c r="B47" s="29" t="s">
        <v>507</v>
      </c>
      <c r="C47" s="29" t="s">
        <v>221</v>
      </c>
      <c r="D47" s="29" t="s">
        <v>1365</v>
      </c>
      <c r="E47" s="117" t="s">
        <v>10</v>
      </c>
      <c r="F47" s="29" t="s">
        <v>473</v>
      </c>
      <c r="G47" s="129">
        <f>VLOOKUP(K47,DB!J:L,3,FALSE)</f>
        <v>0</v>
      </c>
      <c r="H47" s="129"/>
      <c r="I47" s="57"/>
      <c r="J47" s="32">
        <f t="shared" si="5"/>
        <v>0</v>
      </c>
      <c r="K47" s="70" t="str">
        <f t="shared" si="3"/>
        <v>Scope 1Delivery vehiclesVansClass I (up to 1.305 tonnes)CNGkm</v>
      </c>
      <c r="L47" s="70" t="str">
        <f t="shared" si="4"/>
        <v>Scope 2UK electricity for EvsVansClass I (up to 1.305 tonnes)CNGkm</v>
      </c>
      <c r="M47" s="133"/>
    </row>
    <row r="48" spans="1:13" s="49" customFormat="1" ht="24" customHeight="1">
      <c r="A48" s="70" t="s">
        <v>495</v>
      </c>
      <c r="B48" s="29" t="s">
        <v>507</v>
      </c>
      <c r="C48" s="29" t="s">
        <v>221</v>
      </c>
      <c r="D48" s="29" t="s">
        <v>1365</v>
      </c>
      <c r="E48" s="117" t="s">
        <v>12</v>
      </c>
      <c r="F48" s="29" t="s">
        <v>473</v>
      </c>
      <c r="G48" s="129">
        <f>VLOOKUP(K48,DB!J:L,3,FALSE)</f>
        <v>0</v>
      </c>
      <c r="H48" s="129"/>
      <c r="I48" s="57"/>
      <c r="J48" s="32">
        <f t="shared" si="5"/>
        <v>0</v>
      </c>
      <c r="K48" s="70" t="str">
        <f t="shared" si="3"/>
        <v>Scope 1Delivery vehiclesVansClass I (up to 1.305 tonnes)LPGkm</v>
      </c>
      <c r="L48" s="70" t="str">
        <f t="shared" si="4"/>
        <v>Scope 2UK electricity for EvsVansClass I (up to 1.305 tonnes)LPGkm</v>
      </c>
      <c r="M48" s="133"/>
    </row>
    <row r="49" spans="1:13" s="49" customFormat="1" ht="24" customHeight="1">
      <c r="A49" s="70" t="s">
        <v>495</v>
      </c>
      <c r="B49" s="29" t="s">
        <v>507</v>
      </c>
      <c r="C49" s="29" t="s">
        <v>221</v>
      </c>
      <c r="D49" s="29" t="s">
        <v>1365</v>
      </c>
      <c r="E49" s="117" t="s">
        <v>212</v>
      </c>
      <c r="F49" s="29" t="s">
        <v>473</v>
      </c>
      <c r="G49" s="129">
        <f>VLOOKUP(K49,DB!J:L,3,FALSE)</f>
        <v>0</v>
      </c>
      <c r="H49" s="129"/>
      <c r="I49" s="57"/>
      <c r="J49" s="32">
        <f t="shared" si="5"/>
        <v>0</v>
      </c>
      <c r="K49" s="70" t="str">
        <f t="shared" si="3"/>
        <v>Scope 1Delivery vehiclesVansClass I (up to 1.305 tonnes)Unknownkm</v>
      </c>
      <c r="L49" s="70" t="str">
        <f t="shared" si="4"/>
        <v>Scope 2UK electricity for EvsVansClass I (up to 1.305 tonnes)Unknownkm</v>
      </c>
      <c r="M49" s="133"/>
    </row>
    <row r="50" spans="1:13" s="49" customFormat="1" ht="24" customHeight="1">
      <c r="A50" s="70" t="s">
        <v>495</v>
      </c>
      <c r="B50" s="29" t="s">
        <v>507</v>
      </c>
      <c r="C50" s="29" t="s">
        <v>221</v>
      </c>
      <c r="D50" s="29" t="s">
        <v>1366</v>
      </c>
      <c r="E50" s="117" t="s">
        <v>142</v>
      </c>
      <c r="F50" s="29" t="s">
        <v>473</v>
      </c>
      <c r="G50" s="129">
        <f>VLOOKUP(K50,DB!J:L,3,FALSE)</f>
        <v>0.18315000000000001</v>
      </c>
      <c r="H50" s="129"/>
      <c r="I50" s="57"/>
      <c r="J50" s="32">
        <f t="shared" si="5"/>
        <v>0</v>
      </c>
      <c r="K50" s="70" t="str">
        <f t="shared" si="3"/>
        <v>Scope 1Delivery vehiclesVansClass II (1.305 to 1.74 tonnes)Dieselkm</v>
      </c>
      <c r="L50" s="70" t="str">
        <f t="shared" si="4"/>
        <v>Scope 2UK electricity for EvsVansClass II (1.305 to 1.74 tonnes)Dieselkm</v>
      </c>
      <c r="M50" s="133"/>
    </row>
    <row r="51" spans="1:13" s="49" customFormat="1" ht="24" customHeight="1">
      <c r="A51" s="70" t="s">
        <v>495</v>
      </c>
      <c r="B51" s="29" t="s">
        <v>507</v>
      </c>
      <c r="C51" s="29" t="s">
        <v>221</v>
      </c>
      <c r="D51" s="29" t="s">
        <v>1366</v>
      </c>
      <c r="E51" s="117" t="s">
        <v>211</v>
      </c>
      <c r="F51" s="29" t="s">
        <v>473</v>
      </c>
      <c r="G51" s="129">
        <f>VLOOKUP(K51,DB!J:L,3,FALSE)</f>
        <v>0.19821</v>
      </c>
      <c r="H51" s="129"/>
      <c r="I51" s="57"/>
      <c r="J51" s="32">
        <f t="shared" si="5"/>
        <v>0</v>
      </c>
      <c r="K51" s="70" t="str">
        <f t="shared" si="3"/>
        <v>Scope 1Delivery vehiclesVansClass II (1.305 to 1.74 tonnes)Petrolkm</v>
      </c>
      <c r="L51" s="70" t="str">
        <f>CONCATENATE("Scope 2UK electricity for Evs",C51,D51,E51,F51)</f>
        <v>Scope 2UK electricity for EvsVansClass II (1.305 to 1.74 tonnes)Petrolkm</v>
      </c>
      <c r="M51" s="133"/>
    </row>
    <row r="52" spans="1:13" s="49" customFormat="1" ht="24" customHeight="1">
      <c r="A52" s="70" t="s">
        <v>495</v>
      </c>
      <c r="B52" s="29" t="s">
        <v>507</v>
      </c>
      <c r="C52" s="29" t="s">
        <v>221</v>
      </c>
      <c r="D52" s="29" t="s">
        <v>1366</v>
      </c>
      <c r="E52" s="117" t="s">
        <v>10</v>
      </c>
      <c r="F52" s="29" t="s">
        <v>473</v>
      </c>
      <c r="G52" s="129">
        <f>VLOOKUP(K52,DB!J:L,3,FALSE)</f>
        <v>0</v>
      </c>
      <c r="H52" s="129"/>
      <c r="I52" s="57"/>
      <c r="J52" s="32">
        <f t="shared" si="5"/>
        <v>0</v>
      </c>
      <c r="K52" s="70" t="str">
        <f t="shared" si="3"/>
        <v>Scope 1Delivery vehiclesVansClass II (1.305 to 1.74 tonnes)CNGkm</v>
      </c>
      <c r="L52" s="70" t="str">
        <f t="shared" si="4"/>
        <v>Scope 2UK electricity for EvsVansClass II (1.305 to 1.74 tonnes)CNGkm</v>
      </c>
      <c r="M52" s="133"/>
    </row>
    <row r="53" spans="1:13" s="49" customFormat="1" ht="24" customHeight="1">
      <c r="A53" s="70" t="s">
        <v>495</v>
      </c>
      <c r="B53" s="29" t="s">
        <v>507</v>
      </c>
      <c r="C53" s="29" t="s">
        <v>221</v>
      </c>
      <c r="D53" s="29" t="s">
        <v>1366</v>
      </c>
      <c r="E53" s="117" t="s">
        <v>12</v>
      </c>
      <c r="F53" s="29" t="s">
        <v>473</v>
      </c>
      <c r="G53" s="129">
        <f>VLOOKUP(K53,DB!J:L,3,FALSE)</f>
        <v>0</v>
      </c>
      <c r="H53" s="129"/>
      <c r="I53" s="57"/>
      <c r="J53" s="32">
        <f t="shared" si="5"/>
        <v>0</v>
      </c>
      <c r="K53" s="70" t="str">
        <f t="shared" si="3"/>
        <v>Scope 1Delivery vehiclesVansClass II (1.305 to 1.74 tonnes)LPGkm</v>
      </c>
      <c r="L53" s="70" t="str">
        <f t="shared" si="4"/>
        <v>Scope 2UK electricity for EvsVansClass II (1.305 to 1.74 tonnes)LPGkm</v>
      </c>
      <c r="M53" s="133"/>
    </row>
    <row r="54" spans="1:13" s="49" customFormat="1" ht="24" customHeight="1">
      <c r="A54" s="70" t="s">
        <v>495</v>
      </c>
      <c r="B54" s="29" t="s">
        <v>507</v>
      </c>
      <c r="C54" s="29" t="s">
        <v>221</v>
      </c>
      <c r="D54" s="29" t="s">
        <v>1366</v>
      </c>
      <c r="E54" s="117" t="s">
        <v>212</v>
      </c>
      <c r="F54" s="29" t="s">
        <v>473</v>
      </c>
      <c r="G54" s="129">
        <f>VLOOKUP(K54,DB!J:L,3,FALSE)</f>
        <v>0</v>
      </c>
      <c r="H54" s="129"/>
      <c r="I54" s="57"/>
      <c r="J54" s="32">
        <f t="shared" si="5"/>
        <v>0</v>
      </c>
      <c r="K54" s="70" t="str">
        <f t="shared" si="3"/>
        <v>Scope 1Delivery vehiclesVansClass II (1.305 to 1.74 tonnes)Unknownkm</v>
      </c>
      <c r="L54" s="70" t="str">
        <f t="shared" si="4"/>
        <v>Scope 2UK electricity for EvsVansClass II (1.305 to 1.74 tonnes)Unknownkm</v>
      </c>
      <c r="M54" s="133"/>
    </row>
    <row r="55" spans="1:13" s="49" customFormat="1" ht="24" customHeight="1">
      <c r="A55" s="70" t="s">
        <v>495</v>
      </c>
      <c r="B55" s="29" t="s">
        <v>507</v>
      </c>
      <c r="C55" s="29" t="s">
        <v>221</v>
      </c>
      <c r="D55" s="29" t="s">
        <v>1367</v>
      </c>
      <c r="E55" s="117" t="s">
        <v>142</v>
      </c>
      <c r="F55" s="29" t="s">
        <v>473</v>
      </c>
      <c r="G55" s="129">
        <f>VLOOKUP(K55,DB!J:L,3,FALSE)</f>
        <v>0.26529000000000003</v>
      </c>
      <c r="H55" s="129"/>
      <c r="I55" s="57"/>
      <c r="J55" s="32">
        <f t="shared" si="5"/>
        <v>0</v>
      </c>
      <c r="K55" s="70" t="str">
        <f t="shared" si="3"/>
        <v>Scope 1Delivery vehiclesVansClass III (1.74 to 3.5 tonnes)Dieselkm</v>
      </c>
      <c r="L55" s="70" t="str">
        <f t="shared" si="4"/>
        <v>Scope 2UK electricity for EvsVansClass III (1.74 to 3.5 tonnes)Dieselkm</v>
      </c>
      <c r="M55" s="133"/>
    </row>
    <row r="56" spans="1:13" s="49" customFormat="1" ht="24" customHeight="1">
      <c r="A56" s="70" t="s">
        <v>495</v>
      </c>
      <c r="B56" s="29" t="s">
        <v>507</v>
      </c>
      <c r="C56" s="29" t="s">
        <v>221</v>
      </c>
      <c r="D56" s="29" t="s">
        <v>1367</v>
      </c>
      <c r="E56" s="117" t="s">
        <v>211</v>
      </c>
      <c r="F56" s="29" t="s">
        <v>473</v>
      </c>
      <c r="G56" s="129">
        <f>VLOOKUP(K56,DB!J:L,3,FALSE)</f>
        <v>0.31306</v>
      </c>
      <c r="H56" s="129"/>
      <c r="I56" s="57"/>
      <c r="J56" s="32">
        <f t="shared" si="5"/>
        <v>0</v>
      </c>
      <c r="K56" s="70" t="str">
        <f t="shared" si="3"/>
        <v>Scope 1Delivery vehiclesVansClass III (1.74 to 3.5 tonnes)Petrolkm</v>
      </c>
      <c r="L56" s="70" t="str">
        <f t="shared" si="4"/>
        <v>Scope 2UK electricity for EvsVansClass III (1.74 to 3.5 tonnes)Petrolkm</v>
      </c>
      <c r="M56" s="133"/>
    </row>
    <row r="57" spans="1:13" s="49" customFormat="1" ht="24" customHeight="1">
      <c r="A57" s="70" t="s">
        <v>495</v>
      </c>
      <c r="B57" s="29" t="s">
        <v>507</v>
      </c>
      <c r="C57" s="29" t="s">
        <v>221</v>
      </c>
      <c r="D57" s="29" t="s">
        <v>1367</v>
      </c>
      <c r="E57" s="117" t="s">
        <v>10</v>
      </c>
      <c r="F57" s="29" t="s">
        <v>473</v>
      </c>
      <c r="G57" s="129">
        <f>VLOOKUP(K57,DB!J:L,3,FALSE)</f>
        <v>0</v>
      </c>
      <c r="H57" s="129"/>
      <c r="I57" s="57"/>
      <c r="J57" s="32">
        <f t="shared" si="5"/>
        <v>0</v>
      </c>
      <c r="K57" s="70" t="str">
        <f t="shared" si="3"/>
        <v>Scope 1Delivery vehiclesVansClass III (1.74 to 3.5 tonnes)CNGkm</v>
      </c>
      <c r="L57" s="70" t="str">
        <f t="shared" si="4"/>
        <v>Scope 2UK electricity for EvsVansClass III (1.74 to 3.5 tonnes)CNGkm</v>
      </c>
      <c r="M57" s="133"/>
    </row>
    <row r="58" spans="1:13" s="49" customFormat="1" ht="24" customHeight="1">
      <c r="A58" s="70" t="s">
        <v>495</v>
      </c>
      <c r="B58" s="29" t="s">
        <v>507</v>
      </c>
      <c r="C58" s="29" t="s">
        <v>221</v>
      </c>
      <c r="D58" s="29" t="s">
        <v>1367</v>
      </c>
      <c r="E58" s="117" t="s">
        <v>12</v>
      </c>
      <c r="F58" s="29" t="s">
        <v>473</v>
      </c>
      <c r="G58" s="129">
        <f>VLOOKUP(K58,DB!J:L,3,FALSE)</f>
        <v>0</v>
      </c>
      <c r="H58" s="129"/>
      <c r="I58" s="57"/>
      <c r="J58" s="32">
        <f t="shared" si="5"/>
        <v>0</v>
      </c>
      <c r="K58" s="70" t="str">
        <f t="shared" si="3"/>
        <v>Scope 1Delivery vehiclesVansClass III (1.74 to 3.5 tonnes)LPGkm</v>
      </c>
      <c r="L58" s="70" t="str">
        <f t="shared" si="4"/>
        <v>Scope 2UK electricity for EvsVansClass III (1.74 to 3.5 tonnes)LPGkm</v>
      </c>
      <c r="M58" s="133"/>
    </row>
    <row r="59" spans="1:13" s="49" customFormat="1" ht="24" customHeight="1">
      <c r="A59" s="70" t="s">
        <v>495</v>
      </c>
      <c r="B59" s="29" t="s">
        <v>507</v>
      </c>
      <c r="C59" s="29" t="s">
        <v>221</v>
      </c>
      <c r="D59" s="29" t="s">
        <v>1367</v>
      </c>
      <c r="E59" s="117" t="s">
        <v>212</v>
      </c>
      <c r="F59" s="29" t="s">
        <v>473</v>
      </c>
      <c r="G59" s="129">
        <f>VLOOKUP(K59,DB!J:L,3,FALSE)</f>
        <v>0</v>
      </c>
      <c r="H59" s="129"/>
      <c r="I59" s="57"/>
      <c r="J59" s="32">
        <f t="shared" si="5"/>
        <v>0</v>
      </c>
      <c r="K59" s="70" t="str">
        <f t="shared" si="3"/>
        <v>Scope 1Delivery vehiclesVansClass III (1.74 to 3.5 tonnes)Unknownkm</v>
      </c>
      <c r="L59" s="70" t="str">
        <f t="shared" si="4"/>
        <v>Scope 2UK electricity for EvsVansClass III (1.74 to 3.5 tonnes)Unknownkm</v>
      </c>
      <c r="M59" s="133"/>
    </row>
    <row r="60" spans="1:13" s="49" customFormat="1" ht="24" customHeight="1">
      <c r="A60" s="70" t="s">
        <v>495</v>
      </c>
      <c r="B60" s="29" t="s">
        <v>507</v>
      </c>
      <c r="C60" s="29" t="s">
        <v>221</v>
      </c>
      <c r="D60" s="29" t="s">
        <v>1368</v>
      </c>
      <c r="E60" s="117" t="s">
        <v>142</v>
      </c>
      <c r="F60" s="29" t="s">
        <v>473</v>
      </c>
      <c r="G60" s="129">
        <f>VLOOKUP(K60,DB!J:L,3,FALSE)</f>
        <v>0.24116000000000001</v>
      </c>
      <c r="H60" s="129"/>
      <c r="I60" s="57"/>
      <c r="J60" s="32">
        <f t="shared" si="5"/>
        <v>0</v>
      </c>
      <c r="K60" s="70" t="str">
        <f t="shared" si="3"/>
        <v>Scope 1Delivery vehiclesVansAverage (up to 3.5 tonnes)Dieselkm</v>
      </c>
      <c r="L60" s="70" t="str">
        <f t="shared" si="4"/>
        <v>Scope 2UK electricity for EvsVansAverage (up to 3.5 tonnes)Dieselkm</v>
      </c>
      <c r="M60" s="133"/>
    </row>
    <row r="61" spans="1:13" s="49" customFormat="1" ht="24" customHeight="1">
      <c r="A61" s="70" t="s">
        <v>495</v>
      </c>
      <c r="B61" s="29" t="s">
        <v>507</v>
      </c>
      <c r="C61" s="29" t="s">
        <v>221</v>
      </c>
      <c r="D61" s="29" t="s">
        <v>1368</v>
      </c>
      <c r="E61" s="117" t="s">
        <v>211</v>
      </c>
      <c r="F61" s="29" t="s">
        <v>473</v>
      </c>
      <c r="G61" s="129">
        <f>VLOOKUP(K61,DB!J:L,3,FALSE)</f>
        <v>0.21046999999999999</v>
      </c>
      <c r="H61" s="129"/>
      <c r="I61" s="57"/>
      <c r="J61" s="32">
        <f t="shared" si="5"/>
        <v>0</v>
      </c>
      <c r="K61" s="70" t="str">
        <f t="shared" si="3"/>
        <v>Scope 1Delivery vehiclesVansAverage (up to 3.5 tonnes)Petrolkm</v>
      </c>
      <c r="L61" s="70" t="str">
        <f t="shared" si="4"/>
        <v>Scope 2UK electricity for EvsVansAverage (up to 3.5 tonnes)Petrolkm</v>
      </c>
      <c r="M61" s="133"/>
    </row>
    <row r="62" spans="1:13" s="49" customFormat="1" ht="24" customHeight="1">
      <c r="A62" s="70" t="s">
        <v>495</v>
      </c>
      <c r="B62" s="29" t="s">
        <v>507</v>
      </c>
      <c r="C62" s="29" t="s">
        <v>221</v>
      </c>
      <c r="D62" s="29" t="s">
        <v>1368</v>
      </c>
      <c r="E62" s="117" t="s">
        <v>10</v>
      </c>
      <c r="F62" s="29" t="s">
        <v>473</v>
      </c>
      <c r="G62" s="129">
        <f>VLOOKUP(K62,DB!J:L,3,FALSE)</f>
        <v>0.24548</v>
      </c>
      <c r="H62" s="129"/>
      <c r="I62" s="57"/>
      <c r="J62" s="32">
        <f t="shared" si="5"/>
        <v>0</v>
      </c>
      <c r="K62" s="70" t="str">
        <f t="shared" si="3"/>
        <v>Scope 1Delivery vehiclesVansAverage (up to 3.5 tonnes)CNGkm</v>
      </c>
      <c r="L62" s="70" t="str">
        <f t="shared" si="4"/>
        <v>Scope 2UK electricity for EvsVansAverage (up to 3.5 tonnes)CNGkm</v>
      </c>
      <c r="M62" s="133"/>
    </row>
    <row r="63" spans="1:13" s="49" customFormat="1" ht="24" customHeight="1">
      <c r="A63" s="70" t="s">
        <v>495</v>
      </c>
      <c r="B63" s="29" t="s">
        <v>507</v>
      </c>
      <c r="C63" s="29" t="s">
        <v>221</v>
      </c>
      <c r="D63" s="29" t="s">
        <v>1368</v>
      </c>
      <c r="E63" s="117" t="s">
        <v>12</v>
      </c>
      <c r="F63" s="29" t="s">
        <v>473</v>
      </c>
      <c r="G63" s="129">
        <f>VLOOKUP(K63,DB!J:L,3,FALSE)</f>
        <v>0.27</v>
      </c>
      <c r="H63" s="129"/>
      <c r="I63" s="57"/>
      <c r="J63" s="32">
        <f t="shared" si="5"/>
        <v>0</v>
      </c>
      <c r="K63" s="70" t="str">
        <f t="shared" si="3"/>
        <v>Scope 1Delivery vehiclesVansAverage (up to 3.5 tonnes)LPGkm</v>
      </c>
      <c r="L63" s="70" t="str">
        <f t="shared" si="4"/>
        <v>Scope 2UK electricity for EvsVansAverage (up to 3.5 tonnes)LPGkm</v>
      </c>
      <c r="M63" s="133"/>
    </row>
    <row r="64" spans="1:13" s="49" customFormat="1" ht="24" customHeight="1">
      <c r="A64" s="70" t="s">
        <v>495</v>
      </c>
      <c r="B64" s="29" t="s">
        <v>507</v>
      </c>
      <c r="C64" s="29" t="s">
        <v>221</v>
      </c>
      <c r="D64" s="29" t="s">
        <v>1368</v>
      </c>
      <c r="E64" s="117" t="s">
        <v>212</v>
      </c>
      <c r="F64" s="29" t="s">
        <v>473</v>
      </c>
      <c r="G64" s="129">
        <f>VLOOKUP(K64,DB!J:L,3,FALSE)</f>
        <v>0.24016999999999999</v>
      </c>
      <c r="H64" s="129"/>
      <c r="I64" s="57"/>
      <c r="J64" s="32">
        <f t="shared" si="5"/>
        <v>0</v>
      </c>
      <c r="K64" s="70" t="str">
        <f t="shared" si="3"/>
        <v>Scope 1Delivery vehiclesVansAverage (up to 3.5 tonnes)Unknownkm</v>
      </c>
      <c r="L64" s="70" t="str">
        <f t="shared" si="4"/>
        <v>Scope 2UK electricity for EvsVansAverage (up to 3.5 tonnes)Unknownkm</v>
      </c>
      <c r="M64" s="133"/>
    </row>
    <row r="65" spans="1:13" s="49" customFormat="1" ht="24" customHeight="1">
      <c r="A65" s="70" t="s">
        <v>495</v>
      </c>
      <c r="B65" s="29" t="s">
        <v>507</v>
      </c>
      <c r="C65" s="29" t="s">
        <v>1369</v>
      </c>
      <c r="D65" s="29" t="s">
        <v>222</v>
      </c>
      <c r="E65" s="117" t="s">
        <v>1373</v>
      </c>
      <c r="F65" s="29" t="s">
        <v>473</v>
      </c>
      <c r="G65" s="129">
        <f>VLOOKUP(K65,DB!J:L,3,FALSE)</f>
        <v>0.48058000000000001</v>
      </c>
      <c r="H65" s="129"/>
      <c r="I65" s="57"/>
      <c r="J65" s="32">
        <f t="shared" si="5"/>
        <v>0</v>
      </c>
      <c r="K65" s="70" t="str">
        <f t="shared" si="3"/>
        <v>Scope 1Delivery vehiclesHGV (all diesel)Rigid (&gt;3.5 - 7.5 tonnes)Average ladenkm</v>
      </c>
      <c r="L65" s="70" t="str">
        <f t="shared" si="4"/>
        <v>Scope 2UK electricity for EvsHGV (all diesel)Rigid (&gt;3.5 - 7.5 tonnes)Average ladenkm</v>
      </c>
      <c r="M65" s="133"/>
    </row>
    <row r="66" spans="1:13" s="49" customFormat="1" ht="24" customHeight="1">
      <c r="A66" s="70" t="s">
        <v>495</v>
      </c>
      <c r="B66" s="29" t="s">
        <v>507</v>
      </c>
      <c r="C66" s="29" t="s">
        <v>1369</v>
      </c>
      <c r="D66" s="29" t="s">
        <v>223</v>
      </c>
      <c r="E66" s="117" t="s">
        <v>1373</v>
      </c>
      <c r="F66" s="29" t="s">
        <v>473</v>
      </c>
      <c r="G66" s="129">
        <f>VLOOKUP(K66,DB!J:L,3,FALSE)</f>
        <v>0.58692</v>
      </c>
      <c r="H66" s="129"/>
      <c r="I66" s="57"/>
      <c r="J66" s="32">
        <f t="shared" si="5"/>
        <v>0</v>
      </c>
      <c r="K66" s="70" t="str">
        <f t="shared" ref="K66:K80" si="6">CONCATENATE(A66,B66,C66,D66,E66,F66)</f>
        <v>Scope 1Delivery vehiclesHGV (all diesel)Rigid (&gt;7.5 tonnes-17 tonnes)Average ladenkm</v>
      </c>
      <c r="L66" s="70" t="str">
        <f t="shared" ref="L66:L80" si="7">CONCATENATE("Scope 2UK electricity for Evs",C66,D66,E66,F66)</f>
        <v>Scope 2UK electricity for EvsHGV (all diesel)Rigid (&gt;7.5 tonnes-17 tonnes)Average ladenkm</v>
      </c>
      <c r="M66" s="133"/>
    </row>
    <row r="67" spans="1:13" s="49" customFormat="1" ht="24" customHeight="1">
      <c r="A67" s="70" t="s">
        <v>495</v>
      </c>
      <c r="B67" s="29" t="s">
        <v>507</v>
      </c>
      <c r="C67" s="29" t="s">
        <v>1369</v>
      </c>
      <c r="D67" s="29" t="s">
        <v>224</v>
      </c>
      <c r="E67" s="117" t="s">
        <v>1373</v>
      </c>
      <c r="F67" s="29" t="s">
        <v>473</v>
      </c>
      <c r="G67" s="129">
        <f>VLOOKUP(K67,DB!J:L,3,FALSE)</f>
        <v>0.95752000000000004</v>
      </c>
      <c r="H67" s="129"/>
      <c r="I67" s="57"/>
      <c r="J67" s="32">
        <f t="shared" si="5"/>
        <v>0</v>
      </c>
      <c r="K67" s="70" t="str">
        <f t="shared" si="6"/>
        <v>Scope 1Delivery vehiclesHGV (all diesel)Rigid (&gt;17 tonnes)Average ladenkm</v>
      </c>
      <c r="L67" s="70" t="str">
        <f t="shared" si="7"/>
        <v>Scope 2UK electricity for EvsHGV (all diesel)Rigid (&gt;17 tonnes)Average ladenkm</v>
      </c>
      <c r="M67" s="133"/>
    </row>
    <row r="68" spans="1:13" s="49" customFormat="1" ht="24" customHeight="1">
      <c r="A68" s="70" t="s">
        <v>495</v>
      </c>
      <c r="B68" s="29" t="s">
        <v>507</v>
      </c>
      <c r="C68" s="29" t="s">
        <v>1369</v>
      </c>
      <c r="D68" s="29" t="s">
        <v>201</v>
      </c>
      <c r="E68" s="117" t="s">
        <v>1373</v>
      </c>
      <c r="F68" s="29" t="s">
        <v>473</v>
      </c>
      <c r="G68" s="129">
        <f>VLOOKUP(K68,DB!J:L,3,FALSE)</f>
        <v>0.80305000000000004</v>
      </c>
      <c r="H68" s="129"/>
      <c r="I68" s="57"/>
      <c r="J68" s="32">
        <f t="shared" si="5"/>
        <v>0</v>
      </c>
      <c r="K68" s="70" t="str">
        <f t="shared" si="6"/>
        <v>Scope 1Delivery vehiclesHGV (all diesel)All rigidsAverage ladenkm</v>
      </c>
      <c r="L68" s="70" t="str">
        <f t="shared" si="7"/>
        <v>Scope 2UK electricity for EvsHGV (all diesel)All rigidsAverage ladenkm</v>
      </c>
      <c r="M68" s="133"/>
    </row>
    <row r="69" spans="1:13" s="49" customFormat="1" ht="24" customHeight="1">
      <c r="A69" s="70" t="s">
        <v>495</v>
      </c>
      <c r="B69" s="29" t="s">
        <v>507</v>
      </c>
      <c r="C69" s="29" t="s">
        <v>1369</v>
      </c>
      <c r="D69" s="29" t="s">
        <v>225</v>
      </c>
      <c r="E69" s="117" t="s">
        <v>1373</v>
      </c>
      <c r="F69" s="29" t="s">
        <v>473</v>
      </c>
      <c r="G69" s="129">
        <f>VLOOKUP(K69,DB!J:L,3,FALSE)</f>
        <v>0.76976</v>
      </c>
      <c r="H69" s="129"/>
      <c r="I69" s="57"/>
      <c r="J69" s="32">
        <f t="shared" si="5"/>
        <v>0</v>
      </c>
      <c r="K69" s="70" t="str">
        <f t="shared" si="6"/>
        <v>Scope 1Delivery vehiclesHGV (all diesel)Articulated (&gt;3.5 - 33t)Average ladenkm</v>
      </c>
      <c r="L69" s="70" t="str">
        <f t="shared" si="7"/>
        <v>Scope 2UK electricity for EvsHGV (all diesel)Articulated (&gt;3.5 - 33t)Average ladenkm</v>
      </c>
      <c r="M69" s="133"/>
    </row>
    <row r="70" spans="1:13" s="49" customFormat="1" ht="24" customHeight="1">
      <c r="A70" s="70" t="s">
        <v>495</v>
      </c>
      <c r="B70" s="29" t="s">
        <v>507</v>
      </c>
      <c r="C70" s="29" t="s">
        <v>1369</v>
      </c>
      <c r="D70" s="29" t="s">
        <v>226</v>
      </c>
      <c r="E70" s="117" t="s">
        <v>1373</v>
      </c>
      <c r="F70" s="29" t="s">
        <v>473</v>
      </c>
      <c r="G70" s="129">
        <f>VLOOKUP(K70,DB!J:L,3,FALSE)</f>
        <v>0.91647999999999996</v>
      </c>
      <c r="H70" s="129"/>
      <c r="I70" s="57"/>
      <c r="J70" s="32">
        <f t="shared" si="5"/>
        <v>0</v>
      </c>
      <c r="K70" s="70" t="str">
        <f t="shared" si="6"/>
        <v>Scope 1Delivery vehiclesHGV (all diesel)Articulated (&gt;33t)Average ladenkm</v>
      </c>
      <c r="L70" s="70" t="str">
        <f t="shared" si="7"/>
        <v>Scope 2UK electricity for EvsHGV (all diesel)Articulated (&gt;33t)Average ladenkm</v>
      </c>
      <c r="M70" s="133"/>
    </row>
    <row r="71" spans="1:13" s="49" customFormat="1" ht="24" customHeight="1">
      <c r="A71" s="70" t="s">
        <v>495</v>
      </c>
      <c r="B71" s="29" t="s">
        <v>507</v>
      </c>
      <c r="C71" s="29" t="s">
        <v>1369</v>
      </c>
      <c r="D71" s="29" t="s">
        <v>227</v>
      </c>
      <c r="E71" s="117" t="s">
        <v>1373</v>
      </c>
      <c r="F71" s="29" t="s">
        <v>473</v>
      </c>
      <c r="G71" s="129">
        <f>VLOOKUP(K71,DB!J:L,3,FALSE)</f>
        <v>0.91047999999999996</v>
      </c>
      <c r="H71" s="129"/>
      <c r="I71" s="57"/>
      <c r="J71" s="32">
        <f t="shared" ref="J71:J80" si="8">(G71+H71)*I71</f>
        <v>0</v>
      </c>
      <c r="K71" s="70" t="str">
        <f t="shared" si="6"/>
        <v>Scope 1Delivery vehiclesHGV (all diesel)All articsAverage ladenkm</v>
      </c>
      <c r="L71" s="70" t="str">
        <f t="shared" si="7"/>
        <v>Scope 2UK electricity for EvsHGV (all diesel)All articsAverage ladenkm</v>
      </c>
      <c r="M71" s="133"/>
    </row>
    <row r="72" spans="1:13" s="49" customFormat="1" ht="24" customHeight="1">
      <c r="A72" s="70" t="s">
        <v>495</v>
      </c>
      <c r="B72" s="29" t="s">
        <v>507</v>
      </c>
      <c r="C72" s="29" t="s">
        <v>1369</v>
      </c>
      <c r="D72" s="29" t="s">
        <v>228</v>
      </c>
      <c r="E72" s="117" t="s">
        <v>1373</v>
      </c>
      <c r="F72" s="29" t="s">
        <v>473</v>
      </c>
      <c r="G72" s="129">
        <f>VLOOKUP(K72,DB!J:L,3,FALSE)</f>
        <v>0.86407</v>
      </c>
      <c r="H72" s="129"/>
      <c r="I72" s="57"/>
      <c r="J72" s="32">
        <f t="shared" si="8"/>
        <v>0</v>
      </c>
      <c r="K72" s="70" t="str">
        <f t="shared" si="6"/>
        <v>Scope 1Delivery vehiclesHGV (all diesel)All HGVsAverage ladenkm</v>
      </c>
      <c r="L72" s="70" t="str">
        <f t="shared" si="7"/>
        <v>Scope 2UK electricity for EvsHGV (all diesel)All HGVsAverage ladenkm</v>
      </c>
      <c r="M72" s="133"/>
    </row>
    <row r="73" spans="1:13" s="49" customFormat="1" ht="24" customHeight="1">
      <c r="A73" s="70" t="s">
        <v>495</v>
      </c>
      <c r="B73" s="29" t="s">
        <v>507</v>
      </c>
      <c r="C73" s="29" t="s">
        <v>1374</v>
      </c>
      <c r="D73" s="29" t="s">
        <v>222</v>
      </c>
      <c r="E73" s="117" t="s">
        <v>1373</v>
      </c>
      <c r="F73" s="29" t="s">
        <v>473</v>
      </c>
      <c r="G73" s="129">
        <f>VLOOKUP(K73,DB!J:L,3,FALSE)</f>
        <v>0.57213000000000003</v>
      </c>
      <c r="H73" s="129"/>
      <c r="I73" s="57"/>
      <c r="J73" s="32">
        <f t="shared" si="8"/>
        <v>0</v>
      </c>
      <c r="K73" s="70" t="str">
        <f t="shared" si="6"/>
        <v>Scope 1Delivery vehiclesHGVs refrigerated (all diesel)Rigid (&gt;3.5 - 7.5 tonnes)Average ladenkm</v>
      </c>
      <c r="L73" s="70" t="str">
        <f t="shared" si="7"/>
        <v>Scope 2UK electricity for EvsHGVs refrigerated (all diesel)Rigid (&gt;3.5 - 7.5 tonnes)Average ladenkm</v>
      </c>
      <c r="M73" s="133"/>
    </row>
    <row r="74" spans="1:13" s="49" customFormat="1" ht="24" customHeight="1">
      <c r="A74" s="70" t="s">
        <v>495</v>
      </c>
      <c r="B74" s="29" t="s">
        <v>507</v>
      </c>
      <c r="C74" s="29" t="s">
        <v>1374</v>
      </c>
      <c r="D74" s="29" t="s">
        <v>223</v>
      </c>
      <c r="E74" s="117" t="s">
        <v>1373</v>
      </c>
      <c r="F74" s="29" t="s">
        <v>473</v>
      </c>
      <c r="G74" s="129">
        <f>VLOOKUP(K74,DB!J:L,3,FALSE)</f>
        <v>0.69872999999999996</v>
      </c>
      <c r="H74" s="129"/>
      <c r="I74" s="57"/>
      <c r="J74" s="32">
        <f t="shared" si="8"/>
        <v>0</v>
      </c>
      <c r="K74" s="70" t="str">
        <f t="shared" si="6"/>
        <v>Scope 1Delivery vehiclesHGVs refrigerated (all diesel)Rigid (&gt;7.5 tonnes-17 tonnes)Average ladenkm</v>
      </c>
      <c r="L74" s="70" t="str">
        <f t="shared" si="7"/>
        <v>Scope 2UK electricity for EvsHGVs refrigerated (all diesel)Rigid (&gt;7.5 tonnes-17 tonnes)Average ladenkm</v>
      </c>
      <c r="M74" s="133"/>
    </row>
    <row r="75" spans="1:13" s="49" customFormat="1" ht="24" customHeight="1">
      <c r="A75" s="70" t="s">
        <v>495</v>
      </c>
      <c r="B75" s="29" t="s">
        <v>507</v>
      </c>
      <c r="C75" s="29" t="s">
        <v>1374</v>
      </c>
      <c r="D75" s="29" t="s">
        <v>224</v>
      </c>
      <c r="E75" s="117" t="s">
        <v>1373</v>
      </c>
      <c r="F75" s="29" t="s">
        <v>473</v>
      </c>
      <c r="G75" s="129">
        <f>VLOOKUP(K75,DB!J:L,3,FALSE)</f>
        <v>1.1399300000000001</v>
      </c>
      <c r="H75" s="129"/>
      <c r="I75" s="57"/>
      <c r="J75" s="32">
        <f t="shared" si="8"/>
        <v>0</v>
      </c>
      <c r="K75" s="70" t="str">
        <f t="shared" si="6"/>
        <v>Scope 1Delivery vehiclesHGVs refrigerated (all diesel)Rigid (&gt;17 tonnes)Average ladenkm</v>
      </c>
      <c r="L75" s="70" t="str">
        <f t="shared" si="7"/>
        <v>Scope 2UK electricity for EvsHGVs refrigerated (all diesel)Rigid (&gt;17 tonnes)Average ladenkm</v>
      </c>
      <c r="M75" s="133"/>
    </row>
    <row r="76" spans="1:13" s="49" customFormat="1" ht="24" customHeight="1">
      <c r="A76" s="70" t="s">
        <v>495</v>
      </c>
      <c r="B76" s="29" t="s">
        <v>507</v>
      </c>
      <c r="C76" s="29" t="s">
        <v>1374</v>
      </c>
      <c r="D76" s="29" t="s">
        <v>201</v>
      </c>
      <c r="E76" s="117" t="s">
        <v>1373</v>
      </c>
      <c r="F76" s="29" t="s">
        <v>473</v>
      </c>
      <c r="G76" s="129">
        <f>VLOOKUP(K76,DB!J:L,3,FALSE)</f>
        <v>0.95603000000000005</v>
      </c>
      <c r="H76" s="129"/>
      <c r="I76" s="57"/>
      <c r="J76" s="32">
        <f t="shared" si="8"/>
        <v>0</v>
      </c>
      <c r="K76" s="70" t="str">
        <f t="shared" si="6"/>
        <v>Scope 1Delivery vehiclesHGVs refrigerated (all diesel)All rigidsAverage ladenkm</v>
      </c>
      <c r="L76" s="70" t="str">
        <f t="shared" si="7"/>
        <v>Scope 2UK electricity for EvsHGVs refrigerated (all diesel)All rigidsAverage ladenkm</v>
      </c>
      <c r="M76" s="133"/>
    </row>
    <row r="77" spans="1:13" s="49" customFormat="1" ht="24" customHeight="1">
      <c r="A77" s="70" t="s">
        <v>495</v>
      </c>
      <c r="B77" s="29" t="s">
        <v>507</v>
      </c>
      <c r="C77" s="29" t="s">
        <v>1374</v>
      </c>
      <c r="D77" s="29" t="s">
        <v>225</v>
      </c>
      <c r="E77" s="117" t="s">
        <v>1373</v>
      </c>
      <c r="F77" s="29" t="s">
        <v>473</v>
      </c>
      <c r="G77" s="129">
        <f>VLOOKUP(K77,DB!J:L,3,FALSE)</f>
        <v>0.89020999999999995</v>
      </c>
      <c r="H77" s="129"/>
      <c r="I77" s="57"/>
      <c r="J77" s="32">
        <f t="shared" si="8"/>
        <v>0</v>
      </c>
      <c r="K77" s="70" t="str">
        <f t="shared" si="6"/>
        <v>Scope 1Delivery vehiclesHGVs refrigerated (all diesel)Articulated (&gt;3.5 - 33t)Average ladenkm</v>
      </c>
      <c r="L77" s="70" t="str">
        <f t="shared" si="7"/>
        <v>Scope 2UK electricity for EvsHGVs refrigerated (all diesel)Articulated (&gt;3.5 - 33t)Average ladenkm</v>
      </c>
      <c r="M77" s="133"/>
    </row>
    <row r="78" spans="1:13" s="49" customFormat="1" ht="24" customHeight="1">
      <c r="A78" s="70" t="s">
        <v>495</v>
      </c>
      <c r="B78" s="29" t="s">
        <v>507</v>
      </c>
      <c r="C78" s="29" t="s">
        <v>1374</v>
      </c>
      <c r="D78" s="29" t="s">
        <v>226</v>
      </c>
      <c r="E78" s="117" t="s">
        <v>1373</v>
      </c>
      <c r="F78" s="29" t="s">
        <v>473</v>
      </c>
      <c r="G78" s="129">
        <f>VLOOKUP(K78,DB!J:L,3,FALSE)</f>
        <v>1.0599000000000001</v>
      </c>
      <c r="H78" s="129"/>
      <c r="I78" s="57"/>
      <c r="J78" s="32">
        <f t="shared" si="8"/>
        <v>0</v>
      </c>
      <c r="K78" s="70" t="str">
        <f t="shared" si="6"/>
        <v>Scope 1Delivery vehiclesHGVs refrigerated (all diesel)Articulated (&gt;33t)Average ladenkm</v>
      </c>
      <c r="L78" s="70" t="str">
        <f t="shared" si="7"/>
        <v>Scope 2UK electricity for EvsHGVs refrigerated (all diesel)Articulated (&gt;33t)Average ladenkm</v>
      </c>
      <c r="M78" s="133"/>
    </row>
    <row r="79" spans="1:13" s="49" customFormat="1" ht="24" customHeight="1">
      <c r="A79" s="70" t="s">
        <v>495</v>
      </c>
      <c r="B79" s="29" t="s">
        <v>507</v>
      </c>
      <c r="C79" s="29" t="s">
        <v>1374</v>
      </c>
      <c r="D79" s="29" t="s">
        <v>227</v>
      </c>
      <c r="E79" s="117" t="s">
        <v>1373</v>
      </c>
      <c r="F79" s="29" t="s">
        <v>473</v>
      </c>
      <c r="G79" s="129">
        <f>VLOOKUP(K79,DB!J:L,3,FALSE)</f>
        <v>1.0529500000000001</v>
      </c>
      <c r="H79" s="129"/>
      <c r="I79" s="57"/>
      <c r="J79" s="32">
        <f t="shared" si="8"/>
        <v>0</v>
      </c>
      <c r="K79" s="70" t="str">
        <f t="shared" si="6"/>
        <v>Scope 1Delivery vehiclesHGVs refrigerated (all diesel)All articsAverage ladenkm</v>
      </c>
      <c r="L79" s="70" t="str">
        <f t="shared" si="7"/>
        <v>Scope 2UK electricity for EvsHGVs refrigerated (all diesel)All articsAverage ladenkm</v>
      </c>
      <c r="M79" s="133"/>
    </row>
    <row r="80" spans="1:13" s="49" customFormat="1" ht="24" customHeight="1">
      <c r="A80" s="70" t="s">
        <v>495</v>
      </c>
      <c r="B80" s="29" t="s">
        <v>507</v>
      </c>
      <c r="C80" s="29" t="s">
        <v>1374</v>
      </c>
      <c r="D80" s="29" t="s">
        <v>228</v>
      </c>
      <c r="E80" s="117" t="s">
        <v>1373</v>
      </c>
      <c r="F80" s="29" t="s">
        <v>473</v>
      </c>
      <c r="G80" s="129">
        <f>VLOOKUP(K80,DB!J:L,3,FALSE)</f>
        <v>1.0119199999999999</v>
      </c>
      <c r="H80" s="129"/>
      <c r="I80" s="57"/>
      <c r="J80" s="32">
        <f t="shared" si="8"/>
        <v>0</v>
      </c>
      <c r="K80" s="70" t="str">
        <f t="shared" si="6"/>
        <v>Scope 1Delivery vehiclesHGVs refrigerated (all diesel)All HGVsAverage ladenkm</v>
      </c>
      <c r="L80" s="70" t="str">
        <f t="shared" si="7"/>
        <v>Scope 2UK electricity for EvsHGVs refrigerated (all diesel)All HGVsAverage ladenkm</v>
      </c>
      <c r="M80" s="133"/>
    </row>
    <row r="81" spans="1:13" s="20" customFormat="1" ht="14">
      <c r="A81" s="71"/>
      <c r="I81" s="21"/>
      <c r="J81" s="22"/>
      <c r="K81" s="120"/>
      <c r="L81" s="120"/>
      <c r="M81" s="134"/>
    </row>
    <row r="83" spans="1:13" s="20" customFormat="1" ht="14">
      <c r="A83" s="71"/>
      <c r="I83" s="21"/>
      <c r="J83" s="22"/>
      <c r="K83" s="120"/>
      <c r="L83" s="120"/>
      <c r="M83" s="134"/>
    </row>
    <row r="84" spans="1:13" s="20" customFormat="1" ht="14">
      <c r="A84" s="71"/>
      <c r="B84" s="71" t="s">
        <v>1375</v>
      </c>
      <c r="C84" s="71">
        <f>VLOOKUP(B84,DB!B:L,11,FALSE)</f>
        <v>0.21233000000000002</v>
      </c>
      <c r="I84" s="21"/>
      <c r="J84" s="22"/>
      <c r="K84" s="120"/>
      <c r="L84" s="120"/>
      <c r="M84" s="134"/>
    </row>
    <row r="85" spans="1:13" s="20" customFormat="1" ht="14">
      <c r="A85" s="71"/>
      <c r="B85" s="71"/>
      <c r="C85" s="71"/>
      <c r="I85" s="21"/>
      <c r="J85" s="22"/>
      <c r="K85" s="120"/>
      <c r="L85" s="120"/>
      <c r="M85" s="134"/>
    </row>
    <row r="86" spans="1:13" s="20" customFormat="1" ht="14">
      <c r="A86" s="71"/>
      <c r="I86" s="21"/>
      <c r="J86" s="22"/>
      <c r="K86" s="120"/>
      <c r="L86" s="120"/>
      <c r="M86" s="134"/>
    </row>
    <row r="87" spans="1:13" s="20" customFormat="1" ht="14">
      <c r="A87" s="71"/>
      <c r="I87" s="21"/>
      <c r="J87" s="22"/>
      <c r="K87" s="120"/>
      <c r="L87" s="120"/>
      <c r="M87" s="134"/>
    </row>
    <row r="88" spans="1:13" s="20" customFormat="1" ht="14">
      <c r="A88" s="71"/>
      <c r="I88" s="21"/>
      <c r="J88" s="22"/>
      <c r="K88" s="120"/>
      <c r="L88" s="120"/>
      <c r="M88" s="134"/>
    </row>
    <row r="89" spans="1:13" s="20" customFormat="1" ht="14">
      <c r="A89" s="71"/>
      <c r="I89" s="21"/>
      <c r="J89" s="22"/>
      <c r="K89" s="120"/>
      <c r="L89" s="120"/>
      <c r="M89" s="134"/>
    </row>
    <row r="90" spans="1:13" s="20" customFormat="1" ht="14">
      <c r="A90" s="71"/>
      <c r="I90" s="21"/>
      <c r="J90" s="22"/>
      <c r="K90" s="120"/>
      <c r="L90" s="120"/>
      <c r="M90" s="134"/>
    </row>
    <row r="91" spans="1:13" s="20" customFormat="1" ht="14">
      <c r="A91" s="71"/>
      <c r="I91" s="21"/>
      <c r="J91" s="22"/>
      <c r="K91" s="120"/>
      <c r="L91" s="120"/>
      <c r="M91" s="134"/>
    </row>
    <row r="92" spans="1:13" s="20" customFormat="1" ht="14">
      <c r="A92" s="71"/>
      <c r="I92" s="21"/>
      <c r="J92" s="22"/>
      <c r="K92" s="120"/>
      <c r="L92" s="120"/>
      <c r="M92" s="134"/>
    </row>
    <row r="93" spans="1:13" s="20" customFormat="1" ht="14">
      <c r="A93" s="71"/>
      <c r="I93" s="21"/>
      <c r="J93" s="22"/>
      <c r="K93" s="120"/>
      <c r="L93" s="120"/>
      <c r="M93" s="134"/>
    </row>
    <row r="94" spans="1:13" s="20" customFormat="1" ht="14">
      <c r="A94" s="71"/>
      <c r="I94" s="21"/>
      <c r="J94" s="22"/>
      <c r="K94" s="120"/>
      <c r="L94" s="120"/>
      <c r="M94" s="134"/>
    </row>
    <row r="95" spans="1:13" s="20" customFormat="1" ht="14">
      <c r="A95" s="71"/>
      <c r="I95" s="21"/>
      <c r="J95" s="22"/>
      <c r="K95" s="120"/>
      <c r="L95" s="120"/>
      <c r="M95" s="134"/>
    </row>
    <row r="96" spans="1:13" s="20" customFormat="1" ht="14">
      <c r="A96" s="71"/>
      <c r="I96" s="21"/>
      <c r="J96" s="22"/>
      <c r="K96" s="120"/>
      <c r="L96" s="120"/>
      <c r="M96" s="134"/>
    </row>
    <row r="97" spans="1:13" s="20" customFormat="1" ht="14">
      <c r="A97" s="71"/>
      <c r="I97" s="21"/>
      <c r="J97" s="22"/>
      <c r="K97" s="120"/>
      <c r="L97" s="120"/>
      <c r="M97" s="134"/>
    </row>
    <row r="98" spans="1:13" s="20" customFormat="1" ht="14">
      <c r="A98" s="71"/>
      <c r="I98" s="21"/>
      <c r="J98" s="22"/>
      <c r="K98" s="120"/>
      <c r="L98" s="120"/>
      <c r="M98" s="134"/>
    </row>
    <row r="99" spans="1:13" s="20" customFormat="1" ht="14">
      <c r="A99" s="71"/>
      <c r="I99" s="21"/>
      <c r="J99" s="22"/>
      <c r="K99" s="120"/>
      <c r="L99" s="120"/>
      <c r="M99" s="134"/>
    </row>
    <row r="100" spans="1:13" s="20" customFormat="1" ht="14">
      <c r="A100" s="71"/>
      <c r="I100" s="21"/>
      <c r="J100" s="22"/>
      <c r="K100" s="120"/>
      <c r="L100" s="120"/>
      <c r="M100" s="134"/>
    </row>
    <row r="101" spans="1:13" s="20" customFormat="1" ht="14">
      <c r="A101" s="71"/>
      <c r="I101" s="21"/>
      <c r="J101" s="22"/>
      <c r="K101" s="120"/>
      <c r="L101" s="120"/>
      <c r="M101" s="134"/>
    </row>
    <row r="102" spans="1:13" s="20" customFormat="1" ht="14">
      <c r="A102" s="71"/>
      <c r="I102" s="21"/>
      <c r="J102" s="22"/>
      <c r="K102" s="120"/>
      <c r="L102" s="120"/>
      <c r="M102" s="134"/>
    </row>
    <row r="103" spans="1:13" s="20" customFormat="1" ht="14">
      <c r="A103" s="71"/>
      <c r="I103" s="21"/>
      <c r="J103" s="22"/>
      <c r="K103" s="120"/>
      <c r="L103" s="120"/>
      <c r="M103" s="134"/>
    </row>
    <row r="104" spans="1:13" s="20" customFormat="1" ht="14">
      <c r="A104" s="71"/>
      <c r="I104" s="21"/>
      <c r="J104" s="22"/>
      <c r="K104" s="120"/>
      <c r="L104" s="120"/>
      <c r="M104" s="134"/>
    </row>
    <row r="105" spans="1:13" s="20" customFormat="1" ht="14">
      <c r="A105" s="71"/>
      <c r="I105" s="21"/>
      <c r="J105" s="22"/>
      <c r="K105" s="120"/>
      <c r="L105" s="120"/>
      <c r="M105" s="134"/>
    </row>
    <row r="106" spans="1:13" s="20" customFormat="1" ht="14">
      <c r="A106" s="71"/>
      <c r="I106" s="21"/>
      <c r="J106" s="22"/>
      <c r="K106" s="120"/>
      <c r="L106" s="120"/>
      <c r="M106" s="134"/>
    </row>
    <row r="107" spans="1:13" s="20" customFormat="1" ht="14">
      <c r="A107" s="71"/>
      <c r="I107" s="21"/>
      <c r="J107" s="22"/>
      <c r="K107" s="120"/>
      <c r="L107" s="120"/>
      <c r="M107" s="134"/>
    </row>
    <row r="108" spans="1:13" s="20" customFormat="1" ht="14">
      <c r="A108" s="71"/>
      <c r="I108" s="21"/>
      <c r="J108" s="22"/>
      <c r="K108" s="120"/>
      <c r="L108" s="120"/>
      <c r="M108" s="134"/>
    </row>
    <row r="109" spans="1:13" s="20" customFormat="1" ht="14">
      <c r="A109" s="71"/>
      <c r="I109" s="21"/>
      <c r="J109" s="22"/>
      <c r="K109" s="120"/>
      <c r="L109" s="120"/>
      <c r="M109" s="134"/>
    </row>
    <row r="110" spans="1:13" s="20" customFormat="1" ht="14">
      <c r="A110" s="71"/>
      <c r="I110" s="21"/>
      <c r="J110" s="22"/>
      <c r="K110" s="120"/>
      <c r="L110" s="120"/>
      <c r="M110" s="134"/>
    </row>
    <row r="111" spans="1:13" s="20" customFormat="1" ht="14">
      <c r="A111" s="71"/>
      <c r="I111" s="21"/>
      <c r="J111" s="22"/>
      <c r="K111" s="120"/>
      <c r="L111" s="120"/>
      <c r="M111" s="134"/>
    </row>
    <row r="112" spans="1:13" s="20" customFormat="1" ht="14">
      <c r="A112" s="71"/>
      <c r="I112" s="21"/>
      <c r="J112" s="22"/>
      <c r="K112" s="120"/>
      <c r="L112" s="120"/>
      <c r="M112" s="134"/>
    </row>
    <row r="113" spans="1:13" s="20" customFormat="1" ht="14">
      <c r="A113" s="71"/>
      <c r="I113" s="21"/>
      <c r="J113" s="22"/>
      <c r="K113" s="120"/>
      <c r="L113" s="120"/>
      <c r="M113" s="134"/>
    </row>
    <row r="114" spans="1:13" s="20" customFormat="1" ht="14">
      <c r="A114" s="71"/>
      <c r="I114" s="21"/>
      <c r="J114" s="22"/>
      <c r="K114" s="120"/>
      <c r="L114" s="120"/>
      <c r="M114" s="134"/>
    </row>
    <row r="115" spans="1:13" s="20" customFormat="1" ht="14">
      <c r="A115" s="71"/>
      <c r="I115" s="21"/>
      <c r="J115" s="22"/>
      <c r="K115" s="120"/>
      <c r="L115" s="120"/>
      <c r="M115" s="134"/>
    </row>
    <row r="116" spans="1:13" s="20" customFormat="1" ht="14">
      <c r="A116" s="71"/>
      <c r="I116" s="21"/>
      <c r="J116" s="22"/>
      <c r="K116" s="120"/>
      <c r="L116" s="120"/>
      <c r="M116" s="134"/>
    </row>
    <row r="117" spans="1:13" s="20" customFormat="1" ht="14">
      <c r="A117" s="71"/>
      <c r="I117" s="21"/>
      <c r="J117" s="22"/>
      <c r="K117" s="120"/>
      <c r="L117" s="120"/>
      <c r="M117" s="134"/>
    </row>
    <row r="118" spans="1:13" s="20" customFormat="1" ht="14">
      <c r="A118" s="71"/>
      <c r="I118" s="21"/>
      <c r="J118" s="22"/>
      <c r="K118" s="120"/>
      <c r="L118" s="120"/>
      <c r="M118" s="134"/>
    </row>
    <row r="119" spans="1:13" s="20" customFormat="1" ht="14">
      <c r="A119" s="71"/>
      <c r="I119" s="21"/>
      <c r="J119" s="22"/>
      <c r="K119" s="120"/>
      <c r="L119" s="120"/>
      <c r="M119" s="134"/>
    </row>
    <row r="120" spans="1:13" s="20" customFormat="1" ht="14">
      <c r="A120" s="71"/>
      <c r="I120" s="21"/>
      <c r="J120" s="22"/>
      <c r="K120" s="120"/>
      <c r="L120" s="120"/>
      <c r="M120" s="134"/>
    </row>
    <row r="121" spans="1:13" s="20" customFormat="1" ht="14">
      <c r="A121" s="71"/>
      <c r="I121" s="21"/>
      <c r="J121" s="22"/>
      <c r="K121" s="120"/>
      <c r="L121" s="120"/>
      <c r="M121" s="134"/>
    </row>
    <row r="122" spans="1:13" s="20" customFormat="1" ht="14">
      <c r="A122" s="71"/>
      <c r="I122" s="21"/>
      <c r="J122" s="22"/>
      <c r="K122" s="120"/>
      <c r="L122" s="120"/>
      <c r="M122" s="134"/>
    </row>
    <row r="123" spans="1:13" s="20" customFormat="1" ht="14">
      <c r="A123" s="71"/>
      <c r="I123" s="21"/>
      <c r="J123" s="22"/>
      <c r="K123" s="120"/>
      <c r="L123" s="120"/>
      <c r="M123" s="134"/>
    </row>
    <row r="124" spans="1:13" s="20" customFormat="1" ht="14">
      <c r="A124" s="71"/>
      <c r="I124" s="21"/>
      <c r="J124" s="22"/>
      <c r="K124" s="120"/>
      <c r="L124" s="120"/>
      <c r="M124" s="134"/>
    </row>
    <row r="125" spans="1:13" s="20" customFormat="1" ht="14">
      <c r="A125" s="71"/>
      <c r="I125" s="21"/>
      <c r="J125" s="22"/>
      <c r="K125" s="120"/>
      <c r="L125" s="120"/>
      <c r="M125" s="134"/>
    </row>
    <row r="126" spans="1:13" s="20" customFormat="1" ht="14">
      <c r="A126" s="71"/>
      <c r="I126" s="21"/>
      <c r="J126" s="22"/>
      <c r="K126" s="120"/>
      <c r="L126" s="120"/>
      <c r="M126" s="134"/>
    </row>
    <row r="127" spans="1:13" s="20" customFormat="1" ht="14">
      <c r="A127" s="71"/>
      <c r="I127" s="21"/>
      <c r="J127" s="22"/>
      <c r="K127" s="120"/>
      <c r="L127" s="120"/>
      <c r="M127" s="134"/>
    </row>
    <row r="128" spans="1:13" s="20" customFormat="1" ht="14">
      <c r="A128" s="71"/>
      <c r="I128" s="21"/>
      <c r="J128" s="22"/>
      <c r="K128" s="120"/>
      <c r="L128" s="120"/>
      <c r="M128" s="134"/>
    </row>
    <row r="129" spans="1:13" s="20" customFormat="1" ht="14">
      <c r="A129" s="71"/>
      <c r="I129" s="21"/>
      <c r="J129" s="22"/>
      <c r="K129" s="120"/>
      <c r="L129" s="120"/>
      <c r="M129" s="134"/>
    </row>
    <row r="130" spans="1:13" s="20" customFormat="1" ht="14">
      <c r="A130" s="71"/>
      <c r="I130" s="21"/>
      <c r="J130" s="22"/>
      <c r="K130" s="120"/>
      <c r="L130" s="120"/>
      <c r="M130" s="134"/>
    </row>
    <row r="131" spans="1:13" s="20" customFormat="1" ht="14">
      <c r="A131" s="71"/>
      <c r="I131" s="21"/>
      <c r="J131" s="22"/>
      <c r="K131" s="120"/>
      <c r="L131" s="120"/>
      <c r="M131" s="134"/>
    </row>
    <row r="132" spans="1:13" s="20" customFormat="1" ht="14">
      <c r="A132" s="71"/>
      <c r="I132" s="21"/>
      <c r="J132" s="22"/>
      <c r="K132" s="120"/>
      <c r="L132" s="120"/>
      <c r="M132" s="134"/>
    </row>
    <row r="133" spans="1:13" s="20" customFormat="1" ht="14">
      <c r="A133" s="71"/>
      <c r="I133" s="21"/>
      <c r="J133" s="22"/>
      <c r="K133" s="120"/>
      <c r="L133" s="120"/>
      <c r="M133" s="134"/>
    </row>
    <row r="134" spans="1:13" s="20" customFormat="1" ht="14">
      <c r="A134" s="71"/>
      <c r="I134" s="21"/>
      <c r="J134" s="22"/>
      <c r="K134" s="120"/>
      <c r="L134" s="120"/>
      <c r="M134" s="134"/>
    </row>
    <row r="135" spans="1:13" s="20" customFormat="1" ht="14">
      <c r="A135" s="71"/>
      <c r="I135" s="21"/>
      <c r="J135" s="22"/>
      <c r="K135" s="120"/>
      <c r="L135" s="120"/>
      <c r="M135" s="134"/>
    </row>
    <row r="136" spans="1:13" s="20" customFormat="1" ht="14">
      <c r="A136" s="71"/>
      <c r="I136" s="21"/>
      <c r="J136" s="22"/>
      <c r="K136" s="120"/>
      <c r="L136" s="120"/>
      <c r="M136" s="134"/>
    </row>
    <row r="137" spans="1:13" s="20" customFormat="1" ht="14">
      <c r="A137" s="71"/>
      <c r="I137" s="21"/>
      <c r="J137" s="22"/>
      <c r="K137" s="120"/>
      <c r="L137" s="120"/>
      <c r="M137" s="134"/>
    </row>
    <row r="138" spans="1:13" s="20" customFormat="1" ht="14">
      <c r="A138" s="71"/>
      <c r="I138" s="21"/>
      <c r="J138" s="22"/>
      <c r="K138" s="120"/>
      <c r="L138" s="120"/>
      <c r="M138" s="134"/>
    </row>
    <row r="139" spans="1:13" s="20" customFormat="1" ht="14">
      <c r="A139" s="71"/>
      <c r="I139" s="21"/>
      <c r="J139" s="22"/>
      <c r="K139" s="120"/>
      <c r="L139" s="120"/>
      <c r="M139" s="134"/>
    </row>
    <row r="140" spans="1:13" s="20" customFormat="1" ht="14">
      <c r="A140" s="71"/>
      <c r="I140" s="21"/>
      <c r="J140" s="22"/>
      <c r="K140" s="120"/>
      <c r="L140" s="120"/>
      <c r="M140" s="134"/>
    </row>
    <row r="141" spans="1:13" s="20" customFormat="1" ht="14">
      <c r="A141" s="71"/>
      <c r="I141" s="21"/>
      <c r="J141" s="22"/>
      <c r="K141" s="120"/>
      <c r="L141" s="120"/>
      <c r="M141" s="134"/>
    </row>
    <row r="142" spans="1:13" s="20" customFormat="1" ht="14">
      <c r="A142" s="71"/>
      <c r="I142" s="21"/>
      <c r="J142" s="22"/>
      <c r="K142" s="120"/>
      <c r="L142" s="120"/>
      <c r="M142" s="134"/>
    </row>
    <row r="143" spans="1:13" s="20" customFormat="1" ht="14">
      <c r="A143" s="71"/>
      <c r="I143" s="21"/>
      <c r="J143" s="22"/>
      <c r="K143" s="120"/>
      <c r="L143" s="120"/>
      <c r="M143" s="134"/>
    </row>
    <row r="144" spans="1:13" s="20" customFormat="1" ht="14">
      <c r="A144" s="71"/>
      <c r="I144" s="21"/>
      <c r="J144" s="22"/>
      <c r="K144" s="120"/>
      <c r="L144" s="120"/>
      <c r="M144" s="134"/>
    </row>
    <row r="145" spans="1:13" s="20" customFormat="1" ht="14">
      <c r="A145" s="71"/>
      <c r="I145" s="21"/>
      <c r="J145" s="22"/>
      <c r="K145" s="120"/>
      <c r="L145" s="120"/>
      <c r="M145" s="134"/>
    </row>
    <row r="146" spans="1:13" s="20" customFormat="1" ht="14">
      <c r="A146" s="71"/>
      <c r="I146" s="21"/>
      <c r="J146" s="22"/>
      <c r="K146" s="120"/>
      <c r="L146" s="120"/>
      <c r="M146" s="134"/>
    </row>
    <row r="147" spans="1:13" s="20" customFormat="1" ht="14">
      <c r="A147" s="71"/>
      <c r="I147" s="21"/>
      <c r="J147" s="22"/>
      <c r="K147" s="120"/>
      <c r="L147" s="120"/>
      <c r="M147" s="134"/>
    </row>
    <row r="148" spans="1:13" s="20" customFormat="1" ht="14">
      <c r="A148" s="71"/>
      <c r="I148" s="21"/>
      <c r="J148" s="22"/>
      <c r="K148" s="120"/>
      <c r="L148" s="120"/>
      <c r="M148" s="134"/>
    </row>
    <row r="149" spans="1:13" s="20" customFormat="1" ht="14">
      <c r="A149" s="71"/>
      <c r="I149" s="21"/>
      <c r="J149" s="22"/>
      <c r="K149" s="120"/>
      <c r="L149" s="120"/>
      <c r="M149" s="134"/>
    </row>
    <row r="150" spans="1:13" s="20" customFormat="1" ht="14">
      <c r="A150" s="71"/>
      <c r="I150" s="21"/>
      <c r="J150" s="22"/>
      <c r="K150" s="120"/>
      <c r="L150" s="120"/>
      <c r="M150" s="134"/>
    </row>
    <row r="151" spans="1:13" s="20" customFormat="1" ht="14">
      <c r="A151" s="71"/>
      <c r="I151" s="21"/>
      <c r="J151" s="22"/>
      <c r="K151" s="120"/>
      <c r="L151" s="120"/>
      <c r="M151" s="134"/>
    </row>
    <row r="152" spans="1:13" s="20" customFormat="1" ht="14">
      <c r="A152" s="71"/>
      <c r="I152" s="21"/>
      <c r="J152" s="22"/>
      <c r="K152" s="120"/>
      <c r="L152" s="120"/>
      <c r="M152" s="134"/>
    </row>
    <row r="153" spans="1:13" s="20" customFormat="1" ht="14">
      <c r="A153" s="71"/>
      <c r="I153" s="21"/>
      <c r="J153" s="22"/>
      <c r="K153" s="120"/>
      <c r="L153" s="120"/>
      <c r="M153" s="134"/>
    </row>
    <row r="154" spans="1:13" s="20" customFormat="1" ht="14">
      <c r="A154" s="71"/>
      <c r="I154" s="21"/>
      <c r="J154" s="22"/>
      <c r="K154" s="120"/>
      <c r="L154" s="120"/>
      <c r="M154" s="134"/>
    </row>
    <row r="155" spans="1:13" s="20" customFormat="1" ht="14">
      <c r="A155" s="71"/>
      <c r="I155" s="21"/>
      <c r="J155" s="22"/>
      <c r="K155" s="120"/>
      <c r="L155" s="120"/>
      <c r="M155" s="134"/>
    </row>
    <row r="156" spans="1:13" s="20" customFormat="1" ht="14">
      <c r="A156" s="71"/>
      <c r="I156" s="21"/>
      <c r="J156" s="22"/>
      <c r="K156" s="120"/>
      <c r="L156" s="120"/>
      <c r="M156" s="134"/>
    </row>
    <row r="157" spans="1:13" s="20" customFormat="1" ht="14">
      <c r="A157" s="71"/>
      <c r="I157" s="21"/>
      <c r="J157" s="22"/>
      <c r="K157" s="120"/>
      <c r="L157" s="120"/>
      <c r="M157" s="134"/>
    </row>
    <row r="158" spans="1:13" s="20" customFormat="1" ht="14">
      <c r="A158" s="71"/>
      <c r="I158" s="21"/>
      <c r="J158" s="22"/>
      <c r="K158" s="120"/>
      <c r="L158" s="120"/>
      <c r="M158" s="134"/>
    </row>
    <row r="159" spans="1:13" s="20" customFormat="1" ht="14">
      <c r="A159" s="71"/>
      <c r="I159" s="21"/>
      <c r="J159" s="22"/>
      <c r="K159" s="120"/>
      <c r="L159" s="120"/>
      <c r="M159" s="134"/>
    </row>
    <row r="160" spans="1:13" s="20" customFormat="1" ht="14">
      <c r="A160" s="71"/>
      <c r="I160" s="21"/>
      <c r="J160" s="22"/>
      <c r="K160" s="120"/>
      <c r="L160" s="120"/>
      <c r="M160" s="134"/>
    </row>
    <row r="161" spans="1:13" s="20" customFormat="1" ht="14">
      <c r="A161" s="71"/>
      <c r="I161" s="21"/>
      <c r="J161" s="22"/>
      <c r="K161" s="120"/>
      <c r="L161" s="120"/>
      <c r="M161" s="134"/>
    </row>
    <row r="162" spans="1:13" s="20" customFormat="1" ht="14">
      <c r="A162" s="71"/>
      <c r="I162" s="21"/>
      <c r="J162" s="22"/>
      <c r="K162" s="120"/>
      <c r="L162" s="120"/>
      <c r="M162" s="134"/>
    </row>
    <row r="163" spans="1:13" s="20" customFormat="1" ht="14">
      <c r="A163" s="71"/>
      <c r="I163" s="21"/>
      <c r="J163" s="22"/>
      <c r="K163" s="120"/>
      <c r="L163" s="120"/>
      <c r="M163" s="134"/>
    </row>
    <row r="164" spans="1:13" s="20" customFormat="1" ht="14">
      <c r="A164" s="71"/>
      <c r="I164" s="21"/>
      <c r="J164" s="22"/>
      <c r="K164" s="120"/>
      <c r="L164" s="120"/>
      <c r="M164" s="134"/>
    </row>
    <row r="165" spans="1:13" s="20" customFormat="1" ht="14">
      <c r="A165" s="71"/>
      <c r="I165" s="21"/>
      <c r="J165" s="22"/>
      <c r="K165" s="120"/>
      <c r="L165" s="120"/>
      <c r="M165" s="134"/>
    </row>
    <row r="166" spans="1:13" s="20" customFormat="1" ht="14">
      <c r="A166" s="71"/>
      <c r="I166" s="21"/>
      <c r="J166" s="22"/>
      <c r="K166" s="120"/>
      <c r="L166" s="120"/>
      <c r="M166" s="134"/>
    </row>
    <row r="167" spans="1:13" s="20" customFormat="1" ht="14">
      <c r="A167" s="71"/>
      <c r="I167" s="21"/>
      <c r="J167" s="22"/>
      <c r="K167" s="120"/>
      <c r="L167" s="120"/>
      <c r="M167" s="134"/>
    </row>
    <row r="168" spans="1:13" s="20" customFormat="1" ht="14">
      <c r="A168" s="71"/>
      <c r="I168" s="21"/>
      <c r="J168" s="22"/>
      <c r="K168" s="120"/>
      <c r="L168" s="120"/>
      <c r="M168" s="134"/>
    </row>
    <row r="169" spans="1:13" s="20" customFormat="1" ht="14">
      <c r="A169" s="71"/>
      <c r="I169" s="21"/>
      <c r="J169" s="22"/>
      <c r="K169" s="120"/>
      <c r="L169" s="120"/>
      <c r="M169" s="134"/>
    </row>
    <row r="170" spans="1:13" s="20" customFormat="1" ht="14">
      <c r="A170" s="71"/>
      <c r="I170" s="21"/>
      <c r="J170" s="22"/>
      <c r="K170" s="120"/>
      <c r="L170" s="120"/>
      <c r="M170" s="134"/>
    </row>
    <row r="171" spans="1:13" s="20" customFormat="1" ht="14">
      <c r="A171" s="71"/>
      <c r="I171" s="21"/>
      <c r="J171" s="22"/>
      <c r="K171" s="120"/>
      <c r="L171" s="120"/>
      <c r="M171" s="134"/>
    </row>
    <row r="172" spans="1:13" s="20" customFormat="1" ht="14">
      <c r="A172" s="71"/>
      <c r="I172" s="21"/>
      <c r="J172" s="22"/>
      <c r="K172" s="120"/>
      <c r="L172" s="120"/>
      <c r="M172" s="134"/>
    </row>
    <row r="173" spans="1:13" s="20" customFormat="1" ht="14">
      <c r="A173" s="71"/>
      <c r="I173" s="21"/>
      <c r="J173" s="22"/>
      <c r="K173" s="120"/>
      <c r="L173" s="120"/>
      <c r="M173" s="134"/>
    </row>
    <row r="174" spans="1:13" s="20" customFormat="1" ht="14">
      <c r="A174" s="71"/>
      <c r="I174" s="21"/>
      <c r="J174" s="22"/>
      <c r="K174" s="120"/>
      <c r="L174" s="120"/>
      <c r="M174" s="134"/>
    </row>
    <row r="175" spans="1:13" s="20" customFormat="1" ht="14">
      <c r="A175" s="71"/>
      <c r="I175" s="21"/>
      <c r="J175" s="22"/>
      <c r="K175" s="120"/>
      <c r="L175" s="120"/>
      <c r="M175" s="134"/>
    </row>
    <row r="176" spans="1:13" s="20" customFormat="1" ht="14">
      <c r="A176" s="71"/>
      <c r="I176" s="21"/>
      <c r="J176" s="22"/>
      <c r="K176" s="120"/>
      <c r="L176" s="120"/>
      <c r="M176" s="134"/>
    </row>
    <row r="177" spans="1:13" s="20" customFormat="1" ht="14">
      <c r="A177" s="71"/>
      <c r="I177" s="21"/>
      <c r="J177" s="22"/>
      <c r="K177" s="120"/>
      <c r="L177" s="120"/>
      <c r="M177" s="134"/>
    </row>
    <row r="178" spans="1:13" s="20" customFormat="1" ht="14">
      <c r="A178" s="71"/>
      <c r="I178" s="21"/>
      <c r="J178" s="22"/>
      <c r="K178" s="120"/>
      <c r="L178" s="120"/>
      <c r="M178" s="134"/>
    </row>
    <row r="179" spans="1:13" s="20" customFormat="1" ht="14">
      <c r="A179" s="71"/>
      <c r="I179" s="21"/>
      <c r="J179" s="22"/>
      <c r="K179" s="120"/>
      <c r="L179" s="120"/>
      <c r="M179" s="134"/>
    </row>
    <row r="180" spans="1:13" s="20" customFormat="1" ht="14">
      <c r="A180" s="71"/>
      <c r="I180" s="21"/>
      <c r="J180" s="22"/>
      <c r="K180" s="120"/>
      <c r="L180" s="120"/>
      <c r="M180" s="134"/>
    </row>
    <row r="181" spans="1:13" s="20" customFormat="1" ht="14">
      <c r="A181" s="71"/>
      <c r="I181" s="21"/>
      <c r="J181" s="22"/>
      <c r="K181" s="120"/>
      <c r="L181" s="120"/>
      <c r="M181" s="134"/>
    </row>
    <row r="182" spans="1:13" s="20" customFormat="1" ht="14">
      <c r="A182" s="71"/>
      <c r="I182" s="21"/>
      <c r="J182" s="22"/>
      <c r="K182" s="120"/>
      <c r="L182" s="120"/>
      <c r="M182" s="134"/>
    </row>
    <row r="183" spans="1:13" s="20" customFormat="1" ht="14">
      <c r="A183" s="71"/>
      <c r="I183" s="21"/>
      <c r="J183" s="22"/>
      <c r="K183" s="120"/>
      <c r="L183" s="120"/>
      <c r="M183" s="134"/>
    </row>
    <row r="184" spans="1:13" s="20" customFormat="1" ht="14">
      <c r="A184" s="71"/>
      <c r="I184" s="21"/>
      <c r="J184" s="22"/>
      <c r="K184" s="120"/>
      <c r="L184" s="120"/>
      <c r="M184" s="134"/>
    </row>
    <row r="185" spans="1:13" s="20" customFormat="1" ht="14">
      <c r="A185" s="71"/>
      <c r="I185" s="21"/>
      <c r="J185" s="22"/>
      <c r="K185" s="120"/>
      <c r="L185" s="120"/>
      <c r="M185" s="134"/>
    </row>
    <row r="186" spans="1:13" s="20" customFormat="1" ht="14">
      <c r="A186" s="71"/>
      <c r="I186" s="21"/>
      <c r="J186" s="22"/>
      <c r="K186" s="120"/>
      <c r="L186" s="120"/>
      <c r="M186" s="134"/>
    </row>
    <row r="187" spans="1:13" s="20" customFormat="1" ht="14">
      <c r="A187" s="71"/>
      <c r="I187" s="21"/>
      <c r="J187" s="22"/>
      <c r="K187" s="120"/>
      <c r="L187" s="120"/>
      <c r="M187" s="134"/>
    </row>
    <row r="188" spans="1:13" s="20" customFormat="1" ht="14">
      <c r="A188" s="71"/>
      <c r="I188" s="21"/>
      <c r="J188" s="22"/>
      <c r="K188" s="120"/>
      <c r="L188" s="120"/>
      <c r="M188" s="134"/>
    </row>
    <row r="189" spans="1:13" s="20" customFormat="1" ht="14">
      <c r="A189" s="71"/>
      <c r="I189" s="21"/>
      <c r="J189" s="22"/>
      <c r="K189" s="120"/>
      <c r="L189" s="120"/>
      <c r="M189" s="134"/>
    </row>
    <row r="190" spans="1:13" s="20" customFormat="1" ht="14">
      <c r="A190" s="71"/>
      <c r="I190" s="21"/>
      <c r="J190" s="22"/>
      <c r="K190" s="120"/>
      <c r="L190" s="120"/>
      <c r="M190" s="134"/>
    </row>
    <row r="191" spans="1:13" s="20" customFormat="1" ht="14">
      <c r="A191" s="71"/>
      <c r="I191" s="21"/>
      <c r="J191" s="22"/>
      <c r="K191" s="120"/>
      <c r="L191" s="120"/>
      <c r="M191" s="134"/>
    </row>
    <row r="192" spans="1:13" s="20" customFormat="1" ht="14">
      <c r="A192" s="71"/>
      <c r="I192" s="21"/>
      <c r="J192" s="22"/>
      <c r="K192" s="120"/>
      <c r="L192" s="120"/>
      <c r="M192" s="134"/>
    </row>
    <row r="193" spans="1:13" s="20" customFormat="1" ht="14">
      <c r="A193" s="71"/>
      <c r="I193" s="21"/>
      <c r="J193" s="22"/>
      <c r="K193" s="120"/>
      <c r="L193" s="120"/>
      <c r="M193" s="134"/>
    </row>
    <row r="194" spans="1:13" s="20" customFormat="1" ht="14">
      <c r="A194" s="71"/>
      <c r="I194" s="21"/>
      <c r="J194" s="22"/>
      <c r="K194" s="120"/>
      <c r="L194" s="120"/>
      <c r="M194" s="134"/>
    </row>
    <row r="195" spans="1:13" s="20" customFormat="1" ht="14">
      <c r="A195" s="71"/>
      <c r="I195" s="21"/>
      <c r="J195" s="22"/>
      <c r="K195" s="120"/>
      <c r="L195" s="120"/>
      <c r="M195" s="134"/>
    </row>
    <row r="196" spans="1:13" s="20" customFormat="1" ht="14">
      <c r="A196" s="71"/>
      <c r="I196" s="21"/>
      <c r="J196" s="22"/>
      <c r="K196" s="120"/>
      <c r="L196" s="120"/>
      <c r="M196" s="134"/>
    </row>
    <row r="197" spans="1:13" s="20" customFormat="1" ht="14">
      <c r="A197" s="71"/>
      <c r="I197" s="21"/>
      <c r="J197" s="22"/>
      <c r="K197" s="120"/>
      <c r="L197" s="120"/>
      <c r="M197" s="134"/>
    </row>
    <row r="198" spans="1:13" s="20" customFormat="1" ht="14">
      <c r="A198" s="71"/>
      <c r="I198" s="21"/>
      <c r="J198" s="22"/>
      <c r="K198" s="120"/>
      <c r="L198" s="120"/>
      <c r="M198" s="134"/>
    </row>
    <row r="199" spans="1:13" s="20" customFormat="1">
      <c r="A199" s="71"/>
      <c r="B199" s="7"/>
      <c r="C199" s="7"/>
      <c r="D199" s="7"/>
      <c r="E199" s="7"/>
      <c r="F199" s="7"/>
      <c r="G199" s="7"/>
      <c r="H199" s="7"/>
      <c r="I199" s="19"/>
      <c r="J199" s="8"/>
      <c r="K199" s="121"/>
      <c r="L199" s="120"/>
      <c r="M199" s="134"/>
    </row>
  </sheetData>
  <sheetProtection algorithmName="SHA-512" hashValue="e7bAdbmCBqGGbaZfcVfHdmH7F+03ZHaDTLOdlHVyqRLi4GQFxIj9wBVWUMwn6Ysm7+82ePg5X9RwU123VT9gLA==" saltValue="AjEpXPVYX1e2Fp3Ik+I/QA==" spinCount="100000" sheet="1" formatCells="0" selectLockedCells="1"/>
  <mergeCells count="4">
    <mergeCell ref="B2:M2"/>
    <mergeCell ref="B5:J5"/>
    <mergeCell ref="B4:J4"/>
    <mergeCell ref="B3:J3"/>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0E64AC-7FFB-2E4D-BF6B-7F1F0B947C77}">
  <sheetPr codeName="Sheet7">
    <tabColor theme="0"/>
  </sheetPr>
  <dimension ref="A1:I30"/>
  <sheetViews>
    <sheetView workbookViewId="0">
      <selection activeCell="G6" sqref="G6"/>
    </sheetView>
  </sheetViews>
  <sheetFormatPr baseColWidth="10" defaultColWidth="10.83203125" defaultRowHeight="15"/>
  <cols>
    <col min="1" max="2" width="2.33203125" style="67" customWidth="1"/>
    <col min="3" max="3" width="15.6640625" style="4" customWidth="1"/>
    <col min="4" max="4" width="46.83203125" style="3" bestFit="1" customWidth="1"/>
    <col min="5" max="5" width="13.83203125" style="3" customWidth="1"/>
    <col min="6" max="6" width="14.5" style="27" customWidth="1"/>
    <col min="7" max="7" width="17.6640625" style="9" customWidth="1"/>
    <col min="8" max="8" width="15.5" style="9" customWidth="1"/>
    <col min="9" max="9" width="3.6640625" style="67" customWidth="1"/>
    <col min="10" max="11" width="10.83203125" style="3"/>
    <col min="12" max="12" width="10.83203125" style="3" customWidth="1"/>
    <col min="13" max="16384" width="10.83203125" style="3"/>
  </cols>
  <sheetData>
    <row r="1" spans="1:9" ht="16">
      <c r="G1" s="62"/>
      <c r="H1" s="62"/>
    </row>
    <row r="2" spans="1:9" s="6" customFormat="1" ht="16">
      <c r="A2" s="68"/>
      <c r="B2" s="68"/>
      <c r="C2" s="171" t="s">
        <v>540</v>
      </c>
      <c r="D2" s="171"/>
      <c r="E2" s="171"/>
      <c r="F2" s="171"/>
      <c r="G2" s="171"/>
      <c r="I2" s="68"/>
    </row>
    <row r="3" spans="1:9" s="6" customFormat="1" ht="33" customHeight="1">
      <c r="A3" s="68"/>
      <c r="B3" s="68"/>
      <c r="C3" s="172" t="s">
        <v>543</v>
      </c>
      <c r="D3" s="172"/>
      <c r="E3" s="172"/>
      <c r="F3" s="172"/>
      <c r="G3" s="172"/>
      <c r="I3" s="68"/>
    </row>
    <row r="4" spans="1:9" s="6" customFormat="1" ht="31" customHeight="1">
      <c r="A4" s="68"/>
      <c r="B4" s="68"/>
      <c r="C4" s="173" t="s">
        <v>539</v>
      </c>
      <c r="D4" s="173"/>
      <c r="E4" s="173"/>
      <c r="F4" s="173"/>
      <c r="G4" s="173"/>
      <c r="H4" s="10"/>
      <c r="I4" s="68"/>
    </row>
    <row r="5" spans="1:9" s="11" customFormat="1" ht="28" customHeight="1">
      <c r="A5" s="69"/>
      <c r="B5" s="69"/>
      <c r="C5" s="2" t="s">
        <v>132</v>
      </c>
      <c r="D5" s="2" t="s">
        <v>7</v>
      </c>
      <c r="E5" s="2" t="s">
        <v>8</v>
      </c>
      <c r="F5" s="2" t="s">
        <v>135</v>
      </c>
      <c r="G5" s="2" t="s">
        <v>193</v>
      </c>
      <c r="H5" s="2" t="s">
        <v>573</v>
      </c>
      <c r="I5" s="69"/>
    </row>
    <row r="6" spans="1:9" s="49" customFormat="1" ht="21" customHeight="1">
      <c r="A6" s="70" t="s">
        <v>497</v>
      </c>
      <c r="B6" s="70" t="s">
        <v>1384</v>
      </c>
      <c r="C6" s="28" t="s">
        <v>1385</v>
      </c>
      <c r="D6" s="29" t="s">
        <v>1313</v>
      </c>
      <c r="E6" s="29" t="s">
        <v>452</v>
      </c>
      <c r="F6" s="48">
        <f>VLOOKUP(I6,DB!J:L,3,FALSE)</f>
        <v>0.19686000000000001</v>
      </c>
      <c r="G6" s="56"/>
      <c r="H6" s="32">
        <f>G6*F6</f>
        <v>0</v>
      </c>
      <c r="I6" s="70" t="str">
        <f>CONCATENATE(A6,B6,C6,D6,E6)</f>
        <v>Scope 3WTT- fuelsWTT- gaseous fuelsButanelitres</v>
      </c>
    </row>
    <row r="7" spans="1:9" s="49" customFormat="1" ht="21" customHeight="1">
      <c r="A7" s="70" t="s">
        <v>497</v>
      </c>
      <c r="B7" s="70" t="s">
        <v>1384</v>
      </c>
      <c r="C7" s="28" t="s">
        <v>1385</v>
      </c>
      <c r="D7" s="29" t="s">
        <v>10</v>
      </c>
      <c r="E7" s="29" t="s">
        <v>452</v>
      </c>
      <c r="F7" s="48">
        <f>VLOOKUP(I7,DB!J:L,3,FALSE)</f>
        <v>9.4869999999999996E-2</v>
      </c>
      <c r="G7" s="56"/>
      <c r="H7" s="32">
        <f t="shared" ref="H7:H30" si="0">G7*F7</f>
        <v>0</v>
      </c>
      <c r="I7" s="70" t="str">
        <f t="shared" ref="I7:I30" si="1">CONCATENATE(A7,B7,C7,D7,E7)</f>
        <v>Scope 3WTT- fuelsWTT- gaseous fuelsCNGlitres</v>
      </c>
    </row>
    <row r="8" spans="1:9" s="49" customFormat="1" ht="21" customHeight="1">
      <c r="A8" s="70" t="s">
        <v>497</v>
      </c>
      <c r="B8" s="70" t="s">
        <v>1384</v>
      </c>
      <c r="C8" s="28" t="s">
        <v>1385</v>
      </c>
      <c r="D8" s="29" t="s">
        <v>1303</v>
      </c>
      <c r="E8" s="29" t="s">
        <v>452</v>
      </c>
      <c r="F8" s="48">
        <f>VLOOKUP(I8,DB!J:L,3,FALSE)</f>
        <v>0.39924999999999999</v>
      </c>
      <c r="G8" s="56"/>
      <c r="H8" s="32">
        <f t="shared" si="0"/>
        <v>0</v>
      </c>
      <c r="I8" s="70" t="str">
        <f t="shared" si="1"/>
        <v>Scope 3WTT- fuelsWTT- gaseous fuelsLNGlitres</v>
      </c>
    </row>
    <row r="9" spans="1:9" s="49" customFormat="1" ht="21" customHeight="1">
      <c r="A9" s="70" t="s">
        <v>497</v>
      </c>
      <c r="B9" s="70" t="s">
        <v>1384</v>
      </c>
      <c r="C9" s="28" t="s">
        <v>1385</v>
      </c>
      <c r="D9" s="29" t="s">
        <v>12</v>
      </c>
      <c r="E9" s="29" t="s">
        <v>452</v>
      </c>
      <c r="F9" s="48">
        <f>VLOOKUP(I9,DB!J:L,3,FALSE)</f>
        <v>0.18382999999999999</v>
      </c>
      <c r="G9" s="56"/>
      <c r="H9" s="32">
        <f t="shared" si="0"/>
        <v>0</v>
      </c>
      <c r="I9" s="70" t="str">
        <f t="shared" si="1"/>
        <v>Scope 3WTT- fuelsWTT- gaseous fuelsLPGlitres</v>
      </c>
    </row>
    <row r="10" spans="1:9" s="49" customFormat="1" ht="21" customHeight="1">
      <c r="A10" s="70" t="s">
        <v>497</v>
      </c>
      <c r="B10" s="70" t="s">
        <v>1384</v>
      </c>
      <c r="C10" s="28" t="s">
        <v>1385</v>
      </c>
      <c r="D10" s="29" t="s">
        <v>1386</v>
      </c>
      <c r="E10" s="29" t="s">
        <v>210</v>
      </c>
      <c r="F10" s="48">
        <f>VLOOKUP(I10,DB!J:L,3,FALSE)</f>
        <v>0.34593000000000002</v>
      </c>
      <c r="G10" s="56"/>
      <c r="H10" s="32">
        <f t="shared" si="0"/>
        <v>0</v>
      </c>
      <c r="I10" s="70" t="str">
        <f t="shared" si="1"/>
        <v>Scope 3WTT- fuelsWTT- gaseous fuelsNatural Gascubic metres</v>
      </c>
    </row>
    <row r="11" spans="1:9" s="49" customFormat="1" ht="21" customHeight="1">
      <c r="A11" s="70" t="s">
        <v>497</v>
      </c>
      <c r="B11" s="70" t="s">
        <v>1384</v>
      </c>
      <c r="C11" s="28" t="s">
        <v>1385</v>
      </c>
      <c r="D11" s="29" t="s">
        <v>1387</v>
      </c>
      <c r="E11" s="29" t="s">
        <v>452</v>
      </c>
      <c r="F11" s="48">
        <f>VLOOKUP(I11,DB!J:L,3,FALSE)</f>
        <v>0.11154</v>
      </c>
      <c r="G11" s="56"/>
      <c r="H11" s="32">
        <f t="shared" si="0"/>
        <v>0</v>
      </c>
      <c r="I11" s="70" t="str">
        <f t="shared" si="1"/>
        <v>Scope 3WTT- fuelsWTT- gaseous fuelsOther Petroleum Gaslitres</v>
      </c>
    </row>
    <row r="12" spans="1:9" s="49" customFormat="1" ht="21" customHeight="1">
      <c r="A12" s="70" t="s">
        <v>497</v>
      </c>
      <c r="B12" s="70" t="s">
        <v>1384</v>
      </c>
      <c r="C12" s="28" t="s">
        <v>1385</v>
      </c>
      <c r="D12" s="29" t="s">
        <v>1319</v>
      </c>
      <c r="E12" s="29" t="s">
        <v>452</v>
      </c>
      <c r="F12" s="48">
        <f>VLOOKUP(I12,DB!J:L,3,FALSE)</f>
        <v>0.18046000000000001</v>
      </c>
      <c r="G12" s="56"/>
      <c r="H12" s="32">
        <f t="shared" si="0"/>
        <v>0</v>
      </c>
      <c r="I12" s="70" t="str">
        <f t="shared" si="1"/>
        <v>Scope 3WTT- fuelsWTT- gaseous fuelsPropanelitres</v>
      </c>
    </row>
    <row r="13" spans="1:9" s="49" customFormat="1" ht="21" customHeight="1">
      <c r="A13" s="70" t="s">
        <v>497</v>
      </c>
      <c r="B13" s="70" t="s">
        <v>1384</v>
      </c>
      <c r="C13" s="28" t="s">
        <v>1388</v>
      </c>
      <c r="D13" s="29" t="s">
        <v>1389</v>
      </c>
      <c r="E13" s="29" t="s">
        <v>452</v>
      </c>
      <c r="F13" s="48">
        <f>VLOOKUP(I13,DB!J:L,3,FALSE)</f>
        <v>0.59511999999999998</v>
      </c>
      <c r="G13" s="56"/>
      <c r="H13" s="32">
        <f t="shared" si="0"/>
        <v>0</v>
      </c>
      <c r="I13" s="70" t="str">
        <f t="shared" si="1"/>
        <v>Scope 3WTT- fuelsWTT- liquid fuelsAviation Spiritlitres</v>
      </c>
    </row>
    <row r="14" spans="1:9" s="49" customFormat="1" ht="21" customHeight="1">
      <c r="A14" s="70" t="s">
        <v>497</v>
      </c>
      <c r="B14" s="70" t="s">
        <v>1384</v>
      </c>
      <c r="C14" s="28" t="s">
        <v>1388</v>
      </c>
      <c r="D14" s="29" t="s">
        <v>1390</v>
      </c>
      <c r="E14" s="29" t="s">
        <v>452</v>
      </c>
      <c r="F14" s="48">
        <f>VLOOKUP(I14,DB!J:L,3,FALSE)</f>
        <v>0.52685999999999999</v>
      </c>
      <c r="G14" s="56"/>
      <c r="H14" s="32">
        <f t="shared" si="0"/>
        <v>0</v>
      </c>
      <c r="I14" s="70" t="str">
        <f t="shared" si="1"/>
        <v>Scope 3WTT- fuelsWTT- liquid fuelsAviation Turbine Fuellitres</v>
      </c>
    </row>
    <row r="15" spans="1:9" s="49" customFormat="1" ht="21" customHeight="1">
      <c r="A15" s="70" t="s">
        <v>497</v>
      </c>
      <c r="B15" s="70" t="s">
        <v>1384</v>
      </c>
      <c r="C15" s="28" t="s">
        <v>1388</v>
      </c>
      <c r="D15" s="29" t="s">
        <v>1391</v>
      </c>
      <c r="E15" s="29" t="s">
        <v>452</v>
      </c>
      <c r="F15" s="48">
        <f>VLOOKUP(I15,DB!J:L,3,FALSE)</f>
        <v>0.52807000000000004</v>
      </c>
      <c r="G15" s="56"/>
      <c r="H15" s="32">
        <f t="shared" si="0"/>
        <v>0</v>
      </c>
      <c r="I15" s="70" t="str">
        <f t="shared" si="1"/>
        <v>Scope 3WTT- fuelsWTT- liquid fuelsBurning Oillitres</v>
      </c>
    </row>
    <row r="16" spans="1:9" s="49" customFormat="1" ht="21" customHeight="1">
      <c r="A16" s="70" t="s">
        <v>497</v>
      </c>
      <c r="B16" s="70" t="s">
        <v>1384</v>
      </c>
      <c r="C16" s="28" t="s">
        <v>1388</v>
      </c>
      <c r="D16" s="29" t="s">
        <v>20</v>
      </c>
      <c r="E16" s="29" t="s">
        <v>452</v>
      </c>
      <c r="F16" s="48">
        <f>VLOOKUP(I16,DB!J:L,3,FALSE)</f>
        <v>0.60985999999999996</v>
      </c>
      <c r="G16" s="56"/>
      <c r="H16" s="32">
        <f t="shared" si="0"/>
        <v>0</v>
      </c>
      <c r="I16" s="70" t="str">
        <f t="shared" si="1"/>
        <v>Scope 3WTT- fuelsWTT- liquid fuelsDiesel (average biofuel blend)litres</v>
      </c>
    </row>
    <row r="17" spans="1:9" s="49" customFormat="1" ht="21" customHeight="1">
      <c r="A17" s="70" t="s">
        <v>497</v>
      </c>
      <c r="B17" s="70" t="s">
        <v>1384</v>
      </c>
      <c r="C17" s="28" t="s">
        <v>1388</v>
      </c>
      <c r="D17" s="29" t="s">
        <v>21</v>
      </c>
      <c r="E17" s="29" t="s">
        <v>452</v>
      </c>
      <c r="F17" s="48">
        <f>VLOOKUP(I17,DB!J:L,3,FALSE)</f>
        <v>0.62873999999999997</v>
      </c>
      <c r="G17" s="56"/>
      <c r="H17" s="32">
        <f t="shared" si="0"/>
        <v>0</v>
      </c>
      <c r="I17" s="70" t="str">
        <f t="shared" si="1"/>
        <v>Scope 3WTT- fuelsWTT- liquid fuelsDiesel (100% mineral diesel)litres</v>
      </c>
    </row>
    <row r="18" spans="1:9" s="49" customFormat="1" ht="21" customHeight="1">
      <c r="A18" s="70" t="s">
        <v>497</v>
      </c>
      <c r="B18" s="70" t="s">
        <v>1384</v>
      </c>
      <c r="C18" s="28" t="s">
        <v>1388</v>
      </c>
      <c r="D18" s="29" t="s">
        <v>1392</v>
      </c>
      <c r="E18" s="29" t="s">
        <v>452</v>
      </c>
      <c r="F18" s="48">
        <f>VLOOKUP(I18,DB!J:L,3,FALSE)</f>
        <v>0.69723000000000002</v>
      </c>
      <c r="G18" s="56"/>
      <c r="H18" s="32">
        <f t="shared" si="0"/>
        <v>0</v>
      </c>
      <c r="I18" s="70" t="str">
        <f t="shared" si="1"/>
        <v>Scope 3WTT- fuelsWTT- liquid fuelsFuel Oillitres</v>
      </c>
    </row>
    <row r="19" spans="1:9" s="49" customFormat="1" ht="21" customHeight="1">
      <c r="A19" s="70" t="s">
        <v>497</v>
      </c>
      <c r="B19" s="70" t="s">
        <v>1384</v>
      </c>
      <c r="C19" s="28" t="s">
        <v>1388</v>
      </c>
      <c r="D19" s="29" t="s">
        <v>1393</v>
      </c>
      <c r="E19" s="29" t="s">
        <v>452</v>
      </c>
      <c r="F19" s="48">
        <f>VLOOKUP(I19,DB!J:L,3,FALSE)</f>
        <v>0.63253000000000004</v>
      </c>
      <c r="G19" s="56"/>
      <c r="H19" s="32">
        <f t="shared" si="0"/>
        <v>0</v>
      </c>
      <c r="I19" s="70" t="str">
        <f t="shared" si="1"/>
        <v>Scope 3WTT- fuelsWTT- liquid fuelsGas Oillitres</v>
      </c>
    </row>
    <row r="20" spans="1:9" s="49" customFormat="1" ht="21" customHeight="1">
      <c r="A20" s="70" t="s">
        <v>497</v>
      </c>
      <c r="B20" s="70" t="s">
        <v>1384</v>
      </c>
      <c r="C20" s="28" t="s">
        <v>1388</v>
      </c>
      <c r="D20" s="29" t="s">
        <v>24</v>
      </c>
      <c r="E20" s="29" t="s">
        <v>452</v>
      </c>
      <c r="F20" s="48">
        <f>VLOOKUP(I20,DB!J:L,3,FALSE)</f>
        <v>0</v>
      </c>
      <c r="G20" s="56"/>
      <c r="H20" s="32">
        <f t="shared" si="0"/>
        <v>0</v>
      </c>
      <c r="I20" s="70" t="str">
        <f t="shared" si="1"/>
        <v>Scope 3WTT- fuelsWTT- liquid fuelsLubricantslitres</v>
      </c>
    </row>
    <row r="21" spans="1:9" s="49" customFormat="1" ht="21" customHeight="1">
      <c r="A21" s="70" t="s">
        <v>497</v>
      </c>
      <c r="B21" s="70" t="s">
        <v>1384</v>
      </c>
      <c r="C21" s="28" t="s">
        <v>1388</v>
      </c>
      <c r="D21" s="29" t="s">
        <v>25</v>
      </c>
      <c r="E21" s="29" t="s">
        <v>452</v>
      </c>
      <c r="F21" s="48">
        <f>VLOOKUP(I21,DB!J:L,3,FALSE)</f>
        <v>0</v>
      </c>
      <c r="G21" s="56"/>
      <c r="H21" s="32">
        <f t="shared" si="0"/>
        <v>0</v>
      </c>
      <c r="I21" s="70" t="str">
        <f t="shared" si="1"/>
        <v>Scope 3WTT- fuelsWTT- liquid fuelsNaphthalitres</v>
      </c>
    </row>
    <row r="22" spans="1:9" s="49" customFormat="1" ht="21" customHeight="1">
      <c r="A22" s="70" t="s">
        <v>497</v>
      </c>
      <c r="B22" s="70" t="s">
        <v>1384</v>
      </c>
      <c r="C22" s="28" t="s">
        <v>1388</v>
      </c>
      <c r="D22" s="29" t="s">
        <v>26</v>
      </c>
      <c r="E22" s="29" t="s">
        <v>452</v>
      </c>
      <c r="F22" s="48">
        <f>VLOOKUP(I22,DB!J:L,3,FALSE)</f>
        <v>0.61328000000000005</v>
      </c>
      <c r="G22" s="56"/>
      <c r="H22" s="32">
        <f t="shared" si="0"/>
        <v>0</v>
      </c>
      <c r="I22" s="70" t="str">
        <f t="shared" si="1"/>
        <v>Scope 3WTT- fuelsWTT- liquid fuelsPetrol (average biofuel blend)litres</v>
      </c>
    </row>
    <row r="23" spans="1:9" s="49" customFormat="1" ht="21" customHeight="1">
      <c r="A23" s="70" t="s">
        <v>497</v>
      </c>
      <c r="B23" s="70" t="s">
        <v>1384</v>
      </c>
      <c r="C23" s="28" t="s">
        <v>1388</v>
      </c>
      <c r="D23" s="29" t="s">
        <v>27</v>
      </c>
      <c r="E23" s="29" t="s">
        <v>452</v>
      </c>
      <c r="F23" s="48">
        <f>VLOOKUP(I23,DB!J:L,3,FALSE)</f>
        <v>0.60282999999999998</v>
      </c>
      <c r="G23" s="56"/>
      <c r="H23" s="32">
        <f t="shared" si="0"/>
        <v>0</v>
      </c>
      <c r="I23" s="70" t="str">
        <f t="shared" si="1"/>
        <v>Scope 3WTT- fuelsWTT- liquid fuelsPetrol (100% mineral petrol)litres</v>
      </c>
    </row>
    <row r="24" spans="1:9" s="49" customFormat="1" ht="21" customHeight="1">
      <c r="A24" s="70" t="s">
        <v>497</v>
      </c>
      <c r="B24" s="70" t="s">
        <v>1384</v>
      </c>
      <c r="C24" s="28" t="s">
        <v>1388</v>
      </c>
      <c r="D24" s="29" t="s">
        <v>28</v>
      </c>
      <c r="E24" s="29" t="s">
        <v>452</v>
      </c>
      <c r="F24" s="48">
        <f>VLOOKUP(I24,DB!J:L,3,FALSE)</f>
        <v>0.82184999999999997</v>
      </c>
      <c r="G24" s="56"/>
      <c r="H24" s="32">
        <f t="shared" si="0"/>
        <v>0</v>
      </c>
      <c r="I24" s="70" t="str">
        <f t="shared" si="1"/>
        <v>Scope 3WTT- fuelsWTT- liquid fuelsProcessed fuel oils - residual oillitres</v>
      </c>
    </row>
    <row r="25" spans="1:9" s="49" customFormat="1" ht="21" customHeight="1">
      <c r="A25" s="70" t="s">
        <v>497</v>
      </c>
      <c r="B25" s="70" t="s">
        <v>1384</v>
      </c>
      <c r="C25" s="28" t="s">
        <v>1388</v>
      </c>
      <c r="D25" s="29" t="s">
        <v>29</v>
      </c>
      <c r="E25" s="29" t="s">
        <v>452</v>
      </c>
      <c r="F25" s="48">
        <f>VLOOKUP(I25,DB!J:L,3,FALSE)</f>
        <v>0.70791000000000004</v>
      </c>
      <c r="G25" s="56"/>
      <c r="H25" s="32">
        <f t="shared" si="0"/>
        <v>0</v>
      </c>
      <c r="I25" s="70" t="str">
        <f t="shared" si="1"/>
        <v>Scope 3WTT- fuelsWTT- liquid fuelsProcessed fuel oils - distillate oillitres</v>
      </c>
    </row>
    <row r="26" spans="1:9" s="49" customFormat="1" ht="21" customHeight="1">
      <c r="A26" s="70" t="s">
        <v>497</v>
      </c>
      <c r="B26" s="70" t="s">
        <v>1384</v>
      </c>
      <c r="C26" s="28" t="s">
        <v>1388</v>
      </c>
      <c r="D26" s="29" t="s">
        <v>1394</v>
      </c>
      <c r="E26" s="29" t="s">
        <v>452</v>
      </c>
      <c r="F26" s="48">
        <f>VLOOKUP(I26,DB!J:L,3,FALSE)</f>
        <v>0</v>
      </c>
      <c r="G26" s="56"/>
      <c r="H26" s="32">
        <f t="shared" si="0"/>
        <v>0</v>
      </c>
      <c r="I26" s="70" t="str">
        <f t="shared" si="1"/>
        <v>Scope 3WTT- fuelsWTT- liquid fuelsRefinery Miscellaneouslitres</v>
      </c>
    </row>
    <row r="27" spans="1:9" s="49" customFormat="1" ht="21" customHeight="1">
      <c r="A27" s="70" t="s">
        <v>497</v>
      </c>
      <c r="B27" s="70" t="s">
        <v>1384</v>
      </c>
      <c r="C27" s="28" t="s">
        <v>1388</v>
      </c>
      <c r="D27" s="29" t="s">
        <v>31</v>
      </c>
      <c r="E27" s="29" t="s">
        <v>452</v>
      </c>
      <c r="F27" s="48">
        <f>VLOOKUP(I27,DB!J:L,3,FALSE)</f>
        <v>0</v>
      </c>
      <c r="G27" s="56"/>
      <c r="H27" s="32">
        <f t="shared" si="0"/>
        <v>0</v>
      </c>
      <c r="I27" s="70" t="str">
        <f t="shared" si="1"/>
        <v>Scope 3WTT- fuelsWTT- liquid fuelsWaste oilslitres</v>
      </c>
    </row>
    <row r="28" spans="1:9" s="49" customFormat="1" ht="21" customHeight="1">
      <c r="A28" s="70" t="s">
        <v>497</v>
      </c>
      <c r="B28" s="70" t="s">
        <v>1384</v>
      </c>
      <c r="C28" s="28" t="s">
        <v>1388</v>
      </c>
      <c r="D28" s="29" t="s">
        <v>32</v>
      </c>
      <c r="E28" s="29" t="s">
        <v>452</v>
      </c>
      <c r="F28" s="48">
        <f>VLOOKUP(I28,DB!J:L,3,FALSE)</f>
        <v>0.63253000000000004</v>
      </c>
      <c r="G28" s="56"/>
      <c r="H28" s="32">
        <f t="shared" si="0"/>
        <v>0</v>
      </c>
      <c r="I28" s="70" t="str">
        <f t="shared" si="1"/>
        <v>Scope 3WTT- fuelsWTT- liquid fuelsMarine gas oillitres</v>
      </c>
    </row>
    <row r="29" spans="1:9" s="49" customFormat="1" ht="21" customHeight="1">
      <c r="A29" s="70" t="s">
        <v>497</v>
      </c>
      <c r="B29" s="70" t="s">
        <v>1384</v>
      </c>
      <c r="C29" s="28" t="s">
        <v>1388</v>
      </c>
      <c r="D29" s="29" t="s">
        <v>33</v>
      </c>
      <c r="E29" s="29" t="s">
        <v>452</v>
      </c>
      <c r="F29" s="48">
        <f>VLOOKUP(I29,DB!J:L,3,FALSE)</f>
        <v>0.69723000000000002</v>
      </c>
      <c r="G29" s="56"/>
      <c r="H29" s="32">
        <f t="shared" si="0"/>
        <v>0</v>
      </c>
      <c r="I29" s="70" t="str">
        <f t="shared" si="1"/>
        <v>Scope 3WTT- fuelsWTT- liquid fuelsMarine fuel oillitres</v>
      </c>
    </row>
    <row r="30" spans="1:9" s="49" customFormat="1" ht="21" customHeight="1">
      <c r="A30" s="70" t="s">
        <v>497</v>
      </c>
      <c r="B30" s="70" t="s">
        <v>1384</v>
      </c>
      <c r="C30" s="28" t="s">
        <v>1385</v>
      </c>
      <c r="D30" s="29" t="s">
        <v>14</v>
      </c>
      <c r="E30" s="29" t="s">
        <v>210</v>
      </c>
      <c r="F30" s="48">
        <f>VLOOKUP(I30,DB!J:L,3,FALSE)</f>
        <v>0.34593000000000002</v>
      </c>
      <c r="G30" s="56"/>
      <c r="H30" s="32">
        <f t="shared" si="0"/>
        <v>0</v>
      </c>
      <c r="I30" s="70" t="str">
        <f t="shared" si="1"/>
        <v>Scope 3WTT- fuelsWTT- gaseous fuelsNatural gas (100% mineral blend)cubic metres</v>
      </c>
    </row>
  </sheetData>
  <sheetProtection algorithmName="SHA-512" hashValue="Y0gYfUmNifEgKRJAxya8/gQbYpkmzQ/5EKQDnw7nLPBFy74srZ2v5OBqzVmAGY0svtLj0pP0sOHCstLTwtbNEw==" saltValue="y5jhsXaDJ6V5SG+++S6pVg==" spinCount="100000" sheet="1" formatCells="0" selectLockedCells="1"/>
  <autoFilter ref="C5:D11" xr:uid="{8C03F5F2-7B0E-8846-9C31-712E5847C4BB}"/>
  <mergeCells count="3">
    <mergeCell ref="C2:G2"/>
    <mergeCell ref="C3:G3"/>
    <mergeCell ref="C4:G4"/>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34D45D-E115-0C48-87BB-A4214564EB04}">
  <sheetPr codeName="Sheet10">
    <tabColor theme="0"/>
  </sheetPr>
  <dimension ref="A1:J45"/>
  <sheetViews>
    <sheetView topLeftCell="A38" workbookViewId="0">
      <selection activeCell="H6" sqref="H6"/>
    </sheetView>
  </sheetViews>
  <sheetFormatPr baseColWidth="10" defaultColWidth="10.83203125" defaultRowHeight="15"/>
  <cols>
    <col min="1" max="3" width="1.33203125" style="67" customWidth="1"/>
    <col min="4" max="4" width="19.33203125" style="4" customWidth="1"/>
    <col min="5" max="5" width="36.1640625" style="4" customWidth="1"/>
    <col min="6" max="6" width="13.5" style="4" customWidth="1"/>
    <col min="7" max="7" width="13.5" style="9" customWidth="1"/>
    <col min="8" max="8" width="17.6640625" style="9" customWidth="1"/>
    <col min="9" max="9" width="15.5" style="9" customWidth="1"/>
    <col min="10" max="16384" width="10.83203125" style="3"/>
  </cols>
  <sheetData>
    <row r="1" spans="1:10" ht="16">
      <c r="H1" s="62"/>
      <c r="I1" s="62"/>
    </row>
    <row r="2" spans="1:10" s="6" customFormat="1" ht="16">
      <c r="A2" s="68"/>
      <c r="B2" s="68"/>
      <c r="C2" s="68"/>
      <c r="D2" s="171" t="s">
        <v>3</v>
      </c>
      <c r="E2" s="171"/>
      <c r="F2" s="171"/>
      <c r="G2" s="171"/>
      <c r="H2" s="171"/>
    </row>
    <row r="3" spans="1:10" s="6" customFormat="1" ht="59" customHeight="1">
      <c r="A3" s="68"/>
      <c r="B3" s="68"/>
      <c r="C3" s="68"/>
      <c r="D3" s="172" t="s">
        <v>631</v>
      </c>
      <c r="E3" s="172"/>
      <c r="F3" s="172"/>
      <c r="G3" s="172"/>
      <c r="H3" s="172"/>
    </row>
    <row r="4" spans="1:10" s="6" customFormat="1" ht="31" customHeight="1">
      <c r="A4" s="68"/>
      <c r="B4" s="68"/>
      <c r="C4" s="68"/>
      <c r="D4" s="173" t="s">
        <v>461</v>
      </c>
      <c r="E4" s="173"/>
      <c r="F4" s="173"/>
      <c r="G4" s="173"/>
      <c r="H4" s="173"/>
      <c r="I4" s="10"/>
    </row>
    <row r="5" spans="1:10" s="11" customFormat="1" ht="38" customHeight="1">
      <c r="A5" s="69"/>
      <c r="B5" s="69"/>
      <c r="C5" s="69"/>
      <c r="D5" s="1" t="s">
        <v>6</v>
      </c>
      <c r="E5" s="1" t="s">
        <v>188</v>
      </c>
      <c r="F5" s="1" t="s">
        <v>8</v>
      </c>
      <c r="G5" s="2" t="s">
        <v>135</v>
      </c>
      <c r="H5" s="2" t="s">
        <v>453</v>
      </c>
      <c r="I5" s="1" t="s">
        <v>573</v>
      </c>
    </row>
    <row r="6" spans="1:10" s="20" customFormat="1" ht="21" customHeight="1">
      <c r="A6" s="71" t="s">
        <v>497</v>
      </c>
      <c r="B6" s="71" t="s">
        <v>3</v>
      </c>
      <c r="C6" s="71" t="s">
        <v>479</v>
      </c>
      <c r="D6" s="29" t="s">
        <v>454</v>
      </c>
      <c r="E6" s="29" t="s">
        <v>184</v>
      </c>
      <c r="F6" s="29" t="s">
        <v>11</v>
      </c>
      <c r="G6" s="32">
        <f>VLOOKUP(J6,DB!J:L,3,FALSE)</f>
        <v>7.7589015999999997</v>
      </c>
      <c r="H6" s="56"/>
      <c r="I6" s="30">
        <f>H6*G6</f>
        <v>0</v>
      </c>
      <c r="J6" s="71" t="str">
        <f>CONCATENATE(A6,B6,D6,E6,C6,F6)</f>
        <v>Scope 3Material useConstructionAggregatesPrimary material productiontonnes</v>
      </c>
    </row>
    <row r="7" spans="1:10" s="20" customFormat="1" ht="21" customHeight="1">
      <c r="A7" s="71" t="s">
        <v>497</v>
      </c>
      <c r="B7" s="71" t="s">
        <v>3</v>
      </c>
      <c r="C7" s="71" t="s">
        <v>479</v>
      </c>
      <c r="D7" s="29" t="s">
        <v>454</v>
      </c>
      <c r="E7" s="29" t="s">
        <v>146</v>
      </c>
      <c r="F7" s="29" t="s">
        <v>11</v>
      </c>
      <c r="G7" s="32">
        <f>VLOOKUP(J7,DB!J:L,3,FALSE)</f>
        <v>79.973672608544746</v>
      </c>
      <c r="H7" s="56"/>
      <c r="I7" s="30">
        <f t="shared" ref="I7:I45" si="0">H7*G7</f>
        <v>0</v>
      </c>
      <c r="J7" s="71" t="str">
        <f t="shared" ref="J7:J45" si="1">CONCATENATE(A7,B7,D7,E7,C7,F7)</f>
        <v>Scope 3Material useConstructionAverage constructionPrimary material productiontonnes</v>
      </c>
    </row>
    <row r="8" spans="1:10" s="20" customFormat="1" ht="21" customHeight="1">
      <c r="A8" s="71" t="s">
        <v>497</v>
      </c>
      <c r="B8" s="71" t="s">
        <v>3</v>
      </c>
      <c r="C8" s="71" t="s">
        <v>479</v>
      </c>
      <c r="D8" s="29" t="s">
        <v>454</v>
      </c>
      <c r="E8" s="29" t="s">
        <v>144</v>
      </c>
      <c r="F8" s="29" t="s">
        <v>11</v>
      </c>
      <c r="G8" s="32">
        <f>VLOOKUP(J8,DB!J:L,3,FALSE)</f>
        <v>27</v>
      </c>
      <c r="H8" s="56"/>
      <c r="I8" s="30">
        <f t="shared" si="0"/>
        <v>0</v>
      </c>
      <c r="J8" s="71" t="str">
        <f t="shared" si="1"/>
        <v>Scope 3Material useConstructionAsbestosPrimary material productiontonnes</v>
      </c>
    </row>
    <row r="9" spans="1:10" s="20" customFormat="1" ht="21" customHeight="1">
      <c r="A9" s="71" t="s">
        <v>497</v>
      </c>
      <c r="B9" s="71" t="s">
        <v>3</v>
      </c>
      <c r="C9" s="71" t="s">
        <v>479</v>
      </c>
      <c r="D9" s="29" t="s">
        <v>454</v>
      </c>
      <c r="E9" s="29" t="s">
        <v>145</v>
      </c>
      <c r="F9" s="29" t="s">
        <v>11</v>
      </c>
      <c r="G9" s="32">
        <f>VLOOKUP(J9,DB!J:L,3,FALSE)</f>
        <v>39.212491828577981</v>
      </c>
      <c r="H9" s="56"/>
      <c r="I9" s="30">
        <f t="shared" si="0"/>
        <v>0</v>
      </c>
      <c r="J9" s="71" t="str">
        <f t="shared" si="1"/>
        <v>Scope 3Material useConstructionAsphaltPrimary material productiontonnes</v>
      </c>
    </row>
    <row r="10" spans="1:10" s="20" customFormat="1" ht="21" customHeight="1">
      <c r="A10" s="71" t="s">
        <v>497</v>
      </c>
      <c r="B10" s="71" t="s">
        <v>3</v>
      </c>
      <c r="C10" s="71" t="s">
        <v>479</v>
      </c>
      <c r="D10" s="29" t="s">
        <v>454</v>
      </c>
      <c r="E10" s="29" t="s">
        <v>148</v>
      </c>
      <c r="F10" s="29" t="s">
        <v>11</v>
      </c>
      <c r="G10" s="32">
        <f>VLOOKUP(J10,DB!J:L,3,FALSE)</f>
        <v>241.7589016</v>
      </c>
      <c r="H10" s="56"/>
      <c r="I10" s="30">
        <f t="shared" si="0"/>
        <v>0</v>
      </c>
      <c r="J10" s="71" t="str">
        <f t="shared" si="1"/>
        <v>Scope 3Material useConstructionBricksPrimary material productiontonnes</v>
      </c>
    </row>
    <row r="11" spans="1:10" s="20" customFormat="1" ht="21" customHeight="1">
      <c r="A11" s="71" t="s">
        <v>497</v>
      </c>
      <c r="B11" s="71" t="s">
        <v>3</v>
      </c>
      <c r="C11" s="71" t="s">
        <v>479</v>
      </c>
      <c r="D11" s="29" t="s">
        <v>454</v>
      </c>
      <c r="E11" s="29" t="s">
        <v>151</v>
      </c>
      <c r="F11" s="29" t="s">
        <v>11</v>
      </c>
      <c r="G11" s="32">
        <f>VLOOKUP(J11,DB!J:L,3,FALSE)</f>
        <v>131.7589016</v>
      </c>
      <c r="H11" s="56"/>
      <c r="I11" s="30">
        <f t="shared" si="0"/>
        <v>0</v>
      </c>
      <c r="J11" s="71" t="str">
        <f t="shared" si="1"/>
        <v>Scope 3Material useConstructionConcretePrimary material productiontonnes</v>
      </c>
    </row>
    <row r="12" spans="1:10" s="20" customFormat="1" ht="21" customHeight="1">
      <c r="A12" s="71" t="s">
        <v>497</v>
      </c>
      <c r="B12" s="71" t="s">
        <v>3</v>
      </c>
      <c r="C12" s="71" t="s">
        <v>479</v>
      </c>
      <c r="D12" s="29" t="s">
        <v>454</v>
      </c>
      <c r="E12" s="29" t="s">
        <v>154</v>
      </c>
      <c r="F12" s="29" t="s">
        <v>11</v>
      </c>
      <c r="G12" s="32">
        <f>VLOOKUP(J12,DB!J:L,3,FALSE)</f>
        <v>1861.7589015999999</v>
      </c>
      <c r="H12" s="56"/>
      <c r="I12" s="30">
        <f t="shared" si="0"/>
        <v>0</v>
      </c>
      <c r="J12" s="71" t="str">
        <f t="shared" si="1"/>
        <v>Scope 3Material useConstructionInsulationPrimary material productiontonnes</v>
      </c>
    </row>
    <row r="13" spans="1:10" s="20" customFormat="1" ht="21" customHeight="1">
      <c r="A13" s="71" t="s">
        <v>497</v>
      </c>
      <c r="B13" s="71" t="s">
        <v>3</v>
      </c>
      <c r="C13" s="71" t="s">
        <v>479</v>
      </c>
      <c r="D13" s="29" t="s">
        <v>454</v>
      </c>
      <c r="E13" s="29" t="s">
        <v>159</v>
      </c>
      <c r="F13" s="29" t="s">
        <v>11</v>
      </c>
      <c r="G13" s="32">
        <f>VLOOKUP(J13,DB!J:L,3,FALSE)</f>
        <v>3975.823373347368</v>
      </c>
      <c r="H13" s="56"/>
      <c r="I13" s="30">
        <f t="shared" si="0"/>
        <v>0</v>
      </c>
      <c r="J13" s="71" t="str">
        <f t="shared" si="1"/>
        <v>Scope 3Material useConstructionMetalsPrimary material productiontonnes</v>
      </c>
    </row>
    <row r="14" spans="1:10" s="20" customFormat="1" ht="21" customHeight="1">
      <c r="A14" s="71" t="s">
        <v>497</v>
      </c>
      <c r="B14" s="71" t="s">
        <v>3</v>
      </c>
      <c r="C14" s="71" t="s">
        <v>479</v>
      </c>
      <c r="D14" s="29" t="s">
        <v>454</v>
      </c>
      <c r="E14" s="29" t="s">
        <v>160</v>
      </c>
      <c r="F14" s="29" t="s">
        <v>11</v>
      </c>
      <c r="G14" s="32">
        <f>VLOOKUP(J14,DB!J:L,3,FALSE)</f>
        <v>1401</v>
      </c>
      <c r="H14" s="56"/>
      <c r="I14" s="30">
        <f t="shared" si="0"/>
        <v>0</v>
      </c>
      <c r="J14" s="71" t="str">
        <f t="shared" si="1"/>
        <v>Scope 3Material useConstructionMineral oilPrimary material productiontonnes</v>
      </c>
    </row>
    <row r="15" spans="1:10" s="20" customFormat="1" ht="21" customHeight="1">
      <c r="A15" s="71" t="s">
        <v>497</v>
      </c>
      <c r="B15" s="71" t="s">
        <v>3</v>
      </c>
      <c r="C15" s="71" t="s">
        <v>479</v>
      </c>
      <c r="D15" s="29" t="s">
        <v>454</v>
      </c>
      <c r="E15" s="29" t="s">
        <v>167</v>
      </c>
      <c r="F15" s="29" t="s">
        <v>11</v>
      </c>
      <c r="G15" s="32">
        <f>VLOOKUP(J15,DB!J:L,3,FALSE)</f>
        <v>120.05000000000001</v>
      </c>
      <c r="H15" s="56"/>
      <c r="I15" s="30">
        <f t="shared" si="0"/>
        <v>0</v>
      </c>
      <c r="J15" s="71" t="str">
        <f t="shared" si="1"/>
        <v>Scope 3Material useConstructionPlasterboardPrimary material productiontonnes</v>
      </c>
    </row>
    <row r="16" spans="1:10" s="20" customFormat="1" ht="21" customHeight="1">
      <c r="A16" s="71" t="s">
        <v>497</v>
      </c>
      <c r="B16" s="71" t="s">
        <v>3</v>
      </c>
      <c r="C16" s="71" t="s">
        <v>479</v>
      </c>
      <c r="D16" s="29" t="s">
        <v>454</v>
      </c>
      <c r="E16" s="29" t="s">
        <v>178</v>
      </c>
      <c r="F16" s="29" t="s">
        <v>11</v>
      </c>
      <c r="G16" s="32">
        <f>VLOOKUP(J16,DB!J:L,3,FALSE)</f>
        <v>3335.5718997142853</v>
      </c>
      <c r="H16" s="56"/>
      <c r="I16" s="30">
        <f t="shared" si="0"/>
        <v>0</v>
      </c>
      <c r="J16" s="71" t="str">
        <f t="shared" si="1"/>
        <v>Scope 3Material useConstructionTyresPrimary material productiontonnes</v>
      </c>
    </row>
    <row r="17" spans="1:10" s="20" customFormat="1" ht="21" customHeight="1">
      <c r="A17" s="71" t="s">
        <v>497</v>
      </c>
      <c r="B17" s="71" t="s">
        <v>3</v>
      </c>
      <c r="C17" s="71" t="s">
        <v>479</v>
      </c>
      <c r="D17" s="29" t="s">
        <v>454</v>
      </c>
      <c r="E17" s="29" t="s">
        <v>183</v>
      </c>
      <c r="F17" s="29" t="s">
        <v>11</v>
      </c>
      <c r="G17" s="32">
        <f>VLOOKUP(J17,DB!J:L,3,FALSE)</f>
        <v>312.61178017290251</v>
      </c>
      <c r="H17" s="56"/>
      <c r="I17" s="30">
        <f t="shared" si="0"/>
        <v>0</v>
      </c>
      <c r="J17" s="71" t="str">
        <f t="shared" si="1"/>
        <v>Scope 3Material useConstructionWoodPrimary material productiontonnes</v>
      </c>
    </row>
    <row r="18" spans="1:10" s="20" customFormat="1" ht="21" customHeight="1">
      <c r="A18" s="71" t="s">
        <v>497</v>
      </c>
      <c r="B18" s="71" t="s">
        <v>3</v>
      </c>
      <c r="C18" s="71" t="s">
        <v>479</v>
      </c>
      <c r="D18" s="29" t="s">
        <v>455</v>
      </c>
      <c r="E18" s="29" t="s">
        <v>152</v>
      </c>
      <c r="F18" s="29" t="s">
        <v>11</v>
      </c>
      <c r="G18" s="32">
        <f>VLOOKUP(J18,DB!J:L,3,FALSE)</f>
        <v>1402.7666666666664</v>
      </c>
      <c r="H18" s="56"/>
      <c r="I18" s="30">
        <f t="shared" si="0"/>
        <v>0</v>
      </c>
      <c r="J18" s="71" t="str">
        <f t="shared" si="1"/>
        <v>Scope 3Material useOtherGlassPrimary material productiontonnes</v>
      </c>
    </row>
    <row r="19" spans="1:10" s="20" customFormat="1" ht="21" customHeight="1">
      <c r="A19" s="71" t="s">
        <v>497</v>
      </c>
      <c r="B19" s="71" t="s">
        <v>3</v>
      </c>
      <c r="C19" s="71" t="s">
        <v>479</v>
      </c>
      <c r="D19" s="29" t="s">
        <v>455</v>
      </c>
      <c r="E19" s="29" t="s">
        <v>149</v>
      </c>
      <c r="F19" s="29" t="s">
        <v>11</v>
      </c>
      <c r="G19" s="32">
        <f>VLOOKUP(J19,DB!J:L,3,FALSE)</f>
        <v>22310</v>
      </c>
      <c r="H19" s="56"/>
      <c r="I19" s="30">
        <f t="shared" si="0"/>
        <v>0</v>
      </c>
      <c r="J19" s="71" t="str">
        <f t="shared" si="1"/>
        <v>Scope 3Material useOtherClothingPrimary material productiontonnes</v>
      </c>
    </row>
    <row r="20" spans="1:10" s="20" customFormat="1" ht="21" customHeight="1">
      <c r="A20" s="71" t="s">
        <v>497</v>
      </c>
      <c r="B20" s="71" t="s">
        <v>3</v>
      </c>
      <c r="C20" s="71" t="s">
        <v>479</v>
      </c>
      <c r="D20" s="29" t="s">
        <v>455</v>
      </c>
      <c r="E20" s="29" t="s">
        <v>185</v>
      </c>
      <c r="F20" s="29" t="s">
        <v>11</v>
      </c>
      <c r="G20" s="32">
        <f>VLOOKUP(J20,DB!J:L,3,FALSE)</f>
        <v>3701.4035930512041</v>
      </c>
      <c r="H20" s="56"/>
      <c r="I20" s="30">
        <f t="shared" si="0"/>
        <v>0</v>
      </c>
      <c r="J20" s="71" t="str">
        <f t="shared" si="1"/>
        <v>Scope 3Material useOtherFood and drinkPrimary material productiontonnes</v>
      </c>
    </row>
    <row r="21" spans="1:10" s="20" customFormat="1" ht="21" customHeight="1">
      <c r="A21" s="71" t="s">
        <v>497</v>
      </c>
      <c r="B21" s="71" t="s">
        <v>3</v>
      </c>
      <c r="C21" s="71" t="s">
        <v>479</v>
      </c>
      <c r="D21" s="29" t="s">
        <v>456</v>
      </c>
      <c r="E21" s="29" t="s">
        <v>186</v>
      </c>
      <c r="F21" s="29" t="s">
        <v>11</v>
      </c>
      <c r="G21" s="32">
        <f>VLOOKUP(J21,DB!J:L,3,FALSE)</f>
        <v>113.3089069767442</v>
      </c>
      <c r="H21" s="56"/>
      <c r="I21" s="30">
        <f t="shared" si="0"/>
        <v>0</v>
      </c>
      <c r="J21" s="71" t="str">
        <f t="shared" si="1"/>
        <v>Scope 3Material useOrganicCompost derived from garden wastePrimary material productiontonnes</v>
      </c>
    </row>
    <row r="22" spans="1:10" s="20" customFormat="1" ht="21" customHeight="1">
      <c r="A22" s="71" t="s">
        <v>497</v>
      </c>
      <c r="B22" s="71" t="s">
        <v>3</v>
      </c>
      <c r="C22" s="71" t="s">
        <v>479</v>
      </c>
      <c r="D22" s="29" t="s">
        <v>456</v>
      </c>
      <c r="E22" s="29" t="s">
        <v>187</v>
      </c>
      <c r="F22" s="29" t="s">
        <v>11</v>
      </c>
      <c r="G22" s="32">
        <f>VLOOKUP(J22,DB!J:L,3,FALSE)</f>
        <v>116.1255319767442</v>
      </c>
      <c r="H22" s="56"/>
      <c r="I22" s="30">
        <f t="shared" si="0"/>
        <v>0</v>
      </c>
      <c r="J22" s="71" t="str">
        <f t="shared" si="1"/>
        <v>Scope 3Material useOrganicCompost derived from food and garden wastePrimary material productiontonnes</v>
      </c>
    </row>
    <row r="23" spans="1:10" s="20" customFormat="1" ht="21" customHeight="1">
      <c r="A23" s="71" t="s">
        <v>497</v>
      </c>
      <c r="B23" s="71" t="s">
        <v>3</v>
      </c>
      <c r="C23" s="71" t="s">
        <v>479</v>
      </c>
      <c r="D23" s="29" t="s">
        <v>457</v>
      </c>
      <c r="E23" s="29" t="s">
        <v>942</v>
      </c>
      <c r="F23" s="29" t="s">
        <v>11</v>
      </c>
      <c r="G23" s="32">
        <f>VLOOKUP(J23,DB!J:L,3,FALSE)</f>
        <v>4363.3333333333339</v>
      </c>
      <c r="H23" s="56"/>
      <c r="I23" s="30">
        <f t="shared" si="0"/>
        <v>0</v>
      </c>
      <c r="J23" s="71" t="str">
        <f t="shared" si="1"/>
        <v>Scope 3Material useElectrical itemsElectrical items - fridges and freezersPrimary material productiontonnes</v>
      </c>
    </row>
    <row r="24" spans="1:10" s="20" customFormat="1" ht="21" customHeight="1">
      <c r="A24" s="71" t="s">
        <v>497</v>
      </c>
      <c r="B24" s="71" t="s">
        <v>3</v>
      </c>
      <c r="C24" s="71" t="s">
        <v>479</v>
      </c>
      <c r="D24" s="29" t="s">
        <v>457</v>
      </c>
      <c r="E24" s="29" t="s">
        <v>943</v>
      </c>
      <c r="F24" s="29" t="s">
        <v>11</v>
      </c>
      <c r="G24" s="32">
        <f>VLOOKUP(J24,DB!J:L,3,FALSE)</f>
        <v>3267</v>
      </c>
      <c r="H24" s="56"/>
      <c r="I24" s="30">
        <f t="shared" si="0"/>
        <v>0</v>
      </c>
      <c r="J24" s="71" t="str">
        <f t="shared" si="1"/>
        <v>Scope 3Material useElectrical itemsElectrical items - largePrimary material productiontonnes</v>
      </c>
    </row>
    <row r="25" spans="1:10" s="20" customFormat="1" ht="21" customHeight="1">
      <c r="A25" s="71" t="s">
        <v>497</v>
      </c>
      <c r="B25" s="71" t="s">
        <v>3</v>
      </c>
      <c r="C25" s="71" t="s">
        <v>479</v>
      </c>
      <c r="D25" s="29" t="s">
        <v>457</v>
      </c>
      <c r="E25" s="29" t="s">
        <v>944</v>
      </c>
      <c r="F25" s="29" t="s">
        <v>11</v>
      </c>
      <c r="G25" s="32">
        <f>VLOOKUP(J25,DB!J:L,3,FALSE)</f>
        <v>24865.47556489753</v>
      </c>
      <c r="H25" s="56"/>
      <c r="I25" s="30">
        <f t="shared" si="0"/>
        <v>0</v>
      </c>
      <c r="J25" s="71" t="str">
        <f t="shared" si="1"/>
        <v>Scope 3Material useElectrical itemsElectrical items - ITPrimary material productiontonnes</v>
      </c>
    </row>
    <row r="26" spans="1:10" s="20" customFormat="1" ht="21" customHeight="1">
      <c r="A26" s="71" t="s">
        <v>497</v>
      </c>
      <c r="B26" s="71" t="s">
        <v>3</v>
      </c>
      <c r="C26" s="71" t="s">
        <v>479</v>
      </c>
      <c r="D26" s="29" t="s">
        <v>457</v>
      </c>
      <c r="E26" s="29" t="s">
        <v>945</v>
      </c>
      <c r="F26" s="29" t="s">
        <v>11</v>
      </c>
      <c r="G26" s="32">
        <f>VLOOKUP(J26,DB!J:L,3,FALSE)</f>
        <v>5647.9456339952421</v>
      </c>
      <c r="H26" s="56"/>
      <c r="I26" s="30">
        <f t="shared" si="0"/>
        <v>0</v>
      </c>
      <c r="J26" s="71" t="str">
        <f t="shared" si="1"/>
        <v>Scope 3Material useElectrical itemsElectrical items - smallPrimary material productiontonnes</v>
      </c>
    </row>
    <row r="27" spans="1:10" s="20" customFormat="1" ht="21" customHeight="1">
      <c r="A27" s="71" t="s">
        <v>497</v>
      </c>
      <c r="B27" s="71" t="s">
        <v>3</v>
      </c>
      <c r="C27" s="71" t="s">
        <v>479</v>
      </c>
      <c r="D27" s="29" t="s">
        <v>457</v>
      </c>
      <c r="E27" s="29" t="s">
        <v>946</v>
      </c>
      <c r="F27" s="29" t="s">
        <v>11</v>
      </c>
      <c r="G27" s="32">
        <f>VLOOKUP(J27,DB!J:L,3,FALSE)</f>
        <v>4633.478260869565</v>
      </c>
      <c r="H27" s="56"/>
      <c r="I27" s="30">
        <f t="shared" si="0"/>
        <v>0</v>
      </c>
      <c r="J27" s="71" t="str">
        <f t="shared" si="1"/>
        <v>Scope 3Material useElectrical itemsBatteries - AlkalinePrimary material productiontonnes</v>
      </c>
    </row>
    <row r="28" spans="1:10" s="20" customFormat="1" ht="21" customHeight="1">
      <c r="A28" s="71" t="s">
        <v>497</v>
      </c>
      <c r="B28" s="71" t="s">
        <v>3</v>
      </c>
      <c r="C28" s="71" t="s">
        <v>479</v>
      </c>
      <c r="D28" s="29" t="s">
        <v>457</v>
      </c>
      <c r="E28" s="29" t="s">
        <v>947</v>
      </c>
      <c r="F28" s="29" t="s">
        <v>11</v>
      </c>
      <c r="G28" s="32">
        <f>VLOOKUP(J28,DB!J:L,3,FALSE)</f>
        <v>6308</v>
      </c>
      <c r="H28" s="56"/>
      <c r="I28" s="30">
        <f t="shared" si="0"/>
        <v>0</v>
      </c>
      <c r="J28" s="71" t="str">
        <f t="shared" si="1"/>
        <v>Scope 3Material useElectrical itemsBatteries - Li ionPrimary material productiontonnes</v>
      </c>
    </row>
    <row r="29" spans="1:10" s="20" customFormat="1" ht="21" customHeight="1">
      <c r="A29" s="71" t="s">
        <v>497</v>
      </c>
      <c r="B29" s="71" t="s">
        <v>3</v>
      </c>
      <c r="C29" s="71" t="s">
        <v>479</v>
      </c>
      <c r="D29" s="29" t="s">
        <v>457</v>
      </c>
      <c r="E29" s="29" t="s">
        <v>948</v>
      </c>
      <c r="F29" s="29" t="s">
        <v>11</v>
      </c>
      <c r="G29" s="32">
        <f>VLOOKUP(J29,DB!J:L,3,FALSE)</f>
        <v>28380</v>
      </c>
      <c r="H29" s="56"/>
      <c r="I29" s="30">
        <f t="shared" si="0"/>
        <v>0</v>
      </c>
      <c r="J29" s="71" t="str">
        <f t="shared" si="1"/>
        <v>Scope 3Material useElectrical itemsBatteries - NiMhPrimary material productiontonnes</v>
      </c>
    </row>
    <row r="30" spans="1:10" s="20" customFormat="1" ht="21" customHeight="1">
      <c r="A30" s="71" t="s">
        <v>497</v>
      </c>
      <c r="B30" s="71" t="s">
        <v>3</v>
      </c>
      <c r="C30" s="71" t="s">
        <v>479</v>
      </c>
      <c r="D30" s="29" t="s">
        <v>458</v>
      </c>
      <c r="E30" s="29" t="s">
        <v>155</v>
      </c>
      <c r="F30" s="29" t="s">
        <v>11</v>
      </c>
      <c r="G30" s="32">
        <f>VLOOKUP(J30,DB!J:L,3,FALSE)</f>
        <v>9122.6364000000012</v>
      </c>
      <c r="H30" s="56"/>
      <c r="I30" s="30">
        <f t="shared" si="0"/>
        <v>0</v>
      </c>
      <c r="J30" s="71" t="str">
        <f t="shared" si="1"/>
        <v>Scope 3Material useMetalMetal: aluminium cans and foil (excl. forming)Primary material productiontonnes</v>
      </c>
    </row>
    <row r="31" spans="1:10" s="20" customFormat="1" ht="21" customHeight="1">
      <c r="A31" s="71" t="s">
        <v>497</v>
      </c>
      <c r="B31" s="71" t="s">
        <v>3</v>
      </c>
      <c r="C31" s="71" t="s">
        <v>479</v>
      </c>
      <c r="D31" s="29" t="s">
        <v>458</v>
      </c>
      <c r="E31" s="29" t="s">
        <v>156</v>
      </c>
      <c r="F31" s="29" t="s">
        <v>11</v>
      </c>
      <c r="G31" s="32">
        <f>VLOOKUP(J31,DB!J:L,3,FALSE)</f>
        <v>5268.5564000000004</v>
      </c>
      <c r="H31" s="56"/>
      <c r="I31" s="30">
        <f t="shared" si="0"/>
        <v>0</v>
      </c>
      <c r="J31" s="71" t="str">
        <f t="shared" si="1"/>
        <v>Scope 3Material useMetalMetal: mixed cansPrimary material productiontonnes</v>
      </c>
    </row>
    <row r="32" spans="1:10" s="20" customFormat="1" ht="21" customHeight="1">
      <c r="A32" s="71" t="s">
        <v>497</v>
      </c>
      <c r="B32" s="71" t="s">
        <v>3</v>
      </c>
      <c r="C32" s="71" t="s">
        <v>479</v>
      </c>
      <c r="D32" s="29" t="s">
        <v>458</v>
      </c>
      <c r="E32" s="29" t="s">
        <v>157</v>
      </c>
      <c r="F32" s="29" t="s">
        <v>11</v>
      </c>
      <c r="G32" s="32">
        <f>VLOOKUP(J32,DB!J:L,3,FALSE)</f>
        <v>3682.6829001536098</v>
      </c>
      <c r="H32" s="56"/>
      <c r="I32" s="30">
        <f t="shared" si="0"/>
        <v>0</v>
      </c>
      <c r="J32" s="71" t="str">
        <f t="shared" si="1"/>
        <v>Scope 3Material useMetalMetal: scrap metalPrimary material productiontonnes</v>
      </c>
    </row>
    <row r="33" spans="1:10" s="20" customFormat="1" ht="21" customHeight="1">
      <c r="A33" s="71" t="s">
        <v>497</v>
      </c>
      <c r="B33" s="71" t="s">
        <v>3</v>
      </c>
      <c r="C33" s="71" t="s">
        <v>479</v>
      </c>
      <c r="D33" s="28" t="s">
        <v>458</v>
      </c>
      <c r="E33" s="28" t="s">
        <v>158</v>
      </c>
      <c r="F33" s="29" t="s">
        <v>11</v>
      </c>
      <c r="G33" s="32">
        <f>VLOOKUP(J33,DB!J:L,3,FALSE)</f>
        <v>3100.6363999999999</v>
      </c>
      <c r="H33" s="56"/>
      <c r="I33" s="30">
        <f t="shared" si="0"/>
        <v>0</v>
      </c>
      <c r="J33" s="71" t="str">
        <f t="shared" si="1"/>
        <v>Scope 3Material useMetalMetal: steel cansPrimary material productiontonnes</v>
      </c>
    </row>
    <row r="34" spans="1:10" s="20" customFormat="1" ht="21" customHeight="1">
      <c r="A34" s="71" t="s">
        <v>497</v>
      </c>
      <c r="B34" s="71" t="s">
        <v>3</v>
      </c>
      <c r="C34" s="71" t="s">
        <v>479</v>
      </c>
      <c r="D34" s="28" t="s">
        <v>459</v>
      </c>
      <c r="E34" s="28" t="s">
        <v>170</v>
      </c>
      <c r="F34" s="29" t="s">
        <v>11</v>
      </c>
      <c r="G34" s="32">
        <f>VLOOKUP(J34,DB!J:L,3,FALSE)</f>
        <v>3116.2915638696181</v>
      </c>
      <c r="H34" s="56"/>
      <c r="I34" s="30">
        <f t="shared" si="0"/>
        <v>0</v>
      </c>
      <c r="J34" s="71" t="str">
        <f t="shared" si="1"/>
        <v>Scope 3Material usePlasticPlastics: average plasticsPrimary material productiontonnes</v>
      </c>
    </row>
    <row r="35" spans="1:10" s="20" customFormat="1" ht="21" customHeight="1">
      <c r="A35" s="71" t="s">
        <v>497</v>
      </c>
      <c r="B35" s="71" t="s">
        <v>3</v>
      </c>
      <c r="C35" s="71" t="s">
        <v>479</v>
      </c>
      <c r="D35" s="28" t="s">
        <v>459</v>
      </c>
      <c r="E35" s="28" t="s">
        <v>168</v>
      </c>
      <c r="F35" s="29" t="s">
        <v>11</v>
      </c>
      <c r="G35" s="32">
        <f>VLOOKUP(J35,DB!J:L,3,FALSE)</f>
        <v>2574.1647528352833</v>
      </c>
      <c r="H35" s="56"/>
      <c r="I35" s="30">
        <f t="shared" si="0"/>
        <v>0</v>
      </c>
      <c r="J35" s="71" t="str">
        <f t="shared" si="1"/>
        <v>Scope 3Material usePlasticPlastics: average plastic filmPrimary material productiontonnes</v>
      </c>
    </row>
    <row r="36" spans="1:10" s="20" customFormat="1" ht="21" customHeight="1">
      <c r="A36" s="71" t="s">
        <v>497</v>
      </c>
      <c r="B36" s="71" t="s">
        <v>3</v>
      </c>
      <c r="C36" s="71" t="s">
        <v>479</v>
      </c>
      <c r="D36" s="28" t="s">
        <v>459</v>
      </c>
      <c r="E36" s="28" t="s">
        <v>169</v>
      </c>
      <c r="F36" s="29" t="s">
        <v>11</v>
      </c>
      <c r="G36" s="32">
        <f>VLOOKUP(J36,DB!J:L,3,FALSE)</f>
        <v>3276.7069334313005</v>
      </c>
      <c r="H36" s="56"/>
      <c r="I36" s="30">
        <f t="shared" si="0"/>
        <v>0</v>
      </c>
      <c r="J36" s="71" t="str">
        <f t="shared" si="1"/>
        <v>Scope 3Material usePlasticPlastics: average plastic rigidPrimary material productiontonnes</v>
      </c>
    </row>
    <row r="37" spans="1:10" s="20" customFormat="1" ht="21" customHeight="1">
      <c r="A37" s="71" t="s">
        <v>497</v>
      </c>
      <c r="B37" s="71" t="s">
        <v>3</v>
      </c>
      <c r="C37" s="71" t="s">
        <v>479</v>
      </c>
      <c r="D37" s="28" t="s">
        <v>459</v>
      </c>
      <c r="E37" s="28" t="s">
        <v>171</v>
      </c>
      <c r="F37" s="29" t="s">
        <v>11</v>
      </c>
      <c r="G37" s="32">
        <f>VLOOKUP(J37,DB!J:L,3,FALSE)</f>
        <v>3269.8388922118374</v>
      </c>
      <c r="H37" s="56"/>
      <c r="I37" s="30">
        <f t="shared" si="0"/>
        <v>0</v>
      </c>
      <c r="J37" s="71" t="str">
        <f t="shared" si="1"/>
        <v>Scope 3Material usePlasticPlastics: HDPE (incl. forming)Primary material productiontonnes</v>
      </c>
    </row>
    <row r="38" spans="1:10" s="20" customFormat="1" ht="21" customHeight="1">
      <c r="A38" s="71" t="s">
        <v>497</v>
      </c>
      <c r="B38" s="71" t="s">
        <v>3</v>
      </c>
      <c r="C38" s="71" t="s">
        <v>479</v>
      </c>
      <c r="D38" s="28" t="s">
        <v>459</v>
      </c>
      <c r="E38" s="28" t="s">
        <v>172</v>
      </c>
      <c r="F38" s="29" t="s">
        <v>11</v>
      </c>
      <c r="G38" s="32">
        <f>VLOOKUP(J38,DB!J:L,3,FALSE)</f>
        <v>2600.6363999999999</v>
      </c>
      <c r="H38" s="56"/>
      <c r="I38" s="30">
        <f t="shared" si="0"/>
        <v>0</v>
      </c>
      <c r="J38" s="71" t="str">
        <f t="shared" si="1"/>
        <v>Scope 3Material usePlasticPlastics: LDPE and LLDPE (incl. forming)Primary material productiontonnes</v>
      </c>
    </row>
    <row r="39" spans="1:10" s="20" customFormat="1" ht="21" customHeight="1">
      <c r="A39" s="71" t="s">
        <v>497</v>
      </c>
      <c r="B39" s="71" t="s">
        <v>3</v>
      </c>
      <c r="C39" s="71" t="s">
        <v>479</v>
      </c>
      <c r="D39" s="28" t="s">
        <v>459</v>
      </c>
      <c r="E39" s="28" t="s">
        <v>173</v>
      </c>
      <c r="F39" s="29" t="s">
        <v>11</v>
      </c>
      <c r="G39" s="32">
        <f>VLOOKUP(J39,DB!J:L,3,FALSE)</f>
        <v>4032.3924975609766</v>
      </c>
      <c r="H39" s="56"/>
      <c r="I39" s="30">
        <f t="shared" si="0"/>
        <v>0</v>
      </c>
      <c r="J39" s="71" t="str">
        <f t="shared" si="1"/>
        <v>Scope 3Material usePlasticPlastics: PET (incl. forming)Primary material productiontonnes</v>
      </c>
    </row>
    <row r="40" spans="1:10" s="20" customFormat="1" ht="21" customHeight="1">
      <c r="A40" s="71" t="s">
        <v>497</v>
      </c>
      <c r="B40" s="71" t="s">
        <v>3</v>
      </c>
      <c r="C40" s="71" t="s">
        <v>479</v>
      </c>
      <c r="D40" s="28" t="s">
        <v>459</v>
      </c>
      <c r="E40" s="28" t="s">
        <v>174</v>
      </c>
      <c r="F40" s="29" t="s">
        <v>11</v>
      </c>
      <c r="G40" s="32">
        <f>VLOOKUP(J40,DB!J:L,3,FALSE)</f>
        <v>3104.7269923344943</v>
      </c>
      <c r="H40" s="56"/>
      <c r="I40" s="30">
        <f t="shared" si="0"/>
        <v>0</v>
      </c>
      <c r="J40" s="71" t="str">
        <f t="shared" si="1"/>
        <v>Scope 3Material usePlasticPlastics: PP (incl. forming)Primary material productiontonnes</v>
      </c>
    </row>
    <row r="41" spans="1:10" s="20" customFormat="1" ht="21" customHeight="1">
      <c r="A41" s="71" t="s">
        <v>497</v>
      </c>
      <c r="B41" s="71" t="s">
        <v>3</v>
      </c>
      <c r="C41" s="71" t="s">
        <v>479</v>
      </c>
      <c r="D41" s="28" t="s">
        <v>459</v>
      </c>
      <c r="E41" s="28" t="s">
        <v>175</v>
      </c>
      <c r="F41" s="29" t="s">
        <v>11</v>
      </c>
      <c r="G41" s="32">
        <f>VLOOKUP(J41,DB!J:L,3,FALSE)</f>
        <v>3777.9489000000003</v>
      </c>
      <c r="H41" s="56"/>
      <c r="I41" s="30">
        <f t="shared" si="0"/>
        <v>0</v>
      </c>
      <c r="J41" s="71" t="str">
        <f t="shared" si="1"/>
        <v>Scope 3Material usePlasticPlastics: PS (incl. forming)Primary material productiontonnes</v>
      </c>
    </row>
    <row r="42" spans="1:10" s="20" customFormat="1" ht="21" customHeight="1">
      <c r="A42" s="71" t="s">
        <v>497</v>
      </c>
      <c r="B42" s="71" t="s">
        <v>3</v>
      </c>
      <c r="C42" s="71" t="s">
        <v>479</v>
      </c>
      <c r="D42" s="28" t="s">
        <v>459</v>
      </c>
      <c r="E42" s="28" t="s">
        <v>176</v>
      </c>
      <c r="F42" s="29" t="s">
        <v>11</v>
      </c>
      <c r="G42" s="32">
        <f>VLOOKUP(J42,DB!J:L,3,FALSE)</f>
        <v>3413.0841611940295</v>
      </c>
      <c r="H42" s="56"/>
      <c r="I42" s="30">
        <f t="shared" si="0"/>
        <v>0</v>
      </c>
      <c r="J42" s="71" t="str">
        <f t="shared" si="1"/>
        <v>Scope 3Material usePlasticPlastics: PVC (incl. forming)Primary material productiontonnes</v>
      </c>
    </row>
    <row r="43" spans="1:10" s="20" customFormat="1" ht="21" customHeight="1">
      <c r="A43" s="71" t="s">
        <v>497</v>
      </c>
      <c r="B43" s="71" t="s">
        <v>3</v>
      </c>
      <c r="C43" s="71" t="s">
        <v>479</v>
      </c>
      <c r="D43" s="28" t="s">
        <v>460</v>
      </c>
      <c r="E43" s="28" t="s">
        <v>164</v>
      </c>
      <c r="F43" s="29" t="s">
        <v>11</v>
      </c>
      <c r="G43" s="32">
        <f>VLOOKUP(J43,DB!J:L,3,FALSE)</f>
        <v>821.23388921466801</v>
      </c>
      <c r="H43" s="56"/>
      <c r="I43" s="30">
        <f t="shared" si="0"/>
        <v>0</v>
      </c>
      <c r="J43" s="71" t="str">
        <f t="shared" si="1"/>
        <v>Scope 3Material usePaperPaper and board: boardPrimary material productiontonnes</v>
      </c>
    </row>
    <row r="44" spans="1:10" s="20" customFormat="1" ht="21" customHeight="1">
      <c r="A44" s="71" t="s">
        <v>497</v>
      </c>
      <c r="B44" s="71" t="s">
        <v>3</v>
      </c>
      <c r="C44" s="71" t="s">
        <v>479</v>
      </c>
      <c r="D44" s="28" t="s">
        <v>460</v>
      </c>
      <c r="E44" s="28" t="s">
        <v>165</v>
      </c>
      <c r="F44" s="29" t="s">
        <v>11</v>
      </c>
      <c r="G44" s="32">
        <f>VLOOKUP(J44,DB!J:L,3,FALSE)</f>
        <v>881.18936143085875</v>
      </c>
      <c r="H44" s="56"/>
      <c r="I44" s="30">
        <f t="shared" si="0"/>
        <v>0</v>
      </c>
      <c r="J44" s="71" t="str">
        <f t="shared" si="1"/>
        <v>Scope 3Material usePaperPaper and board: mixedPrimary material productiontonnes</v>
      </c>
    </row>
    <row r="45" spans="1:10" s="20" customFormat="1" ht="21" customHeight="1">
      <c r="A45" s="71" t="s">
        <v>497</v>
      </c>
      <c r="B45" s="71" t="s">
        <v>3</v>
      </c>
      <c r="C45" s="71" t="s">
        <v>479</v>
      </c>
      <c r="D45" s="28" t="s">
        <v>460</v>
      </c>
      <c r="E45" s="28" t="s">
        <v>166</v>
      </c>
      <c r="F45" s="29" t="s">
        <v>11</v>
      </c>
      <c r="G45" s="32">
        <f>VLOOKUP(J45,DB!J:L,3,FALSE)</f>
        <v>919.39628000000005</v>
      </c>
      <c r="H45" s="56"/>
      <c r="I45" s="30">
        <f t="shared" si="0"/>
        <v>0</v>
      </c>
      <c r="J45" s="71" t="str">
        <f t="shared" si="1"/>
        <v>Scope 3Material usePaperPaper and board: paperPrimary material productiontonnes</v>
      </c>
    </row>
  </sheetData>
  <sheetProtection algorithmName="SHA-512" hashValue="Sa+pX+YYTnERyEdFiGRCzWatshZeZl4rriWppk6r/Qwa4mUlLDRI7hBSGonqf079TBqs985zG2k/3soT/SFwkw==" saltValue="ul5yqHvofRffYfWCtdWmlw==" spinCount="100000" sheet="1" formatCells="0" selectLockedCells="1"/>
  <mergeCells count="3">
    <mergeCell ref="D2:H2"/>
    <mergeCell ref="D3:H3"/>
    <mergeCell ref="D4:H4"/>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FE6AA0-BE8F-6945-A734-AF9C93E41C4C}">
  <sheetPr codeName="Sheet11">
    <tabColor theme="0"/>
  </sheetPr>
  <dimension ref="A1:J255"/>
  <sheetViews>
    <sheetView topLeftCell="A3" workbookViewId="0">
      <selection activeCell="I3" sqref="I3"/>
    </sheetView>
  </sheetViews>
  <sheetFormatPr baseColWidth="10" defaultColWidth="10.83203125" defaultRowHeight="15"/>
  <cols>
    <col min="1" max="3" width="1.5" style="67" customWidth="1"/>
    <col min="4" max="4" width="18.1640625" style="3" customWidth="1"/>
    <col min="5" max="5" width="38" style="4" customWidth="1"/>
    <col min="6" max="6" width="13.33203125" style="4" customWidth="1"/>
    <col min="7" max="7" width="16.1640625" style="3" customWidth="1"/>
    <col min="8" max="8" width="13.5" style="9" customWidth="1"/>
    <col min="9" max="9" width="16.1640625" style="9" customWidth="1"/>
    <col min="10" max="10" width="10.83203125" style="67"/>
    <col min="11" max="16384" width="10.83203125" style="3"/>
  </cols>
  <sheetData>
    <row r="1" spans="1:10" ht="16">
      <c r="H1" s="62"/>
      <c r="I1" s="62"/>
    </row>
    <row r="2" spans="1:10" s="6" customFormat="1" ht="16" customHeight="1">
      <c r="A2" s="68"/>
      <c r="B2" s="68"/>
      <c r="C2" s="68"/>
      <c r="D2" s="171" t="s">
        <v>4</v>
      </c>
      <c r="E2" s="171"/>
      <c r="F2" s="171"/>
      <c r="G2" s="171"/>
      <c r="H2" s="171"/>
      <c r="I2" s="10"/>
      <c r="J2" s="68"/>
    </row>
    <row r="3" spans="1:10" s="6" customFormat="1" ht="34">
      <c r="A3" s="68"/>
      <c r="B3" s="68"/>
      <c r="C3" s="68"/>
      <c r="D3" s="179" t="s">
        <v>632</v>
      </c>
      <c r="E3" s="179"/>
      <c r="F3" s="179"/>
      <c r="G3" s="179"/>
      <c r="H3" s="179"/>
      <c r="I3" s="108" t="s">
        <v>633</v>
      </c>
      <c r="J3" s="68"/>
    </row>
    <row r="4" spans="1:10" s="6" customFormat="1" ht="31" customHeight="1">
      <c r="A4" s="68"/>
      <c r="B4" s="68"/>
      <c r="C4" s="68"/>
      <c r="D4" s="174" t="s">
        <v>462</v>
      </c>
      <c r="E4" s="174"/>
      <c r="F4" s="174"/>
      <c r="G4" s="174"/>
      <c r="H4" s="174"/>
      <c r="I4" s="10"/>
      <c r="J4" s="68"/>
    </row>
    <row r="5" spans="1:10" s="11" customFormat="1" ht="38" customHeight="1">
      <c r="A5" s="69"/>
      <c r="B5" s="69"/>
      <c r="C5" s="69"/>
      <c r="D5" s="1" t="s">
        <v>6</v>
      </c>
      <c r="E5" s="1" t="s">
        <v>188</v>
      </c>
      <c r="F5" s="1" t="s">
        <v>8</v>
      </c>
      <c r="G5" s="1" t="s">
        <v>135</v>
      </c>
      <c r="H5" s="2" t="s">
        <v>193</v>
      </c>
      <c r="I5" s="2" t="s">
        <v>573</v>
      </c>
      <c r="J5" s="69"/>
    </row>
    <row r="6" spans="1:10" s="20" customFormat="1" ht="21" customHeight="1">
      <c r="A6" s="71" t="s">
        <v>497</v>
      </c>
      <c r="B6" s="71" t="s">
        <v>4</v>
      </c>
      <c r="C6" s="71" t="s">
        <v>1505</v>
      </c>
      <c r="D6" s="29" t="s">
        <v>454</v>
      </c>
      <c r="E6" s="29" t="s">
        <v>184</v>
      </c>
      <c r="F6" s="29" t="s">
        <v>11</v>
      </c>
      <c r="G6" s="32">
        <f>VLOOKUP(J6,DB!J:L,3,FALSE)</f>
        <v>1.2393136</v>
      </c>
      <c r="H6" s="56"/>
      <c r="I6" s="32">
        <f>G6*H6</f>
        <v>0</v>
      </c>
      <c r="J6" s="71" t="str">
        <f>CONCATENATE(A6,B6,D6,E6,C6,F6)</f>
        <v>Scope 3Waste disposalConstructionAggregatesLandfilltonnes</v>
      </c>
    </row>
    <row r="7" spans="1:10" s="20" customFormat="1" ht="21" customHeight="1">
      <c r="A7" s="71" t="s">
        <v>497</v>
      </c>
      <c r="B7" s="71" t="s">
        <v>4</v>
      </c>
      <c r="C7" s="71" t="s">
        <v>1505</v>
      </c>
      <c r="D7" s="29" t="s">
        <v>454</v>
      </c>
      <c r="E7" s="29" t="s">
        <v>146</v>
      </c>
      <c r="F7" s="29" t="s">
        <v>11</v>
      </c>
      <c r="G7" s="32">
        <f>VLOOKUP(J7,DB!J:L,3,FALSE)</f>
        <v>0</v>
      </c>
      <c r="H7" s="56"/>
      <c r="I7" s="32">
        <f t="shared" ref="I7:I47" si="0">G7*H7</f>
        <v>0</v>
      </c>
      <c r="J7" s="71" t="str">
        <f t="shared" ref="J7:J47" si="1">CONCATENATE(A7,B7,D7,E7,C7,F7)</f>
        <v>Scope 3Waste disposalConstructionAverage constructionLandfilltonnes</v>
      </c>
    </row>
    <row r="8" spans="1:10" s="20" customFormat="1" ht="21" customHeight="1">
      <c r="A8" s="71" t="s">
        <v>497</v>
      </c>
      <c r="B8" s="71" t="s">
        <v>4</v>
      </c>
      <c r="C8" s="71" t="s">
        <v>1505</v>
      </c>
      <c r="D8" s="29" t="s">
        <v>454</v>
      </c>
      <c r="E8" s="29" t="s">
        <v>144</v>
      </c>
      <c r="F8" s="29" t="s">
        <v>11</v>
      </c>
      <c r="G8" s="32">
        <f>VLOOKUP(J8,DB!J:L,3,FALSE)</f>
        <v>5.9184263565891468</v>
      </c>
      <c r="H8" s="56"/>
      <c r="I8" s="32">
        <f t="shared" si="0"/>
        <v>0</v>
      </c>
      <c r="J8" s="71" t="str">
        <f t="shared" si="1"/>
        <v>Scope 3Waste disposalConstructionAsbestosLandfilltonnes</v>
      </c>
    </row>
    <row r="9" spans="1:10" s="20" customFormat="1" ht="21" customHeight="1">
      <c r="A9" s="71" t="s">
        <v>497</v>
      </c>
      <c r="B9" s="71" t="s">
        <v>4</v>
      </c>
      <c r="C9" s="71" t="s">
        <v>1505</v>
      </c>
      <c r="D9" s="29" t="s">
        <v>454</v>
      </c>
      <c r="E9" s="29" t="s">
        <v>145</v>
      </c>
      <c r="F9" s="29" t="s">
        <v>11</v>
      </c>
      <c r="G9" s="32">
        <f>VLOOKUP(J9,DB!J:L,3,FALSE)</f>
        <v>1.2393136</v>
      </c>
      <c r="H9" s="56"/>
      <c r="I9" s="32">
        <f t="shared" si="0"/>
        <v>0</v>
      </c>
      <c r="J9" s="71" t="str">
        <f t="shared" si="1"/>
        <v>Scope 3Waste disposalConstructionAsphaltLandfilltonnes</v>
      </c>
    </row>
    <row r="10" spans="1:10" s="20" customFormat="1" ht="21" customHeight="1">
      <c r="A10" s="71" t="s">
        <v>497</v>
      </c>
      <c r="B10" s="71" t="s">
        <v>4</v>
      </c>
      <c r="C10" s="71" t="s">
        <v>1505</v>
      </c>
      <c r="D10" s="29" t="s">
        <v>454</v>
      </c>
      <c r="E10" s="29" t="s">
        <v>148</v>
      </c>
      <c r="F10" s="29" t="s">
        <v>11</v>
      </c>
      <c r="G10" s="32">
        <f>VLOOKUP(J10,DB!J:L,3,FALSE)</f>
        <v>1.2393136</v>
      </c>
      <c r="H10" s="56"/>
      <c r="I10" s="32">
        <f t="shared" si="0"/>
        <v>0</v>
      </c>
      <c r="J10" s="71" t="str">
        <f t="shared" si="1"/>
        <v>Scope 3Waste disposalConstructionBricksLandfilltonnes</v>
      </c>
    </row>
    <row r="11" spans="1:10" s="20" customFormat="1" ht="21" customHeight="1">
      <c r="A11" s="71" t="s">
        <v>497</v>
      </c>
      <c r="B11" s="71" t="s">
        <v>4</v>
      </c>
      <c r="C11" s="71" t="s">
        <v>1505</v>
      </c>
      <c r="D11" s="29" t="s">
        <v>454</v>
      </c>
      <c r="E11" s="29" t="s">
        <v>151</v>
      </c>
      <c r="F11" s="29" t="s">
        <v>11</v>
      </c>
      <c r="G11" s="32">
        <f>VLOOKUP(J11,DB!J:L,3,FALSE)</f>
        <v>1.2393136</v>
      </c>
      <c r="H11" s="56"/>
      <c r="I11" s="32">
        <f t="shared" si="0"/>
        <v>0</v>
      </c>
      <c r="J11" s="71" t="str">
        <f t="shared" si="1"/>
        <v>Scope 3Waste disposalConstructionConcreteLandfilltonnes</v>
      </c>
    </row>
    <row r="12" spans="1:10" s="20" customFormat="1" ht="21" customHeight="1">
      <c r="A12" s="71" t="s">
        <v>497</v>
      </c>
      <c r="B12" s="71" t="s">
        <v>4</v>
      </c>
      <c r="C12" s="71" t="s">
        <v>1505</v>
      </c>
      <c r="D12" s="29" t="s">
        <v>454</v>
      </c>
      <c r="E12" s="29" t="s">
        <v>154</v>
      </c>
      <c r="F12" s="29" t="s">
        <v>11</v>
      </c>
      <c r="G12" s="32">
        <f>VLOOKUP(J12,DB!J:L,3,FALSE)</f>
        <v>1.2393136</v>
      </c>
      <c r="H12" s="56"/>
      <c r="I12" s="32">
        <f t="shared" si="0"/>
        <v>0</v>
      </c>
      <c r="J12" s="71" t="str">
        <f t="shared" si="1"/>
        <v>Scope 3Waste disposalConstructionInsulationLandfilltonnes</v>
      </c>
    </row>
    <row r="13" spans="1:10" s="20" customFormat="1" ht="21" customHeight="1">
      <c r="A13" s="71" t="s">
        <v>497</v>
      </c>
      <c r="B13" s="71" t="s">
        <v>4</v>
      </c>
      <c r="C13" s="71" t="s">
        <v>1505</v>
      </c>
      <c r="D13" s="29" t="s">
        <v>454</v>
      </c>
      <c r="E13" s="29" t="s">
        <v>159</v>
      </c>
      <c r="F13" s="29" t="s">
        <v>11</v>
      </c>
      <c r="G13" s="32">
        <f>VLOOKUP(J13,DB!J:L,3,FALSE)</f>
        <v>1.2643491</v>
      </c>
      <c r="H13" s="56"/>
      <c r="I13" s="32">
        <f t="shared" si="0"/>
        <v>0</v>
      </c>
      <c r="J13" s="71" t="str">
        <f t="shared" si="1"/>
        <v>Scope 3Waste disposalConstructionMetalsLandfilltonnes</v>
      </c>
    </row>
    <row r="14" spans="1:10" s="20" customFormat="1" ht="21" customHeight="1">
      <c r="A14" s="71" t="s">
        <v>497</v>
      </c>
      <c r="B14" s="71" t="s">
        <v>4</v>
      </c>
      <c r="C14" s="71" t="s">
        <v>1505</v>
      </c>
      <c r="D14" s="29" t="s">
        <v>454</v>
      </c>
      <c r="E14" s="29" t="s">
        <v>177</v>
      </c>
      <c r="F14" s="29" t="s">
        <v>11</v>
      </c>
      <c r="G14" s="32">
        <f>VLOOKUP(J14,DB!J:L,3,FALSE)</f>
        <v>17.582694949286356</v>
      </c>
      <c r="H14" s="56"/>
      <c r="I14" s="32">
        <f t="shared" si="0"/>
        <v>0</v>
      </c>
      <c r="J14" s="71" t="str">
        <f t="shared" si="1"/>
        <v>Scope 3Waste disposalConstructionSoilsLandfilltonnes</v>
      </c>
    </row>
    <row r="15" spans="1:10" s="20" customFormat="1" ht="21" customHeight="1">
      <c r="A15" s="71" t="s">
        <v>497</v>
      </c>
      <c r="B15" s="71" t="s">
        <v>4</v>
      </c>
      <c r="C15" s="71" t="s">
        <v>1505</v>
      </c>
      <c r="D15" s="29" t="s">
        <v>454</v>
      </c>
      <c r="E15" s="29" t="s">
        <v>160</v>
      </c>
      <c r="F15" s="29" t="s">
        <v>11</v>
      </c>
      <c r="G15" s="32">
        <f>VLOOKUP(J15,DB!J:L,3,FALSE)</f>
        <v>0</v>
      </c>
      <c r="H15" s="56"/>
      <c r="I15" s="32">
        <f t="shared" si="0"/>
        <v>0</v>
      </c>
      <c r="J15" s="71" t="str">
        <f t="shared" si="1"/>
        <v>Scope 3Waste disposalConstructionMineral oilLandfilltonnes</v>
      </c>
    </row>
    <row r="16" spans="1:10" s="20" customFormat="1" ht="21" customHeight="1">
      <c r="A16" s="71" t="s">
        <v>497</v>
      </c>
      <c r="B16" s="71" t="s">
        <v>4</v>
      </c>
      <c r="C16" s="71" t="s">
        <v>1505</v>
      </c>
      <c r="D16" s="29" t="s">
        <v>454</v>
      </c>
      <c r="E16" s="29" t="s">
        <v>167</v>
      </c>
      <c r="F16" s="29" t="s">
        <v>11</v>
      </c>
      <c r="G16" s="32">
        <f>VLOOKUP(J16,DB!J:L,3,FALSE)</f>
        <v>71.95</v>
      </c>
      <c r="H16" s="56"/>
      <c r="I16" s="32">
        <f t="shared" si="0"/>
        <v>0</v>
      </c>
      <c r="J16" s="71" t="str">
        <f t="shared" si="1"/>
        <v>Scope 3Waste disposalConstructionPlasterboardLandfilltonnes</v>
      </c>
    </row>
    <row r="17" spans="1:10" s="20" customFormat="1" ht="21" customHeight="1">
      <c r="A17" s="71" t="s">
        <v>497</v>
      </c>
      <c r="B17" s="71" t="s">
        <v>4</v>
      </c>
      <c r="C17" s="71" t="s">
        <v>1505</v>
      </c>
      <c r="D17" s="29" t="s">
        <v>454</v>
      </c>
      <c r="E17" s="29" t="s">
        <v>178</v>
      </c>
      <c r="F17" s="29" t="s">
        <v>11</v>
      </c>
      <c r="G17" s="32">
        <f>VLOOKUP(J17,DB!J:L,3,FALSE)</f>
        <v>0</v>
      </c>
      <c r="H17" s="56"/>
      <c r="I17" s="32">
        <f t="shared" si="0"/>
        <v>0</v>
      </c>
      <c r="J17" s="71" t="str">
        <f t="shared" si="1"/>
        <v>Scope 3Waste disposalConstructionTyresLandfilltonnes</v>
      </c>
    </row>
    <row r="18" spans="1:10" s="20" customFormat="1" ht="21" customHeight="1">
      <c r="A18" s="71" t="s">
        <v>497</v>
      </c>
      <c r="B18" s="71" t="s">
        <v>4</v>
      </c>
      <c r="C18" s="71" t="s">
        <v>1505</v>
      </c>
      <c r="D18" s="29" t="s">
        <v>454</v>
      </c>
      <c r="E18" s="29" t="s">
        <v>183</v>
      </c>
      <c r="F18" s="29" t="s">
        <v>11</v>
      </c>
      <c r="G18" s="32">
        <f>VLOOKUP(J18,DB!J:L,3,FALSE)</f>
        <v>828.03226547429415</v>
      </c>
      <c r="H18" s="56"/>
      <c r="I18" s="32">
        <f t="shared" si="0"/>
        <v>0</v>
      </c>
      <c r="J18" s="71" t="str">
        <f t="shared" si="1"/>
        <v>Scope 3Waste disposalConstructionWoodLandfilltonnes</v>
      </c>
    </row>
    <row r="19" spans="1:10" s="20" customFormat="1" ht="21" customHeight="1">
      <c r="A19" s="71" t="s">
        <v>497</v>
      </c>
      <c r="B19" s="71" t="s">
        <v>4</v>
      </c>
      <c r="C19" s="71" t="s">
        <v>1505</v>
      </c>
      <c r="D19" s="29" t="s">
        <v>455</v>
      </c>
      <c r="E19" s="29" t="s">
        <v>941</v>
      </c>
      <c r="F19" s="29" t="s">
        <v>11</v>
      </c>
      <c r="G19" s="32">
        <f>VLOOKUP(J19,DB!J:L,3,FALSE)</f>
        <v>1041.8036935229597</v>
      </c>
      <c r="H19" s="56"/>
      <c r="I19" s="32">
        <f t="shared" si="0"/>
        <v>0</v>
      </c>
      <c r="J19" s="71" t="str">
        <f t="shared" si="1"/>
        <v>Scope 3Waste disposalOtherBooksLandfilltonnes</v>
      </c>
    </row>
    <row r="20" spans="1:10" s="20" customFormat="1" ht="21" customHeight="1">
      <c r="A20" s="71" t="s">
        <v>497</v>
      </c>
      <c r="B20" s="71" t="s">
        <v>4</v>
      </c>
      <c r="C20" s="71" t="s">
        <v>1505</v>
      </c>
      <c r="D20" s="29" t="s">
        <v>455</v>
      </c>
      <c r="E20" s="29" t="s">
        <v>152</v>
      </c>
      <c r="F20" s="29" t="s">
        <v>11</v>
      </c>
      <c r="G20" s="32">
        <f>VLOOKUP(J20,DB!J:L,3,FALSE)</f>
        <v>8.9019922480620153</v>
      </c>
      <c r="H20" s="56"/>
      <c r="I20" s="32">
        <f t="shared" si="0"/>
        <v>0</v>
      </c>
      <c r="J20" s="71" t="str">
        <f t="shared" si="1"/>
        <v>Scope 3Waste disposalOtherGlassLandfilltonnes</v>
      </c>
    </row>
    <row r="21" spans="1:10" s="20" customFormat="1" ht="21" customHeight="1">
      <c r="A21" s="71" t="s">
        <v>497</v>
      </c>
      <c r="B21" s="71" t="s">
        <v>4</v>
      </c>
      <c r="C21" s="71" t="s">
        <v>1505</v>
      </c>
      <c r="D21" s="29" t="s">
        <v>455</v>
      </c>
      <c r="E21" s="29" t="s">
        <v>149</v>
      </c>
      <c r="F21" s="29" t="s">
        <v>11</v>
      </c>
      <c r="G21" s="32">
        <f>VLOOKUP(J21,DB!J:L,3,FALSE)</f>
        <v>444.94340664702185</v>
      </c>
      <c r="H21" s="56"/>
      <c r="I21" s="32">
        <f t="shared" si="0"/>
        <v>0</v>
      </c>
      <c r="J21" s="71" t="str">
        <f t="shared" si="1"/>
        <v>Scope 3Waste disposalOtherClothingLandfilltonnes</v>
      </c>
    </row>
    <row r="22" spans="1:10" s="20" customFormat="1" ht="21" customHeight="1">
      <c r="A22" s="71" t="s">
        <v>497</v>
      </c>
      <c r="B22" s="71" t="s">
        <v>4</v>
      </c>
      <c r="C22" s="71" t="s">
        <v>1505</v>
      </c>
      <c r="D22" s="29" t="s">
        <v>1506</v>
      </c>
      <c r="E22" s="29" t="s">
        <v>153</v>
      </c>
      <c r="F22" s="29" t="s">
        <v>11</v>
      </c>
      <c r="G22" s="32">
        <f>VLOOKUP(J22,DB!J:L,3,FALSE)</f>
        <v>446.24149999999997</v>
      </c>
      <c r="H22" s="56"/>
      <c r="I22" s="32">
        <f t="shared" si="0"/>
        <v>0</v>
      </c>
      <c r="J22" s="71" t="str">
        <f t="shared" si="1"/>
        <v>Scope 3Waste disposalRefuseHousehold residual wasteLandfilltonnes</v>
      </c>
    </row>
    <row r="23" spans="1:10" s="20" customFormat="1" ht="21" customHeight="1">
      <c r="A23" s="71" t="s">
        <v>497</v>
      </c>
      <c r="B23" s="71" t="s">
        <v>4</v>
      </c>
      <c r="C23" s="71" t="s">
        <v>1505</v>
      </c>
      <c r="D23" s="29" t="s">
        <v>1506</v>
      </c>
      <c r="E23" s="29" t="s">
        <v>161</v>
      </c>
      <c r="F23" s="29" t="s">
        <v>11</v>
      </c>
      <c r="G23" s="32">
        <f>VLOOKUP(J23,DB!J:L,3,FALSE)</f>
        <v>626.87486615417743</v>
      </c>
      <c r="H23" s="56"/>
      <c r="I23" s="32">
        <f t="shared" si="0"/>
        <v>0</v>
      </c>
      <c r="J23" s="71" t="str">
        <f t="shared" si="1"/>
        <v>Scope 3Waste disposalRefuseOrganic: food and drink wasteLandfilltonnes</v>
      </c>
    </row>
    <row r="24" spans="1:10" s="20" customFormat="1" ht="21" customHeight="1">
      <c r="A24" s="71" t="s">
        <v>497</v>
      </c>
      <c r="B24" s="71" t="s">
        <v>4</v>
      </c>
      <c r="C24" s="71" t="s">
        <v>1505</v>
      </c>
      <c r="D24" s="29" t="s">
        <v>1506</v>
      </c>
      <c r="E24" s="29" t="s">
        <v>162</v>
      </c>
      <c r="F24" s="29" t="s">
        <v>11</v>
      </c>
      <c r="G24" s="32">
        <f>VLOOKUP(J24,DB!J:L,3,FALSE)</f>
        <v>578.95913371117013</v>
      </c>
      <c r="H24" s="56"/>
      <c r="I24" s="32">
        <f t="shared" si="0"/>
        <v>0</v>
      </c>
      <c r="J24" s="71" t="str">
        <f t="shared" si="1"/>
        <v>Scope 3Waste disposalRefuseOrganic: garden wasteLandfilltonnes</v>
      </c>
    </row>
    <row r="25" spans="1:10" s="20" customFormat="1" ht="21" customHeight="1">
      <c r="A25" s="71" t="s">
        <v>497</v>
      </c>
      <c r="B25" s="71" t="s">
        <v>4</v>
      </c>
      <c r="C25" s="71" t="s">
        <v>1505</v>
      </c>
      <c r="D25" s="29" t="s">
        <v>1506</v>
      </c>
      <c r="E25" s="29" t="s">
        <v>163</v>
      </c>
      <c r="F25" s="29" t="s">
        <v>11</v>
      </c>
      <c r="G25" s="32">
        <f>VLOOKUP(J25,DB!J:L,3,FALSE)</f>
        <v>587.34438688869636</v>
      </c>
      <c r="H25" s="56"/>
      <c r="I25" s="32">
        <f t="shared" si="0"/>
        <v>0</v>
      </c>
      <c r="J25" s="71" t="str">
        <f t="shared" si="1"/>
        <v>Scope 3Waste disposalRefuseOrganic: mixed food and garden wasteLandfilltonnes</v>
      </c>
    </row>
    <row r="26" spans="1:10" s="20" customFormat="1" ht="21" customHeight="1">
      <c r="A26" s="71" t="s">
        <v>497</v>
      </c>
      <c r="B26" s="71" t="s">
        <v>4</v>
      </c>
      <c r="C26" s="71" t="s">
        <v>1505</v>
      </c>
      <c r="D26" s="29" t="s">
        <v>1506</v>
      </c>
      <c r="E26" s="29" t="s">
        <v>150</v>
      </c>
      <c r="F26" s="29" t="s">
        <v>11</v>
      </c>
      <c r="G26" s="32">
        <f>VLOOKUP(J26,DB!J:L,3,FALSE)</f>
        <v>467.04579999999999</v>
      </c>
      <c r="H26" s="56"/>
      <c r="I26" s="32">
        <f t="shared" si="0"/>
        <v>0</v>
      </c>
      <c r="J26" s="71" t="str">
        <f t="shared" si="1"/>
        <v>Scope 3Waste disposalRefuseCommercial and industrial wasteLandfilltonnes</v>
      </c>
    </row>
    <row r="27" spans="1:10" s="20" customFormat="1" ht="21" customHeight="1">
      <c r="A27" s="71" t="s">
        <v>497</v>
      </c>
      <c r="B27" s="71" t="s">
        <v>4</v>
      </c>
      <c r="C27" s="71" t="s">
        <v>1505</v>
      </c>
      <c r="D27" s="29" t="s">
        <v>457</v>
      </c>
      <c r="E27" s="29" t="s">
        <v>179</v>
      </c>
      <c r="F27" s="29" t="s">
        <v>11</v>
      </c>
      <c r="G27" s="32">
        <f>VLOOKUP(J27,DB!J:L,3,FALSE)</f>
        <v>8.9019922480620153</v>
      </c>
      <c r="H27" s="56"/>
      <c r="I27" s="32">
        <f t="shared" si="0"/>
        <v>0</v>
      </c>
      <c r="J27" s="71" t="str">
        <f t="shared" si="1"/>
        <v>Scope 3Waste disposalElectrical itemsWEEE - fridges and freezersLandfilltonnes</v>
      </c>
    </row>
    <row r="28" spans="1:10" s="20" customFormat="1" ht="21" customHeight="1">
      <c r="A28" s="71" t="s">
        <v>497</v>
      </c>
      <c r="B28" s="71" t="s">
        <v>4</v>
      </c>
      <c r="C28" s="71" t="s">
        <v>1505</v>
      </c>
      <c r="D28" s="29" t="s">
        <v>457</v>
      </c>
      <c r="E28" s="29" t="s">
        <v>180</v>
      </c>
      <c r="F28" s="29" t="s">
        <v>11</v>
      </c>
      <c r="G28" s="32">
        <f>VLOOKUP(J28,DB!J:L,3,FALSE)</f>
        <v>8.9019922480620153</v>
      </c>
      <c r="H28" s="56"/>
      <c r="I28" s="32">
        <f t="shared" si="0"/>
        <v>0</v>
      </c>
      <c r="J28" s="71" t="str">
        <f t="shared" si="1"/>
        <v>Scope 3Waste disposalElectrical itemsWEEE - largeLandfilltonnes</v>
      </c>
    </row>
    <row r="29" spans="1:10" s="20" customFormat="1" ht="21" customHeight="1">
      <c r="A29" s="71" t="s">
        <v>497</v>
      </c>
      <c r="B29" s="71" t="s">
        <v>4</v>
      </c>
      <c r="C29" s="71" t="s">
        <v>1505</v>
      </c>
      <c r="D29" s="29" t="s">
        <v>457</v>
      </c>
      <c r="E29" s="29" t="s">
        <v>181</v>
      </c>
      <c r="F29" s="29" t="s">
        <v>11</v>
      </c>
      <c r="G29" s="32">
        <f>VLOOKUP(J29,DB!J:L,3,FALSE)</f>
        <v>8.9019922480620153</v>
      </c>
      <c r="H29" s="56"/>
      <c r="I29" s="32">
        <f t="shared" si="0"/>
        <v>0</v>
      </c>
      <c r="J29" s="71" t="str">
        <f t="shared" si="1"/>
        <v>Scope 3Waste disposalElectrical itemsWEEE - mixedLandfilltonnes</v>
      </c>
    </row>
    <row r="30" spans="1:10" s="20" customFormat="1" ht="21" customHeight="1">
      <c r="A30" s="71" t="s">
        <v>497</v>
      </c>
      <c r="B30" s="71" t="s">
        <v>4</v>
      </c>
      <c r="C30" s="71" t="s">
        <v>1505</v>
      </c>
      <c r="D30" s="29" t="s">
        <v>457</v>
      </c>
      <c r="E30" s="29" t="s">
        <v>182</v>
      </c>
      <c r="F30" s="29" t="s">
        <v>11</v>
      </c>
      <c r="G30" s="32">
        <f>VLOOKUP(J30,DB!J:L,3,FALSE)</f>
        <v>8.9019922480620153</v>
      </c>
      <c r="H30" s="56"/>
      <c r="I30" s="32">
        <f t="shared" si="0"/>
        <v>0</v>
      </c>
      <c r="J30" s="71" t="str">
        <f t="shared" si="1"/>
        <v>Scope 3Waste disposalElectrical itemsWEEE - smallLandfilltonnes</v>
      </c>
    </row>
    <row r="31" spans="1:10" s="20" customFormat="1" ht="21" customHeight="1">
      <c r="A31" s="71" t="s">
        <v>497</v>
      </c>
      <c r="B31" s="71" t="s">
        <v>4</v>
      </c>
      <c r="C31" s="71" t="s">
        <v>1505</v>
      </c>
      <c r="D31" s="29" t="s">
        <v>457</v>
      </c>
      <c r="E31" s="29" t="s">
        <v>147</v>
      </c>
      <c r="F31" s="29" t="s">
        <v>11</v>
      </c>
      <c r="G31" s="32">
        <f>VLOOKUP(J31,DB!J:L,3,FALSE)</f>
        <v>8.9019922480620153</v>
      </c>
      <c r="H31" s="56"/>
      <c r="I31" s="32">
        <f t="shared" si="0"/>
        <v>0</v>
      </c>
      <c r="J31" s="71" t="str">
        <f t="shared" si="1"/>
        <v>Scope 3Waste disposalElectrical itemsBatteriesLandfilltonnes</v>
      </c>
    </row>
    <row r="32" spans="1:10" s="20" customFormat="1" ht="21" customHeight="1">
      <c r="A32" s="71" t="s">
        <v>497</v>
      </c>
      <c r="B32" s="71" t="s">
        <v>4</v>
      </c>
      <c r="C32" s="71" t="s">
        <v>1505</v>
      </c>
      <c r="D32" s="29" t="s">
        <v>458</v>
      </c>
      <c r="E32" s="29" t="s">
        <v>155</v>
      </c>
      <c r="F32" s="29" t="s">
        <v>11</v>
      </c>
      <c r="G32" s="32">
        <f>VLOOKUP(J32,DB!J:L,3,FALSE)</f>
        <v>8.9019922480620153</v>
      </c>
      <c r="H32" s="56"/>
      <c r="I32" s="32">
        <f t="shared" si="0"/>
        <v>0</v>
      </c>
      <c r="J32" s="71" t="str">
        <f t="shared" si="1"/>
        <v>Scope 3Waste disposalMetalMetal: aluminium cans and foil (excl. forming)Landfilltonnes</v>
      </c>
    </row>
    <row r="33" spans="1:10" s="20" customFormat="1" ht="21" customHeight="1">
      <c r="A33" s="71" t="s">
        <v>497</v>
      </c>
      <c r="B33" s="71" t="s">
        <v>4</v>
      </c>
      <c r="C33" s="71" t="s">
        <v>1505</v>
      </c>
      <c r="D33" s="29" t="s">
        <v>458</v>
      </c>
      <c r="E33" s="29" t="s">
        <v>156</v>
      </c>
      <c r="F33" s="29" t="s">
        <v>11</v>
      </c>
      <c r="G33" s="32">
        <f>VLOOKUP(J33,DB!J:L,3,FALSE)</f>
        <v>8.9019922480620153</v>
      </c>
      <c r="H33" s="56"/>
      <c r="I33" s="32">
        <f t="shared" si="0"/>
        <v>0</v>
      </c>
      <c r="J33" s="71" t="str">
        <f t="shared" si="1"/>
        <v>Scope 3Waste disposalMetalMetal: mixed cansLandfilltonnes</v>
      </c>
    </row>
    <row r="34" spans="1:10" s="20" customFormat="1" ht="21" customHeight="1">
      <c r="A34" s="71" t="s">
        <v>497</v>
      </c>
      <c r="B34" s="71" t="s">
        <v>4</v>
      </c>
      <c r="C34" s="71" t="s">
        <v>1505</v>
      </c>
      <c r="D34" s="29" t="s">
        <v>458</v>
      </c>
      <c r="E34" s="29" t="s">
        <v>157</v>
      </c>
      <c r="F34" s="29" t="s">
        <v>11</v>
      </c>
      <c r="G34" s="32">
        <f>VLOOKUP(J34,DB!J:L,3,FALSE)</f>
        <v>8.9019922480620153</v>
      </c>
      <c r="H34" s="56"/>
      <c r="I34" s="32">
        <f t="shared" si="0"/>
        <v>0</v>
      </c>
      <c r="J34" s="71" t="str">
        <f t="shared" si="1"/>
        <v>Scope 3Waste disposalMetalMetal: scrap metalLandfilltonnes</v>
      </c>
    </row>
    <row r="35" spans="1:10" s="20" customFormat="1" ht="21" customHeight="1">
      <c r="A35" s="71" t="s">
        <v>497</v>
      </c>
      <c r="B35" s="71" t="s">
        <v>4</v>
      </c>
      <c r="C35" s="71" t="s">
        <v>1505</v>
      </c>
      <c r="D35" s="28" t="s">
        <v>458</v>
      </c>
      <c r="E35" s="28" t="s">
        <v>158</v>
      </c>
      <c r="F35" s="29" t="s">
        <v>11</v>
      </c>
      <c r="G35" s="32">
        <f>VLOOKUP(J35,DB!J:L,3,FALSE)</f>
        <v>8.9019922480620153</v>
      </c>
      <c r="H35" s="56"/>
      <c r="I35" s="32">
        <f t="shared" si="0"/>
        <v>0</v>
      </c>
      <c r="J35" s="71" t="str">
        <f t="shared" si="1"/>
        <v>Scope 3Waste disposalMetalMetal: steel cansLandfilltonnes</v>
      </c>
    </row>
    <row r="36" spans="1:10" s="20" customFormat="1" ht="21" customHeight="1">
      <c r="A36" s="71" t="s">
        <v>497</v>
      </c>
      <c r="B36" s="71" t="s">
        <v>4</v>
      </c>
      <c r="C36" s="71" t="s">
        <v>1505</v>
      </c>
      <c r="D36" s="28" t="s">
        <v>459</v>
      </c>
      <c r="E36" s="28" t="s">
        <v>170</v>
      </c>
      <c r="F36" s="29" t="s">
        <v>11</v>
      </c>
      <c r="G36" s="32">
        <f>VLOOKUP(J36,DB!J:L,3,FALSE)</f>
        <v>8.9019922480620153</v>
      </c>
      <c r="H36" s="56"/>
      <c r="I36" s="32">
        <f t="shared" si="0"/>
        <v>0</v>
      </c>
      <c r="J36" s="71" t="str">
        <f t="shared" si="1"/>
        <v>Scope 3Waste disposalPlasticPlastics: average plasticsLandfilltonnes</v>
      </c>
    </row>
    <row r="37" spans="1:10" s="20" customFormat="1" ht="21" customHeight="1">
      <c r="A37" s="71" t="s">
        <v>497</v>
      </c>
      <c r="B37" s="71" t="s">
        <v>4</v>
      </c>
      <c r="C37" s="71" t="s">
        <v>1505</v>
      </c>
      <c r="D37" s="28" t="s">
        <v>459</v>
      </c>
      <c r="E37" s="28" t="s">
        <v>168</v>
      </c>
      <c r="F37" s="29" t="s">
        <v>11</v>
      </c>
      <c r="G37" s="32">
        <f>VLOOKUP(J37,DB!J:L,3,FALSE)</f>
        <v>8.9019922480620153</v>
      </c>
      <c r="H37" s="56"/>
      <c r="I37" s="32">
        <f t="shared" si="0"/>
        <v>0</v>
      </c>
      <c r="J37" s="71" t="str">
        <f t="shared" si="1"/>
        <v>Scope 3Waste disposalPlasticPlastics: average plastic filmLandfilltonnes</v>
      </c>
    </row>
    <row r="38" spans="1:10" s="20" customFormat="1" ht="21" customHeight="1">
      <c r="A38" s="71" t="s">
        <v>497</v>
      </c>
      <c r="B38" s="71" t="s">
        <v>4</v>
      </c>
      <c r="C38" s="71" t="s">
        <v>1505</v>
      </c>
      <c r="D38" s="28" t="s">
        <v>459</v>
      </c>
      <c r="E38" s="28" t="s">
        <v>169</v>
      </c>
      <c r="F38" s="29" t="s">
        <v>11</v>
      </c>
      <c r="G38" s="32">
        <f>VLOOKUP(J38,DB!J:L,3,FALSE)</f>
        <v>8.9019922480620153</v>
      </c>
      <c r="H38" s="56"/>
      <c r="I38" s="32">
        <f t="shared" si="0"/>
        <v>0</v>
      </c>
      <c r="J38" s="71" t="str">
        <f t="shared" si="1"/>
        <v>Scope 3Waste disposalPlasticPlastics: average plastic rigidLandfilltonnes</v>
      </c>
    </row>
    <row r="39" spans="1:10" s="20" customFormat="1" ht="21" customHeight="1">
      <c r="A39" s="71" t="s">
        <v>497</v>
      </c>
      <c r="B39" s="71" t="s">
        <v>4</v>
      </c>
      <c r="C39" s="71" t="s">
        <v>1505</v>
      </c>
      <c r="D39" s="28" t="s">
        <v>459</v>
      </c>
      <c r="E39" s="28" t="s">
        <v>171</v>
      </c>
      <c r="F39" s="29" t="s">
        <v>11</v>
      </c>
      <c r="G39" s="32">
        <f>VLOOKUP(J39,DB!J:L,3,FALSE)</f>
        <v>8.9019922480620153</v>
      </c>
      <c r="H39" s="56"/>
      <c r="I39" s="32">
        <f t="shared" si="0"/>
        <v>0</v>
      </c>
      <c r="J39" s="71" t="str">
        <f t="shared" si="1"/>
        <v>Scope 3Waste disposalPlasticPlastics: HDPE (incl. forming)Landfilltonnes</v>
      </c>
    </row>
    <row r="40" spans="1:10" s="20" customFormat="1" ht="21" customHeight="1">
      <c r="A40" s="71" t="s">
        <v>497</v>
      </c>
      <c r="B40" s="71" t="s">
        <v>4</v>
      </c>
      <c r="C40" s="71" t="s">
        <v>1505</v>
      </c>
      <c r="D40" s="28" t="s">
        <v>459</v>
      </c>
      <c r="E40" s="28" t="s">
        <v>172</v>
      </c>
      <c r="F40" s="29" t="s">
        <v>11</v>
      </c>
      <c r="G40" s="32">
        <f>VLOOKUP(J40,DB!J:L,3,FALSE)</f>
        <v>8.9019922480620153</v>
      </c>
      <c r="H40" s="56"/>
      <c r="I40" s="32">
        <f t="shared" si="0"/>
        <v>0</v>
      </c>
      <c r="J40" s="71" t="str">
        <f t="shared" si="1"/>
        <v>Scope 3Waste disposalPlasticPlastics: LDPE and LLDPE (incl. forming)Landfilltonnes</v>
      </c>
    </row>
    <row r="41" spans="1:10" s="20" customFormat="1" ht="21" customHeight="1">
      <c r="A41" s="71" t="s">
        <v>497</v>
      </c>
      <c r="B41" s="71" t="s">
        <v>4</v>
      </c>
      <c r="C41" s="71" t="s">
        <v>1505</v>
      </c>
      <c r="D41" s="28" t="s">
        <v>459</v>
      </c>
      <c r="E41" s="28" t="s">
        <v>173</v>
      </c>
      <c r="F41" s="29" t="s">
        <v>11</v>
      </c>
      <c r="G41" s="32">
        <f>VLOOKUP(J41,DB!J:L,3,FALSE)</f>
        <v>8.9019922480620153</v>
      </c>
      <c r="H41" s="56"/>
      <c r="I41" s="32">
        <f t="shared" si="0"/>
        <v>0</v>
      </c>
      <c r="J41" s="71" t="str">
        <f t="shared" si="1"/>
        <v>Scope 3Waste disposalPlasticPlastics: PET (incl. forming)Landfilltonnes</v>
      </c>
    </row>
    <row r="42" spans="1:10" s="20" customFormat="1" ht="21" customHeight="1">
      <c r="A42" s="71" t="s">
        <v>497</v>
      </c>
      <c r="B42" s="71" t="s">
        <v>4</v>
      </c>
      <c r="C42" s="71" t="s">
        <v>1505</v>
      </c>
      <c r="D42" s="28" t="s">
        <v>459</v>
      </c>
      <c r="E42" s="28" t="s">
        <v>174</v>
      </c>
      <c r="F42" s="29" t="s">
        <v>11</v>
      </c>
      <c r="G42" s="32">
        <f>VLOOKUP(J42,DB!J:L,3,FALSE)</f>
        <v>8.9019922480620153</v>
      </c>
      <c r="H42" s="56"/>
      <c r="I42" s="32">
        <f t="shared" si="0"/>
        <v>0</v>
      </c>
      <c r="J42" s="71" t="str">
        <f t="shared" si="1"/>
        <v>Scope 3Waste disposalPlasticPlastics: PP (incl. forming)Landfilltonnes</v>
      </c>
    </row>
    <row r="43" spans="1:10" s="20" customFormat="1" ht="21" customHeight="1">
      <c r="A43" s="71" t="s">
        <v>497</v>
      </c>
      <c r="B43" s="71" t="s">
        <v>4</v>
      </c>
      <c r="C43" s="71" t="s">
        <v>1505</v>
      </c>
      <c r="D43" s="28" t="s">
        <v>459</v>
      </c>
      <c r="E43" s="28" t="s">
        <v>175</v>
      </c>
      <c r="F43" s="29" t="s">
        <v>11</v>
      </c>
      <c r="G43" s="32">
        <f>VLOOKUP(J43,DB!J:L,3,FALSE)</f>
        <v>8.9019922480620153</v>
      </c>
      <c r="H43" s="56"/>
      <c r="I43" s="32">
        <f t="shared" si="0"/>
        <v>0</v>
      </c>
      <c r="J43" s="71" t="str">
        <f t="shared" si="1"/>
        <v>Scope 3Waste disposalPlasticPlastics: PS (incl. forming)Landfilltonnes</v>
      </c>
    </row>
    <row r="44" spans="1:10" s="20" customFormat="1" ht="21" customHeight="1">
      <c r="A44" s="71" t="s">
        <v>497</v>
      </c>
      <c r="B44" s="71" t="s">
        <v>4</v>
      </c>
      <c r="C44" s="71" t="s">
        <v>1505</v>
      </c>
      <c r="D44" s="28" t="s">
        <v>459</v>
      </c>
      <c r="E44" s="28" t="s">
        <v>176</v>
      </c>
      <c r="F44" s="29" t="s">
        <v>11</v>
      </c>
      <c r="G44" s="32">
        <f>VLOOKUP(J44,DB!J:L,3,FALSE)</f>
        <v>8.9019922480620153</v>
      </c>
      <c r="H44" s="56"/>
      <c r="I44" s="32">
        <f t="shared" si="0"/>
        <v>0</v>
      </c>
      <c r="J44" s="71" t="str">
        <f t="shared" si="1"/>
        <v>Scope 3Waste disposalPlasticPlastics: PVC (incl. forming)Landfilltonnes</v>
      </c>
    </row>
    <row r="45" spans="1:10" s="20" customFormat="1" ht="21" customHeight="1">
      <c r="A45" s="71" t="s">
        <v>497</v>
      </c>
      <c r="B45" s="71" t="s">
        <v>4</v>
      </c>
      <c r="C45" s="71" t="s">
        <v>1505</v>
      </c>
      <c r="D45" s="28" t="s">
        <v>460</v>
      </c>
      <c r="E45" s="28" t="s">
        <v>164</v>
      </c>
      <c r="F45" s="29" t="s">
        <v>11</v>
      </c>
      <c r="G45" s="32">
        <f>VLOOKUP(J45,DB!J:L,3,FALSE)</f>
        <v>1041.8036935229597</v>
      </c>
      <c r="H45" s="56"/>
      <c r="I45" s="32">
        <f t="shared" si="0"/>
        <v>0</v>
      </c>
      <c r="J45" s="71" t="str">
        <f t="shared" si="1"/>
        <v>Scope 3Waste disposalPaperPaper and board: boardLandfilltonnes</v>
      </c>
    </row>
    <row r="46" spans="1:10" s="20" customFormat="1" ht="21" customHeight="1">
      <c r="A46" s="71" t="s">
        <v>497</v>
      </c>
      <c r="B46" s="71" t="s">
        <v>4</v>
      </c>
      <c r="C46" s="71" t="s">
        <v>1505</v>
      </c>
      <c r="D46" s="28" t="s">
        <v>460</v>
      </c>
      <c r="E46" s="28" t="s">
        <v>165</v>
      </c>
      <c r="F46" s="29" t="s">
        <v>11</v>
      </c>
      <c r="G46" s="32">
        <f>VLOOKUP(J46,DB!J:L,3,FALSE)</f>
        <v>1041.8036935229597</v>
      </c>
      <c r="H46" s="56"/>
      <c r="I46" s="32">
        <f t="shared" si="0"/>
        <v>0</v>
      </c>
      <c r="J46" s="71" t="str">
        <f t="shared" si="1"/>
        <v>Scope 3Waste disposalPaperPaper and board: mixedLandfilltonnes</v>
      </c>
    </row>
    <row r="47" spans="1:10" s="20" customFormat="1" ht="21" customHeight="1">
      <c r="A47" s="71" t="s">
        <v>497</v>
      </c>
      <c r="B47" s="71" t="s">
        <v>4</v>
      </c>
      <c r="C47" s="71" t="s">
        <v>1505</v>
      </c>
      <c r="D47" s="28" t="s">
        <v>460</v>
      </c>
      <c r="E47" s="28" t="s">
        <v>166</v>
      </c>
      <c r="F47" s="29" t="s">
        <v>11</v>
      </c>
      <c r="G47" s="32">
        <f>VLOOKUP(J47,DB!J:L,3,FALSE)</f>
        <v>1041.8036935229597</v>
      </c>
      <c r="H47" s="56"/>
      <c r="I47" s="32">
        <f t="shared" si="0"/>
        <v>0</v>
      </c>
      <c r="J47" s="71" t="str">
        <f t="shared" si="1"/>
        <v>Scope 3Waste disposalPaperPaper and board: paperLandfilltonnes</v>
      </c>
    </row>
    <row r="48" spans="1:10" s="20" customFormat="1" ht="14">
      <c r="A48" s="71"/>
      <c r="B48" s="71"/>
      <c r="C48" s="71"/>
      <c r="E48" s="31"/>
      <c r="F48" s="31"/>
      <c r="H48" s="23"/>
      <c r="I48" s="23"/>
      <c r="J48" s="71"/>
    </row>
    <row r="49" spans="1:10" s="20" customFormat="1" ht="14">
      <c r="A49" s="71"/>
      <c r="B49" s="71"/>
      <c r="C49" s="71"/>
      <c r="E49" s="31"/>
      <c r="F49" s="31"/>
      <c r="H49" s="23"/>
      <c r="I49" s="23"/>
      <c r="J49" s="71"/>
    </row>
    <row r="50" spans="1:10" s="20" customFormat="1" ht="14">
      <c r="A50" s="71"/>
      <c r="B50" s="71"/>
      <c r="C50" s="71"/>
      <c r="E50" s="31"/>
      <c r="F50" s="31"/>
      <c r="H50" s="23"/>
      <c r="I50" s="23"/>
      <c r="J50" s="71"/>
    </row>
    <row r="51" spans="1:10" s="20" customFormat="1" ht="14">
      <c r="A51" s="71"/>
      <c r="B51" s="71"/>
      <c r="C51" s="71"/>
      <c r="E51" s="31"/>
      <c r="F51" s="31"/>
      <c r="H51" s="23"/>
      <c r="I51" s="23"/>
      <c r="J51" s="71"/>
    </row>
    <row r="52" spans="1:10" s="20" customFormat="1" ht="14">
      <c r="A52" s="71"/>
      <c r="B52" s="71"/>
      <c r="C52" s="71"/>
      <c r="E52" s="31"/>
      <c r="F52" s="31"/>
      <c r="H52" s="23"/>
      <c r="I52" s="23"/>
      <c r="J52" s="71"/>
    </row>
    <row r="53" spans="1:10" s="20" customFormat="1" ht="14">
      <c r="A53" s="71"/>
      <c r="B53" s="71"/>
      <c r="C53" s="71"/>
      <c r="E53" s="31"/>
      <c r="F53" s="31"/>
      <c r="H53" s="23"/>
      <c r="I53" s="23"/>
      <c r="J53" s="71"/>
    </row>
    <row r="54" spans="1:10" s="20" customFormat="1" ht="14">
      <c r="A54" s="71"/>
      <c r="B54" s="71"/>
      <c r="C54" s="71"/>
      <c r="E54" s="31"/>
      <c r="F54" s="31"/>
      <c r="H54" s="23"/>
      <c r="I54" s="23"/>
      <c r="J54" s="71"/>
    </row>
    <row r="55" spans="1:10" s="20" customFormat="1" ht="14">
      <c r="A55" s="71"/>
      <c r="B55" s="71"/>
      <c r="C55" s="71"/>
      <c r="E55" s="31"/>
      <c r="F55" s="31"/>
      <c r="H55" s="23"/>
      <c r="I55" s="23"/>
      <c r="J55" s="71"/>
    </row>
    <row r="56" spans="1:10" s="20" customFormat="1" ht="14">
      <c r="A56" s="71"/>
      <c r="B56" s="71"/>
      <c r="C56" s="71"/>
      <c r="E56" s="31"/>
      <c r="F56" s="31"/>
      <c r="H56" s="23"/>
      <c r="I56" s="23"/>
      <c r="J56" s="71"/>
    </row>
    <row r="57" spans="1:10" s="20" customFormat="1" ht="14">
      <c r="A57" s="71"/>
      <c r="B57" s="71"/>
      <c r="C57" s="71"/>
      <c r="E57" s="31"/>
      <c r="F57" s="31"/>
      <c r="H57" s="23"/>
      <c r="I57" s="23"/>
      <c r="J57" s="71"/>
    </row>
    <row r="58" spans="1:10" s="20" customFormat="1" ht="14">
      <c r="A58" s="71"/>
      <c r="B58" s="71"/>
      <c r="C58" s="71"/>
      <c r="E58" s="31"/>
      <c r="F58" s="31"/>
      <c r="H58" s="23"/>
      <c r="I58" s="23"/>
      <c r="J58" s="71"/>
    </row>
    <row r="59" spans="1:10" s="20" customFormat="1" ht="14">
      <c r="A59" s="71"/>
      <c r="B59" s="71"/>
      <c r="C59" s="71"/>
      <c r="E59" s="31"/>
      <c r="F59" s="31"/>
      <c r="H59" s="23"/>
      <c r="I59" s="23"/>
      <c r="J59" s="71"/>
    </row>
    <row r="60" spans="1:10" s="20" customFormat="1" ht="14">
      <c r="A60" s="71"/>
      <c r="B60" s="71"/>
      <c r="C60" s="71"/>
      <c r="E60" s="31"/>
      <c r="F60" s="31"/>
      <c r="H60" s="23"/>
      <c r="I60" s="23"/>
      <c r="J60" s="71"/>
    </row>
    <row r="61" spans="1:10" s="20" customFormat="1" ht="14">
      <c r="A61" s="71"/>
      <c r="B61" s="71"/>
      <c r="C61" s="71"/>
      <c r="E61" s="31"/>
      <c r="F61" s="31"/>
      <c r="H61" s="23"/>
      <c r="I61" s="23"/>
      <c r="J61" s="71"/>
    </row>
    <row r="62" spans="1:10" s="20" customFormat="1" ht="14">
      <c r="A62" s="71"/>
      <c r="B62" s="71"/>
      <c r="C62" s="71"/>
      <c r="E62" s="31"/>
      <c r="F62" s="31"/>
      <c r="H62" s="23"/>
      <c r="I62" s="23"/>
      <c r="J62" s="71"/>
    </row>
    <row r="63" spans="1:10" s="20" customFormat="1" ht="14">
      <c r="A63" s="71"/>
      <c r="B63" s="71"/>
      <c r="C63" s="71"/>
      <c r="E63" s="31"/>
      <c r="F63" s="31"/>
      <c r="H63" s="23"/>
      <c r="I63" s="23"/>
      <c r="J63" s="71"/>
    </row>
    <row r="64" spans="1:10" s="20" customFormat="1" ht="14">
      <c r="A64" s="71"/>
      <c r="B64" s="71"/>
      <c r="C64" s="71"/>
      <c r="E64" s="31"/>
      <c r="F64" s="31"/>
      <c r="H64" s="23"/>
      <c r="I64" s="23"/>
      <c r="J64" s="71"/>
    </row>
    <row r="65" spans="1:10" s="20" customFormat="1" ht="14">
      <c r="A65" s="71"/>
      <c r="B65" s="71"/>
      <c r="C65" s="71"/>
      <c r="E65" s="31"/>
      <c r="F65" s="31"/>
      <c r="H65" s="23"/>
      <c r="I65" s="23"/>
      <c r="J65" s="71"/>
    </row>
    <row r="66" spans="1:10" s="20" customFormat="1" ht="14">
      <c r="A66" s="71"/>
      <c r="B66" s="71"/>
      <c r="C66" s="71"/>
      <c r="E66" s="31"/>
      <c r="F66" s="31"/>
      <c r="H66" s="23"/>
      <c r="I66" s="23"/>
      <c r="J66" s="71"/>
    </row>
    <row r="67" spans="1:10" s="20" customFormat="1" ht="14">
      <c r="A67" s="71"/>
      <c r="B67" s="71"/>
      <c r="C67" s="71"/>
      <c r="E67" s="31"/>
      <c r="F67" s="31"/>
      <c r="H67" s="23"/>
      <c r="I67" s="23"/>
      <c r="J67" s="71"/>
    </row>
    <row r="68" spans="1:10" s="20" customFormat="1" ht="14">
      <c r="A68" s="71"/>
      <c r="B68" s="71"/>
      <c r="C68" s="71"/>
      <c r="E68" s="31"/>
      <c r="F68" s="31"/>
      <c r="H68" s="23"/>
      <c r="I68" s="23"/>
      <c r="J68" s="71"/>
    </row>
    <row r="69" spans="1:10" s="20" customFormat="1" ht="14">
      <c r="A69" s="71"/>
      <c r="B69" s="71"/>
      <c r="C69" s="71"/>
      <c r="E69" s="31"/>
      <c r="F69" s="31"/>
      <c r="H69" s="23"/>
      <c r="I69" s="23"/>
      <c r="J69" s="71"/>
    </row>
    <row r="70" spans="1:10" s="20" customFormat="1" ht="14">
      <c r="A70" s="71"/>
      <c r="B70" s="71"/>
      <c r="C70" s="71"/>
      <c r="E70" s="31"/>
      <c r="F70" s="31"/>
      <c r="H70" s="23"/>
      <c r="I70" s="23"/>
      <c r="J70" s="71"/>
    </row>
    <row r="71" spans="1:10" s="20" customFormat="1" ht="14">
      <c r="A71" s="71"/>
      <c r="B71" s="71"/>
      <c r="C71" s="71"/>
      <c r="E71" s="31"/>
      <c r="F71" s="31"/>
      <c r="H71" s="23"/>
      <c r="I71" s="23"/>
      <c r="J71" s="71"/>
    </row>
    <row r="72" spans="1:10" s="20" customFormat="1" ht="14">
      <c r="A72" s="71"/>
      <c r="B72" s="71"/>
      <c r="C72" s="71"/>
      <c r="E72" s="31"/>
      <c r="F72" s="31"/>
      <c r="H72" s="23"/>
      <c r="I72" s="23"/>
      <c r="J72" s="71"/>
    </row>
    <row r="73" spans="1:10" s="20" customFormat="1" ht="14">
      <c r="A73" s="71"/>
      <c r="B73" s="71"/>
      <c r="C73" s="71"/>
      <c r="E73" s="31"/>
      <c r="F73" s="31"/>
      <c r="H73" s="23"/>
      <c r="I73" s="23"/>
      <c r="J73" s="71"/>
    </row>
    <row r="74" spans="1:10" s="20" customFormat="1" ht="14">
      <c r="A74" s="71"/>
      <c r="B74" s="71"/>
      <c r="C74" s="71"/>
      <c r="E74" s="31"/>
      <c r="F74" s="31"/>
      <c r="H74" s="23"/>
      <c r="I74" s="23"/>
      <c r="J74" s="71"/>
    </row>
    <row r="75" spans="1:10" s="20" customFormat="1" ht="14">
      <c r="A75" s="71"/>
      <c r="B75" s="71"/>
      <c r="C75" s="71"/>
      <c r="E75" s="31"/>
      <c r="F75" s="31"/>
      <c r="H75" s="23"/>
      <c r="I75" s="23"/>
      <c r="J75" s="71"/>
    </row>
    <row r="76" spans="1:10" s="20" customFormat="1" ht="14">
      <c r="A76" s="71"/>
      <c r="B76" s="71"/>
      <c r="C76" s="71"/>
      <c r="E76" s="31"/>
      <c r="F76" s="31"/>
      <c r="H76" s="23"/>
      <c r="I76" s="23"/>
      <c r="J76" s="71"/>
    </row>
    <row r="77" spans="1:10" s="20" customFormat="1" ht="14">
      <c r="A77" s="71"/>
      <c r="B77" s="71"/>
      <c r="C77" s="71"/>
      <c r="E77" s="31"/>
      <c r="F77" s="31"/>
      <c r="H77" s="23"/>
      <c r="I77" s="23"/>
      <c r="J77" s="71"/>
    </row>
    <row r="78" spans="1:10" s="20" customFormat="1" ht="14">
      <c r="A78" s="71"/>
      <c r="B78" s="71"/>
      <c r="C78" s="71"/>
      <c r="E78" s="31"/>
      <c r="F78" s="31"/>
      <c r="H78" s="23"/>
      <c r="I78" s="23"/>
      <c r="J78" s="71"/>
    </row>
    <row r="79" spans="1:10" s="20" customFormat="1" ht="14">
      <c r="A79" s="71"/>
      <c r="B79" s="71"/>
      <c r="C79" s="71"/>
      <c r="E79" s="31"/>
      <c r="F79" s="31"/>
      <c r="H79" s="23"/>
      <c r="I79" s="23"/>
      <c r="J79" s="71"/>
    </row>
    <row r="80" spans="1:10" s="20" customFormat="1" ht="14">
      <c r="A80" s="71"/>
      <c r="B80" s="71"/>
      <c r="C80" s="71"/>
      <c r="E80" s="31"/>
      <c r="F80" s="31"/>
      <c r="H80" s="23"/>
      <c r="I80" s="23"/>
      <c r="J80" s="71"/>
    </row>
    <row r="81" spans="1:10" s="20" customFormat="1" ht="14">
      <c r="A81" s="71"/>
      <c r="B81" s="71"/>
      <c r="C81" s="71"/>
      <c r="E81" s="31"/>
      <c r="F81" s="31"/>
      <c r="H81" s="23"/>
      <c r="I81" s="23"/>
      <c r="J81" s="71"/>
    </row>
    <row r="82" spans="1:10" s="20" customFormat="1" ht="14">
      <c r="A82" s="71"/>
      <c r="B82" s="71"/>
      <c r="C82" s="71"/>
      <c r="E82" s="31"/>
      <c r="F82" s="31"/>
      <c r="H82" s="23"/>
      <c r="I82" s="23"/>
      <c r="J82" s="71"/>
    </row>
    <row r="83" spans="1:10" s="20" customFormat="1" ht="14">
      <c r="A83" s="71"/>
      <c r="B83" s="71"/>
      <c r="C83" s="71"/>
      <c r="E83" s="31"/>
      <c r="F83" s="31"/>
      <c r="H83" s="23"/>
      <c r="I83" s="23"/>
      <c r="J83" s="71"/>
    </row>
    <row r="84" spans="1:10" s="20" customFormat="1" ht="14">
      <c r="A84" s="71"/>
      <c r="B84" s="71"/>
      <c r="C84" s="71"/>
      <c r="E84" s="31"/>
      <c r="F84" s="31"/>
      <c r="H84" s="23"/>
      <c r="I84" s="23"/>
      <c r="J84" s="71"/>
    </row>
    <row r="85" spans="1:10" s="20" customFormat="1" ht="14">
      <c r="A85" s="71"/>
      <c r="B85" s="71"/>
      <c r="C85" s="71"/>
      <c r="E85" s="31"/>
      <c r="F85" s="31"/>
      <c r="H85" s="23"/>
      <c r="I85" s="23"/>
      <c r="J85" s="71"/>
    </row>
    <row r="86" spans="1:10" s="20" customFormat="1" ht="14">
      <c r="A86" s="71"/>
      <c r="B86" s="71"/>
      <c r="C86" s="71"/>
      <c r="E86" s="31"/>
      <c r="F86" s="31"/>
      <c r="H86" s="23"/>
      <c r="I86" s="23"/>
      <c r="J86" s="71"/>
    </row>
    <row r="87" spans="1:10" s="20" customFormat="1" ht="14">
      <c r="A87" s="71"/>
      <c r="B87" s="71"/>
      <c r="C87" s="71"/>
      <c r="E87" s="31"/>
      <c r="F87" s="31"/>
      <c r="H87" s="23"/>
      <c r="I87" s="23"/>
      <c r="J87" s="71"/>
    </row>
    <row r="88" spans="1:10" s="20" customFormat="1" ht="14">
      <c r="A88" s="71"/>
      <c r="B88" s="71"/>
      <c r="C88" s="71"/>
      <c r="E88" s="31"/>
      <c r="F88" s="31"/>
      <c r="H88" s="23"/>
      <c r="I88" s="23"/>
      <c r="J88" s="71"/>
    </row>
    <row r="89" spans="1:10" s="20" customFormat="1" ht="14">
      <c r="A89" s="71"/>
      <c r="B89" s="71"/>
      <c r="C89" s="71"/>
      <c r="E89" s="31"/>
      <c r="F89" s="31"/>
      <c r="H89" s="23"/>
      <c r="I89" s="23"/>
      <c r="J89" s="71"/>
    </row>
    <row r="90" spans="1:10" s="20" customFormat="1" ht="14">
      <c r="A90" s="71"/>
      <c r="B90" s="71"/>
      <c r="C90" s="71"/>
      <c r="E90" s="31"/>
      <c r="F90" s="31"/>
      <c r="H90" s="23"/>
      <c r="I90" s="23"/>
      <c r="J90" s="71"/>
    </row>
    <row r="91" spans="1:10" s="20" customFormat="1" ht="14">
      <c r="A91" s="71"/>
      <c r="B91" s="71"/>
      <c r="C91" s="71"/>
      <c r="E91" s="31"/>
      <c r="F91" s="31"/>
      <c r="H91" s="23"/>
      <c r="I91" s="23"/>
      <c r="J91" s="71"/>
    </row>
    <row r="92" spans="1:10" s="20" customFormat="1" ht="14">
      <c r="A92" s="71"/>
      <c r="B92" s="71"/>
      <c r="C92" s="71"/>
      <c r="E92" s="31"/>
      <c r="F92" s="31"/>
      <c r="H92" s="23"/>
      <c r="I92" s="23"/>
      <c r="J92" s="71"/>
    </row>
    <row r="93" spans="1:10" s="20" customFormat="1" ht="14">
      <c r="A93" s="71"/>
      <c r="B93" s="71"/>
      <c r="C93" s="71"/>
      <c r="E93" s="31"/>
      <c r="F93" s="31"/>
      <c r="H93" s="23"/>
      <c r="I93" s="23"/>
      <c r="J93" s="71"/>
    </row>
    <row r="94" spans="1:10" s="20" customFormat="1" ht="14">
      <c r="A94" s="71"/>
      <c r="B94" s="71"/>
      <c r="C94" s="71"/>
      <c r="E94" s="31"/>
      <c r="F94" s="31"/>
      <c r="H94" s="23"/>
      <c r="I94" s="23"/>
      <c r="J94" s="71"/>
    </row>
    <row r="95" spans="1:10" s="20" customFormat="1" ht="14">
      <c r="A95" s="71"/>
      <c r="B95" s="71"/>
      <c r="C95" s="71"/>
      <c r="E95" s="31"/>
      <c r="F95" s="31"/>
      <c r="H95" s="23"/>
      <c r="I95" s="23"/>
      <c r="J95" s="71"/>
    </row>
    <row r="96" spans="1:10" s="20" customFormat="1" ht="14">
      <c r="A96" s="71"/>
      <c r="B96" s="71"/>
      <c r="C96" s="71"/>
      <c r="E96" s="31"/>
      <c r="F96" s="31"/>
      <c r="H96" s="23"/>
      <c r="I96" s="23"/>
      <c r="J96" s="71"/>
    </row>
    <row r="97" spans="1:10" s="20" customFormat="1" ht="14">
      <c r="A97" s="71"/>
      <c r="B97" s="71"/>
      <c r="C97" s="71"/>
      <c r="E97" s="31"/>
      <c r="F97" s="31"/>
      <c r="H97" s="23"/>
      <c r="I97" s="23"/>
      <c r="J97" s="71"/>
    </row>
    <row r="98" spans="1:10" s="20" customFormat="1" ht="14">
      <c r="A98" s="71"/>
      <c r="B98" s="71"/>
      <c r="C98" s="71"/>
      <c r="E98" s="31"/>
      <c r="F98" s="31"/>
      <c r="H98" s="23"/>
      <c r="I98" s="23"/>
      <c r="J98" s="71"/>
    </row>
    <row r="99" spans="1:10" s="20" customFormat="1" ht="14">
      <c r="A99" s="71"/>
      <c r="B99" s="71"/>
      <c r="C99" s="71"/>
      <c r="E99" s="31"/>
      <c r="F99" s="31"/>
      <c r="H99" s="23"/>
      <c r="I99" s="23"/>
      <c r="J99" s="71"/>
    </row>
    <row r="100" spans="1:10" s="20" customFormat="1" ht="14">
      <c r="A100" s="71"/>
      <c r="B100" s="71"/>
      <c r="C100" s="71"/>
      <c r="E100" s="31"/>
      <c r="F100" s="31"/>
      <c r="H100" s="23"/>
      <c r="I100" s="23"/>
      <c r="J100" s="71"/>
    </row>
    <row r="101" spans="1:10" s="20" customFormat="1" ht="14">
      <c r="A101" s="71"/>
      <c r="B101" s="71"/>
      <c r="C101" s="71"/>
      <c r="E101" s="31"/>
      <c r="F101" s="31"/>
      <c r="H101" s="23"/>
      <c r="I101" s="23"/>
      <c r="J101" s="71"/>
    </row>
    <row r="102" spans="1:10" s="20" customFormat="1" ht="14">
      <c r="A102" s="71"/>
      <c r="B102" s="71"/>
      <c r="C102" s="71"/>
      <c r="E102" s="31"/>
      <c r="F102" s="31"/>
      <c r="H102" s="23"/>
      <c r="I102" s="23"/>
      <c r="J102" s="71"/>
    </row>
    <row r="103" spans="1:10" s="20" customFormat="1" ht="14">
      <c r="A103" s="71"/>
      <c r="B103" s="71"/>
      <c r="C103" s="71"/>
      <c r="E103" s="31"/>
      <c r="F103" s="31"/>
      <c r="H103" s="23"/>
      <c r="I103" s="23"/>
      <c r="J103" s="71"/>
    </row>
    <row r="104" spans="1:10" s="20" customFormat="1" ht="14">
      <c r="A104" s="71"/>
      <c r="B104" s="71"/>
      <c r="C104" s="71"/>
      <c r="E104" s="31"/>
      <c r="F104" s="31"/>
      <c r="H104" s="23"/>
      <c r="I104" s="23"/>
      <c r="J104" s="71"/>
    </row>
    <row r="105" spans="1:10" s="20" customFormat="1" ht="14">
      <c r="A105" s="71"/>
      <c r="B105" s="71"/>
      <c r="C105" s="71"/>
      <c r="E105" s="31"/>
      <c r="F105" s="31"/>
      <c r="H105" s="23"/>
      <c r="I105" s="23"/>
      <c r="J105" s="71"/>
    </row>
    <row r="106" spans="1:10" s="20" customFormat="1" ht="14">
      <c r="A106" s="71"/>
      <c r="B106" s="71"/>
      <c r="C106" s="71"/>
      <c r="E106" s="31"/>
      <c r="F106" s="31"/>
      <c r="H106" s="23"/>
      <c r="I106" s="23"/>
      <c r="J106" s="71"/>
    </row>
    <row r="107" spans="1:10" s="20" customFormat="1" ht="14">
      <c r="A107" s="71"/>
      <c r="B107" s="71"/>
      <c r="C107" s="71"/>
      <c r="E107" s="31"/>
      <c r="F107" s="31"/>
      <c r="H107" s="23"/>
      <c r="I107" s="23"/>
      <c r="J107" s="71"/>
    </row>
    <row r="108" spans="1:10" s="20" customFormat="1" ht="14">
      <c r="A108" s="71"/>
      <c r="B108" s="71"/>
      <c r="C108" s="71"/>
      <c r="E108" s="31"/>
      <c r="F108" s="31"/>
      <c r="H108" s="23"/>
      <c r="I108" s="23"/>
      <c r="J108" s="71"/>
    </row>
    <row r="109" spans="1:10" s="20" customFormat="1" ht="14">
      <c r="A109" s="71"/>
      <c r="B109" s="71"/>
      <c r="C109" s="71"/>
      <c r="E109" s="31"/>
      <c r="F109" s="31"/>
      <c r="H109" s="23"/>
      <c r="I109" s="23"/>
      <c r="J109" s="71"/>
    </row>
    <row r="110" spans="1:10" s="20" customFormat="1" ht="14">
      <c r="A110" s="71"/>
      <c r="B110" s="71"/>
      <c r="C110" s="71"/>
      <c r="E110" s="31"/>
      <c r="F110" s="31"/>
      <c r="H110" s="23"/>
      <c r="I110" s="23"/>
      <c r="J110" s="71"/>
    </row>
    <row r="111" spans="1:10" s="20" customFormat="1" ht="14">
      <c r="A111" s="71"/>
      <c r="B111" s="71"/>
      <c r="C111" s="71"/>
      <c r="E111" s="31"/>
      <c r="F111" s="31"/>
      <c r="H111" s="23"/>
      <c r="I111" s="23"/>
      <c r="J111" s="71"/>
    </row>
    <row r="112" spans="1:10" s="20" customFormat="1" ht="14">
      <c r="A112" s="71"/>
      <c r="B112" s="71"/>
      <c r="C112" s="71"/>
      <c r="E112" s="31"/>
      <c r="F112" s="31"/>
      <c r="H112" s="23"/>
      <c r="I112" s="23"/>
      <c r="J112" s="71"/>
    </row>
    <row r="113" spans="1:10" s="20" customFormat="1" ht="14">
      <c r="A113" s="71"/>
      <c r="B113" s="71"/>
      <c r="C113" s="71"/>
      <c r="E113" s="31"/>
      <c r="F113" s="31"/>
      <c r="H113" s="23"/>
      <c r="I113" s="23"/>
      <c r="J113" s="71"/>
    </row>
    <row r="114" spans="1:10" s="20" customFormat="1" ht="14">
      <c r="A114" s="71"/>
      <c r="B114" s="71"/>
      <c r="C114" s="71"/>
      <c r="E114" s="31"/>
      <c r="F114" s="31"/>
      <c r="H114" s="23"/>
      <c r="I114" s="23"/>
      <c r="J114" s="71"/>
    </row>
    <row r="115" spans="1:10" s="20" customFormat="1" ht="14">
      <c r="A115" s="71"/>
      <c r="B115" s="71"/>
      <c r="C115" s="71"/>
      <c r="E115" s="31"/>
      <c r="F115" s="31"/>
      <c r="H115" s="23"/>
      <c r="I115" s="23"/>
      <c r="J115" s="71"/>
    </row>
    <row r="116" spans="1:10" s="20" customFormat="1" ht="14">
      <c r="A116" s="71"/>
      <c r="B116" s="71"/>
      <c r="C116" s="71"/>
      <c r="E116" s="31"/>
      <c r="F116" s="31"/>
      <c r="H116" s="23"/>
      <c r="I116" s="23"/>
      <c r="J116" s="71"/>
    </row>
    <row r="117" spans="1:10" s="20" customFormat="1" ht="14">
      <c r="A117" s="71"/>
      <c r="B117" s="71"/>
      <c r="C117" s="71"/>
      <c r="E117" s="31"/>
      <c r="F117" s="31"/>
      <c r="H117" s="23"/>
      <c r="I117" s="23"/>
      <c r="J117" s="71"/>
    </row>
    <row r="118" spans="1:10" s="20" customFormat="1" ht="14">
      <c r="A118" s="71"/>
      <c r="B118" s="71"/>
      <c r="C118" s="71"/>
      <c r="E118" s="31"/>
      <c r="F118" s="31"/>
      <c r="H118" s="23"/>
      <c r="I118" s="23"/>
      <c r="J118" s="71"/>
    </row>
    <row r="119" spans="1:10" s="20" customFormat="1" ht="14">
      <c r="A119" s="71"/>
      <c r="B119" s="71"/>
      <c r="C119" s="71"/>
      <c r="E119" s="31"/>
      <c r="F119" s="31"/>
      <c r="H119" s="23"/>
      <c r="I119" s="23"/>
      <c r="J119" s="71"/>
    </row>
    <row r="120" spans="1:10" s="20" customFormat="1" ht="14">
      <c r="A120" s="71"/>
      <c r="B120" s="71"/>
      <c r="C120" s="71"/>
      <c r="E120" s="31"/>
      <c r="F120" s="31"/>
      <c r="H120" s="23"/>
      <c r="I120" s="23"/>
      <c r="J120" s="71"/>
    </row>
    <row r="121" spans="1:10" s="20" customFormat="1" ht="14">
      <c r="A121" s="71"/>
      <c r="B121" s="71"/>
      <c r="C121" s="71"/>
      <c r="E121" s="31"/>
      <c r="F121" s="31"/>
      <c r="H121" s="23"/>
      <c r="I121" s="23"/>
      <c r="J121" s="71"/>
    </row>
    <row r="122" spans="1:10" s="20" customFormat="1" ht="14">
      <c r="A122" s="71"/>
      <c r="B122" s="71"/>
      <c r="C122" s="71"/>
      <c r="E122" s="31"/>
      <c r="F122" s="31"/>
      <c r="H122" s="23"/>
      <c r="I122" s="23"/>
      <c r="J122" s="71"/>
    </row>
    <row r="123" spans="1:10" s="20" customFormat="1" ht="14">
      <c r="A123" s="71"/>
      <c r="B123" s="71"/>
      <c r="C123" s="71"/>
      <c r="E123" s="31"/>
      <c r="F123" s="31"/>
      <c r="H123" s="23"/>
      <c r="I123" s="23"/>
      <c r="J123" s="71"/>
    </row>
    <row r="124" spans="1:10" s="20" customFormat="1" ht="14">
      <c r="A124" s="71"/>
      <c r="B124" s="71"/>
      <c r="C124" s="71"/>
      <c r="E124" s="31"/>
      <c r="F124" s="31"/>
      <c r="H124" s="23"/>
      <c r="I124" s="23"/>
      <c r="J124" s="71"/>
    </row>
    <row r="125" spans="1:10" s="20" customFormat="1" ht="14">
      <c r="A125" s="71"/>
      <c r="B125" s="71"/>
      <c r="C125" s="71"/>
      <c r="E125" s="31"/>
      <c r="F125" s="31"/>
      <c r="H125" s="23"/>
      <c r="I125" s="23"/>
      <c r="J125" s="71"/>
    </row>
    <row r="126" spans="1:10" s="20" customFormat="1" ht="14">
      <c r="A126" s="71"/>
      <c r="B126" s="71"/>
      <c r="C126" s="71"/>
      <c r="E126" s="31"/>
      <c r="F126" s="31"/>
      <c r="H126" s="23"/>
      <c r="I126" s="23"/>
      <c r="J126" s="71"/>
    </row>
    <row r="127" spans="1:10" s="20" customFormat="1" ht="14">
      <c r="A127" s="71"/>
      <c r="B127" s="71"/>
      <c r="C127" s="71"/>
      <c r="E127" s="31"/>
      <c r="F127" s="31"/>
      <c r="H127" s="23"/>
      <c r="I127" s="23"/>
      <c r="J127" s="71"/>
    </row>
    <row r="128" spans="1:10" s="20" customFormat="1" ht="14">
      <c r="A128" s="71"/>
      <c r="B128" s="71"/>
      <c r="C128" s="71"/>
      <c r="E128" s="31"/>
      <c r="F128" s="31"/>
      <c r="H128" s="23"/>
      <c r="I128" s="23"/>
      <c r="J128" s="71"/>
    </row>
    <row r="129" spans="1:10" s="20" customFormat="1" ht="14">
      <c r="A129" s="71"/>
      <c r="B129" s="71"/>
      <c r="C129" s="71"/>
      <c r="E129" s="31"/>
      <c r="F129" s="31"/>
      <c r="H129" s="23"/>
      <c r="I129" s="23"/>
      <c r="J129" s="71"/>
    </row>
    <row r="130" spans="1:10" s="20" customFormat="1" ht="14">
      <c r="A130" s="71"/>
      <c r="B130" s="71"/>
      <c r="C130" s="71"/>
      <c r="E130" s="31"/>
      <c r="F130" s="31"/>
      <c r="H130" s="23"/>
      <c r="I130" s="23"/>
      <c r="J130" s="71"/>
    </row>
    <row r="131" spans="1:10" s="20" customFormat="1" ht="14">
      <c r="A131" s="71"/>
      <c r="B131" s="71"/>
      <c r="C131" s="71"/>
      <c r="E131" s="31"/>
      <c r="F131" s="31"/>
      <c r="H131" s="23"/>
      <c r="I131" s="23"/>
      <c r="J131" s="71"/>
    </row>
    <row r="132" spans="1:10" s="20" customFormat="1" ht="14">
      <c r="A132" s="71"/>
      <c r="B132" s="71"/>
      <c r="C132" s="71"/>
      <c r="E132" s="31"/>
      <c r="F132" s="31"/>
      <c r="H132" s="23"/>
      <c r="I132" s="23"/>
      <c r="J132" s="71"/>
    </row>
    <row r="133" spans="1:10" s="20" customFormat="1" ht="14">
      <c r="A133" s="71"/>
      <c r="B133" s="71"/>
      <c r="C133" s="71"/>
      <c r="E133" s="31"/>
      <c r="F133" s="31"/>
      <c r="H133" s="23"/>
      <c r="I133" s="23"/>
      <c r="J133" s="71"/>
    </row>
    <row r="134" spans="1:10" s="20" customFormat="1" ht="14">
      <c r="A134" s="71"/>
      <c r="B134" s="71"/>
      <c r="C134" s="71"/>
      <c r="E134" s="31"/>
      <c r="F134" s="31"/>
      <c r="H134" s="23"/>
      <c r="I134" s="23"/>
      <c r="J134" s="71"/>
    </row>
    <row r="135" spans="1:10" s="20" customFormat="1" ht="14">
      <c r="A135" s="71"/>
      <c r="B135" s="71"/>
      <c r="C135" s="71"/>
      <c r="E135" s="31"/>
      <c r="F135" s="31"/>
      <c r="H135" s="23"/>
      <c r="I135" s="23"/>
      <c r="J135" s="71"/>
    </row>
    <row r="136" spans="1:10" s="20" customFormat="1" ht="14">
      <c r="A136" s="71"/>
      <c r="B136" s="71"/>
      <c r="C136" s="71"/>
      <c r="E136" s="31"/>
      <c r="F136" s="31"/>
      <c r="H136" s="23"/>
      <c r="I136" s="23"/>
      <c r="J136" s="71"/>
    </row>
    <row r="137" spans="1:10" s="20" customFormat="1" ht="14">
      <c r="A137" s="71"/>
      <c r="B137" s="71"/>
      <c r="C137" s="71"/>
      <c r="E137" s="31"/>
      <c r="F137" s="31"/>
      <c r="H137" s="23"/>
      <c r="I137" s="23"/>
      <c r="J137" s="71"/>
    </row>
    <row r="138" spans="1:10" s="20" customFormat="1" ht="14">
      <c r="A138" s="71"/>
      <c r="B138" s="71"/>
      <c r="C138" s="71"/>
      <c r="E138" s="31"/>
      <c r="F138" s="31"/>
      <c r="H138" s="23"/>
      <c r="I138" s="23"/>
      <c r="J138" s="71"/>
    </row>
    <row r="139" spans="1:10" s="20" customFormat="1" ht="14">
      <c r="A139" s="71"/>
      <c r="B139" s="71"/>
      <c r="C139" s="71"/>
      <c r="E139" s="31"/>
      <c r="F139" s="31"/>
      <c r="H139" s="23"/>
      <c r="I139" s="23"/>
      <c r="J139" s="71"/>
    </row>
    <row r="140" spans="1:10" s="20" customFormat="1" ht="14">
      <c r="A140" s="71"/>
      <c r="B140" s="71"/>
      <c r="C140" s="71"/>
      <c r="E140" s="31"/>
      <c r="F140" s="31"/>
      <c r="H140" s="23"/>
      <c r="I140" s="23"/>
      <c r="J140" s="71"/>
    </row>
    <row r="141" spans="1:10" s="20" customFormat="1" ht="14">
      <c r="A141" s="71"/>
      <c r="B141" s="71"/>
      <c r="C141" s="71"/>
      <c r="E141" s="31"/>
      <c r="F141" s="31"/>
      <c r="H141" s="23"/>
      <c r="I141" s="23"/>
      <c r="J141" s="71"/>
    </row>
    <row r="142" spans="1:10" s="20" customFormat="1" ht="14">
      <c r="A142" s="71"/>
      <c r="B142" s="71"/>
      <c r="C142" s="71"/>
      <c r="E142" s="31"/>
      <c r="F142" s="31"/>
      <c r="H142" s="23"/>
      <c r="I142" s="23"/>
      <c r="J142" s="71"/>
    </row>
    <row r="143" spans="1:10" s="20" customFormat="1" ht="14">
      <c r="A143" s="71"/>
      <c r="B143" s="71"/>
      <c r="C143" s="71"/>
      <c r="E143" s="31"/>
      <c r="F143" s="31"/>
      <c r="H143" s="23"/>
      <c r="I143" s="23"/>
      <c r="J143" s="71"/>
    </row>
    <row r="144" spans="1:10" s="20" customFormat="1" ht="14">
      <c r="A144" s="71"/>
      <c r="B144" s="71"/>
      <c r="C144" s="71"/>
      <c r="E144" s="31"/>
      <c r="F144" s="31"/>
      <c r="H144" s="23"/>
      <c r="I144" s="23"/>
      <c r="J144" s="71"/>
    </row>
    <row r="145" spans="1:10" s="20" customFormat="1" ht="14">
      <c r="A145" s="71"/>
      <c r="B145" s="71"/>
      <c r="C145" s="71"/>
      <c r="E145" s="31"/>
      <c r="F145" s="31"/>
      <c r="H145" s="23"/>
      <c r="I145" s="23"/>
      <c r="J145" s="71"/>
    </row>
    <row r="146" spans="1:10" s="20" customFormat="1" ht="14">
      <c r="A146" s="71"/>
      <c r="B146" s="71"/>
      <c r="C146" s="71"/>
      <c r="E146" s="31"/>
      <c r="F146" s="31"/>
      <c r="H146" s="23"/>
      <c r="I146" s="23"/>
      <c r="J146" s="71"/>
    </row>
    <row r="147" spans="1:10" s="20" customFormat="1" ht="14">
      <c r="A147" s="71"/>
      <c r="B147" s="71"/>
      <c r="C147" s="71"/>
      <c r="E147" s="31"/>
      <c r="F147" s="31"/>
      <c r="H147" s="23"/>
      <c r="I147" s="23"/>
      <c r="J147" s="71"/>
    </row>
    <row r="148" spans="1:10" s="20" customFormat="1" ht="14">
      <c r="A148" s="71"/>
      <c r="B148" s="71"/>
      <c r="C148" s="71"/>
      <c r="E148" s="31"/>
      <c r="F148" s="31"/>
      <c r="H148" s="23"/>
      <c r="I148" s="23"/>
      <c r="J148" s="71"/>
    </row>
    <row r="149" spans="1:10" s="20" customFormat="1" ht="14">
      <c r="A149" s="71"/>
      <c r="B149" s="71"/>
      <c r="C149" s="71"/>
      <c r="E149" s="31"/>
      <c r="F149" s="31"/>
      <c r="H149" s="23"/>
      <c r="I149" s="23"/>
      <c r="J149" s="71"/>
    </row>
    <row r="150" spans="1:10" s="20" customFormat="1" ht="14">
      <c r="A150" s="71"/>
      <c r="B150" s="71"/>
      <c r="C150" s="71"/>
      <c r="E150" s="31"/>
      <c r="F150" s="31"/>
      <c r="H150" s="23"/>
      <c r="I150" s="23"/>
      <c r="J150" s="71"/>
    </row>
    <row r="151" spans="1:10" s="20" customFormat="1" ht="14">
      <c r="A151" s="71"/>
      <c r="B151" s="71"/>
      <c r="C151" s="71"/>
      <c r="E151" s="31"/>
      <c r="F151" s="31"/>
      <c r="H151" s="23"/>
      <c r="I151" s="23"/>
      <c r="J151" s="71"/>
    </row>
    <row r="152" spans="1:10" s="20" customFormat="1" ht="14">
      <c r="A152" s="71"/>
      <c r="B152" s="71"/>
      <c r="C152" s="71"/>
      <c r="E152" s="31"/>
      <c r="F152" s="31"/>
      <c r="H152" s="23"/>
      <c r="I152" s="23"/>
      <c r="J152" s="71"/>
    </row>
    <row r="153" spans="1:10" s="20" customFormat="1" ht="14">
      <c r="A153" s="71"/>
      <c r="B153" s="71"/>
      <c r="C153" s="71"/>
      <c r="E153" s="31"/>
      <c r="F153" s="31"/>
      <c r="H153" s="23"/>
      <c r="I153" s="23"/>
      <c r="J153" s="71"/>
    </row>
    <row r="154" spans="1:10" s="20" customFormat="1" ht="14">
      <c r="A154" s="71"/>
      <c r="B154" s="71"/>
      <c r="C154" s="71"/>
      <c r="E154" s="31"/>
      <c r="F154" s="31"/>
      <c r="H154" s="23"/>
      <c r="I154" s="23"/>
      <c r="J154" s="71"/>
    </row>
    <row r="155" spans="1:10" s="20" customFormat="1" ht="14">
      <c r="A155" s="71"/>
      <c r="B155" s="71"/>
      <c r="C155" s="71"/>
      <c r="E155" s="31"/>
      <c r="F155" s="31"/>
      <c r="H155" s="23"/>
      <c r="I155" s="23"/>
      <c r="J155" s="71"/>
    </row>
    <row r="156" spans="1:10" s="20" customFormat="1" ht="14">
      <c r="A156" s="71"/>
      <c r="B156" s="71"/>
      <c r="C156" s="71"/>
      <c r="E156" s="31"/>
      <c r="F156" s="31"/>
      <c r="H156" s="23"/>
      <c r="I156" s="23"/>
      <c r="J156" s="71"/>
    </row>
    <row r="157" spans="1:10" s="20" customFormat="1" ht="14">
      <c r="A157" s="71"/>
      <c r="B157" s="71"/>
      <c r="C157" s="71"/>
      <c r="E157" s="31"/>
      <c r="F157" s="31"/>
      <c r="H157" s="23"/>
      <c r="I157" s="23"/>
      <c r="J157" s="71"/>
    </row>
    <row r="158" spans="1:10" s="20" customFormat="1" ht="14">
      <c r="A158" s="71"/>
      <c r="B158" s="71"/>
      <c r="C158" s="71"/>
      <c r="E158" s="31"/>
      <c r="F158" s="31"/>
      <c r="H158" s="23"/>
      <c r="I158" s="23"/>
      <c r="J158" s="71"/>
    </row>
    <row r="159" spans="1:10" s="20" customFormat="1" ht="14">
      <c r="A159" s="71"/>
      <c r="B159" s="71"/>
      <c r="C159" s="71"/>
      <c r="E159" s="31"/>
      <c r="F159" s="31"/>
      <c r="H159" s="23"/>
      <c r="I159" s="23"/>
      <c r="J159" s="71"/>
    </row>
    <row r="160" spans="1:10" s="20" customFormat="1" ht="14">
      <c r="A160" s="71"/>
      <c r="B160" s="71"/>
      <c r="C160" s="71"/>
      <c r="E160" s="31"/>
      <c r="F160" s="31"/>
      <c r="H160" s="23"/>
      <c r="I160" s="23"/>
      <c r="J160" s="71"/>
    </row>
    <row r="161" spans="1:10" s="20" customFormat="1" ht="14">
      <c r="A161" s="71"/>
      <c r="B161" s="71"/>
      <c r="C161" s="71"/>
      <c r="E161" s="31"/>
      <c r="F161" s="31"/>
      <c r="H161" s="23"/>
      <c r="I161" s="23"/>
      <c r="J161" s="71"/>
    </row>
    <row r="162" spans="1:10" s="20" customFormat="1" ht="14">
      <c r="A162" s="71"/>
      <c r="B162" s="71"/>
      <c r="C162" s="71"/>
      <c r="E162" s="31"/>
      <c r="F162" s="31"/>
      <c r="H162" s="23"/>
      <c r="I162" s="23"/>
      <c r="J162" s="71"/>
    </row>
    <row r="163" spans="1:10" s="20" customFormat="1" ht="14">
      <c r="A163" s="71"/>
      <c r="B163" s="71"/>
      <c r="C163" s="71"/>
      <c r="E163" s="31"/>
      <c r="F163" s="31"/>
      <c r="H163" s="23"/>
      <c r="I163" s="23"/>
      <c r="J163" s="71"/>
    </row>
    <row r="164" spans="1:10" s="20" customFormat="1" ht="14">
      <c r="A164" s="71"/>
      <c r="B164" s="71"/>
      <c r="C164" s="71"/>
      <c r="E164" s="31"/>
      <c r="F164" s="31"/>
      <c r="H164" s="23"/>
      <c r="I164" s="23"/>
      <c r="J164" s="71"/>
    </row>
    <row r="165" spans="1:10" s="20" customFormat="1" ht="14">
      <c r="A165" s="71"/>
      <c r="B165" s="71"/>
      <c r="C165" s="71"/>
      <c r="E165" s="31"/>
      <c r="F165" s="31"/>
      <c r="H165" s="23"/>
      <c r="I165" s="23"/>
      <c r="J165" s="71"/>
    </row>
    <row r="166" spans="1:10" s="20" customFormat="1" ht="14">
      <c r="A166" s="71"/>
      <c r="B166" s="71"/>
      <c r="C166" s="71"/>
      <c r="E166" s="31"/>
      <c r="F166" s="31"/>
      <c r="H166" s="23"/>
      <c r="I166" s="23"/>
      <c r="J166" s="71"/>
    </row>
    <row r="167" spans="1:10" s="20" customFormat="1" ht="14">
      <c r="A167" s="71"/>
      <c r="B167" s="71"/>
      <c r="C167" s="71"/>
      <c r="E167" s="31"/>
      <c r="F167" s="31"/>
      <c r="H167" s="23"/>
      <c r="I167" s="23"/>
      <c r="J167" s="71"/>
    </row>
    <row r="168" spans="1:10" s="20" customFormat="1" ht="14">
      <c r="A168" s="71"/>
      <c r="B168" s="71"/>
      <c r="C168" s="71"/>
      <c r="E168" s="31"/>
      <c r="F168" s="31"/>
      <c r="H168" s="23"/>
      <c r="I168" s="23"/>
      <c r="J168" s="71"/>
    </row>
    <row r="169" spans="1:10" s="20" customFormat="1" ht="14">
      <c r="A169" s="71"/>
      <c r="B169" s="71"/>
      <c r="C169" s="71"/>
      <c r="E169" s="31"/>
      <c r="F169" s="31"/>
      <c r="H169" s="23"/>
      <c r="I169" s="23"/>
      <c r="J169" s="71"/>
    </row>
    <row r="170" spans="1:10" s="20" customFormat="1" ht="14">
      <c r="A170" s="71"/>
      <c r="B170" s="71"/>
      <c r="C170" s="71"/>
      <c r="E170" s="31"/>
      <c r="F170" s="31"/>
      <c r="H170" s="23"/>
      <c r="I170" s="23"/>
      <c r="J170" s="71"/>
    </row>
    <row r="171" spans="1:10" s="20" customFormat="1" ht="14">
      <c r="A171" s="71"/>
      <c r="B171" s="71"/>
      <c r="C171" s="71"/>
      <c r="E171" s="31"/>
      <c r="F171" s="31"/>
      <c r="H171" s="23"/>
      <c r="I171" s="23"/>
      <c r="J171" s="71"/>
    </row>
    <row r="172" spans="1:10" s="20" customFormat="1" ht="14">
      <c r="A172" s="71"/>
      <c r="B172" s="71"/>
      <c r="C172" s="71"/>
      <c r="E172" s="31"/>
      <c r="F172" s="31"/>
      <c r="H172" s="23"/>
      <c r="I172" s="23"/>
      <c r="J172" s="71"/>
    </row>
    <row r="173" spans="1:10" s="20" customFormat="1" ht="14">
      <c r="A173" s="71"/>
      <c r="B173" s="71"/>
      <c r="C173" s="71"/>
      <c r="E173" s="31"/>
      <c r="F173" s="31"/>
      <c r="H173" s="23"/>
      <c r="I173" s="23"/>
      <c r="J173" s="71"/>
    </row>
    <row r="174" spans="1:10" s="20" customFormat="1" ht="14">
      <c r="A174" s="71"/>
      <c r="B174" s="71"/>
      <c r="C174" s="71"/>
      <c r="E174" s="31"/>
      <c r="F174" s="31"/>
      <c r="H174" s="23"/>
      <c r="I174" s="23"/>
      <c r="J174" s="71"/>
    </row>
    <row r="175" spans="1:10" s="20" customFormat="1" ht="14">
      <c r="A175" s="71"/>
      <c r="B175" s="71"/>
      <c r="C175" s="71"/>
      <c r="E175" s="31"/>
      <c r="F175" s="31"/>
      <c r="H175" s="23"/>
      <c r="I175" s="23"/>
      <c r="J175" s="71"/>
    </row>
    <row r="176" spans="1:10" s="20" customFormat="1" ht="14">
      <c r="A176" s="71"/>
      <c r="B176" s="71"/>
      <c r="C176" s="71"/>
      <c r="E176" s="31"/>
      <c r="F176" s="31"/>
      <c r="H176" s="23"/>
      <c r="I176" s="23"/>
      <c r="J176" s="71"/>
    </row>
    <row r="177" spans="1:10" s="20" customFormat="1" ht="14">
      <c r="A177" s="71"/>
      <c r="B177" s="71"/>
      <c r="C177" s="71"/>
      <c r="E177" s="31"/>
      <c r="F177" s="31"/>
      <c r="H177" s="23"/>
      <c r="I177" s="23"/>
      <c r="J177" s="71"/>
    </row>
    <row r="178" spans="1:10" s="20" customFormat="1" ht="14">
      <c r="A178" s="71"/>
      <c r="B178" s="71"/>
      <c r="C178" s="71"/>
      <c r="E178" s="31"/>
      <c r="F178" s="31"/>
      <c r="H178" s="23"/>
      <c r="I178" s="23"/>
      <c r="J178" s="71"/>
    </row>
    <row r="179" spans="1:10" s="20" customFormat="1" ht="14">
      <c r="A179" s="71"/>
      <c r="B179" s="71"/>
      <c r="C179" s="71"/>
      <c r="E179" s="31"/>
      <c r="F179" s="31"/>
      <c r="H179" s="23"/>
      <c r="I179" s="23"/>
      <c r="J179" s="71"/>
    </row>
    <row r="180" spans="1:10" s="20" customFormat="1" ht="14">
      <c r="A180" s="71"/>
      <c r="B180" s="71"/>
      <c r="C180" s="71"/>
      <c r="E180" s="31"/>
      <c r="F180" s="31"/>
      <c r="H180" s="23"/>
      <c r="I180" s="23"/>
      <c r="J180" s="71"/>
    </row>
    <row r="181" spans="1:10" s="20" customFormat="1" ht="14">
      <c r="A181" s="71"/>
      <c r="B181" s="71"/>
      <c r="C181" s="71"/>
      <c r="E181" s="31"/>
      <c r="F181" s="31"/>
      <c r="H181" s="23"/>
      <c r="I181" s="23"/>
      <c r="J181" s="71"/>
    </row>
    <row r="182" spans="1:10" s="20" customFormat="1" ht="14">
      <c r="A182" s="71"/>
      <c r="B182" s="71"/>
      <c r="C182" s="71"/>
      <c r="E182" s="31"/>
      <c r="F182" s="31"/>
      <c r="H182" s="23"/>
      <c r="I182" s="23"/>
      <c r="J182" s="71"/>
    </row>
    <row r="183" spans="1:10" s="20" customFormat="1" ht="14">
      <c r="A183" s="71"/>
      <c r="B183" s="71"/>
      <c r="C183" s="71"/>
      <c r="E183" s="31"/>
      <c r="F183" s="31"/>
      <c r="H183" s="23"/>
      <c r="I183" s="23"/>
      <c r="J183" s="71"/>
    </row>
    <row r="184" spans="1:10" s="20" customFormat="1" ht="14">
      <c r="A184" s="71"/>
      <c r="B184" s="71"/>
      <c r="C184" s="71"/>
      <c r="E184" s="31"/>
      <c r="F184" s="31"/>
      <c r="H184" s="23"/>
      <c r="I184" s="23"/>
      <c r="J184" s="71"/>
    </row>
    <row r="185" spans="1:10" s="20" customFormat="1" ht="14">
      <c r="A185" s="71"/>
      <c r="B185" s="71"/>
      <c r="C185" s="71"/>
      <c r="E185" s="31"/>
      <c r="F185" s="31"/>
      <c r="H185" s="23"/>
      <c r="I185" s="23"/>
      <c r="J185" s="71"/>
    </row>
    <row r="186" spans="1:10" s="20" customFormat="1" ht="14">
      <c r="A186" s="71"/>
      <c r="B186" s="71"/>
      <c r="C186" s="71"/>
      <c r="E186" s="31"/>
      <c r="F186" s="31"/>
      <c r="H186" s="23"/>
      <c r="I186" s="23"/>
      <c r="J186" s="71"/>
    </row>
    <row r="187" spans="1:10" s="20" customFormat="1" ht="14">
      <c r="A187" s="71"/>
      <c r="B187" s="71"/>
      <c r="C187" s="71"/>
      <c r="E187" s="31"/>
      <c r="F187" s="31"/>
      <c r="H187" s="23"/>
      <c r="I187" s="23"/>
      <c r="J187" s="71"/>
    </row>
    <row r="188" spans="1:10" s="20" customFormat="1" ht="14">
      <c r="A188" s="71"/>
      <c r="B188" s="71"/>
      <c r="C188" s="71"/>
      <c r="E188" s="31"/>
      <c r="F188" s="31"/>
      <c r="H188" s="23"/>
      <c r="I188" s="23"/>
      <c r="J188" s="71"/>
    </row>
    <row r="189" spans="1:10" s="20" customFormat="1" ht="14">
      <c r="A189" s="71"/>
      <c r="B189" s="71"/>
      <c r="C189" s="71"/>
      <c r="E189" s="31"/>
      <c r="F189" s="31"/>
      <c r="H189" s="23"/>
      <c r="I189" s="23"/>
      <c r="J189" s="71"/>
    </row>
    <row r="190" spans="1:10" s="20" customFormat="1" ht="14">
      <c r="A190" s="71"/>
      <c r="B190" s="71"/>
      <c r="C190" s="71"/>
      <c r="E190" s="31"/>
      <c r="F190" s="31"/>
      <c r="H190" s="23"/>
      <c r="I190" s="23"/>
      <c r="J190" s="71"/>
    </row>
    <row r="191" spans="1:10" s="20" customFormat="1" ht="14">
      <c r="A191" s="71"/>
      <c r="B191" s="71"/>
      <c r="C191" s="71"/>
      <c r="E191" s="31"/>
      <c r="F191" s="31"/>
      <c r="H191" s="23"/>
      <c r="I191" s="23"/>
      <c r="J191" s="71"/>
    </row>
    <row r="192" spans="1:10" s="20" customFormat="1" ht="14">
      <c r="A192" s="71"/>
      <c r="B192" s="71"/>
      <c r="C192" s="71"/>
      <c r="E192" s="31"/>
      <c r="F192" s="31"/>
      <c r="H192" s="23"/>
      <c r="I192" s="23"/>
      <c r="J192" s="71"/>
    </row>
    <row r="193" spans="1:10" s="20" customFormat="1" ht="14">
      <c r="A193" s="71"/>
      <c r="B193" s="71"/>
      <c r="C193" s="71"/>
      <c r="E193" s="31"/>
      <c r="F193" s="31"/>
      <c r="H193" s="23"/>
      <c r="I193" s="23"/>
      <c r="J193" s="71"/>
    </row>
    <row r="194" spans="1:10" s="20" customFormat="1" ht="14">
      <c r="A194" s="71"/>
      <c r="B194" s="71"/>
      <c r="C194" s="71"/>
      <c r="E194" s="31"/>
      <c r="F194" s="31"/>
      <c r="H194" s="23"/>
      <c r="I194" s="23"/>
      <c r="J194" s="71"/>
    </row>
    <row r="195" spans="1:10" s="20" customFormat="1" ht="14">
      <c r="A195" s="71"/>
      <c r="B195" s="71"/>
      <c r="C195" s="71"/>
      <c r="E195" s="31"/>
      <c r="F195" s="31"/>
      <c r="H195" s="23"/>
      <c r="I195" s="23"/>
      <c r="J195" s="71"/>
    </row>
    <row r="196" spans="1:10" s="20" customFormat="1" ht="14">
      <c r="A196" s="71"/>
      <c r="B196" s="71"/>
      <c r="C196" s="71"/>
      <c r="E196" s="31"/>
      <c r="F196" s="31"/>
      <c r="H196" s="23"/>
      <c r="I196" s="23"/>
      <c r="J196" s="71"/>
    </row>
    <row r="197" spans="1:10" s="20" customFormat="1" ht="14">
      <c r="A197" s="71"/>
      <c r="B197" s="71"/>
      <c r="C197" s="71"/>
      <c r="E197" s="31"/>
      <c r="F197" s="31"/>
      <c r="H197" s="23"/>
      <c r="I197" s="23"/>
      <c r="J197" s="71"/>
    </row>
    <row r="198" spans="1:10" s="20" customFormat="1" ht="14">
      <c r="A198" s="71"/>
      <c r="B198" s="71"/>
      <c r="C198" s="71"/>
      <c r="E198" s="31"/>
      <c r="F198" s="31"/>
      <c r="H198" s="23"/>
      <c r="I198" s="23"/>
      <c r="J198" s="71"/>
    </row>
    <row r="199" spans="1:10" s="20" customFormat="1" ht="14">
      <c r="A199" s="71"/>
      <c r="B199" s="71"/>
      <c r="C199" s="71"/>
      <c r="E199" s="31"/>
      <c r="F199" s="31"/>
      <c r="H199" s="23"/>
      <c r="I199" s="23"/>
      <c r="J199" s="71"/>
    </row>
    <row r="200" spans="1:10" s="20" customFormat="1" ht="14">
      <c r="A200" s="71"/>
      <c r="B200" s="71"/>
      <c r="C200" s="71"/>
      <c r="E200" s="31"/>
      <c r="F200" s="31"/>
      <c r="H200" s="23"/>
      <c r="I200" s="23"/>
      <c r="J200" s="71"/>
    </row>
    <row r="201" spans="1:10" s="20" customFormat="1" ht="14">
      <c r="A201" s="71"/>
      <c r="B201" s="71"/>
      <c r="C201" s="71"/>
      <c r="E201" s="31"/>
      <c r="F201" s="31"/>
      <c r="H201" s="23"/>
      <c r="I201" s="23"/>
      <c r="J201" s="71"/>
    </row>
    <row r="202" spans="1:10" s="20" customFormat="1" ht="14">
      <c r="A202" s="71"/>
      <c r="B202" s="71"/>
      <c r="C202" s="71"/>
      <c r="E202" s="31"/>
      <c r="F202" s="31"/>
      <c r="H202" s="23"/>
      <c r="I202" s="23"/>
      <c r="J202" s="71"/>
    </row>
    <row r="203" spans="1:10" s="20" customFormat="1" ht="14">
      <c r="A203" s="71"/>
      <c r="B203" s="71"/>
      <c r="C203" s="71"/>
      <c r="E203" s="31"/>
      <c r="F203" s="31"/>
      <c r="H203" s="23"/>
      <c r="I203" s="23"/>
      <c r="J203" s="71"/>
    </row>
    <row r="204" spans="1:10" s="20" customFormat="1" ht="14">
      <c r="A204" s="71"/>
      <c r="B204" s="71"/>
      <c r="C204" s="71"/>
      <c r="E204" s="31"/>
      <c r="F204" s="31"/>
      <c r="H204" s="23"/>
      <c r="I204" s="23"/>
      <c r="J204" s="71"/>
    </row>
    <row r="205" spans="1:10" s="20" customFormat="1" ht="14">
      <c r="A205" s="71"/>
      <c r="B205" s="71"/>
      <c r="C205" s="71"/>
      <c r="E205" s="31"/>
      <c r="F205" s="31"/>
      <c r="H205" s="23"/>
      <c r="I205" s="23"/>
      <c r="J205" s="71"/>
    </row>
    <row r="206" spans="1:10" s="20" customFormat="1" ht="14">
      <c r="A206" s="71"/>
      <c r="B206" s="71"/>
      <c r="C206" s="71"/>
      <c r="E206" s="31"/>
      <c r="F206" s="31"/>
      <c r="H206" s="23"/>
      <c r="I206" s="23"/>
      <c r="J206" s="71"/>
    </row>
    <row r="207" spans="1:10" s="20" customFormat="1" ht="14">
      <c r="A207" s="71"/>
      <c r="B207" s="71"/>
      <c r="C207" s="71"/>
      <c r="E207" s="31"/>
      <c r="F207" s="31"/>
      <c r="H207" s="23"/>
      <c r="I207" s="23"/>
      <c r="J207" s="71"/>
    </row>
    <row r="208" spans="1:10" s="20" customFormat="1" ht="14">
      <c r="A208" s="71"/>
      <c r="B208" s="71"/>
      <c r="C208" s="71"/>
      <c r="E208" s="31"/>
      <c r="F208" s="31"/>
      <c r="H208" s="23"/>
      <c r="I208" s="23"/>
      <c r="J208" s="71"/>
    </row>
    <row r="209" spans="1:10" s="20" customFormat="1" ht="14">
      <c r="A209" s="71"/>
      <c r="B209" s="71"/>
      <c r="C209" s="71"/>
      <c r="E209" s="31"/>
      <c r="F209" s="31"/>
      <c r="H209" s="23"/>
      <c r="I209" s="23"/>
      <c r="J209" s="71"/>
    </row>
    <row r="210" spans="1:10" s="20" customFormat="1" ht="14">
      <c r="A210" s="71"/>
      <c r="B210" s="71"/>
      <c r="C210" s="71"/>
      <c r="E210" s="31"/>
      <c r="F210" s="31"/>
      <c r="H210" s="23"/>
      <c r="I210" s="23"/>
      <c r="J210" s="71"/>
    </row>
    <row r="211" spans="1:10" s="20" customFormat="1" ht="14">
      <c r="A211" s="71"/>
      <c r="B211" s="71"/>
      <c r="C211" s="71"/>
      <c r="E211" s="31"/>
      <c r="F211" s="31"/>
      <c r="H211" s="23"/>
      <c r="I211" s="23"/>
      <c r="J211" s="71"/>
    </row>
    <row r="212" spans="1:10" s="20" customFormat="1" ht="14">
      <c r="A212" s="71"/>
      <c r="B212" s="71"/>
      <c r="C212" s="71"/>
      <c r="E212" s="31"/>
      <c r="F212" s="31"/>
      <c r="H212" s="23"/>
      <c r="I212" s="23"/>
      <c r="J212" s="71"/>
    </row>
    <row r="213" spans="1:10" s="20" customFormat="1" ht="14">
      <c r="A213" s="71"/>
      <c r="B213" s="71"/>
      <c r="C213" s="71"/>
      <c r="E213" s="31"/>
      <c r="F213" s="31"/>
      <c r="H213" s="23"/>
      <c r="I213" s="23"/>
      <c r="J213" s="71"/>
    </row>
    <row r="214" spans="1:10" s="20" customFormat="1" ht="14">
      <c r="A214" s="71"/>
      <c r="B214" s="71"/>
      <c r="C214" s="71"/>
      <c r="E214" s="31"/>
      <c r="F214" s="31"/>
      <c r="H214" s="23"/>
      <c r="I214" s="23"/>
      <c r="J214" s="71"/>
    </row>
    <row r="215" spans="1:10" s="20" customFormat="1" ht="14">
      <c r="A215" s="71"/>
      <c r="B215" s="71"/>
      <c r="C215" s="71"/>
      <c r="E215" s="31"/>
      <c r="F215" s="31"/>
      <c r="H215" s="23"/>
      <c r="I215" s="23"/>
      <c r="J215" s="71"/>
    </row>
    <row r="216" spans="1:10" s="20" customFormat="1" ht="14">
      <c r="A216" s="71"/>
      <c r="B216" s="71"/>
      <c r="C216" s="71"/>
      <c r="E216" s="31"/>
      <c r="F216" s="31"/>
      <c r="H216" s="23"/>
      <c r="I216" s="23"/>
      <c r="J216" s="71"/>
    </row>
    <row r="217" spans="1:10" s="20" customFormat="1" ht="14">
      <c r="A217" s="71"/>
      <c r="B217" s="71"/>
      <c r="C217" s="71"/>
      <c r="E217" s="31"/>
      <c r="F217" s="31"/>
      <c r="H217" s="23"/>
      <c r="I217" s="23"/>
      <c r="J217" s="71"/>
    </row>
    <row r="218" spans="1:10" s="20" customFormat="1" ht="14">
      <c r="A218" s="71"/>
      <c r="B218" s="71"/>
      <c r="C218" s="71"/>
      <c r="E218" s="31"/>
      <c r="F218" s="31"/>
      <c r="H218" s="23"/>
      <c r="I218" s="23"/>
      <c r="J218" s="71"/>
    </row>
    <row r="219" spans="1:10" s="20" customFormat="1" ht="14">
      <c r="A219" s="71"/>
      <c r="B219" s="71"/>
      <c r="C219" s="71"/>
      <c r="E219" s="31"/>
      <c r="F219" s="31"/>
      <c r="H219" s="23"/>
      <c r="I219" s="23"/>
      <c r="J219" s="71"/>
    </row>
    <row r="220" spans="1:10" s="20" customFormat="1" ht="14">
      <c r="A220" s="71"/>
      <c r="B220" s="71"/>
      <c r="C220" s="71"/>
      <c r="E220" s="31"/>
      <c r="F220" s="31"/>
      <c r="H220" s="23"/>
      <c r="I220" s="23"/>
      <c r="J220" s="71"/>
    </row>
    <row r="221" spans="1:10" s="20" customFormat="1" ht="14">
      <c r="A221" s="71"/>
      <c r="B221" s="71"/>
      <c r="C221" s="71"/>
      <c r="E221" s="31"/>
      <c r="F221" s="31"/>
      <c r="H221" s="23"/>
      <c r="I221" s="23"/>
      <c r="J221" s="71"/>
    </row>
    <row r="222" spans="1:10" s="20" customFormat="1" ht="14">
      <c r="A222" s="71"/>
      <c r="B222" s="71"/>
      <c r="C222" s="71"/>
      <c r="E222" s="31"/>
      <c r="F222" s="31"/>
      <c r="H222" s="23"/>
      <c r="I222" s="23"/>
      <c r="J222" s="71"/>
    </row>
    <row r="223" spans="1:10" s="20" customFormat="1" ht="14">
      <c r="A223" s="71"/>
      <c r="B223" s="71"/>
      <c r="C223" s="71"/>
      <c r="E223" s="31"/>
      <c r="F223" s="31"/>
      <c r="H223" s="23"/>
      <c r="I223" s="23"/>
      <c r="J223" s="71"/>
    </row>
    <row r="224" spans="1:10" s="20" customFormat="1" ht="14">
      <c r="A224" s="71"/>
      <c r="B224" s="71"/>
      <c r="C224" s="71"/>
      <c r="E224" s="31"/>
      <c r="F224" s="31"/>
      <c r="H224" s="23"/>
      <c r="I224" s="23"/>
      <c r="J224" s="71"/>
    </row>
    <row r="225" spans="1:10" s="20" customFormat="1" ht="14">
      <c r="A225" s="71"/>
      <c r="B225" s="71"/>
      <c r="C225" s="71"/>
      <c r="E225" s="31"/>
      <c r="F225" s="31"/>
      <c r="H225" s="23"/>
      <c r="I225" s="23"/>
      <c r="J225" s="71"/>
    </row>
    <row r="226" spans="1:10" s="20" customFormat="1" ht="14">
      <c r="A226" s="71"/>
      <c r="B226" s="71"/>
      <c r="C226" s="71"/>
      <c r="E226" s="31"/>
      <c r="F226" s="31"/>
      <c r="H226" s="23"/>
      <c r="I226" s="23"/>
      <c r="J226" s="71"/>
    </row>
    <row r="227" spans="1:10" s="20" customFormat="1" ht="14">
      <c r="A227" s="71"/>
      <c r="B227" s="71"/>
      <c r="C227" s="71"/>
      <c r="E227" s="31"/>
      <c r="F227" s="31"/>
      <c r="H227" s="23"/>
      <c r="I227" s="23"/>
      <c r="J227" s="71"/>
    </row>
    <row r="228" spans="1:10" s="20" customFormat="1" ht="14">
      <c r="A228" s="71"/>
      <c r="B228" s="71"/>
      <c r="C228" s="71"/>
      <c r="E228" s="31"/>
      <c r="F228" s="31"/>
      <c r="H228" s="23"/>
      <c r="I228" s="23"/>
      <c r="J228" s="71"/>
    </row>
    <row r="229" spans="1:10" s="20" customFormat="1" ht="14">
      <c r="A229" s="71"/>
      <c r="B229" s="71"/>
      <c r="C229" s="71"/>
      <c r="E229" s="31"/>
      <c r="F229" s="31"/>
      <c r="H229" s="23"/>
      <c r="I229" s="23"/>
      <c r="J229" s="71"/>
    </row>
    <row r="230" spans="1:10" s="20" customFormat="1" ht="14">
      <c r="A230" s="71"/>
      <c r="B230" s="71"/>
      <c r="C230" s="71"/>
      <c r="E230" s="31"/>
      <c r="F230" s="31"/>
      <c r="H230" s="23"/>
      <c r="I230" s="23"/>
      <c r="J230" s="71"/>
    </row>
    <row r="231" spans="1:10" s="20" customFormat="1" ht="14">
      <c r="A231" s="71"/>
      <c r="B231" s="71"/>
      <c r="C231" s="71"/>
      <c r="E231" s="31"/>
      <c r="F231" s="31"/>
      <c r="H231" s="23"/>
      <c r="I231" s="23"/>
      <c r="J231" s="71"/>
    </row>
    <row r="232" spans="1:10" s="20" customFormat="1" ht="14">
      <c r="A232" s="71"/>
      <c r="B232" s="71"/>
      <c r="C232" s="71"/>
      <c r="E232" s="31"/>
      <c r="F232" s="31"/>
      <c r="H232" s="23"/>
      <c r="I232" s="23"/>
      <c r="J232" s="71"/>
    </row>
    <row r="233" spans="1:10" s="20" customFormat="1" ht="14">
      <c r="A233" s="71"/>
      <c r="B233" s="71"/>
      <c r="C233" s="71"/>
      <c r="E233" s="31"/>
      <c r="F233" s="31"/>
      <c r="H233" s="23"/>
      <c r="I233" s="23"/>
      <c r="J233" s="71"/>
    </row>
    <row r="234" spans="1:10" s="20" customFormat="1" ht="14">
      <c r="A234" s="71"/>
      <c r="B234" s="71"/>
      <c r="C234" s="71"/>
      <c r="E234" s="31"/>
      <c r="F234" s="31"/>
      <c r="H234" s="23"/>
      <c r="I234" s="23"/>
      <c r="J234" s="71"/>
    </row>
    <row r="235" spans="1:10" s="20" customFormat="1" ht="14">
      <c r="A235" s="71"/>
      <c r="B235" s="71"/>
      <c r="C235" s="71"/>
      <c r="E235" s="31"/>
      <c r="F235" s="31"/>
      <c r="H235" s="23"/>
      <c r="I235" s="23"/>
      <c r="J235" s="71"/>
    </row>
    <row r="236" spans="1:10" s="20" customFormat="1" ht="14">
      <c r="A236" s="71"/>
      <c r="B236" s="71"/>
      <c r="C236" s="71"/>
      <c r="E236" s="31"/>
      <c r="F236" s="31"/>
      <c r="H236" s="23"/>
      <c r="I236" s="23"/>
      <c r="J236" s="71"/>
    </row>
    <row r="237" spans="1:10" s="20" customFormat="1" ht="14">
      <c r="A237" s="71"/>
      <c r="B237" s="71"/>
      <c r="C237" s="71"/>
      <c r="E237" s="31"/>
      <c r="F237" s="31"/>
      <c r="H237" s="23"/>
      <c r="I237" s="23"/>
      <c r="J237" s="71"/>
    </row>
    <row r="238" spans="1:10" s="20" customFormat="1" ht="14">
      <c r="A238" s="71"/>
      <c r="B238" s="71"/>
      <c r="C238" s="71"/>
      <c r="E238" s="31"/>
      <c r="F238" s="31"/>
      <c r="H238" s="23"/>
      <c r="I238" s="23"/>
      <c r="J238" s="71"/>
    </row>
    <row r="239" spans="1:10" s="20" customFormat="1" ht="14">
      <c r="A239" s="71"/>
      <c r="B239" s="71"/>
      <c r="C239" s="71"/>
      <c r="E239" s="31"/>
      <c r="F239" s="31"/>
      <c r="H239" s="23"/>
      <c r="I239" s="23"/>
      <c r="J239" s="71"/>
    </row>
    <row r="240" spans="1:10" s="20" customFormat="1" ht="14">
      <c r="A240" s="71"/>
      <c r="B240" s="71"/>
      <c r="C240" s="71"/>
      <c r="E240" s="31"/>
      <c r="F240" s="31"/>
      <c r="H240" s="23"/>
      <c r="I240" s="23"/>
      <c r="J240" s="71"/>
    </row>
    <row r="241" spans="1:10" s="20" customFormat="1" ht="14">
      <c r="A241" s="71"/>
      <c r="B241" s="71"/>
      <c r="C241" s="71"/>
      <c r="E241" s="31"/>
      <c r="F241" s="31"/>
      <c r="H241" s="23"/>
      <c r="I241" s="23"/>
      <c r="J241" s="71"/>
    </row>
    <row r="242" spans="1:10" s="20" customFormat="1" ht="14">
      <c r="A242" s="71"/>
      <c r="B242" s="71"/>
      <c r="C242" s="71"/>
      <c r="E242" s="31"/>
      <c r="F242" s="31"/>
      <c r="H242" s="23"/>
      <c r="I242" s="23"/>
      <c r="J242" s="71"/>
    </row>
    <row r="243" spans="1:10" s="20" customFormat="1" ht="14">
      <c r="A243" s="71"/>
      <c r="B243" s="71"/>
      <c r="C243" s="71"/>
      <c r="E243" s="31"/>
      <c r="F243" s="31"/>
      <c r="H243" s="23"/>
      <c r="I243" s="23"/>
      <c r="J243" s="71"/>
    </row>
    <row r="244" spans="1:10" s="20" customFormat="1" ht="14">
      <c r="A244" s="71"/>
      <c r="B244" s="71"/>
      <c r="C244" s="71"/>
      <c r="E244" s="31"/>
      <c r="F244" s="31"/>
      <c r="H244" s="23"/>
      <c r="I244" s="23"/>
      <c r="J244" s="71"/>
    </row>
    <row r="245" spans="1:10" s="20" customFormat="1" ht="14">
      <c r="A245" s="71"/>
      <c r="B245" s="71"/>
      <c r="C245" s="71"/>
      <c r="E245" s="31"/>
      <c r="F245" s="31"/>
      <c r="H245" s="23"/>
      <c r="I245" s="23"/>
      <c r="J245" s="71"/>
    </row>
    <row r="246" spans="1:10" s="20" customFormat="1" ht="14">
      <c r="A246" s="71"/>
      <c r="B246" s="71"/>
      <c r="C246" s="71"/>
      <c r="E246" s="31"/>
      <c r="F246" s="31"/>
      <c r="H246" s="23"/>
      <c r="I246" s="23"/>
      <c r="J246" s="71"/>
    </row>
    <row r="247" spans="1:10" s="20" customFormat="1" ht="14">
      <c r="A247" s="71"/>
      <c r="B247" s="71"/>
      <c r="C247" s="71"/>
      <c r="E247" s="31"/>
      <c r="F247" s="31"/>
      <c r="H247" s="23"/>
      <c r="I247" s="23"/>
      <c r="J247" s="71"/>
    </row>
    <row r="248" spans="1:10" s="20" customFormat="1" ht="14">
      <c r="A248" s="71"/>
      <c r="B248" s="71"/>
      <c r="C248" s="71"/>
      <c r="E248" s="31"/>
      <c r="F248" s="31"/>
      <c r="H248" s="23"/>
      <c r="I248" s="23"/>
      <c r="J248" s="71"/>
    </row>
    <row r="249" spans="1:10" s="20" customFormat="1" ht="14">
      <c r="A249" s="71"/>
      <c r="B249" s="71"/>
      <c r="C249" s="71"/>
      <c r="E249" s="31"/>
      <c r="F249" s="31"/>
      <c r="H249" s="23"/>
      <c r="I249" s="23"/>
      <c r="J249" s="71"/>
    </row>
    <row r="250" spans="1:10" s="20" customFormat="1" ht="14">
      <c r="A250" s="71"/>
      <c r="B250" s="71"/>
      <c r="C250" s="71"/>
      <c r="E250" s="31"/>
      <c r="F250" s="31"/>
      <c r="H250" s="23"/>
      <c r="I250" s="23"/>
      <c r="J250" s="71"/>
    </row>
    <row r="251" spans="1:10" s="20" customFormat="1" ht="14">
      <c r="A251" s="71"/>
      <c r="B251" s="71"/>
      <c r="C251" s="71"/>
      <c r="E251" s="31"/>
      <c r="F251" s="31"/>
      <c r="H251" s="23"/>
      <c r="I251" s="23"/>
      <c r="J251" s="71"/>
    </row>
    <row r="252" spans="1:10" s="20" customFormat="1" ht="14">
      <c r="A252" s="71"/>
      <c r="B252" s="71"/>
      <c r="C252" s="71"/>
      <c r="E252" s="31"/>
      <c r="F252" s="31"/>
      <c r="H252" s="23"/>
      <c r="I252" s="23"/>
      <c r="J252" s="71"/>
    </row>
    <row r="253" spans="1:10" s="20" customFormat="1" ht="14">
      <c r="A253" s="71"/>
      <c r="B253" s="71"/>
      <c r="C253" s="71"/>
      <c r="E253" s="31"/>
      <c r="F253" s="31"/>
      <c r="H253" s="23"/>
      <c r="I253" s="23"/>
      <c r="J253" s="71"/>
    </row>
    <row r="254" spans="1:10" s="20" customFormat="1" ht="14">
      <c r="A254" s="71"/>
      <c r="B254" s="71"/>
      <c r="C254" s="71"/>
      <c r="E254" s="31"/>
      <c r="F254" s="31"/>
      <c r="H254" s="23"/>
      <c r="I254" s="23"/>
      <c r="J254" s="71"/>
    </row>
    <row r="255" spans="1:10" s="20" customFormat="1" ht="14">
      <c r="A255" s="71"/>
      <c r="B255" s="71"/>
      <c r="C255" s="71"/>
      <c r="E255" s="31"/>
      <c r="F255" s="31"/>
      <c r="H255" s="23"/>
      <c r="I255" s="23"/>
      <c r="J255" s="71"/>
    </row>
  </sheetData>
  <sheetProtection algorithmName="SHA-512" hashValue="TZNFyVX5mgm1GybHAlE9eIrUhKJ4c88K9mCpLUXwkINeJBl7A468aCgMDAiGH7Tb1aoizxGFYcL2GyHJEVffsQ==" saltValue="JXCGi2EYcnSaQb62J/yM6w==" spinCount="100000" sheet="1" formatCells="0" selectLockedCells="1"/>
  <autoFilter ref="E5:E41" xr:uid="{8C03F5F2-7B0E-8846-9C31-712E5847C4BB}"/>
  <mergeCells count="3">
    <mergeCell ref="D4:H4"/>
    <mergeCell ref="D3:H3"/>
    <mergeCell ref="D2:H2"/>
  </mergeCells>
  <hyperlinks>
    <hyperlink ref="I3" r:id="rId1" xr:uid="{412A12D1-3240-8D4D-8052-D73F21AF95D6}"/>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5C076E-0E51-6646-A56B-687E6400A0A2}">
  <sheetPr codeName="Sheet13">
    <tabColor theme="0"/>
  </sheetPr>
  <dimension ref="A1:Z3000"/>
  <sheetViews>
    <sheetView workbookViewId="0">
      <selection activeCell="A6" sqref="A6"/>
    </sheetView>
  </sheetViews>
  <sheetFormatPr baseColWidth="10" defaultColWidth="10.83203125" defaultRowHeight="15"/>
  <cols>
    <col min="1" max="2" width="19" style="4" customWidth="1"/>
    <col min="3" max="3" width="15.1640625" style="3" customWidth="1"/>
    <col min="4" max="4" width="15.33203125" style="9" customWidth="1"/>
    <col min="5" max="5" width="16.33203125" style="9" customWidth="1"/>
    <col min="6" max="6" width="7.83203125" style="3" customWidth="1"/>
    <col min="7" max="8" width="2.6640625" style="126" customWidth="1"/>
    <col min="9" max="9" width="28.5" style="4" customWidth="1"/>
    <col min="10" max="10" width="15.83203125" style="4" customWidth="1"/>
    <col min="11" max="11" width="15.5" style="4" customWidth="1"/>
    <col min="12" max="12" width="15.5" style="34" customWidth="1"/>
    <col min="13" max="13" width="15.5" style="41" customWidth="1"/>
    <col min="14" max="14" width="10.83203125" style="67"/>
    <col min="15" max="24" width="10.83203125" style="3"/>
    <col min="25" max="26" width="10.83203125" style="67"/>
    <col min="27" max="16384" width="10.83203125" style="3"/>
  </cols>
  <sheetData>
    <row r="1" spans="1:26" ht="16">
      <c r="L1" s="62"/>
      <c r="M1" s="62"/>
    </row>
    <row r="2" spans="1:26" s="6" customFormat="1" ht="16">
      <c r="A2" s="180" t="s">
        <v>190</v>
      </c>
      <c r="B2" s="171"/>
      <c r="C2" s="171"/>
      <c r="D2" s="171"/>
      <c r="E2" s="10"/>
      <c r="G2" s="68"/>
      <c r="H2" s="68"/>
      <c r="I2" s="171" t="s">
        <v>202</v>
      </c>
      <c r="J2" s="171"/>
      <c r="K2" s="171"/>
      <c r="L2" s="10"/>
      <c r="M2" s="39"/>
      <c r="N2" s="68"/>
      <c r="Y2" s="68"/>
      <c r="Z2" s="68"/>
    </row>
    <row r="3" spans="1:26" s="6" customFormat="1" ht="19" customHeight="1">
      <c r="A3" s="181" t="s">
        <v>546</v>
      </c>
      <c r="B3" s="181"/>
      <c r="C3" s="181"/>
      <c r="D3" s="181"/>
      <c r="E3" s="10"/>
      <c r="G3" s="68"/>
      <c r="H3" s="68"/>
      <c r="I3" s="172" t="s">
        <v>553</v>
      </c>
      <c r="J3" s="172"/>
      <c r="K3" s="172"/>
      <c r="L3" s="10"/>
      <c r="M3" s="39"/>
      <c r="N3" s="68"/>
      <c r="Y3" s="68"/>
      <c r="Z3" s="68"/>
    </row>
    <row r="4" spans="1:26" s="6" customFormat="1" ht="42" customHeight="1">
      <c r="A4" s="173" t="s">
        <v>570</v>
      </c>
      <c r="B4" s="173"/>
      <c r="C4" s="173"/>
      <c r="D4" s="173"/>
      <c r="E4" s="143" t="s">
        <v>465</v>
      </c>
      <c r="G4" s="68"/>
      <c r="H4" s="68"/>
      <c r="I4" s="173" t="s">
        <v>556</v>
      </c>
      <c r="J4" s="173"/>
      <c r="K4" s="173"/>
      <c r="L4" s="10"/>
      <c r="M4" s="39"/>
      <c r="N4" s="68"/>
      <c r="Y4" s="68"/>
      <c r="Z4" s="68"/>
    </row>
    <row r="5" spans="1:26" s="11" customFormat="1" ht="38" customHeight="1">
      <c r="A5" s="14" t="s">
        <v>464</v>
      </c>
      <c r="B5" s="14" t="s">
        <v>463</v>
      </c>
      <c r="C5" s="1" t="s">
        <v>189</v>
      </c>
      <c r="D5" s="15" t="s">
        <v>484</v>
      </c>
      <c r="E5" s="15" t="s">
        <v>573</v>
      </c>
      <c r="G5" s="127"/>
      <c r="H5" s="127"/>
      <c r="I5" s="14" t="s">
        <v>191</v>
      </c>
      <c r="J5" s="14" t="s">
        <v>203</v>
      </c>
      <c r="K5" s="14" t="s">
        <v>466</v>
      </c>
      <c r="L5" s="15" t="s">
        <v>135</v>
      </c>
      <c r="M5" s="15" t="s">
        <v>573</v>
      </c>
      <c r="N5" s="69"/>
      <c r="Y5" s="69"/>
      <c r="Z5" s="69"/>
    </row>
    <row r="6" spans="1:26" s="49" customFormat="1" ht="21" customHeight="1">
      <c r="A6" s="58"/>
      <c r="B6" s="58"/>
      <c r="C6" s="58"/>
      <c r="D6" s="56"/>
      <c r="E6" s="56"/>
      <c r="G6" s="128" t="s">
        <v>497</v>
      </c>
      <c r="H6" s="128" t="s">
        <v>1508</v>
      </c>
      <c r="I6" s="58"/>
      <c r="J6" s="58"/>
      <c r="K6" s="58"/>
      <c r="L6" s="61" t="str">
        <f>IF(I6="","",VLOOKUP(N6,DB!J:L,3,FALSE))</f>
        <v/>
      </c>
      <c r="M6" s="40" t="str">
        <f>IF(I6="","",L6*K6*J6)</f>
        <v/>
      </c>
      <c r="N6" s="70" t="str">
        <f>CONCATENATE(G6,H6,I6)</f>
        <v>Scope 3Hotel stay</v>
      </c>
      <c r="Y6" s="70" t="s">
        <v>191</v>
      </c>
      <c r="Z6" s="70" t="s">
        <v>560</v>
      </c>
    </row>
    <row r="7" spans="1:26" s="49" customFormat="1" ht="21" customHeight="1">
      <c r="A7" s="58"/>
      <c r="B7" s="58"/>
      <c r="C7" s="58"/>
      <c r="D7" s="56"/>
      <c r="E7" s="56"/>
      <c r="G7" s="128" t="s">
        <v>497</v>
      </c>
      <c r="H7" s="128" t="s">
        <v>1508</v>
      </c>
      <c r="I7" s="58"/>
      <c r="J7" s="58"/>
      <c r="K7" s="58"/>
      <c r="L7" s="61" t="str">
        <f>IF(I7="","",VLOOKUP(N7,DB!J:L,3,FALSE))</f>
        <v/>
      </c>
      <c r="M7" s="40" t="str">
        <f t="shared" ref="M7:M70" si="0">IF(I7="","",L7*K7*J7)</f>
        <v/>
      </c>
      <c r="N7" s="70" t="str">
        <f t="shared" ref="N7:N70" si="1">CONCATENATE(G7,H7,I7)</f>
        <v>Scope 3Hotel stay</v>
      </c>
      <c r="Y7" s="70" t="s">
        <v>233</v>
      </c>
      <c r="Z7" s="70">
        <v>77.080424308056706</v>
      </c>
    </row>
    <row r="8" spans="1:26" s="49" customFormat="1" ht="21" customHeight="1">
      <c r="A8" s="58"/>
      <c r="B8" s="58"/>
      <c r="C8" s="58"/>
      <c r="D8" s="56"/>
      <c r="E8" s="56"/>
      <c r="G8" s="128" t="s">
        <v>497</v>
      </c>
      <c r="H8" s="128" t="s">
        <v>1508</v>
      </c>
      <c r="I8" s="58"/>
      <c r="J8" s="58"/>
      <c r="K8" s="58"/>
      <c r="L8" s="61" t="str">
        <f>IF(I8="","",VLOOKUP(N8,DB!J:L,3,FALSE))</f>
        <v/>
      </c>
      <c r="M8" s="40" t="str">
        <f t="shared" si="0"/>
        <v/>
      </c>
      <c r="N8" s="70" t="str">
        <f t="shared" si="1"/>
        <v>Scope 3Hotel stay</v>
      </c>
      <c r="Y8" s="70" t="s">
        <v>235</v>
      </c>
      <c r="Z8" s="70">
        <v>51.466471723405341</v>
      </c>
    </row>
    <row r="9" spans="1:26" s="49" customFormat="1" ht="21" customHeight="1">
      <c r="A9" s="58"/>
      <c r="B9" s="58"/>
      <c r="C9" s="58"/>
      <c r="D9" s="56"/>
      <c r="E9" s="56"/>
      <c r="G9" s="128" t="s">
        <v>497</v>
      </c>
      <c r="H9" s="128" t="s">
        <v>1508</v>
      </c>
      <c r="I9" s="58"/>
      <c r="J9" s="58"/>
      <c r="K9" s="58"/>
      <c r="L9" s="61" t="str">
        <f>IF(I9="","",VLOOKUP(N9,DB!J:L,3,FALSE))</f>
        <v/>
      </c>
      <c r="M9" s="40" t="str">
        <f t="shared" si="0"/>
        <v/>
      </c>
      <c r="N9" s="70" t="str">
        <f t="shared" si="1"/>
        <v>Scope 3Hotel stay</v>
      </c>
      <c r="Y9" s="70" t="s">
        <v>236</v>
      </c>
      <c r="Z9" s="70">
        <v>18.725744293612962</v>
      </c>
    </row>
    <row r="10" spans="1:26" s="49" customFormat="1" ht="21" customHeight="1">
      <c r="A10" s="58"/>
      <c r="B10" s="58"/>
      <c r="C10" s="58"/>
      <c r="D10" s="56"/>
      <c r="E10" s="56"/>
      <c r="G10" s="128" t="s">
        <v>497</v>
      </c>
      <c r="H10" s="128" t="s">
        <v>1508</v>
      </c>
      <c r="I10" s="58"/>
      <c r="J10" s="58"/>
      <c r="K10" s="58"/>
      <c r="L10" s="61" t="str">
        <f>IF(I10="","",VLOOKUP(N10,DB!J:L,3,FALSE))</f>
        <v/>
      </c>
      <c r="M10" s="40" t="str">
        <f t="shared" si="0"/>
        <v/>
      </c>
      <c r="N10" s="70" t="str">
        <f t="shared" si="1"/>
        <v>Scope 3Hotel stay</v>
      </c>
      <c r="Y10" s="70" t="s">
        <v>243</v>
      </c>
      <c r="Z10" s="70">
        <v>16.035151683703944</v>
      </c>
    </row>
    <row r="11" spans="1:26" s="49" customFormat="1" ht="21" customHeight="1">
      <c r="A11" s="58"/>
      <c r="B11" s="58"/>
      <c r="C11" s="58"/>
      <c r="D11" s="56"/>
      <c r="E11" s="56"/>
      <c r="G11" s="128" t="s">
        <v>497</v>
      </c>
      <c r="H11" s="128" t="s">
        <v>1508</v>
      </c>
      <c r="I11" s="58"/>
      <c r="J11" s="58"/>
      <c r="K11" s="58"/>
      <c r="L11" s="61" t="str">
        <f>IF(I11="","",VLOOKUP(N11,DB!J:L,3,FALSE))</f>
        <v/>
      </c>
      <c r="M11" s="40" t="str">
        <f t="shared" si="0"/>
        <v/>
      </c>
      <c r="N11" s="70" t="str">
        <f t="shared" si="1"/>
        <v>Scope 3Hotel stay</v>
      </c>
      <c r="Y11" s="70" t="s">
        <v>250</v>
      </c>
      <c r="Z11" s="70">
        <v>16.769809675026117</v>
      </c>
    </row>
    <row r="12" spans="1:26" s="49" customFormat="1" ht="21" customHeight="1">
      <c r="A12" s="58"/>
      <c r="B12" s="58"/>
      <c r="C12" s="58"/>
      <c r="D12" s="56"/>
      <c r="E12" s="56"/>
      <c r="G12" s="128" t="s">
        <v>497</v>
      </c>
      <c r="H12" s="128" t="s">
        <v>1508</v>
      </c>
      <c r="I12" s="58"/>
      <c r="J12" s="58"/>
      <c r="K12" s="58"/>
      <c r="L12" s="61" t="str">
        <f>IF(I12="","",VLOOKUP(N12,DB!J:L,3,FALSE))</f>
        <v/>
      </c>
      <c r="M12" s="40" t="str">
        <f t="shared" si="0"/>
        <v/>
      </c>
      <c r="N12" s="70" t="str">
        <f t="shared" si="1"/>
        <v>Scope 3Hotel stay</v>
      </c>
      <c r="Y12" s="70" t="s">
        <v>257</v>
      </c>
      <c r="Z12" s="70">
        <v>23.002166292333708</v>
      </c>
    </row>
    <row r="13" spans="1:26" s="49" customFormat="1" ht="21" customHeight="1">
      <c r="A13" s="58"/>
      <c r="B13" s="58"/>
      <c r="C13" s="58"/>
      <c r="D13" s="56"/>
      <c r="E13" s="56"/>
      <c r="G13" s="128" t="s">
        <v>497</v>
      </c>
      <c r="H13" s="128" t="s">
        <v>1508</v>
      </c>
      <c r="I13" s="58"/>
      <c r="J13" s="58"/>
      <c r="K13" s="58"/>
      <c r="L13" s="61" t="str">
        <f>IF(I13="","",VLOOKUP(N13,DB!J:L,3,FALSE))</f>
        <v/>
      </c>
      <c r="M13" s="40" t="str">
        <f t="shared" si="0"/>
        <v/>
      </c>
      <c r="N13" s="70" t="str">
        <f t="shared" si="1"/>
        <v>Scope 3Hotel stay</v>
      </c>
      <c r="Y13" s="70" t="s">
        <v>261</v>
      </c>
      <c r="Z13" s="70">
        <v>38.503511174022393</v>
      </c>
    </row>
    <row r="14" spans="1:26" s="49" customFormat="1" ht="21" customHeight="1">
      <c r="A14" s="58"/>
      <c r="B14" s="58"/>
      <c r="C14" s="58"/>
      <c r="D14" s="56"/>
      <c r="E14" s="56"/>
      <c r="G14" s="128" t="s">
        <v>497</v>
      </c>
      <c r="H14" s="128" t="s">
        <v>1508</v>
      </c>
      <c r="I14" s="58"/>
      <c r="J14" s="58"/>
      <c r="K14" s="58"/>
      <c r="L14" s="61" t="str">
        <f>IF(I14="","",VLOOKUP(N14,DB!J:L,3,FALSE))</f>
        <v/>
      </c>
      <c r="M14" s="40" t="str">
        <f t="shared" si="0"/>
        <v/>
      </c>
      <c r="N14" s="70" t="str">
        <f t="shared" si="1"/>
        <v>Scope 3Hotel stay</v>
      </c>
      <c r="Y14" s="70" t="s">
        <v>262</v>
      </c>
      <c r="Z14" s="70">
        <v>76.737627146438484</v>
      </c>
    </row>
    <row r="15" spans="1:26" s="49" customFormat="1" ht="21" customHeight="1">
      <c r="A15" s="58"/>
      <c r="B15" s="58"/>
      <c r="C15" s="58"/>
      <c r="D15" s="56"/>
      <c r="E15" s="56"/>
      <c r="G15" s="128" t="s">
        <v>497</v>
      </c>
      <c r="H15" s="128" t="s">
        <v>1508</v>
      </c>
      <c r="I15" s="58"/>
      <c r="J15" s="58"/>
      <c r="K15" s="58"/>
      <c r="L15" s="61" t="str">
        <f>IF(I15="","",VLOOKUP(N15,DB!J:L,3,FALSE))</f>
        <v/>
      </c>
      <c r="M15" s="40" t="str">
        <f t="shared" si="0"/>
        <v/>
      </c>
      <c r="N15" s="70" t="str">
        <f t="shared" si="1"/>
        <v>Scope 3Hotel stay</v>
      </c>
      <c r="Y15" s="70" t="s">
        <v>263</v>
      </c>
      <c r="Z15" s="70">
        <v>18.691466461784788</v>
      </c>
    </row>
    <row r="16" spans="1:26" s="49" customFormat="1" ht="21" customHeight="1">
      <c r="A16" s="58"/>
      <c r="B16" s="58"/>
      <c r="C16" s="58"/>
      <c r="D16" s="56"/>
      <c r="E16" s="56"/>
      <c r="G16" s="128" t="s">
        <v>497</v>
      </c>
      <c r="H16" s="128" t="s">
        <v>1508</v>
      </c>
      <c r="I16" s="58"/>
      <c r="J16" s="58"/>
      <c r="K16" s="58"/>
      <c r="L16" s="61" t="str">
        <f>IF(I16="","",VLOOKUP(N16,DB!J:L,3,FALSE))</f>
        <v/>
      </c>
      <c r="M16" s="40" t="str">
        <f t="shared" si="0"/>
        <v/>
      </c>
      <c r="N16" s="70" t="str">
        <f t="shared" si="1"/>
        <v>Scope 3Hotel stay</v>
      </c>
      <c r="Y16" s="70" t="s">
        <v>268</v>
      </c>
      <c r="Z16" s="70">
        <v>11.096858841059207</v>
      </c>
    </row>
    <row r="17" spans="1:26" s="49" customFormat="1" ht="21" customHeight="1">
      <c r="A17" s="58"/>
      <c r="B17" s="58"/>
      <c r="C17" s="58"/>
      <c r="D17" s="56"/>
      <c r="E17" s="56"/>
      <c r="G17" s="128" t="s">
        <v>497</v>
      </c>
      <c r="H17" s="128" t="s">
        <v>1508</v>
      </c>
      <c r="I17" s="58"/>
      <c r="J17" s="58"/>
      <c r="K17" s="58"/>
      <c r="L17" s="61" t="str">
        <f>IF(I17="","",VLOOKUP(N17,DB!J:L,3,FALSE))</f>
        <v/>
      </c>
      <c r="M17" s="40" t="str">
        <f t="shared" si="0"/>
        <v/>
      </c>
      <c r="N17" s="70" t="str">
        <f t="shared" si="1"/>
        <v>Scope 3Hotel stay</v>
      </c>
      <c r="Y17" s="70" t="s">
        <v>561</v>
      </c>
      <c r="Z17" s="70">
        <v>53.037219463669118</v>
      </c>
    </row>
    <row r="18" spans="1:26" s="49" customFormat="1" ht="21" customHeight="1">
      <c r="A18" s="58"/>
      <c r="B18" s="58"/>
      <c r="C18" s="58"/>
      <c r="D18" s="56"/>
      <c r="E18" s="56"/>
      <c r="G18" s="128" t="s">
        <v>497</v>
      </c>
      <c r="H18" s="128" t="s">
        <v>1508</v>
      </c>
      <c r="I18" s="58"/>
      <c r="J18" s="58"/>
      <c r="K18" s="58"/>
      <c r="L18" s="61" t="str">
        <f>IF(I18="","",VLOOKUP(N18,DB!J:L,3,FALSE))</f>
        <v/>
      </c>
      <c r="M18" s="40" t="str">
        <f t="shared" si="0"/>
        <v/>
      </c>
      <c r="N18" s="70" t="str">
        <f t="shared" si="1"/>
        <v>Scope 3Hotel stay</v>
      </c>
      <c r="Y18" s="70" t="s">
        <v>279</v>
      </c>
      <c r="Z18" s="70">
        <v>65.382682614811756</v>
      </c>
    </row>
    <row r="19" spans="1:26" s="49" customFormat="1" ht="21" customHeight="1">
      <c r="A19" s="58"/>
      <c r="B19" s="58"/>
      <c r="C19" s="58"/>
      <c r="D19" s="56"/>
      <c r="E19" s="56"/>
      <c r="G19" s="128" t="s">
        <v>497</v>
      </c>
      <c r="H19" s="128" t="s">
        <v>1508</v>
      </c>
      <c r="I19" s="58"/>
      <c r="J19" s="58"/>
      <c r="K19" s="58"/>
      <c r="L19" s="61" t="str">
        <f>IF(I19="","",VLOOKUP(N19,DB!J:L,3,FALSE))</f>
        <v/>
      </c>
      <c r="M19" s="40" t="str">
        <f t="shared" si="0"/>
        <v/>
      </c>
      <c r="N19" s="70" t="str">
        <f t="shared" si="1"/>
        <v>Scope 3Hotel stay</v>
      </c>
      <c r="Y19" s="70" t="s">
        <v>285</v>
      </c>
      <c r="Z19" s="70">
        <v>48.993336037299031</v>
      </c>
    </row>
    <row r="20" spans="1:26" s="49" customFormat="1" ht="21" customHeight="1">
      <c r="A20" s="58"/>
      <c r="B20" s="58"/>
      <c r="C20" s="58"/>
      <c r="D20" s="56"/>
      <c r="E20" s="56"/>
      <c r="G20" s="128" t="s">
        <v>497</v>
      </c>
      <c r="H20" s="128" t="s">
        <v>1508</v>
      </c>
      <c r="I20" s="58"/>
      <c r="J20" s="58"/>
      <c r="K20" s="58"/>
      <c r="L20" s="61" t="str">
        <f>IF(I20="","",VLOOKUP(N20,DB!J:L,3,FALSE))</f>
        <v/>
      </c>
      <c r="M20" s="40" t="str">
        <f t="shared" si="0"/>
        <v/>
      </c>
      <c r="N20" s="70" t="str">
        <f t="shared" si="1"/>
        <v>Scope 3Hotel stay</v>
      </c>
      <c r="Y20" s="70" t="s">
        <v>287</v>
      </c>
      <c r="Z20" s="70">
        <v>8.0126184545605437</v>
      </c>
    </row>
    <row r="21" spans="1:26" s="49" customFormat="1" ht="21" customHeight="1">
      <c r="A21" s="58"/>
      <c r="B21" s="58"/>
      <c r="C21" s="58"/>
      <c r="D21" s="56"/>
      <c r="E21" s="56"/>
      <c r="G21" s="128" t="s">
        <v>497</v>
      </c>
      <c r="H21" s="128" t="s">
        <v>1508</v>
      </c>
      <c r="I21" s="58"/>
      <c r="J21" s="58"/>
      <c r="K21" s="58"/>
      <c r="L21" s="61" t="str">
        <f>IF(I21="","",VLOOKUP(N21,DB!J:L,3,FALSE))</f>
        <v/>
      </c>
      <c r="M21" s="40" t="str">
        <f t="shared" si="0"/>
        <v/>
      </c>
      <c r="N21" s="70" t="str">
        <f t="shared" si="1"/>
        <v>Scope 3Hotel stay</v>
      </c>
      <c r="Y21" s="70" t="s">
        <v>291</v>
      </c>
      <c r="Z21" s="70">
        <v>22.572026711400376</v>
      </c>
    </row>
    <row r="22" spans="1:26" s="49" customFormat="1" ht="21" customHeight="1">
      <c r="A22" s="58"/>
      <c r="B22" s="58"/>
      <c r="C22" s="58"/>
      <c r="D22" s="56"/>
      <c r="E22" s="56"/>
      <c r="G22" s="128" t="s">
        <v>497</v>
      </c>
      <c r="H22" s="128" t="s">
        <v>1508</v>
      </c>
      <c r="I22" s="58"/>
      <c r="J22" s="58"/>
      <c r="K22" s="58"/>
      <c r="L22" s="61" t="str">
        <f>IF(I22="","",VLOOKUP(N22,DB!J:L,3,FALSE))</f>
        <v/>
      </c>
      <c r="M22" s="40" t="str">
        <f t="shared" si="0"/>
        <v/>
      </c>
      <c r="N22" s="70" t="str">
        <f t="shared" si="1"/>
        <v>Scope 3Hotel stay</v>
      </c>
      <c r="Y22" s="70" t="s">
        <v>293</v>
      </c>
      <c r="Z22" s="70">
        <v>56.627685720005942</v>
      </c>
    </row>
    <row r="23" spans="1:26" s="49" customFormat="1" ht="21" customHeight="1">
      <c r="A23" s="58"/>
      <c r="B23" s="58"/>
      <c r="C23" s="58"/>
      <c r="D23" s="56"/>
      <c r="E23" s="56"/>
      <c r="G23" s="128" t="s">
        <v>497</v>
      </c>
      <c r="H23" s="128" t="s">
        <v>1508</v>
      </c>
      <c r="I23" s="58"/>
      <c r="J23" s="58"/>
      <c r="K23" s="58"/>
      <c r="L23" s="61" t="str">
        <f>IF(I23="","",VLOOKUP(N23,DB!J:L,3,FALSE))</f>
        <v/>
      </c>
      <c r="M23" s="40" t="str">
        <f t="shared" si="0"/>
        <v/>
      </c>
      <c r="N23" s="70" t="str">
        <f t="shared" si="1"/>
        <v>Scope 3Hotel stay</v>
      </c>
      <c r="Y23" s="70" t="s">
        <v>562</v>
      </c>
      <c r="Z23" s="70">
        <v>84.426438475335118</v>
      </c>
    </row>
    <row r="24" spans="1:26" s="49" customFormat="1" ht="21" customHeight="1">
      <c r="A24" s="58"/>
      <c r="B24" s="58"/>
      <c r="C24" s="58"/>
      <c r="D24" s="56"/>
      <c r="E24" s="56"/>
      <c r="G24" s="128" t="s">
        <v>497</v>
      </c>
      <c r="H24" s="128" t="s">
        <v>1508</v>
      </c>
      <c r="I24" s="58"/>
      <c r="J24" s="58"/>
      <c r="K24" s="58"/>
      <c r="L24" s="61" t="str">
        <f>IF(I24="","",VLOOKUP(N24,DB!J:L,3,FALSE))</f>
        <v/>
      </c>
      <c r="M24" s="40" t="str">
        <f t="shared" si="0"/>
        <v/>
      </c>
      <c r="N24" s="70" t="str">
        <f t="shared" si="1"/>
        <v>Scope 3Hotel stay</v>
      </c>
      <c r="Y24" s="70" t="s">
        <v>303</v>
      </c>
      <c r="Z24" s="70">
        <v>93.198799142636602</v>
      </c>
    </row>
    <row r="25" spans="1:26" s="49" customFormat="1" ht="21" customHeight="1">
      <c r="A25" s="58"/>
      <c r="B25" s="58"/>
      <c r="C25" s="58"/>
      <c r="D25" s="56"/>
      <c r="E25" s="56"/>
      <c r="G25" s="128" t="s">
        <v>497</v>
      </c>
      <c r="H25" s="128" t="s">
        <v>1508</v>
      </c>
      <c r="I25" s="58"/>
      <c r="J25" s="58"/>
      <c r="K25" s="58"/>
      <c r="L25" s="61" t="str">
        <f>IF(I25="","",VLOOKUP(N25,DB!J:L,3,FALSE))</f>
        <v/>
      </c>
      <c r="M25" s="40" t="str">
        <f t="shared" si="0"/>
        <v/>
      </c>
      <c r="N25" s="70" t="str">
        <f t="shared" si="1"/>
        <v>Scope 3Hotel stay</v>
      </c>
      <c r="Y25" s="70" t="s">
        <v>304</v>
      </c>
      <c r="Z25" s="70">
        <v>110.3676141753575</v>
      </c>
    </row>
    <row r="26" spans="1:26" s="49" customFormat="1" ht="21" customHeight="1">
      <c r="A26" s="58"/>
      <c r="B26" s="58"/>
      <c r="C26" s="58"/>
      <c r="D26" s="56"/>
      <c r="E26" s="56"/>
      <c r="G26" s="128" t="s">
        <v>497</v>
      </c>
      <c r="H26" s="128" t="s">
        <v>1508</v>
      </c>
      <c r="I26" s="58"/>
      <c r="J26" s="58"/>
      <c r="K26" s="58"/>
      <c r="L26" s="61" t="str">
        <f>IF(I26="","",VLOOKUP(N26,DB!J:L,3,FALSE))</f>
        <v/>
      </c>
      <c r="M26" s="40" t="str">
        <f t="shared" si="0"/>
        <v/>
      </c>
      <c r="N26" s="70" t="str">
        <f t="shared" si="1"/>
        <v>Scope 3Hotel stay</v>
      </c>
      <c r="Y26" s="70" t="s">
        <v>307</v>
      </c>
      <c r="Z26" s="70">
        <v>31.775165187017322</v>
      </c>
    </row>
    <row r="27" spans="1:26" s="49" customFormat="1" ht="21" customHeight="1">
      <c r="A27" s="58"/>
      <c r="B27" s="58"/>
      <c r="C27" s="58"/>
      <c r="D27" s="56"/>
      <c r="E27" s="56"/>
      <c r="G27" s="128" t="s">
        <v>497</v>
      </c>
      <c r="H27" s="128" t="s">
        <v>1508</v>
      </c>
      <c r="I27" s="58"/>
      <c r="J27" s="58"/>
      <c r="K27" s="58"/>
      <c r="L27" s="61" t="str">
        <f>IF(I27="","",VLOOKUP(N27,DB!J:L,3,FALSE))</f>
        <v/>
      </c>
      <c r="M27" s="40" t="str">
        <f t="shared" si="0"/>
        <v/>
      </c>
      <c r="N27" s="70" t="str">
        <f t="shared" si="1"/>
        <v>Scope 3Hotel stay</v>
      </c>
      <c r="Y27" s="70" t="s">
        <v>308</v>
      </c>
      <c r="Z27" s="70">
        <v>72.598080586952847</v>
      </c>
    </row>
    <row r="28" spans="1:26" s="49" customFormat="1" ht="21" customHeight="1">
      <c r="A28" s="58"/>
      <c r="B28" s="58"/>
      <c r="C28" s="58"/>
      <c r="D28" s="56"/>
      <c r="E28" s="56"/>
      <c r="G28" s="128" t="s">
        <v>497</v>
      </c>
      <c r="H28" s="128" t="s">
        <v>1508</v>
      </c>
      <c r="I28" s="58"/>
      <c r="J28" s="58"/>
      <c r="K28" s="58"/>
      <c r="L28" s="61" t="str">
        <f>IF(I28="","",VLOOKUP(N28,DB!J:L,3,FALSE))</f>
        <v/>
      </c>
      <c r="M28" s="40" t="str">
        <f t="shared" si="0"/>
        <v/>
      </c>
      <c r="N28" s="70" t="str">
        <f t="shared" si="1"/>
        <v>Scope 3Hotel stay</v>
      </c>
      <c r="Y28" s="70" t="s">
        <v>309</v>
      </c>
      <c r="Z28" s="70">
        <v>26.199251568086986</v>
      </c>
    </row>
    <row r="29" spans="1:26" s="49" customFormat="1" ht="21" customHeight="1">
      <c r="A29" s="58"/>
      <c r="B29" s="58"/>
      <c r="C29" s="58"/>
      <c r="D29" s="56"/>
      <c r="E29" s="56"/>
      <c r="G29" s="128" t="s">
        <v>497</v>
      </c>
      <c r="H29" s="128" t="s">
        <v>1508</v>
      </c>
      <c r="I29" s="58"/>
      <c r="J29" s="58"/>
      <c r="K29" s="58"/>
      <c r="L29" s="61" t="str">
        <f>IF(I29="","",VLOOKUP(N29,DB!J:L,3,FALSE))</f>
        <v/>
      </c>
      <c r="M29" s="40" t="str">
        <f t="shared" si="0"/>
        <v/>
      </c>
      <c r="N29" s="70" t="str">
        <f t="shared" si="1"/>
        <v>Scope 3Hotel stay</v>
      </c>
      <c r="Y29" s="70" t="s">
        <v>311</v>
      </c>
      <c r="Z29" s="70">
        <v>81.861440127167015</v>
      </c>
    </row>
    <row r="30" spans="1:26" s="49" customFormat="1" ht="21" customHeight="1">
      <c r="A30" s="58"/>
      <c r="B30" s="58"/>
      <c r="C30" s="58"/>
      <c r="D30" s="56"/>
      <c r="E30" s="56"/>
      <c r="G30" s="128" t="s">
        <v>497</v>
      </c>
      <c r="H30" s="128" t="s">
        <v>1508</v>
      </c>
      <c r="I30" s="58"/>
      <c r="J30" s="58"/>
      <c r="K30" s="58"/>
      <c r="L30" s="61" t="str">
        <f>IF(I30="","",VLOOKUP(N30,DB!J:L,3,FALSE))</f>
        <v/>
      </c>
      <c r="M30" s="40" t="str">
        <f t="shared" si="0"/>
        <v/>
      </c>
      <c r="N30" s="70" t="str">
        <f t="shared" si="1"/>
        <v>Scope 3Hotel stay</v>
      </c>
      <c r="Y30" s="70" t="s">
        <v>312</v>
      </c>
      <c r="Z30" s="70">
        <v>80.477135131264305</v>
      </c>
    </row>
    <row r="31" spans="1:26" s="49" customFormat="1" ht="21" customHeight="1">
      <c r="A31" s="58"/>
      <c r="B31" s="58"/>
      <c r="C31" s="58"/>
      <c r="D31" s="56"/>
      <c r="E31" s="56"/>
      <c r="G31" s="128" t="s">
        <v>497</v>
      </c>
      <c r="H31" s="128" t="s">
        <v>1508</v>
      </c>
      <c r="I31" s="58"/>
      <c r="J31" s="58"/>
      <c r="K31" s="58"/>
      <c r="L31" s="61" t="str">
        <f>IF(I31="","",VLOOKUP(N31,DB!J:L,3,FALSE))</f>
        <v/>
      </c>
      <c r="M31" s="40" t="str">
        <f t="shared" si="0"/>
        <v/>
      </c>
      <c r="N31" s="70" t="str">
        <f t="shared" si="1"/>
        <v>Scope 3Hotel stay</v>
      </c>
      <c r="Y31" s="70" t="s">
        <v>563</v>
      </c>
      <c r="Z31" s="70">
        <v>85.190472831819932</v>
      </c>
    </row>
    <row r="32" spans="1:26" s="49" customFormat="1" ht="21" customHeight="1">
      <c r="A32" s="58"/>
      <c r="B32" s="58"/>
      <c r="C32" s="58"/>
      <c r="D32" s="56"/>
      <c r="E32" s="56"/>
      <c r="G32" s="128" t="s">
        <v>497</v>
      </c>
      <c r="H32" s="128" t="s">
        <v>1508</v>
      </c>
      <c r="I32" s="58"/>
      <c r="J32" s="58"/>
      <c r="K32" s="58"/>
      <c r="L32" s="61" t="str">
        <f>IF(I32="","",VLOOKUP(N32,DB!J:L,3,FALSE))</f>
        <v/>
      </c>
      <c r="M32" s="40" t="str">
        <f t="shared" si="0"/>
        <v/>
      </c>
      <c r="N32" s="70" t="str">
        <f t="shared" si="1"/>
        <v>Scope 3Hotel stay</v>
      </c>
      <c r="Y32" s="70" t="s">
        <v>564</v>
      </c>
      <c r="Z32" s="70">
        <v>109.01410445195043</v>
      </c>
    </row>
    <row r="33" spans="1:26" s="49" customFormat="1" ht="21" customHeight="1">
      <c r="A33" s="58"/>
      <c r="B33" s="58"/>
      <c r="C33" s="58"/>
      <c r="D33" s="56"/>
      <c r="E33" s="56"/>
      <c r="G33" s="128" t="s">
        <v>497</v>
      </c>
      <c r="H33" s="128" t="s">
        <v>1508</v>
      </c>
      <c r="I33" s="58"/>
      <c r="J33" s="58"/>
      <c r="K33" s="58"/>
      <c r="L33" s="61" t="str">
        <f>IF(I33="","",VLOOKUP(N33,DB!J:L,3,FALSE))</f>
        <v/>
      </c>
      <c r="M33" s="40" t="str">
        <f t="shared" si="0"/>
        <v/>
      </c>
      <c r="N33" s="70" t="str">
        <f t="shared" si="1"/>
        <v>Scope 3Hotel stay</v>
      </c>
      <c r="Y33" s="70" t="s">
        <v>332</v>
      </c>
      <c r="Z33" s="70">
        <v>95.935130175481405</v>
      </c>
    </row>
    <row r="34" spans="1:26" s="49" customFormat="1" ht="21" customHeight="1">
      <c r="A34" s="58"/>
      <c r="B34" s="58"/>
      <c r="C34" s="58"/>
      <c r="D34" s="56"/>
      <c r="E34" s="56"/>
      <c r="G34" s="128" t="s">
        <v>497</v>
      </c>
      <c r="H34" s="128" t="s">
        <v>1508</v>
      </c>
      <c r="I34" s="58"/>
      <c r="J34" s="58"/>
      <c r="K34" s="58"/>
      <c r="L34" s="61" t="str">
        <f>IF(I34="","",VLOOKUP(N34,DB!J:L,3,FALSE))</f>
        <v/>
      </c>
      <c r="M34" s="40" t="str">
        <f t="shared" si="0"/>
        <v/>
      </c>
      <c r="N34" s="70" t="str">
        <f t="shared" si="1"/>
        <v>Scope 3Hotel stay</v>
      </c>
      <c r="Y34" s="70" t="s">
        <v>333</v>
      </c>
      <c r="Z34" s="70">
        <v>218.68109608622194</v>
      </c>
    </row>
    <row r="35" spans="1:26" s="49" customFormat="1" ht="21" customHeight="1">
      <c r="A35" s="60"/>
      <c r="B35" s="60"/>
      <c r="C35" s="58"/>
      <c r="D35" s="56"/>
      <c r="E35" s="56"/>
      <c r="G35" s="128" t="s">
        <v>497</v>
      </c>
      <c r="H35" s="128" t="s">
        <v>1508</v>
      </c>
      <c r="I35" s="60"/>
      <c r="J35" s="60"/>
      <c r="K35" s="60"/>
      <c r="L35" s="61" t="str">
        <f>IF(I35="","",VLOOKUP(N35,DB!J:L,3,FALSE))</f>
        <v/>
      </c>
      <c r="M35" s="40" t="str">
        <f t="shared" si="0"/>
        <v/>
      </c>
      <c r="N35" s="70" t="str">
        <f t="shared" si="1"/>
        <v>Scope 3Hotel stay</v>
      </c>
      <c r="Y35" s="70" t="s">
        <v>339</v>
      </c>
      <c r="Z35" s="70">
        <v>30.51757563917813</v>
      </c>
    </row>
    <row r="36" spans="1:26" s="49" customFormat="1" ht="21" customHeight="1">
      <c r="A36" s="60"/>
      <c r="B36" s="60"/>
      <c r="C36" s="58"/>
      <c r="D36" s="56"/>
      <c r="E36" s="56"/>
      <c r="G36" s="128" t="s">
        <v>497</v>
      </c>
      <c r="H36" s="128" t="s">
        <v>1508</v>
      </c>
      <c r="I36" s="60"/>
      <c r="J36" s="60"/>
      <c r="K36" s="60"/>
      <c r="L36" s="61" t="str">
        <f>IF(I36="","",VLOOKUP(N36,DB!J:L,3,FALSE))</f>
        <v/>
      </c>
      <c r="M36" s="40" t="str">
        <f t="shared" si="0"/>
        <v/>
      </c>
      <c r="N36" s="70" t="str">
        <f t="shared" si="1"/>
        <v>Scope 3Hotel stay</v>
      </c>
      <c r="Y36" s="70" t="s">
        <v>351</v>
      </c>
      <c r="Z36" s="70">
        <v>23.778370136881961</v>
      </c>
    </row>
    <row r="37" spans="1:26" s="49" customFormat="1" ht="21" customHeight="1">
      <c r="A37" s="60"/>
      <c r="B37" s="60"/>
      <c r="C37" s="58"/>
      <c r="D37" s="56"/>
      <c r="E37" s="56"/>
      <c r="G37" s="128" t="s">
        <v>497</v>
      </c>
      <c r="H37" s="128" t="s">
        <v>1508</v>
      </c>
      <c r="I37" s="60"/>
      <c r="J37" s="60"/>
      <c r="K37" s="60"/>
      <c r="L37" s="61" t="str">
        <f>IF(I37="","",VLOOKUP(N37,DB!J:L,3,FALSE))</f>
        <v/>
      </c>
      <c r="M37" s="40" t="str">
        <f t="shared" si="0"/>
        <v/>
      </c>
      <c r="N37" s="70" t="str">
        <f t="shared" si="1"/>
        <v>Scope 3Hotel stay</v>
      </c>
      <c r="Y37" s="70" t="s">
        <v>352</v>
      </c>
      <c r="Z37" s="70">
        <v>11.567172168839967</v>
      </c>
    </row>
    <row r="38" spans="1:26" s="49" customFormat="1" ht="21" customHeight="1">
      <c r="A38" s="60"/>
      <c r="B38" s="60"/>
      <c r="C38" s="58"/>
      <c r="D38" s="56"/>
      <c r="E38" s="56"/>
      <c r="G38" s="128" t="s">
        <v>497</v>
      </c>
      <c r="H38" s="128" t="s">
        <v>1508</v>
      </c>
      <c r="I38" s="60"/>
      <c r="J38" s="60"/>
      <c r="K38" s="60"/>
      <c r="L38" s="61" t="str">
        <f>IF(I38="","",VLOOKUP(N38,DB!J:L,3,FALSE))</f>
        <v/>
      </c>
      <c r="M38" s="40" t="str">
        <f t="shared" si="0"/>
        <v/>
      </c>
      <c r="N38" s="70" t="str">
        <f t="shared" si="1"/>
        <v>Scope 3Hotel stay</v>
      </c>
      <c r="Y38" s="70" t="s">
        <v>362</v>
      </c>
      <c r="Z38" s="70">
        <v>31.723971121521245</v>
      </c>
    </row>
    <row r="39" spans="1:26" s="49" customFormat="1" ht="21" customHeight="1">
      <c r="A39" s="60"/>
      <c r="B39" s="60"/>
      <c r="C39" s="58"/>
      <c r="D39" s="56"/>
      <c r="E39" s="56"/>
      <c r="G39" s="128" t="s">
        <v>497</v>
      </c>
      <c r="H39" s="128" t="s">
        <v>1508</v>
      </c>
      <c r="I39" s="60"/>
      <c r="J39" s="60"/>
      <c r="K39" s="60"/>
      <c r="L39" s="61" t="str">
        <f>IF(I39="","",VLOOKUP(N39,DB!J:L,3,FALSE))</f>
        <v/>
      </c>
      <c r="M39" s="40" t="str">
        <f t="shared" si="0"/>
        <v/>
      </c>
      <c r="N39" s="70" t="str">
        <f t="shared" si="1"/>
        <v>Scope 3Hotel stay</v>
      </c>
      <c r="Y39" s="70" t="s">
        <v>365</v>
      </c>
      <c r="Z39" s="70">
        <v>28.653892337825912</v>
      </c>
    </row>
    <row r="40" spans="1:26" s="49" customFormat="1" ht="21" customHeight="1">
      <c r="A40" s="60"/>
      <c r="B40" s="60"/>
      <c r="C40" s="58"/>
      <c r="D40" s="56"/>
      <c r="E40" s="56"/>
      <c r="G40" s="128" t="s">
        <v>497</v>
      </c>
      <c r="H40" s="128" t="s">
        <v>1508</v>
      </c>
      <c r="I40" s="60"/>
      <c r="J40" s="60"/>
      <c r="K40" s="60"/>
      <c r="L40" s="61" t="str">
        <f>IF(I40="","",VLOOKUP(N40,DB!J:L,3,FALSE))</f>
        <v/>
      </c>
      <c r="M40" s="40" t="str">
        <f t="shared" si="0"/>
        <v/>
      </c>
      <c r="N40" s="70" t="str">
        <f t="shared" si="1"/>
        <v>Scope 3Hotel stay</v>
      </c>
      <c r="Y40" s="70" t="s">
        <v>366</v>
      </c>
      <c r="Z40" s="70">
        <v>66.539423095834906</v>
      </c>
    </row>
    <row r="41" spans="1:26" s="49" customFormat="1" ht="21" customHeight="1">
      <c r="A41" s="60"/>
      <c r="B41" s="60"/>
      <c r="C41" s="58"/>
      <c r="D41" s="56"/>
      <c r="E41" s="56"/>
      <c r="G41" s="128" t="s">
        <v>497</v>
      </c>
      <c r="H41" s="128" t="s">
        <v>1508</v>
      </c>
      <c r="I41" s="60"/>
      <c r="J41" s="60"/>
      <c r="K41" s="60"/>
      <c r="L41" s="61" t="str">
        <f>IF(I41="","",VLOOKUP(N41,DB!J:L,3,FALSE))</f>
        <v/>
      </c>
      <c r="M41" s="40" t="str">
        <f t="shared" si="0"/>
        <v/>
      </c>
      <c r="N41" s="70" t="str">
        <f t="shared" si="1"/>
        <v>Scope 3Hotel stay</v>
      </c>
      <c r="Y41" s="70" t="s">
        <v>367</v>
      </c>
      <c r="Z41" s="70">
        <v>39.11920791608344</v>
      </c>
    </row>
    <row r="42" spans="1:26" s="49" customFormat="1" ht="21" customHeight="1">
      <c r="A42" s="60"/>
      <c r="B42" s="60"/>
      <c r="C42" s="58"/>
      <c r="D42" s="56"/>
      <c r="E42" s="56"/>
      <c r="G42" s="128" t="s">
        <v>497</v>
      </c>
      <c r="H42" s="128" t="s">
        <v>1508</v>
      </c>
      <c r="I42" s="60"/>
      <c r="J42" s="60"/>
      <c r="K42" s="60"/>
      <c r="L42" s="61" t="str">
        <f>IF(I42="","",VLOOKUP(N42,DB!J:L,3,FALSE))</f>
        <v/>
      </c>
      <c r="M42" s="40" t="str">
        <f t="shared" si="0"/>
        <v/>
      </c>
      <c r="N42" s="70" t="str">
        <f t="shared" si="1"/>
        <v>Scope 3Hotel stay</v>
      </c>
      <c r="Y42" s="70" t="s">
        <v>368</v>
      </c>
      <c r="Z42" s="70">
        <v>36.473384752625947</v>
      </c>
    </row>
    <row r="43" spans="1:26" s="49" customFormat="1" ht="21" customHeight="1">
      <c r="A43" s="60"/>
      <c r="B43" s="60"/>
      <c r="C43" s="58"/>
      <c r="D43" s="56"/>
      <c r="E43" s="56"/>
      <c r="G43" s="128" t="s">
        <v>497</v>
      </c>
      <c r="H43" s="128" t="s">
        <v>1508</v>
      </c>
      <c r="I43" s="60"/>
      <c r="J43" s="60"/>
      <c r="K43" s="60"/>
      <c r="L43" s="61" t="str">
        <f>IF(I43="","",VLOOKUP(N43,DB!J:L,3,FALSE))</f>
        <v/>
      </c>
      <c r="M43" s="40" t="str">
        <f t="shared" si="0"/>
        <v/>
      </c>
      <c r="N43" s="70" t="str">
        <f t="shared" si="1"/>
        <v>Scope 3Hotel stay</v>
      </c>
      <c r="Y43" s="70" t="s">
        <v>369</v>
      </c>
      <c r="Z43" s="70">
        <v>165.17598310801637</v>
      </c>
    </row>
    <row r="44" spans="1:26" s="49" customFormat="1" ht="21" customHeight="1">
      <c r="A44" s="60"/>
      <c r="B44" s="60"/>
      <c r="C44" s="58"/>
      <c r="D44" s="56"/>
      <c r="E44" s="56"/>
      <c r="G44" s="128" t="s">
        <v>497</v>
      </c>
      <c r="H44" s="128" t="s">
        <v>1508</v>
      </c>
      <c r="I44" s="60"/>
      <c r="J44" s="60"/>
      <c r="K44" s="60"/>
      <c r="L44" s="61" t="str">
        <f>IF(I44="","",VLOOKUP(N44,DB!J:L,3,FALSE))</f>
        <v/>
      </c>
      <c r="M44" s="40" t="str">
        <f t="shared" si="0"/>
        <v/>
      </c>
      <c r="N44" s="70" t="str">
        <f t="shared" si="1"/>
        <v>Scope 3Hotel stay</v>
      </c>
      <c r="Y44" s="70" t="s">
        <v>370</v>
      </c>
      <c r="Z44" s="70">
        <v>34.161833982091636</v>
      </c>
    </row>
    <row r="45" spans="1:26" s="49" customFormat="1" ht="21" customHeight="1">
      <c r="A45" s="60"/>
      <c r="B45" s="60"/>
      <c r="C45" s="58"/>
      <c r="D45" s="56"/>
      <c r="E45" s="56"/>
      <c r="G45" s="128" t="s">
        <v>497</v>
      </c>
      <c r="H45" s="128" t="s">
        <v>1508</v>
      </c>
      <c r="I45" s="60"/>
      <c r="J45" s="60"/>
      <c r="K45" s="60"/>
      <c r="L45" s="61" t="str">
        <f>IF(I45="","",VLOOKUP(N45,DB!J:L,3,FALSE))</f>
        <v/>
      </c>
      <c r="M45" s="40" t="str">
        <f t="shared" si="0"/>
        <v/>
      </c>
      <c r="N45" s="70" t="str">
        <f t="shared" si="1"/>
        <v>Scope 3Hotel stay</v>
      </c>
      <c r="Y45" s="70" t="s">
        <v>371</v>
      </c>
      <c r="Z45" s="70">
        <v>37.980628163173535</v>
      </c>
    </row>
    <row r="46" spans="1:26" s="49" customFormat="1" ht="21" customHeight="1">
      <c r="A46" s="60"/>
      <c r="B46" s="60"/>
      <c r="C46" s="58"/>
      <c r="D46" s="56"/>
      <c r="E46" s="56"/>
      <c r="G46" s="128" t="s">
        <v>497</v>
      </c>
      <c r="H46" s="128" t="s">
        <v>1508</v>
      </c>
      <c r="I46" s="60"/>
      <c r="J46" s="60"/>
      <c r="K46" s="60"/>
      <c r="L46" s="61" t="str">
        <f>IF(I46="","",VLOOKUP(N46,DB!J:L,3,FALSE))</f>
        <v/>
      </c>
      <c r="M46" s="40" t="str">
        <f t="shared" si="0"/>
        <v/>
      </c>
      <c r="N46" s="70" t="str">
        <f t="shared" si="1"/>
        <v>Scope 3Hotel stay</v>
      </c>
      <c r="Y46" s="70" t="s">
        <v>379</v>
      </c>
      <c r="Z46" s="70">
        <v>156.64337011620293</v>
      </c>
    </row>
    <row r="47" spans="1:26" s="49" customFormat="1" ht="21" customHeight="1">
      <c r="A47" s="58"/>
      <c r="B47" s="58"/>
      <c r="C47" s="58"/>
      <c r="D47" s="56"/>
      <c r="E47" s="56"/>
      <c r="G47" s="128" t="s">
        <v>497</v>
      </c>
      <c r="H47" s="128" t="s">
        <v>1508</v>
      </c>
      <c r="I47" s="58"/>
      <c r="J47" s="58"/>
      <c r="K47" s="58"/>
      <c r="L47" s="61" t="str">
        <f>IF(I47="","",VLOOKUP(N47,DB!J:L,3,FALSE))</f>
        <v/>
      </c>
      <c r="M47" s="40" t="str">
        <f t="shared" si="0"/>
        <v/>
      </c>
      <c r="N47" s="70" t="str">
        <f t="shared" si="1"/>
        <v>Scope 3Hotel stay</v>
      </c>
      <c r="Y47" s="70" t="s">
        <v>384</v>
      </c>
      <c r="Z47" s="70">
        <v>51.331988006268759</v>
      </c>
    </row>
    <row r="48" spans="1:26" s="49" customFormat="1" ht="21" customHeight="1">
      <c r="A48" s="58"/>
      <c r="B48" s="58"/>
      <c r="C48" s="58"/>
      <c r="D48" s="56"/>
      <c r="E48" s="56"/>
      <c r="G48" s="128" t="s">
        <v>497</v>
      </c>
      <c r="H48" s="128" t="s">
        <v>1508</v>
      </c>
      <c r="I48" s="58"/>
      <c r="J48" s="58"/>
      <c r="K48" s="58"/>
      <c r="L48" s="61" t="str">
        <f>IF(I48="","",VLOOKUP(N48,DB!J:L,3,FALSE))</f>
        <v/>
      </c>
      <c r="M48" s="40" t="str">
        <f t="shared" si="0"/>
        <v/>
      </c>
      <c r="N48" s="70" t="str">
        <f t="shared" si="1"/>
        <v>Scope 3Hotel stay</v>
      </c>
      <c r="Y48" s="70" t="s">
        <v>565</v>
      </c>
      <c r="Z48" s="70">
        <v>21.340126307499247</v>
      </c>
    </row>
    <row r="49" spans="1:26" s="49" customFormat="1" ht="21" customHeight="1">
      <c r="A49" s="58"/>
      <c r="B49" s="58"/>
      <c r="C49" s="58"/>
      <c r="D49" s="56"/>
      <c r="E49" s="56"/>
      <c r="G49" s="128" t="s">
        <v>497</v>
      </c>
      <c r="H49" s="128" t="s">
        <v>1508</v>
      </c>
      <c r="I49" s="58"/>
      <c r="J49" s="58"/>
      <c r="K49" s="58"/>
      <c r="L49" s="61" t="str">
        <f>IF(I49="","",VLOOKUP(N49,DB!J:L,3,FALSE))</f>
        <v/>
      </c>
      <c r="M49" s="40" t="str">
        <f t="shared" si="0"/>
        <v/>
      </c>
      <c r="N49" s="70" t="str">
        <f t="shared" si="1"/>
        <v>Scope 3Hotel stay</v>
      </c>
      <c r="Y49" s="70" t="s">
        <v>389</v>
      </c>
      <c r="Z49" s="70">
        <v>82.36216616113515</v>
      </c>
    </row>
    <row r="50" spans="1:26" s="49" customFormat="1" ht="21" customHeight="1">
      <c r="A50" s="58"/>
      <c r="B50" s="58"/>
      <c r="C50" s="58"/>
      <c r="D50" s="56"/>
      <c r="E50" s="56"/>
      <c r="G50" s="128" t="s">
        <v>497</v>
      </c>
      <c r="H50" s="128" t="s">
        <v>1508</v>
      </c>
      <c r="I50" s="58"/>
      <c r="J50" s="58"/>
      <c r="K50" s="58"/>
      <c r="L50" s="61" t="str">
        <f>IF(I50="","",VLOOKUP(N50,DB!J:L,3,FALSE))</f>
        <v/>
      </c>
      <c r="M50" s="40" t="str">
        <f t="shared" si="0"/>
        <v/>
      </c>
      <c r="N50" s="70" t="str">
        <f t="shared" si="1"/>
        <v>Scope 3Hotel stay</v>
      </c>
      <c r="Y50" s="70" t="s">
        <v>391</v>
      </c>
      <c r="Z50" s="70">
        <v>20.073118751678589</v>
      </c>
    </row>
    <row r="51" spans="1:26" s="49" customFormat="1" ht="21" customHeight="1">
      <c r="A51" s="58"/>
      <c r="B51" s="58"/>
      <c r="C51" s="58"/>
      <c r="D51" s="56"/>
      <c r="E51" s="56"/>
      <c r="G51" s="128" t="s">
        <v>497</v>
      </c>
      <c r="H51" s="128" t="s">
        <v>1508</v>
      </c>
      <c r="I51" s="58"/>
      <c r="J51" s="58"/>
      <c r="K51" s="58"/>
      <c r="L51" s="61" t="str">
        <f>IF(I51="","",VLOOKUP(N51,DB!J:L,3,FALSE))</f>
        <v/>
      </c>
      <c r="M51" s="40" t="str">
        <f t="shared" si="0"/>
        <v/>
      </c>
      <c r="N51" s="70" t="str">
        <f t="shared" si="1"/>
        <v>Scope 3Hotel stay</v>
      </c>
      <c r="Y51" s="70" t="s">
        <v>397</v>
      </c>
      <c r="Z51" s="70">
        <v>10.745317978366998</v>
      </c>
    </row>
    <row r="52" spans="1:26" s="49" customFormat="1" ht="21" customHeight="1">
      <c r="A52" s="58"/>
      <c r="B52" s="58"/>
      <c r="C52" s="58"/>
      <c r="D52" s="56"/>
      <c r="E52" s="56"/>
      <c r="G52" s="128" t="s">
        <v>497</v>
      </c>
      <c r="H52" s="128" t="s">
        <v>1508</v>
      </c>
      <c r="I52" s="58"/>
      <c r="J52" s="58"/>
      <c r="K52" s="58"/>
      <c r="L52" s="61" t="str">
        <f>IF(I52="","",VLOOKUP(N52,DB!J:L,3,FALSE))</f>
        <v/>
      </c>
      <c r="M52" s="40" t="str">
        <f t="shared" si="0"/>
        <v/>
      </c>
      <c r="N52" s="70" t="str">
        <f t="shared" si="1"/>
        <v>Scope 3Hotel stay</v>
      </c>
      <c r="Y52" s="70" t="s">
        <v>566</v>
      </c>
      <c r="Z52" s="70">
        <v>117.81990810145552</v>
      </c>
    </row>
    <row r="53" spans="1:26" s="49" customFormat="1" ht="21" customHeight="1">
      <c r="A53" s="58"/>
      <c r="B53" s="58"/>
      <c r="C53" s="58"/>
      <c r="D53" s="56"/>
      <c r="E53" s="56"/>
      <c r="G53" s="128" t="s">
        <v>497</v>
      </c>
      <c r="H53" s="128" t="s">
        <v>1508</v>
      </c>
      <c r="I53" s="58"/>
      <c r="J53" s="58"/>
      <c r="K53" s="58"/>
      <c r="L53" s="61" t="str">
        <f>IF(I53="","",VLOOKUP(N53,DB!J:L,3,FALSE))</f>
        <v/>
      </c>
      <c r="M53" s="40" t="str">
        <f t="shared" si="0"/>
        <v/>
      </c>
      <c r="N53" s="70" t="str">
        <f t="shared" si="1"/>
        <v>Scope 3Hotel stay</v>
      </c>
      <c r="Y53" s="70" t="s">
        <v>401</v>
      </c>
      <c r="Z53" s="70">
        <v>59.047166072401389</v>
      </c>
    </row>
    <row r="54" spans="1:26" s="49" customFormat="1" ht="21" customHeight="1">
      <c r="A54" s="58"/>
      <c r="B54" s="58"/>
      <c r="C54" s="58"/>
      <c r="D54" s="56"/>
      <c r="E54" s="56"/>
      <c r="G54" s="128" t="s">
        <v>497</v>
      </c>
      <c r="H54" s="128" t="s">
        <v>1508</v>
      </c>
      <c r="I54" s="58"/>
      <c r="J54" s="58"/>
      <c r="K54" s="58"/>
      <c r="L54" s="61" t="str">
        <f>IF(I54="","",VLOOKUP(N54,DB!J:L,3,FALSE))</f>
        <v/>
      </c>
      <c r="M54" s="40" t="str">
        <f t="shared" si="0"/>
        <v/>
      </c>
      <c r="N54" s="70" t="str">
        <f t="shared" si="1"/>
        <v>Scope 3Hotel stay</v>
      </c>
      <c r="Y54" s="70" t="s">
        <v>407</v>
      </c>
      <c r="Z54" s="70">
        <v>41.770225004115687</v>
      </c>
    </row>
    <row r="55" spans="1:26" s="49" customFormat="1" ht="21" customHeight="1">
      <c r="A55" s="60"/>
      <c r="B55" s="60"/>
      <c r="C55" s="58"/>
      <c r="D55" s="56"/>
      <c r="E55" s="56"/>
      <c r="G55" s="128" t="s">
        <v>497</v>
      </c>
      <c r="H55" s="128" t="s">
        <v>1508</v>
      </c>
      <c r="I55" s="60"/>
      <c r="J55" s="60"/>
      <c r="K55" s="60"/>
      <c r="L55" s="61" t="str">
        <f>IF(I55="","",VLOOKUP(N55,DB!J:L,3,FALSE))</f>
        <v/>
      </c>
      <c r="M55" s="40" t="str">
        <f t="shared" si="0"/>
        <v/>
      </c>
      <c r="N55" s="70" t="str">
        <f t="shared" si="1"/>
        <v>Scope 3Hotel stay</v>
      </c>
      <c r="Y55" s="70" t="s">
        <v>412</v>
      </c>
      <c r="Z55" s="70">
        <v>145.46219520593925</v>
      </c>
    </row>
    <row r="56" spans="1:26" s="49" customFormat="1" ht="21" customHeight="1">
      <c r="A56" s="60"/>
      <c r="B56" s="60"/>
      <c r="C56" s="58"/>
      <c r="D56" s="56"/>
      <c r="E56" s="56"/>
      <c r="G56" s="128" t="s">
        <v>497</v>
      </c>
      <c r="H56" s="128" t="s">
        <v>1508</v>
      </c>
      <c r="I56" s="60"/>
      <c r="J56" s="60"/>
      <c r="K56" s="60"/>
      <c r="L56" s="61" t="str">
        <f>IF(I56="","",VLOOKUP(N56,DB!J:L,3,FALSE))</f>
        <v/>
      </c>
      <c r="M56" s="40" t="str">
        <f t="shared" si="0"/>
        <v/>
      </c>
      <c r="N56" s="70" t="str">
        <f t="shared" si="1"/>
        <v>Scope 3Hotel stay</v>
      </c>
      <c r="Y56" s="70" t="s">
        <v>567</v>
      </c>
      <c r="Z56" s="70">
        <v>18.411913834381792</v>
      </c>
    </row>
    <row r="57" spans="1:26" s="49" customFormat="1" ht="21" customHeight="1">
      <c r="A57" s="60"/>
      <c r="B57" s="60"/>
      <c r="C57" s="58"/>
      <c r="D57" s="56"/>
      <c r="E57" s="56"/>
      <c r="G57" s="128" t="s">
        <v>497</v>
      </c>
      <c r="H57" s="128" t="s">
        <v>1508</v>
      </c>
      <c r="I57" s="60"/>
      <c r="J57" s="60"/>
      <c r="K57" s="60"/>
      <c r="L57" s="61" t="str">
        <f>IF(I57="","",VLOOKUP(N57,DB!J:L,3,FALSE))</f>
        <v/>
      </c>
      <c r="M57" s="40" t="str">
        <f t="shared" si="0"/>
        <v/>
      </c>
      <c r="N57" s="70" t="str">
        <f t="shared" si="1"/>
        <v>Scope 3Hotel stay</v>
      </c>
      <c r="Y57" s="70" t="s">
        <v>568</v>
      </c>
      <c r="Z57" s="70">
        <v>23.037691394877818</v>
      </c>
    </row>
    <row r="58" spans="1:26" s="49" customFormat="1" ht="21" customHeight="1">
      <c r="A58" s="60"/>
      <c r="B58" s="60"/>
      <c r="C58" s="58"/>
      <c r="D58" s="56"/>
      <c r="E58" s="56"/>
      <c r="G58" s="128" t="s">
        <v>497</v>
      </c>
      <c r="H58" s="128" t="s">
        <v>1508</v>
      </c>
      <c r="I58" s="60"/>
      <c r="J58" s="60"/>
      <c r="K58" s="60"/>
      <c r="L58" s="61" t="str">
        <f>IF(I58="","",VLOOKUP(N58,DB!J:L,3,FALSE))</f>
        <v/>
      </c>
      <c r="M58" s="40" t="str">
        <f t="shared" si="0"/>
        <v/>
      </c>
      <c r="N58" s="70" t="str">
        <f t="shared" si="1"/>
        <v>Scope 3Hotel stay</v>
      </c>
      <c r="Y58" s="70" t="s">
        <v>569</v>
      </c>
      <c r="Z58" s="70">
        <v>60.124075050203743</v>
      </c>
    </row>
    <row r="59" spans="1:26" s="49" customFormat="1" ht="21" customHeight="1">
      <c r="A59" s="60"/>
      <c r="B59" s="60"/>
      <c r="C59" s="58"/>
      <c r="D59" s="56"/>
      <c r="E59" s="56"/>
      <c r="G59" s="128" t="s">
        <v>497</v>
      </c>
      <c r="H59" s="128" t="s">
        <v>1508</v>
      </c>
      <c r="I59" s="60"/>
      <c r="J59" s="60"/>
      <c r="K59" s="60"/>
      <c r="L59" s="61" t="str">
        <f>IF(I59="","",VLOOKUP(N59,DB!J:L,3,FALSE))</f>
        <v/>
      </c>
      <c r="M59" s="40" t="str">
        <f t="shared" si="0"/>
        <v/>
      </c>
      <c r="N59" s="70" t="str">
        <f t="shared" si="1"/>
        <v>Scope 3Hotel stay</v>
      </c>
      <c r="Y59" s="70" t="s">
        <v>455</v>
      </c>
      <c r="Z59" s="70">
        <v>57.813850633597731</v>
      </c>
    </row>
    <row r="60" spans="1:26" s="49" customFormat="1" ht="21" customHeight="1">
      <c r="A60" s="60"/>
      <c r="B60" s="60"/>
      <c r="C60" s="58"/>
      <c r="D60" s="56"/>
      <c r="E60" s="56"/>
      <c r="G60" s="128" t="s">
        <v>497</v>
      </c>
      <c r="H60" s="128" t="s">
        <v>1508</v>
      </c>
      <c r="I60" s="60"/>
      <c r="J60" s="60"/>
      <c r="K60" s="60"/>
      <c r="L60" s="61" t="str">
        <f>IF(I60="","",VLOOKUP(N60,DB!J:L,3,FALSE))</f>
        <v/>
      </c>
      <c r="M60" s="40" t="str">
        <f t="shared" si="0"/>
        <v/>
      </c>
      <c r="N60" s="70" t="str">
        <f t="shared" si="1"/>
        <v>Scope 3Hotel stay</v>
      </c>
    </row>
    <row r="61" spans="1:26" s="49" customFormat="1" ht="21" customHeight="1">
      <c r="A61" s="60"/>
      <c r="B61" s="60"/>
      <c r="C61" s="58"/>
      <c r="D61" s="56"/>
      <c r="E61" s="56"/>
      <c r="G61" s="128" t="s">
        <v>497</v>
      </c>
      <c r="H61" s="128" t="s">
        <v>1508</v>
      </c>
      <c r="I61" s="60"/>
      <c r="J61" s="60"/>
      <c r="K61" s="60"/>
      <c r="L61" s="61" t="str">
        <f>IF(I61="","",VLOOKUP(N61,DB!J:L,3,FALSE))</f>
        <v/>
      </c>
      <c r="M61" s="40" t="str">
        <f t="shared" si="0"/>
        <v/>
      </c>
      <c r="N61" s="70" t="str">
        <f t="shared" si="1"/>
        <v>Scope 3Hotel stay</v>
      </c>
      <c r="Y61" s="70"/>
      <c r="Z61" s="70"/>
    </row>
    <row r="62" spans="1:26" s="49" customFormat="1" ht="21" customHeight="1">
      <c r="A62" s="60"/>
      <c r="B62" s="60"/>
      <c r="C62" s="58"/>
      <c r="D62" s="56"/>
      <c r="E62" s="56"/>
      <c r="G62" s="128" t="s">
        <v>497</v>
      </c>
      <c r="H62" s="128" t="s">
        <v>1508</v>
      </c>
      <c r="I62" s="60"/>
      <c r="J62" s="60"/>
      <c r="K62" s="60"/>
      <c r="L62" s="61" t="str">
        <f>IF(I62="","",VLOOKUP(N62,DB!J:L,3,FALSE))</f>
        <v/>
      </c>
      <c r="M62" s="40" t="str">
        <f t="shared" si="0"/>
        <v/>
      </c>
      <c r="N62" s="70" t="str">
        <f t="shared" si="1"/>
        <v>Scope 3Hotel stay</v>
      </c>
      <c r="Y62" s="70"/>
      <c r="Z62" s="70"/>
    </row>
    <row r="63" spans="1:26" s="49" customFormat="1" ht="21" customHeight="1">
      <c r="A63" s="60"/>
      <c r="B63" s="60"/>
      <c r="C63" s="58"/>
      <c r="D63" s="56"/>
      <c r="E63" s="56"/>
      <c r="G63" s="128" t="s">
        <v>497</v>
      </c>
      <c r="H63" s="128" t="s">
        <v>1508</v>
      </c>
      <c r="I63" s="60"/>
      <c r="J63" s="60"/>
      <c r="K63" s="60"/>
      <c r="L63" s="61" t="str">
        <f>IF(I63="","",VLOOKUP(N63,DB!J:L,3,FALSE))</f>
        <v/>
      </c>
      <c r="M63" s="40" t="str">
        <f t="shared" si="0"/>
        <v/>
      </c>
      <c r="N63" s="70" t="str">
        <f t="shared" si="1"/>
        <v>Scope 3Hotel stay</v>
      </c>
      <c r="Y63" s="70"/>
      <c r="Z63" s="70"/>
    </row>
    <row r="64" spans="1:26" s="49" customFormat="1" ht="21" customHeight="1">
      <c r="A64" s="60"/>
      <c r="B64" s="60"/>
      <c r="C64" s="58"/>
      <c r="D64" s="56"/>
      <c r="E64" s="56"/>
      <c r="G64" s="128" t="s">
        <v>497</v>
      </c>
      <c r="H64" s="128" t="s">
        <v>1508</v>
      </c>
      <c r="I64" s="60"/>
      <c r="J64" s="60"/>
      <c r="K64" s="60"/>
      <c r="L64" s="61" t="str">
        <f>IF(I64="","",VLOOKUP(N64,DB!J:L,3,FALSE))</f>
        <v/>
      </c>
      <c r="M64" s="40" t="str">
        <f t="shared" si="0"/>
        <v/>
      </c>
      <c r="N64" s="70" t="str">
        <f t="shared" si="1"/>
        <v>Scope 3Hotel stay</v>
      </c>
      <c r="Y64" s="70"/>
      <c r="Z64" s="70"/>
    </row>
    <row r="65" spans="1:26" s="49" customFormat="1" ht="21" customHeight="1">
      <c r="A65" s="60"/>
      <c r="B65" s="60"/>
      <c r="C65" s="58"/>
      <c r="D65" s="56"/>
      <c r="E65" s="56"/>
      <c r="G65" s="128" t="s">
        <v>497</v>
      </c>
      <c r="H65" s="128" t="s">
        <v>1508</v>
      </c>
      <c r="I65" s="60"/>
      <c r="J65" s="60"/>
      <c r="K65" s="60"/>
      <c r="L65" s="61" t="str">
        <f>IF(I65="","",VLOOKUP(N65,DB!J:L,3,FALSE))</f>
        <v/>
      </c>
      <c r="M65" s="40" t="str">
        <f t="shared" si="0"/>
        <v/>
      </c>
      <c r="N65" s="70" t="str">
        <f t="shared" si="1"/>
        <v>Scope 3Hotel stay</v>
      </c>
      <c r="Y65" s="70"/>
      <c r="Z65" s="70"/>
    </row>
    <row r="66" spans="1:26" s="49" customFormat="1" ht="21" customHeight="1">
      <c r="A66" s="60"/>
      <c r="B66" s="60"/>
      <c r="C66" s="58"/>
      <c r="D66" s="56"/>
      <c r="E66" s="56"/>
      <c r="G66" s="128" t="s">
        <v>497</v>
      </c>
      <c r="H66" s="128" t="s">
        <v>1508</v>
      </c>
      <c r="I66" s="60"/>
      <c r="J66" s="60"/>
      <c r="K66" s="60"/>
      <c r="L66" s="61" t="str">
        <f>IF(I66="","",VLOOKUP(N66,DB!J:L,3,FALSE))</f>
        <v/>
      </c>
      <c r="M66" s="40" t="str">
        <f t="shared" si="0"/>
        <v/>
      </c>
      <c r="N66" s="70" t="str">
        <f t="shared" si="1"/>
        <v>Scope 3Hotel stay</v>
      </c>
      <c r="Y66" s="70"/>
      <c r="Z66" s="70"/>
    </row>
    <row r="67" spans="1:26" s="49" customFormat="1" ht="21" customHeight="1">
      <c r="A67" s="58"/>
      <c r="B67" s="58"/>
      <c r="C67" s="58"/>
      <c r="D67" s="56"/>
      <c r="E67" s="56"/>
      <c r="G67" s="128" t="s">
        <v>497</v>
      </c>
      <c r="H67" s="128" t="s">
        <v>1508</v>
      </c>
      <c r="I67" s="58"/>
      <c r="J67" s="58"/>
      <c r="K67" s="58"/>
      <c r="L67" s="61" t="str">
        <f>IF(I67="","",VLOOKUP(N67,DB!J:L,3,FALSE))</f>
        <v/>
      </c>
      <c r="M67" s="40" t="str">
        <f t="shared" si="0"/>
        <v/>
      </c>
      <c r="N67" s="70" t="str">
        <f t="shared" si="1"/>
        <v>Scope 3Hotel stay</v>
      </c>
      <c r="Y67" s="70"/>
      <c r="Z67" s="70"/>
    </row>
    <row r="68" spans="1:26" s="49" customFormat="1" ht="21" customHeight="1">
      <c r="A68" s="58"/>
      <c r="B68" s="58"/>
      <c r="C68" s="58"/>
      <c r="D68" s="56"/>
      <c r="E68" s="56"/>
      <c r="G68" s="128" t="s">
        <v>497</v>
      </c>
      <c r="H68" s="128" t="s">
        <v>1508</v>
      </c>
      <c r="I68" s="58"/>
      <c r="J68" s="58"/>
      <c r="K68" s="58"/>
      <c r="L68" s="61" t="str">
        <f>IF(I68="","",VLOOKUP(N68,DB!J:L,3,FALSE))</f>
        <v/>
      </c>
      <c r="M68" s="40" t="str">
        <f t="shared" si="0"/>
        <v/>
      </c>
      <c r="N68" s="70" t="str">
        <f t="shared" si="1"/>
        <v>Scope 3Hotel stay</v>
      </c>
      <c r="Y68" s="70"/>
      <c r="Z68" s="70"/>
    </row>
    <row r="69" spans="1:26" s="49" customFormat="1" ht="21" customHeight="1">
      <c r="A69" s="58"/>
      <c r="B69" s="58"/>
      <c r="C69" s="58"/>
      <c r="D69" s="56"/>
      <c r="E69" s="56"/>
      <c r="G69" s="128" t="s">
        <v>497</v>
      </c>
      <c r="H69" s="128" t="s">
        <v>1508</v>
      </c>
      <c r="I69" s="58"/>
      <c r="J69" s="58"/>
      <c r="K69" s="58"/>
      <c r="L69" s="61" t="str">
        <f>IF(I69="","",VLOOKUP(N69,DB!J:L,3,FALSE))</f>
        <v/>
      </c>
      <c r="M69" s="40" t="str">
        <f t="shared" si="0"/>
        <v/>
      </c>
      <c r="N69" s="70" t="str">
        <f t="shared" si="1"/>
        <v>Scope 3Hotel stay</v>
      </c>
      <c r="Y69" s="70"/>
      <c r="Z69" s="70"/>
    </row>
    <row r="70" spans="1:26" s="49" customFormat="1" ht="21" customHeight="1">
      <c r="A70" s="60"/>
      <c r="B70" s="60"/>
      <c r="C70" s="58"/>
      <c r="D70" s="56"/>
      <c r="E70" s="56"/>
      <c r="G70" s="128" t="s">
        <v>497</v>
      </c>
      <c r="H70" s="128" t="s">
        <v>1508</v>
      </c>
      <c r="I70" s="60"/>
      <c r="J70" s="60"/>
      <c r="K70" s="60"/>
      <c r="L70" s="61" t="str">
        <f>IF(I70="","",VLOOKUP(N70,DB!J:L,3,FALSE))</f>
        <v/>
      </c>
      <c r="M70" s="40" t="str">
        <f t="shared" si="0"/>
        <v/>
      </c>
      <c r="N70" s="70" t="str">
        <f t="shared" si="1"/>
        <v>Scope 3Hotel stay</v>
      </c>
      <c r="Y70" s="70"/>
      <c r="Z70" s="70"/>
    </row>
    <row r="71" spans="1:26" s="49" customFormat="1" ht="21" customHeight="1">
      <c r="A71" s="60"/>
      <c r="B71" s="60"/>
      <c r="C71" s="58"/>
      <c r="D71" s="56"/>
      <c r="E71" s="56"/>
      <c r="G71" s="128" t="s">
        <v>497</v>
      </c>
      <c r="H71" s="128" t="s">
        <v>1508</v>
      </c>
      <c r="I71" s="60"/>
      <c r="J71" s="60"/>
      <c r="K71" s="60"/>
      <c r="L71" s="61" t="str">
        <f>IF(I71="","",VLOOKUP(N71,DB!J:L,3,FALSE))</f>
        <v/>
      </c>
      <c r="M71" s="40" t="str">
        <f t="shared" ref="M71:M100" si="2">IF(I71="","",L71*K71*J71)</f>
        <v/>
      </c>
      <c r="N71" s="70" t="str">
        <f t="shared" ref="N71:N134" si="3">CONCATENATE(G71,H71,I71)</f>
        <v>Scope 3Hotel stay</v>
      </c>
      <c r="Y71" s="70"/>
      <c r="Z71" s="70"/>
    </row>
    <row r="72" spans="1:26" s="49" customFormat="1" ht="21" customHeight="1">
      <c r="A72" s="60"/>
      <c r="B72" s="60"/>
      <c r="C72" s="58"/>
      <c r="D72" s="56"/>
      <c r="E72" s="56"/>
      <c r="G72" s="128" t="s">
        <v>497</v>
      </c>
      <c r="H72" s="128" t="s">
        <v>1508</v>
      </c>
      <c r="I72" s="60"/>
      <c r="J72" s="60"/>
      <c r="K72" s="60"/>
      <c r="L72" s="61" t="str">
        <f>IF(I72="","",VLOOKUP(N72,DB!J:L,3,FALSE))</f>
        <v/>
      </c>
      <c r="M72" s="40" t="str">
        <f t="shared" si="2"/>
        <v/>
      </c>
      <c r="N72" s="70" t="str">
        <f t="shared" si="3"/>
        <v>Scope 3Hotel stay</v>
      </c>
      <c r="Y72" s="70"/>
      <c r="Z72" s="70"/>
    </row>
    <row r="73" spans="1:26" s="49" customFormat="1" ht="21" customHeight="1">
      <c r="A73" s="60"/>
      <c r="B73" s="60"/>
      <c r="C73" s="58"/>
      <c r="D73" s="56"/>
      <c r="E73" s="56"/>
      <c r="G73" s="128" t="s">
        <v>497</v>
      </c>
      <c r="H73" s="128" t="s">
        <v>1508</v>
      </c>
      <c r="I73" s="60"/>
      <c r="J73" s="60"/>
      <c r="K73" s="60"/>
      <c r="L73" s="61" t="str">
        <f>IF(I73="","",VLOOKUP(N73,DB!J:L,3,FALSE))</f>
        <v/>
      </c>
      <c r="M73" s="40" t="str">
        <f t="shared" si="2"/>
        <v/>
      </c>
      <c r="N73" s="70" t="str">
        <f t="shared" si="3"/>
        <v>Scope 3Hotel stay</v>
      </c>
      <c r="Y73" s="70"/>
      <c r="Z73" s="70"/>
    </row>
    <row r="74" spans="1:26" s="49" customFormat="1" ht="21" customHeight="1">
      <c r="A74" s="60"/>
      <c r="B74" s="60"/>
      <c r="C74" s="58"/>
      <c r="D74" s="56"/>
      <c r="E74" s="56"/>
      <c r="G74" s="128" t="s">
        <v>497</v>
      </c>
      <c r="H74" s="128" t="s">
        <v>1508</v>
      </c>
      <c r="I74" s="60"/>
      <c r="J74" s="60"/>
      <c r="K74" s="60"/>
      <c r="L74" s="61" t="str">
        <f>IF(I74="","",VLOOKUP(N74,DB!J:L,3,FALSE))</f>
        <v/>
      </c>
      <c r="M74" s="40" t="str">
        <f t="shared" si="2"/>
        <v/>
      </c>
      <c r="N74" s="70" t="str">
        <f t="shared" si="3"/>
        <v>Scope 3Hotel stay</v>
      </c>
      <c r="Y74" s="70"/>
      <c r="Z74" s="70"/>
    </row>
    <row r="75" spans="1:26" s="49" customFormat="1" ht="21" customHeight="1">
      <c r="A75" s="60"/>
      <c r="B75" s="60"/>
      <c r="C75" s="58"/>
      <c r="D75" s="56"/>
      <c r="E75" s="56"/>
      <c r="G75" s="128" t="s">
        <v>497</v>
      </c>
      <c r="H75" s="128" t="s">
        <v>1508</v>
      </c>
      <c r="I75" s="60"/>
      <c r="J75" s="60"/>
      <c r="K75" s="60"/>
      <c r="L75" s="61" t="str">
        <f>IF(I75="","",VLOOKUP(N75,DB!J:L,3,FALSE))</f>
        <v/>
      </c>
      <c r="M75" s="40" t="str">
        <f t="shared" si="2"/>
        <v/>
      </c>
      <c r="N75" s="70" t="str">
        <f t="shared" si="3"/>
        <v>Scope 3Hotel stay</v>
      </c>
      <c r="Y75" s="70"/>
      <c r="Z75" s="70"/>
    </row>
    <row r="76" spans="1:26" s="49" customFormat="1" ht="21" customHeight="1">
      <c r="A76" s="60"/>
      <c r="B76" s="60"/>
      <c r="C76" s="58"/>
      <c r="D76" s="56"/>
      <c r="E76" s="56"/>
      <c r="G76" s="128" t="s">
        <v>497</v>
      </c>
      <c r="H76" s="128" t="s">
        <v>1508</v>
      </c>
      <c r="I76" s="60"/>
      <c r="J76" s="60"/>
      <c r="K76" s="60"/>
      <c r="L76" s="61" t="str">
        <f>IF(I76="","",VLOOKUP(N76,DB!J:L,3,FALSE))</f>
        <v/>
      </c>
      <c r="M76" s="40" t="str">
        <f t="shared" si="2"/>
        <v/>
      </c>
      <c r="N76" s="70" t="str">
        <f t="shared" si="3"/>
        <v>Scope 3Hotel stay</v>
      </c>
      <c r="Y76" s="70"/>
      <c r="Z76" s="70"/>
    </row>
    <row r="77" spans="1:26" s="49" customFormat="1" ht="21" customHeight="1">
      <c r="A77" s="60"/>
      <c r="B77" s="60"/>
      <c r="C77" s="58"/>
      <c r="D77" s="56"/>
      <c r="E77" s="56"/>
      <c r="G77" s="128" t="s">
        <v>497</v>
      </c>
      <c r="H77" s="128" t="s">
        <v>1508</v>
      </c>
      <c r="I77" s="60"/>
      <c r="J77" s="60"/>
      <c r="K77" s="60"/>
      <c r="L77" s="61" t="str">
        <f>IF(I77="","",VLOOKUP(N77,DB!J:L,3,FALSE))</f>
        <v/>
      </c>
      <c r="M77" s="40" t="str">
        <f t="shared" si="2"/>
        <v/>
      </c>
      <c r="N77" s="70" t="str">
        <f t="shared" si="3"/>
        <v>Scope 3Hotel stay</v>
      </c>
      <c r="Y77" s="70"/>
      <c r="Z77" s="70"/>
    </row>
    <row r="78" spans="1:26" s="49" customFormat="1" ht="21" customHeight="1">
      <c r="A78" s="60"/>
      <c r="B78" s="60"/>
      <c r="C78" s="58"/>
      <c r="D78" s="56"/>
      <c r="E78" s="56"/>
      <c r="G78" s="128" t="s">
        <v>497</v>
      </c>
      <c r="H78" s="128" t="s">
        <v>1508</v>
      </c>
      <c r="I78" s="60"/>
      <c r="J78" s="60"/>
      <c r="K78" s="60"/>
      <c r="L78" s="61" t="str">
        <f>IF(I78="","",VLOOKUP(N78,DB!J:L,3,FALSE))</f>
        <v/>
      </c>
      <c r="M78" s="40" t="str">
        <f t="shared" si="2"/>
        <v/>
      </c>
      <c r="N78" s="70" t="str">
        <f t="shared" si="3"/>
        <v>Scope 3Hotel stay</v>
      </c>
      <c r="Y78" s="70"/>
      <c r="Z78" s="70"/>
    </row>
    <row r="79" spans="1:26" s="49" customFormat="1" ht="21" customHeight="1">
      <c r="A79" s="60"/>
      <c r="B79" s="60"/>
      <c r="C79" s="58"/>
      <c r="D79" s="56"/>
      <c r="E79" s="56"/>
      <c r="G79" s="128" t="s">
        <v>497</v>
      </c>
      <c r="H79" s="128" t="s">
        <v>1508</v>
      </c>
      <c r="I79" s="60"/>
      <c r="J79" s="60"/>
      <c r="K79" s="60"/>
      <c r="L79" s="61" t="str">
        <f>IF(I79="","",VLOOKUP(N79,DB!J:L,3,FALSE))</f>
        <v/>
      </c>
      <c r="M79" s="40" t="str">
        <f t="shared" si="2"/>
        <v/>
      </c>
      <c r="N79" s="70" t="str">
        <f t="shared" si="3"/>
        <v>Scope 3Hotel stay</v>
      </c>
      <c r="Y79" s="70"/>
      <c r="Z79" s="70"/>
    </row>
    <row r="80" spans="1:26" s="49" customFormat="1" ht="21" customHeight="1">
      <c r="A80" s="60"/>
      <c r="B80" s="60"/>
      <c r="C80" s="58"/>
      <c r="D80" s="56"/>
      <c r="E80" s="56"/>
      <c r="G80" s="128" t="s">
        <v>497</v>
      </c>
      <c r="H80" s="128" t="s">
        <v>1508</v>
      </c>
      <c r="I80" s="60"/>
      <c r="J80" s="60"/>
      <c r="K80" s="60"/>
      <c r="L80" s="61" t="str">
        <f>IF(I80="","",VLOOKUP(N80,DB!J:L,3,FALSE))</f>
        <v/>
      </c>
      <c r="M80" s="40" t="str">
        <f t="shared" si="2"/>
        <v/>
      </c>
      <c r="N80" s="70" t="str">
        <f t="shared" si="3"/>
        <v>Scope 3Hotel stay</v>
      </c>
      <c r="Y80" s="70"/>
      <c r="Z80" s="70"/>
    </row>
    <row r="81" spans="1:26" s="49" customFormat="1" ht="21" customHeight="1">
      <c r="A81" s="60"/>
      <c r="B81" s="60"/>
      <c r="C81" s="58"/>
      <c r="D81" s="56"/>
      <c r="E81" s="56"/>
      <c r="G81" s="128" t="s">
        <v>497</v>
      </c>
      <c r="H81" s="128" t="s">
        <v>1508</v>
      </c>
      <c r="I81" s="60"/>
      <c r="J81" s="60"/>
      <c r="K81" s="60"/>
      <c r="L81" s="61" t="str">
        <f>IF(I81="","",VLOOKUP(N81,DB!J:L,3,FALSE))</f>
        <v/>
      </c>
      <c r="M81" s="40" t="str">
        <f t="shared" si="2"/>
        <v/>
      </c>
      <c r="N81" s="70" t="str">
        <f t="shared" si="3"/>
        <v>Scope 3Hotel stay</v>
      </c>
      <c r="Y81" s="70"/>
      <c r="Z81" s="70"/>
    </row>
    <row r="82" spans="1:26" s="49" customFormat="1" ht="21" customHeight="1">
      <c r="A82" s="60"/>
      <c r="B82" s="60"/>
      <c r="C82" s="58"/>
      <c r="D82" s="56"/>
      <c r="E82" s="56"/>
      <c r="G82" s="128" t="s">
        <v>497</v>
      </c>
      <c r="H82" s="128" t="s">
        <v>1508</v>
      </c>
      <c r="I82" s="60"/>
      <c r="J82" s="60"/>
      <c r="K82" s="60"/>
      <c r="L82" s="61" t="str">
        <f>IF(I82="","",VLOOKUP(N82,DB!J:L,3,FALSE))</f>
        <v/>
      </c>
      <c r="M82" s="40" t="str">
        <f t="shared" si="2"/>
        <v/>
      </c>
      <c r="N82" s="70" t="str">
        <f t="shared" si="3"/>
        <v>Scope 3Hotel stay</v>
      </c>
      <c r="Y82" s="70"/>
      <c r="Z82" s="70"/>
    </row>
    <row r="83" spans="1:26" s="49" customFormat="1" ht="21" customHeight="1">
      <c r="A83" s="60"/>
      <c r="B83" s="60"/>
      <c r="C83" s="58"/>
      <c r="D83" s="56"/>
      <c r="E83" s="56"/>
      <c r="G83" s="128" t="s">
        <v>497</v>
      </c>
      <c r="H83" s="128" t="s">
        <v>1508</v>
      </c>
      <c r="I83" s="60"/>
      <c r="J83" s="60"/>
      <c r="K83" s="60"/>
      <c r="L83" s="61" t="str">
        <f>IF(I83="","",VLOOKUP(N83,DB!J:L,3,FALSE))</f>
        <v/>
      </c>
      <c r="M83" s="40" t="str">
        <f t="shared" si="2"/>
        <v/>
      </c>
      <c r="N83" s="70" t="str">
        <f t="shared" si="3"/>
        <v>Scope 3Hotel stay</v>
      </c>
      <c r="Y83" s="70"/>
      <c r="Z83" s="70"/>
    </row>
    <row r="84" spans="1:26" s="49" customFormat="1" ht="21" customHeight="1">
      <c r="A84" s="60"/>
      <c r="B84" s="60"/>
      <c r="C84" s="58"/>
      <c r="D84" s="56"/>
      <c r="E84" s="56"/>
      <c r="G84" s="128" t="s">
        <v>497</v>
      </c>
      <c r="H84" s="128" t="s">
        <v>1508</v>
      </c>
      <c r="I84" s="60"/>
      <c r="J84" s="60"/>
      <c r="K84" s="60"/>
      <c r="L84" s="61" t="str">
        <f>IF(I84="","",VLOOKUP(N84,DB!J:L,3,FALSE))</f>
        <v/>
      </c>
      <c r="M84" s="40" t="str">
        <f t="shared" si="2"/>
        <v/>
      </c>
      <c r="N84" s="70" t="str">
        <f t="shared" si="3"/>
        <v>Scope 3Hotel stay</v>
      </c>
      <c r="Y84" s="70"/>
      <c r="Z84" s="70"/>
    </row>
    <row r="85" spans="1:26" s="49" customFormat="1" ht="21" customHeight="1">
      <c r="A85" s="60"/>
      <c r="B85" s="60"/>
      <c r="C85" s="58"/>
      <c r="D85" s="56"/>
      <c r="E85" s="56"/>
      <c r="G85" s="128" t="s">
        <v>497</v>
      </c>
      <c r="H85" s="128" t="s">
        <v>1508</v>
      </c>
      <c r="I85" s="60"/>
      <c r="J85" s="60"/>
      <c r="K85" s="60"/>
      <c r="L85" s="61" t="str">
        <f>IF(I85="","",VLOOKUP(N85,DB!J:L,3,FALSE))</f>
        <v/>
      </c>
      <c r="M85" s="40" t="str">
        <f t="shared" si="2"/>
        <v/>
      </c>
      <c r="N85" s="70" t="str">
        <f t="shared" si="3"/>
        <v>Scope 3Hotel stay</v>
      </c>
      <c r="Y85" s="70"/>
      <c r="Z85" s="70"/>
    </row>
    <row r="86" spans="1:26" s="49" customFormat="1" ht="21" customHeight="1">
      <c r="A86" s="58"/>
      <c r="B86" s="58"/>
      <c r="C86" s="58"/>
      <c r="D86" s="56"/>
      <c r="E86" s="56"/>
      <c r="G86" s="128" t="s">
        <v>497</v>
      </c>
      <c r="H86" s="128" t="s">
        <v>1508</v>
      </c>
      <c r="I86" s="58"/>
      <c r="J86" s="58"/>
      <c r="K86" s="58"/>
      <c r="L86" s="61" t="str">
        <f>IF(I86="","",VLOOKUP(N86,DB!J:L,3,FALSE))</f>
        <v/>
      </c>
      <c r="M86" s="40" t="str">
        <f t="shared" si="2"/>
        <v/>
      </c>
      <c r="N86" s="70" t="str">
        <f t="shared" si="3"/>
        <v>Scope 3Hotel stay</v>
      </c>
      <c r="Y86" s="70"/>
      <c r="Z86" s="70"/>
    </row>
    <row r="87" spans="1:26" s="49" customFormat="1" ht="21" customHeight="1">
      <c r="A87" s="58"/>
      <c r="B87" s="58"/>
      <c r="C87" s="58"/>
      <c r="D87" s="56"/>
      <c r="E87" s="56"/>
      <c r="G87" s="128" t="s">
        <v>497</v>
      </c>
      <c r="H87" s="128" t="s">
        <v>1508</v>
      </c>
      <c r="I87" s="58"/>
      <c r="J87" s="58"/>
      <c r="K87" s="58"/>
      <c r="L87" s="61" t="str">
        <f>IF(I87="","",VLOOKUP(N87,DB!J:L,3,FALSE))</f>
        <v/>
      </c>
      <c r="M87" s="40" t="str">
        <f t="shared" si="2"/>
        <v/>
      </c>
      <c r="N87" s="70" t="str">
        <f t="shared" si="3"/>
        <v>Scope 3Hotel stay</v>
      </c>
      <c r="Y87" s="70"/>
      <c r="Z87" s="70"/>
    </row>
    <row r="88" spans="1:26" s="49" customFormat="1" ht="21" customHeight="1">
      <c r="A88" s="58"/>
      <c r="B88" s="58"/>
      <c r="C88" s="58"/>
      <c r="D88" s="56"/>
      <c r="E88" s="56"/>
      <c r="G88" s="128" t="s">
        <v>497</v>
      </c>
      <c r="H88" s="128" t="s">
        <v>1508</v>
      </c>
      <c r="I88" s="58"/>
      <c r="J88" s="58"/>
      <c r="K88" s="58"/>
      <c r="L88" s="61" t="str">
        <f>IF(I88="","",VLOOKUP(N88,DB!J:L,3,FALSE))</f>
        <v/>
      </c>
      <c r="M88" s="40" t="str">
        <f t="shared" si="2"/>
        <v/>
      </c>
      <c r="N88" s="70" t="str">
        <f t="shared" si="3"/>
        <v>Scope 3Hotel stay</v>
      </c>
      <c r="Y88" s="70"/>
      <c r="Z88" s="70"/>
    </row>
    <row r="89" spans="1:26" s="49" customFormat="1" ht="21" customHeight="1">
      <c r="A89" s="60"/>
      <c r="B89" s="60"/>
      <c r="C89" s="58"/>
      <c r="D89" s="56"/>
      <c r="E89" s="56"/>
      <c r="G89" s="128" t="s">
        <v>497</v>
      </c>
      <c r="H89" s="128" t="s">
        <v>1508</v>
      </c>
      <c r="I89" s="60"/>
      <c r="J89" s="60"/>
      <c r="K89" s="60"/>
      <c r="L89" s="61" t="str">
        <f>IF(I89="","",VLOOKUP(N89,DB!J:L,3,FALSE))</f>
        <v/>
      </c>
      <c r="M89" s="40" t="str">
        <f t="shared" si="2"/>
        <v/>
      </c>
      <c r="N89" s="70" t="str">
        <f t="shared" si="3"/>
        <v>Scope 3Hotel stay</v>
      </c>
      <c r="Y89" s="70"/>
      <c r="Z89" s="70"/>
    </row>
    <row r="90" spans="1:26" s="49" customFormat="1" ht="21" customHeight="1">
      <c r="A90" s="60"/>
      <c r="B90" s="60"/>
      <c r="C90" s="58"/>
      <c r="D90" s="56"/>
      <c r="E90" s="56"/>
      <c r="G90" s="128" t="s">
        <v>497</v>
      </c>
      <c r="H90" s="128" t="s">
        <v>1508</v>
      </c>
      <c r="I90" s="60"/>
      <c r="J90" s="60"/>
      <c r="K90" s="60"/>
      <c r="L90" s="61" t="str">
        <f>IF(I90="","",VLOOKUP(N90,DB!J:L,3,FALSE))</f>
        <v/>
      </c>
      <c r="M90" s="40" t="str">
        <f t="shared" si="2"/>
        <v/>
      </c>
      <c r="N90" s="70" t="str">
        <f t="shared" si="3"/>
        <v>Scope 3Hotel stay</v>
      </c>
      <c r="Y90" s="70"/>
      <c r="Z90" s="70"/>
    </row>
    <row r="91" spans="1:26" s="49" customFormat="1" ht="21" customHeight="1">
      <c r="A91" s="60"/>
      <c r="B91" s="60"/>
      <c r="C91" s="58"/>
      <c r="D91" s="56"/>
      <c r="E91" s="56"/>
      <c r="G91" s="128" t="s">
        <v>497</v>
      </c>
      <c r="H91" s="128" t="s">
        <v>1508</v>
      </c>
      <c r="I91" s="60"/>
      <c r="J91" s="60"/>
      <c r="K91" s="60"/>
      <c r="L91" s="61" t="str">
        <f>IF(I91="","",VLOOKUP(N91,DB!J:L,3,FALSE))</f>
        <v/>
      </c>
      <c r="M91" s="40" t="str">
        <f t="shared" si="2"/>
        <v/>
      </c>
      <c r="N91" s="70" t="str">
        <f t="shared" si="3"/>
        <v>Scope 3Hotel stay</v>
      </c>
      <c r="Y91" s="70"/>
      <c r="Z91" s="70"/>
    </row>
    <row r="92" spans="1:26" s="49" customFormat="1" ht="21" customHeight="1">
      <c r="A92" s="60"/>
      <c r="B92" s="60"/>
      <c r="C92" s="58"/>
      <c r="D92" s="56"/>
      <c r="E92" s="56"/>
      <c r="G92" s="128" t="s">
        <v>497</v>
      </c>
      <c r="H92" s="128" t="s">
        <v>1508</v>
      </c>
      <c r="I92" s="60"/>
      <c r="J92" s="60"/>
      <c r="K92" s="60"/>
      <c r="L92" s="61" t="str">
        <f>IF(I92="","",VLOOKUP(N92,DB!J:L,3,FALSE))</f>
        <v/>
      </c>
      <c r="M92" s="40" t="str">
        <f t="shared" si="2"/>
        <v/>
      </c>
      <c r="N92" s="70" t="str">
        <f t="shared" si="3"/>
        <v>Scope 3Hotel stay</v>
      </c>
      <c r="Y92" s="70"/>
      <c r="Z92" s="70"/>
    </row>
    <row r="93" spans="1:26" s="49" customFormat="1" ht="21" customHeight="1">
      <c r="A93" s="60"/>
      <c r="B93" s="60"/>
      <c r="C93" s="58"/>
      <c r="D93" s="56"/>
      <c r="E93" s="56"/>
      <c r="G93" s="128" t="s">
        <v>497</v>
      </c>
      <c r="H93" s="128" t="s">
        <v>1508</v>
      </c>
      <c r="I93" s="60"/>
      <c r="J93" s="60"/>
      <c r="K93" s="60"/>
      <c r="L93" s="61" t="str">
        <f>IF(I93="","",VLOOKUP(N93,DB!J:L,3,FALSE))</f>
        <v/>
      </c>
      <c r="M93" s="40" t="str">
        <f t="shared" si="2"/>
        <v/>
      </c>
      <c r="N93" s="70" t="str">
        <f t="shared" si="3"/>
        <v>Scope 3Hotel stay</v>
      </c>
      <c r="Y93" s="70"/>
      <c r="Z93" s="70"/>
    </row>
    <row r="94" spans="1:26" s="49" customFormat="1" ht="21" customHeight="1">
      <c r="A94" s="60"/>
      <c r="B94" s="60"/>
      <c r="C94" s="58"/>
      <c r="D94" s="56"/>
      <c r="E94" s="56"/>
      <c r="G94" s="128" t="s">
        <v>497</v>
      </c>
      <c r="H94" s="128" t="s">
        <v>1508</v>
      </c>
      <c r="I94" s="60"/>
      <c r="J94" s="60"/>
      <c r="K94" s="60"/>
      <c r="L94" s="61" t="str">
        <f>IF(I94="","",VLOOKUP(N94,DB!J:L,3,FALSE))</f>
        <v/>
      </c>
      <c r="M94" s="40" t="str">
        <f t="shared" si="2"/>
        <v/>
      </c>
      <c r="N94" s="70" t="str">
        <f t="shared" si="3"/>
        <v>Scope 3Hotel stay</v>
      </c>
      <c r="Y94" s="70"/>
      <c r="Z94" s="70"/>
    </row>
    <row r="95" spans="1:26" s="49" customFormat="1" ht="21" customHeight="1">
      <c r="A95" s="60"/>
      <c r="B95" s="60"/>
      <c r="C95" s="58"/>
      <c r="D95" s="56"/>
      <c r="E95" s="56"/>
      <c r="G95" s="128" t="s">
        <v>497</v>
      </c>
      <c r="H95" s="128" t="s">
        <v>1508</v>
      </c>
      <c r="I95" s="60"/>
      <c r="J95" s="60"/>
      <c r="K95" s="60"/>
      <c r="L95" s="61" t="str">
        <f>IF(I95="","",VLOOKUP(N95,DB!J:L,3,FALSE))</f>
        <v/>
      </c>
      <c r="M95" s="40" t="str">
        <f t="shared" si="2"/>
        <v/>
      </c>
      <c r="N95" s="70" t="str">
        <f t="shared" si="3"/>
        <v>Scope 3Hotel stay</v>
      </c>
      <c r="Y95" s="70"/>
      <c r="Z95" s="70"/>
    </row>
    <row r="96" spans="1:26" s="49" customFormat="1" ht="21" customHeight="1">
      <c r="A96" s="60"/>
      <c r="B96" s="60"/>
      <c r="C96" s="58"/>
      <c r="D96" s="56"/>
      <c r="E96" s="56"/>
      <c r="G96" s="128" t="s">
        <v>497</v>
      </c>
      <c r="H96" s="128" t="s">
        <v>1508</v>
      </c>
      <c r="I96" s="60"/>
      <c r="J96" s="60"/>
      <c r="K96" s="60"/>
      <c r="L96" s="61" t="str">
        <f>IF(I96="","",VLOOKUP(N96,DB!J:L,3,FALSE))</f>
        <v/>
      </c>
      <c r="M96" s="40" t="str">
        <f t="shared" si="2"/>
        <v/>
      </c>
      <c r="N96" s="70" t="str">
        <f t="shared" si="3"/>
        <v>Scope 3Hotel stay</v>
      </c>
      <c r="Y96" s="70"/>
      <c r="Z96" s="70"/>
    </row>
    <row r="97" spans="1:26" s="49" customFormat="1" ht="21" customHeight="1">
      <c r="A97" s="60"/>
      <c r="B97" s="60"/>
      <c r="C97" s="58"/>
      <c r="D97" s="56"/>
      <c r="E97" s="56"/>
      <c r="G97" s="128" t="s">
        <v>497</v>
      </c>
      <c r="H97" s="128" t="s">
        <v>1508</v>
      </c>
      <c r="I97" s="60"/>
      <c r="J97" s="60"/>
      <c r="K97" s="60"/>
      <c r="L97" s="61" t="str">
        <f>IF(I97="","",VLOOKUP(N97,DB!J:L,3,FALSE))</f>
        <v/>
      </c>
      <c r="M97" s="40" t="str">
        <f t="shared" si="2"/>
        <v/>
      </c>
      <c r="N97" s="70" t="str">
        <f t="shared" si="3"/>
        <v>Scope 3Hotel stay</v>
      </c>
      <c r="Y97" s="70"/>
      <c r="Z97" s="70"/>
    </row>
    <row r="98" spans="1:26" s="49" customFormat="1" ht="21" customHeight="1">
      <c r="A98" s="60"/>
      <c r="B98" s="60"/>
      <c r="C98" s="58"/>
      <c r="D98" s="56"/>
      <c r="E98" s="56"/>
      <c r="G98" s="128" t="s">
        <v>497</v>
      </c>
      <c r="H98" s="128" t="s">
        <v>1508</v>
      </c>
      <c r="I98" s="60"/>
      <c r="J98" s="60"/>
      <c r="K98" s="60"/>
      <c r="L98" s="61" t="str">
        <f>IF(I98="","",VLOOKUP(N98,DB!J:L,3,FALSE))</f>
        <v/>
      </c>
      <c r="M98" s="40" t="str">
        <f t="shared" si="2"/>
        <v/>
      </c>
      <c r="N98" s="70" t="str">
        <f t="shared" si="3"/>
        <v>Scope 3Hotel stay</v>
      </c>
      <c r="Y98" s="70"/>
      <c r="Z98" s="70"/>
    </row>
    <row r="99" spans="1:26" s="49" customFormat="1" ht="21" customHeight="1">
      <c r="A99" s="60"/>
      <c r="B99" s="60"/>
      <c r="C99" s="58"/>
      <c r="D99" s="56"/>
      <c r="E99" s="56"/>
      <c r="G99" s="128" t="s">
        <v>497</v>
      </c>
      <c r="H99" s="128" t="s">
        <v>1508</v>
      </c>
      <c r="I99" s="60"/>
      <c r="J99" s="60"/>
      <c r="K99" s="60"/>
      <c r="L99" s="61" t="str">
        <f>IF(I99="","",VLOOKUP(N99,DB!J:L,3,FALSE))</f>
        <v/>
      </c>
      <c r="M99" s="40" t="str">
        <f t="shared" si="2"/>
        <v/>
      </c>
      <c r="N99" s="70" t="str">
        <f t="shared" si="3"/>
        <v>Scope 3Hotel stay</v>
      </c>
      <c r="Y99" s="70"/>
      <c r="Z99" s="70"/>
    </row>
    <row r="100" spans="1:26" s="49" customFormat="1" ht="21" customHeight="1">
      <c r="A100" s="60"/>
      <c r="B100" s="60"/>
      <c r="C100" s="58"/>
      <c r="D100" s="56"/>
      <c r="E100" s="56"/>
      <c r="G100" s="128" t="s">
        <v>497</v>
      </c>
      <c r="H100" s="128" t="s">
        <v>1508</v>
      </c>
      <c r="I100" s="60"/>
      <c r="J100" s="60"/>
      <c r="K100" s="60"/>
      <c r="L100" s="61" t="str">
        <f>IF(I100="","",VLOOKUP(N100,DB!J:L,3,FALSE))</f>
        <v/>
      </c>
      <c r="M100" s="40" t="str">
        <f t="shared" si="2"/>
        <v/>
      </c>
      <c r="N100" s="70" t="str">
        <f t="shared" si="3"/>
        <v>Scope 3Hotel stay</v>
      </c>
      <c r="Y100" s="70"/>
      <c r="Z100" s="70"/>
    </row>
    <row r="101" spans="1:26" s="49" customFormat="1" ht="21" customHeight="1">
      <c r="A101" s="60"/>
      <c r="B101" s="60"/>
      <c r="C101" s="58"/>
      <c r="D101" s="56"/>
      <c r="E101" s="56"/>
      <c r="G101" s="128" t="s">
        <v>497</v>
      </c>
      <c r="H101" s="128" t="s">
        <v>1508</v>
      </c>
      <c r="I101" s="60"/>
      <c r="J101" s="60"/>
      <c r="K101" s="60"/>
      <c r="L101" s="61" t="str">
        <f>IF(I101="","",VLOOKUP(N101,DB!J:L,3,FALSE))</f>
        <v/>
      </c>
      <c r="M101" s="40" t="str">
        <f t="shared" ref="M101:M164" si="4">IF(I101="","",L101*K101*J101)</f>
        <v/>
      </c>
      <c r="N101" s="70" t="str">
        <f t="shared" si="3"/>
        <v>Scope 3Hotel stay</v>
      </c>
      <c r="Y101" s="70"/>
      <c r="Z101" s="70"/>
    </row>
    <row r="102" spans="1:26" s="49" customFormat="1" ht="21" customHeight="1">
      <c r="A102" s="60"/>
      <c r="B102" s="60"/>
      <c r="C102" s="58"/>
      <c r="D102" s="56"/>
      <c r="E102" s="56"/>
      <c r="G102" s="128" t="s">
        <v>497</v>
      </c>
      <c r="H102" s="128" t="s">
        <v>1508</v>
      </c>
      <c r="I102" s="60"/>
      <c r="J102" s="60"/>
      <c r="K102" s="60"/>
      <c r="L102" s="61" t="str">
        <f>IF(I102="","",VLOOKUP(N102,DB!J:L,3,FALSE))</f>
        <v/>
      </c>
      <c r="M102" s="40" t="str">
        <f t="shared" si="4"/>
        <v/>
      </c>
      <c r="N102" s="70" t="str">
        <f t="shared" si="3"/>
        <v>Scope 3Hotel stay</v>
      </c>
      <c r="Y102" s="70"/>
      <c r="Z102" s="70"/>
    </row>
    <row r="103" spans="1:26" s="49" customFormat="1" ht="21" customHeight="1">
      <c r="A103" s="60"/>
      <c r="B103" s="60"/>
      <c r="C103" s="58"/>
      <c r="D103" s="56"/>
      <c r="E103" s="56"/>
      <c r="G103" s="128" t="s">
        <v>497</v>
      </c>
      <c r="H103" s="128" t="s">
        <v>1508</v>
      </c>
      <c r="I103" s="60"/>
      <c r="J103" s="60"/>
      <c r="K103" s="60"/>
      <c r="L103" s="61" t="str">
        <f>IF(I103="","",VLOOKUP(N103,DB!J:L,3,FALSE))</f>
        <v/>
      </c>
      <c r="M103" s="40" t="str">
        <f t="shared" si="4"/>
        <v/>
      </c>
      <c r="N103" s="70" t="str">
        <f t="shared" si="3"/>
        <v>Scope 3Hotel stay</v>
      </c>
      <c r="Y103" s="70"/>
      <c r="Z103" s="70"/>
    </row>
    <row r="104" spans="1:26" s="49" customFormat="1" ht="21" customHeight="1">
      <c r="A104" s="60"/>
      <c r="B104" s="60"/>
      <c r="C104" s="58"/>
      <c r="D104" s="56"/>
      <c r="E104" s="56"/>
      <c r="G104" s="128" t="s">
        <v>497</v>
      </c>
      <c r="H104" s="128" t="s">
        <v>1508</v>
      </c>
      <c r="I104" s="60"/>
      <c r="J104" s="60"/>
      <c r="K104" s="60"/>
      <c r="L104" s="61" t="str">
        <f>IF(I104="","",VLOOKUP(N104,DB!J:L,3,FALSE))</f>
        <v/>
      </c>
      <c r="M104" s="40" t="str">
        <f t="shared" si="4"/>
        <v/>
      </c>
      <c r="N104" s="70" t="str">
        <f t="shared" si="3"/>
        <v>Scope 3Hotel stay</v>
      </c>
      <c r="Y104" s="70"/>
      <c r="Z104" s="70"/>
    </row>
    <row r="105" spans="1:26" s="49" customFormat="1" ht="21" customHeight="1">
      <c r="A105" s="60"/>
      <c r="B105" s="60"/>
      <c r="C105" s="58"/>
      <c r="D105" s="56"/>
      <c r="E105" s="56"/>
      <c r="G105" s="128" t="s">
        <v>497</v>
      </c>
      <c r="H105" s="128" t="s">
        <v>1508</v>
      </c>
      <c r="I105" s="60"/>
      <c r="J105" s="60"/>
      <c r="K105" s="60"/>
      <c r="L105" s="61" t="str">
        <f>IF(I105="","",VLOOKUP(N105,DB!J:L,3,FALSE))</f>
        <v/>
      </c>
      <c r="M105" s="40" t="str">
        <f t="shared" si="4"/>
        <v/>
      </c>
      <c r="N105" s="70" t="str">
        <f t="shared" si="3"/>
        <v>Scope 3Hotel stay</v>
      </c>
      <c r="Y105" s="70"/>
      <c r="Z105" s="70"/>
    </row>
    <row r="106" spans="1:26" s="49" customFormat="1" ht="21" customHeight="1">
      <c r="A106" s="60"/>
      <c r="B106" s="60"/>
      <c r="C106" s="58"/>
      <c r="D106" s="56"/>
      <c r="E106" s="56"/>
      <c r="G106" s="128" t="s">
        <v>497</v>
      </c>
      <c r="H106" s="128" t="s">
        <v>1508</v>
      </c>
      <c r="I106" s="60"/>
      <c r="J106" s="60"/>
      <c r="K106" s="60"/>
      <c r="L106" s="61" t="str">
        <f>IF(I106="","",VLOOKUP(N106,DB!J:L,3,FALSE))</f>
        <v/>
      </c>
      <c r="M106" s="40" t="str">
        <f t="shared" si="4"/>
        <v/>
      </c>
      <c r="N106" s="70" t="str">
        <f t="shared" si="3"/>
        <v>Scope 3Hotel stay</v>
      </c>
      <c r="Y106" s="70"/>
      <c r="Z106" s="70"/>
    </row>
    <row r="107" spans="1:26" s="49" customFormat="1" ht="21" customHeight="1">
      <c r="A107" s="60"/>
      <c r="B107" s="60"/>
      <c r="C107" s="58"/>
      <c r="D107" s="56"/>
      <c r="E107" s="56"/>
      <c r="G107" s="128" t="s">
        <v>497</v>
      </c>
      <c r="H107" s="128" t="s">
        <v>1508</v>
      </c>
      <c r="I107" s="60"/>
      <c r="J107" s="60"/>
      <c r="K107" s="60"/>
      <c r="L107" s="61" t="str">
        <f>IF(I107="","",VLOOKUP(N107,DB!J:L,3,FALSE))</f>
        <v/>
      </c>
      <c r="M107" s="40" t="str">
        <f t="shared" si="4"/>
        <v/>
      </c>
      <c r="N107" s="70" t="str">
        <f t="shared" si="3"/>
        <v>Scope 3Hotel stay</v>
      </c>
      <c r="Y107" s="70"/>
      <c r="Z107" s="70"/>
    </row>
    <row r="108" spans="1:26" s="49" customFormat="1" ht="21" customHeight="1">
      <c r="A108" s="60"/>
      <c r="B108" s="60"/>
      <c r="C108" s="58"/>
      <c r="D108" s="56"/>
      <c r="E108" s="56"/>
      <c r="G108" s="128" t="s">
        <v>497</v>
      </c>
      <c r="H108" s="128" t="s">
        <v>1508</v>
      </c>
      <c r="I108" s="60"/>
      <c r="J108" s="60"/>
      <c r="K108" s="60"/>
      <c r="L108" s="61" t="str">
        <f>IF(I108="","",VLOOKUP(N108,DB!J:L,3,FALSE))</f>
        <v/>
      </c>
      <c r="M108" s="40" t="str">
        <f t="shared" si="4"/>
        <v/>
      </c>
      <c r="N108" s="70" t="str">
        <f t="shared" si="3"/>
        <v>Scope 3Hotel stay</v>
      </c>
      <c r="Y108" s="70"/>
      <c r="Z108" s="70"/>
    </row>
    <row r="109" spans="1:26" s="49" customFormat="1" ht="21" customHeight="1">
      <c r="A109" s="60"/>
      <c r="B109" s="60"/>
      <c r="C109" s="58"/>
      <c r="D109" s="56"/>
      <c r="E109" s="56"/>
      <c r="G109" s="128" t="s">
        <v>497</v>
      </c>
      <c r="H109" s="128" t="s">
        <v>1508</v>
      </c>
      <c r="I109" s="60"/>
      <c r="J109" s="60"/>
      <c r="K109" s="60"/>
      <c r="L109" s="61" t="str">
        <f>IF(I109="","",VLOOKUP(N109,DB!J:L,3,FALSE))</f>
        <v/>
      </c>
      <c r="M109" s="40" t="str">
        <f t="shared" si="4"/>
        <v/>
      </c>
      <c r="N109" s="70" t="str">
        <f t="shared" si="3"/>
        <v>Scope 3Hotel stay</v>
      </c>
      <c r="Y109" s="70"/>
      <c r="Z109" s="70"/>
    </row>
    <row r="110" spans="1:26" s="49" customFormat="1" ht="21" customHeight="1">
      <c r="A110" s="60"/>
      <c r="B110" s="60"/>
      <c r="C110" s="58"/>
      <c r="D110" s="56"/>
      <c r="E110" s="56"/>
      <c r="G110" s="128" t="s">
        <v>497</v>
      </c>
      <c r="H110" s="128" t="s">
        <v>1508</v>
      </c>
      <c r="I110" s="60"/>
      <c r="J110" s="60"/>
      <c r="K110" s="60"/>
      <c r="L110" s="61" t="str">
        <f>IF(I110="","",VLOOKUP(N110,DB!J:L,3,FALSE))</f>
        <v/>
      </c>
      <c r="M110" s="40" t="str">
        <f t="shared" si="4"/>
        <v/>
      </c>
      <c r="N110" s="70" t="str">
        <f t="shared" si="3"/>
        <v>Scope 3Hotel stay</v>
      </c>
      <c r="Y110" s="70"/>
      <c r="Z110" s="70"/>
    </row>
    <row r="111" spans="1:26" s="49" customFormat="1" ht="21" customHeight="1">
      <c r="A111" s="60"/>
      <c r="B111" s="60"/>
      <c r="C111" s="58"/>
      <c r="D111" s="56"/>
      <c r="E111" s="56"/>
      <c r="G111" s="128" t="s">
        <v>497</v>
      </c>
      <c r="H111" s="128" t="s">
        <v>1508</v>
      </c>
      <c r="I111" s="60"/>
      <c r="J111" s="60"/>
      <c r="K111" s="60"/>
      <c r="L111" s="61" t="str">
        <f>IF(I111="","",VLOOKUP(N111,DB!J:L,3,FALSE))</f>
        <v/>
      </c>
      <c r="M111" s="40" t="str">
        <f t="shared" si="4"/>
        <v/>
      </c>
      <c r="N111" s="70" t="str">
        <f t="shared" si="3"/>
        <v>Scope 3Hotel stay</v>
      </c>
      <c r="Y111" s="70"/>
      <c r="Z111" s="70"/>
    </row>
    <row r="112" spans="1:26" s="49" customFormat="1" ht="21" customHeight="1">
      <c r="A112" s="60"/>
      <c r="B112" s="60"/>
      <c r="C112" s="58"/>
      <c r="D112" s="56"/>
      <c r="E112" s="56"/>
      <c r="G112" s="128" t="s">
        <v>497</v>
      </c>
      <c r="H112" s="128" t="s">
        <v>1508</v>
      </c>
      <c r="I112" s="60"/>
      <c r="J112" s="60"/>
      <c r="K112" s="60"/>
      <c r="L112" s="61" t="str">
        <f>IF(I112="","",VLOOKUP(N112,DB!J:L,3,FALSE))</f>
        <v/>
      </c>
      <c r="M112" s="40" t="str">
        <f t="shared" si="4"/>
        <v/>
      </c>
      <c r="N112" s="70" t="str">
        <f t="shared" si="3"/>
        <v>Scope 3Hotel stay</v>
      </c>
      <c r="Y112" s="70"/>
      <c r="Z112" s="70"/>
    </row>
    <row r="113" spans="1:26" s="49" customFormat="1" ht="21" customHeight="1">
      <c r="A113" s="60"/>
      <c r="B113" s="60"/>
      <c r="C113" s="58"/>
      <c r="D113" s="56"/>
      <c r="E113" s="56"/>
      <c r="G113" s="128" t="s">
        <v>497</v>
      </c>
      <c r="H113" s="128" t="s">
        <v>1508</v>
      </c>
      <c r="I113" s="60"/>
      <c r="J113" s="60"/>
      <c r="K113" s="60"/>
      <c r="L113" s="61" t="str">
        <f>IF(I113="","",VLOOKUP(N113,DB!J:L,3,FALSE))</f>
        <v/>
      </c>
      <c r="M113" s="40" t="str">
        <f t="shared" si="4"/>
        <v/>
      </c>
      <c r="N113" s="70" t="str">
        <f t="shared" si="3"/>
        <v>Scope 3Hotel stay</v>
      </c>
      <c r="Y113" s="70"/>
      <c r="Z113" s="70"/>
    </row>
    <row r="114" spans="1:26" s="49" customFormat="1" ht="21" customHeight="1">
      <c r="A114" s="60"/>
      <c r="B114" s="60"/>
      <c r="C114" s="58"/>
      <c r="D114" s="56"/>
      <c r="E114" s="56"/>
      <c r="G114" s="128" t="s">
        <v>497</v>
      </c>
      <c r="H114" s="128" t="s">
        <v>1508</v>
      </c>
      <c r="I114" s="60"/>
      <c r="J114" s="60"/>
      <c r="K114" s="60"/>
      <c r="L114" s="61" t="str">
        <f>IF(I114="","",VLOOKUP(N114,DB!J:L,3,FALSE))</f>
        <v/>
      </c>
      <c r="M114" s="40" t="str">
        <f t="shared" si="4"/>
        <v/>
      </c>
      <c r="N114" s="70" t="str">
        <f t="shared" si="3"/>
        <v>Scope 3Hotel stay</v>
      </c>
      <c r="Y114" s="70"/>
      <c r="Z114" s="70"/>
    </row>
    <row r="115" spans="1:26" s="49" customFormat="1" ht="21" customHeight="1">
      <c r="A115" s="60"/>
      <c r="B115" s="60"/>
      <c r="C115" s="58"/>
      <c r="D115" s="56"/>
      <c r="E115" s="56"/>
      <c r="G115" s="128" t="s">
        <v>497</v>
      </c>
      <c r="H115" s="128" t="s">
        <v>1508</v>
      </c>
      <c r="I115" s="60"/>
      <c r="J115" s="60"/>
      <c r="K115" s="60"/>
      <c r="L115" s="61" t="str">
        <f>IF(I115="","",VLOOKUP(N115,DB!J:L,3,FALSE))</f>
        <v/>
      </c>
      <c r="M115" s="40" t="str">
        <f t="shared" si="4"/>
        <v/>
      </c>
      <c r="N115" s="70" t="str">
        <f t="shared" si="3"/>
        <v>Scope 3Hotel stay</v>
      </c>
      <c r="Y115" s="70"/>
      <c r="Z115" s="70"/>
    </row>
    <row r="116" spans="1:26" s="49" customFormat="1" ht="21" customHeight="1">
      <c r="A116" s="60"/>
      <c r="B116" s="60"/>
      <c r="C116" s="58"/>
      <c r="D116" s="56"/>
      <c r="E116" s="56"/>
      <c r="G116" s="128" t="s">
        <v>497</v>
      </c>
      <c r="H116" s="128" t="s">
        <v>1508</v>
      </c>
      <c r="I116" s="60"/>
      <c r="J116" s="60"/>
      <c r="K116" s="60"/>
      <c r="L116" s="61" t="str">
        <f>IF(I116="","",VLOOKUP(N116,DB!J:L,3,FALSE))</f>
        <v/>
      </c>
      <c r="M116" s="40" t="str">
        <f t="shared" si="4"/>
        <v/>
      </c>
      <c r="N116" s="70" t="str">
        <f t="shared" si="3"/>
        <v>Scope 3Hotel stay</v>
      </c>
      <c r="Y116" s="70"/>
      <c r="Z116" s="70"/>
    </row>
    <row r="117" spans="1:26" s="49" customFormat="1" ht="21" customHeight="1">
      <c r="A117" s="60"/>
      <c r="B117" s="60"/>
      <c r="C117" s="58"/>
      <c r="D117" s="56"/>
      <c r="E117" s="56"/>
      <c r="G117" s="128" t="s">
        <v>497</v>
      </c>
      <c r="H117" s="128" t="s">
        <v>1508</v>
      </c>
      <c r="I117" s="60"/>
      <c r="J117" s="60"/>
      <c r="K117" s="60"/>
      <c r="L117" s="61" t="str">
        <f>IF(I117="","",VLOOKUP(N117,DB!J:L,3,FALSE))</f>
        <v/>
      </c>
      <c r="M117" s="40" t="str">
        <f t="shared" si="4"/>
        <v/>
      </c>
      <c r="N117" s="70" t="str">
        <f t="shared" si="3"/>
        <v>Scope 3Hotel stay</v>
      </c>
      <c r="Y117" s="70"/>
      <c r="Z117" s="70"/>
    </row>
    <row r="118" spans="1:26" s="49" customFormat="1" ht="21" customHeight="1">
      <c r="A118" s="60"/>
      <c r="B118" s="60"/>
      <c r="C118" s="58"/>
      <c r="D118" s="56"/>
      <c r="E118" s="56"/>
      <c r="G118" s="128" t="s">
        <v>497</v>
      </c>
      <c r="H118" s="128" t="s">
        <v>1508</v>
      </c>
      <c r="I118" s="60"/>
      <c r="J118" s="60"/>
      <c r="K118" s="60"/>
      <c r="L118" s="61" t="str">
        <f>IF(I118="","",VLOOKUP(N118,DB!J:L,3,FALSE))</f>
        <v/>
      </c>
      <c r="M118" s="40" t="str">
        <f t="shared" si="4"/>
        <v/>
      </c>
      <c r="N118" s="70" t="str">
        <f t="shared" si="3"/>
        <v>Scope 3Hotel stay</v>
      </c>
      <c r="Y118" s="70"/>
      <c r="Z118" s="70"/>
    </row>
    <row r="119" spans="1:26" s="49" customFormat="1" ht="21" customHeight="1">
      <c r="A119" s="60"/>
      <c r="B119" s="60"/>
      <c r="C119" s="58"/>
      <c r="D119" s="56"/>
      <c r="E119" s="56"/>
      <c r="G119" s="128" t="s">
        <v>497</v>
      </c>
      <c r="H119" s="128" t="s">
        <v>1508</v>
      </c>
      <c r="I119" s="60"/>
      <c r="J119" s="60"/>
      <c r="K119" s="60"/>
      <c r="L119" s="61" t="str">
        <f>IF(I119="","",VLOOKUP(N119,DB!J:L,3,FALSE))</f>
        <v/>
      </c>
      <c r="M119" s="40" t="str">
        <f t="shared" si="4"/>
        <v/>
      </c>
      <c r="N119" s="70" t="str">
        <f t="shared" si="3"/>
        <v>Scope 3Hotel stay</v>
      </c>
      <c r="Y119" s="70"/>
      <c r="Z119" s="70"/>
    </row>
    <row r="120" spans="1:26" s="49" customFormat="1" ht="21" customHeight="1">
      <c r="A120" s="60"/>
      <c r="B120" s="60"/>
      <c r="C120" s="58"/>
      <c r="D120" s="56"/>
      <c r="E120" s="56"/>
      <c r="G120" s="128" t="s">
        <v>497</v>
      </c>
      <c r="H120" s="128" t="s">
        <v>1508</v>
      </c>
      <c r="I120" s="60"/>
      <c r="J120" s="60"/>
      <c r="K120" s="60"/>
      <c r="L120" s="61" t="str">
        <f>IF(I120="","",VLOOKUP(N120,DB!J:L,3,FALSE))</f>
        <v/>
      </c>
      <c r="M120" s="40" t="str">
        <f t="shared" si="4"/>
        <v/>
      </c>
      <c r="N120" s="70" t="str">
        <f t="shared" si="3"/>
        <v>Scope 3Hotel stay</v>
      </c>
      <c r="Y120" s="70"/>
      <c r="Z120" s="70"/>
    </row>
    <row r="121" spans="1:26" s="49" customFormat="1" ht="21" customHeight="1">
      <c r="A121" s="60"/>
      <c r="B121" s="60"/>
      <c r="C121" s="58"/>
      <c r="D121" s="56"/>
      <c r="E121" s="56"/>
      <c r="G121" s="128" t="s">
        <v>497</v>
      </c>
      <c r="H121" s="128" t="s">
        <v>1508</v>
      </c>
      <c r="I121" s="60"/>
      <c r="J121" s="60"/>
      <c r="K121" s="60"/>
      <c r="L121" s="61" t="str">
        <f>IF(I121="","",VLOOKUP(N121,DB!J:L,3,FALSE))</f>
        <v/>
      </c>
      <c r="M121" s="40" t="str">
        <f t="shared" si="4"/>
        <v/>
      </c>
      <c r="N121" s="70" t="str">
        <f t="shared" si="3"/>
        <v>Scope 3Hotel stay</v>
      </c>
      <c r="Y121" s="70"/>
      <c r="Z121" s="70"/>
    </row>
    <row r="122" spans="1:26" s="49" customFormat="1" ht="21" customHeight="1">
      <c r="A122" s="60"/>
      <c r="B122" s="60"/>
      <c r="C122" s="58"/>
      <c r="D122" s="56"/>
      <c r="E122" s="56"/>
      <c r="G122" s="128" t="s">
        <v>497</v>
      </c>
      <c r="H122" s="128" t="s">
        <v>1508</v>
      </c>
      <c r="I122" s="60"/>
      <c r="J122" s="60"/>
      <c r="K122" s="60"/>
      <c r="L122" s="61" t="str">
        <f>IF(I122="","",VLOOKUP(N122,DB!J:L,3,FALSE))</f>
        <v/>
      </c>
      <c r="M122" s="40" t="str">
        <f t="shared" si="4"/>
        <v/>
      </c>
      <c r="N122" s="70" t="str">
        <f t="shared" si="3"/>
        <v>Scope 3Hotel stay</v>
      </c>
      <c r="Y122" s="70"/>
      <c r="Z122" s="70"/>
    </row>
    <row r="123" spans="1:26" s="49" customFormat="1" ht="21" customHeight="1">
      <c r="A123" s="60"/>
      <c r="B123" s="60"/>
      <c r="C123" s="58"/>
      <c r="D123" s="56"/>
      <c r="E123" s="56"/>
      <c r="G123" s="128" t="s">
        <v>497</v>
      </c>
      <c r="H123" s="128" t="s">
        <v>1508</v>
      </c>
      <c r="I123" s="60"/>
      <c r="J123" s="60"/>
      <c r="K123" s="60"/>
      <c r="L123" s="61" t="str">
        <f>IF(I123="","",VLOOKUP(N123,DB!J:L,3,FALSE))</f>
        <v/>
      </c>
      <c r="M123" s="40" t="str">
        <f t="shared" si="4"/>
        <v/>
      </c>
      <c r="N123" s="70" t="str">
        <f t="shared" si="3"/>
        <v>Scope 3Hotel stay</v>
      </c>
      <c r="Y123" s="70"/>
      <c r="Z123" s="70"/>
    </row>
    <row r="124" spans="1:26" s="49" customFormat="1" ht="21" customHeight="1">
      <c r="A124" s="60"/>
      <c r="B124" s="60"/>
      <c r="C124" s="58"/>
      <c r="D124" s="56"/>
      <c r="E124" s="56"/>
      <c r="G124" s="128" t="s">
        <v>497</v>
      </c>
      <c r="H124" s="128" t="s">
        <v>1508</v>
      </c>
      <c r="I124" s="60"/>
      <c r="J124" s="60"/>
      <c r="K124" s="60"/>
      <c r="L124" s="61" t="str">
        <f>IF(I124="","",VLOOKUP(N124,DB!J:L,3,FALSE))</f>
        <v/>
      </c>
      <c r="M124" s="40" t="str">
        <f t="shared" si="4"/>
        <v/>
      </c>
      <c r="N124" s="70" t="str">
        <f t="shared" si="3"/>
        <v>Scope 3Hotel stay</v>
      </c>
      <c r="Y124" s="70"/>
      <c r="Z124" s="70"/>
    </row>
    <row r="125" spans="1:26" s="49" customFormat="1" ht="21" customHeight="1">
      <c r="A125" s="60"/>
      <c r="B125" s="60"/>
      <c r="C125" s="58"/>
      <c r="D125" s="56"/>
      <c r="E125" s="56"/>
      <c r="G125" s="128" t="s">
        <v>497</v>
      </c>
      <c r="H125" s="128" t="s">
        <v>1508</v>
      </c>
      <c r="I125" s="60"/>
      <c r="J125" s="60"/>
      <c r="K125" s="60"/>
      <c r="L125" s="61" t="str">
        <f>IF(I125="","",VLOOKUP(N125,DB!J:L,3,FALSE))</f>
        <v/>
      </c>
      <c r="M125" s="40" t="str">
        <f t="shared" si="4"/>
        <v/>
      </c>
      <c r="N125" s="70" t="str">
        <f t="shared" si="3"/>
        <v>Scope 3Hotel stay</v>
      </c>
      <c r="Y125" s="70"/>
      <c r="Z125" s="70"/>
    </row>
    <row r="126" spans="1:26" s="49" customFormat="1" ht="21" customHeight="1">
      <c r="A126" s="60"/>
      <c r="B126" s="60"/>
      <c r="C126" s="58"/>
      <c r="D126" s="56"/>
      <c r="E126" s="56"/>
      <c r="G126" s="128" t="s">
        <v>497</v>
      </c>
      <c r="H126" s="128" t="s">
        <v>1508</v>
      </c>
      <c r="I126" s="60"/>
      <c r="J126" s="60"/>
      <c r="K126" s="60"/>
      <c r="L126" s="61" t="str">
        <f>IF(I126="","",VLOOKUP(N126,DB!J:L,3,FALSE))</f>
        <v/>
      </c>
      <c r="M126" s="40" t="str">
        <f t="shared" si="4"/>
        <v/>
      </c>
      <c r="N126" s="70" t="str">
        <f t="shared" si="3"/>
        <v>Scope 3Hotel stay</v>
      </c>
      <c r="Y126" s="70"/>
      <c r="Z126" s="70"/>
    </row>
    <row r="127" spans="1:26" s="49" customFormat="1" ht="21" customHeight="1">
      <c r="A127" s="60"/>
      <c r="B127" s="60"/>
      <c r="C127" s="58"/>
      <c r="D127" s="56"/>
      <c r="E127" s="56"/>
      <c r="G127" s="128" t="s">
        <v>497</v>
      </c>
      <c r="H127" s="128" t="s">
        <v>1508</v>
      </c>
      <c r="I127" s="60"/>
      <c r="J127" s="60"/>
      <c r="K127" s="60"/>
      <c r="L127" s="61" t="str">
        <f>IF(I127="","",VLOOKUP(N127,DB!J:L,3,FALSE))</f>
        <v/>
      </c>
      <c r="M127" s="40" t="str">
        <f t="shared" si="4"/>
        <v/>
      </c>
      <c r="N127" s="70" t="str">
        <f t="shared" si="3"/>
        <v>Scope 3Hotel stay</v>
      </c>
      <c r="Y127" s="70"/>
      <c r="Z127" s="70"/>
    </row>
    <row r="128" spans="1:26" s="49" customFormat="1" ht="21" customHeight="1">
      <c r="A128" s="60"/>
      <c r="B128" s="60"/>
      <c r="C128" s="58"/>
      <c r="D128" s="56"/>
      <c r="E128" s="56"/>
      <c r="G128" s="128" t="s">
        <v>497</v>
      </c>
      <c r="H128" s="128" t="s">
        <v>1508</v>
      </c>
      <c r="I128" s="60"/>
      <c r="J128" s="60"/>
      <c r="K128" s="60"/>
      <c r="L128" s="61" t="str">
        <f>IF(I128="","",VLOOKUP(N128,DB!J:L,3,FALSE))</f>
        <v/>
      </c>
      <c r="M128" s="40" t="str">
        <f t="shared" si="4"/>
        <v/>
      </c>
      <c r="N128" s="70" t="str">
        <f t="shared" si="3"/>
        <v>Scope 3Hotel stay</v>
      </c>
      <c r="Y128" s="70"/>
      <c r="Z128" s="70"/>
    </row>
    <row r="129" spans="1:26" s="49" customFormat="1" ht="21" customHeight="1">
      <c r="A129" s="60"/>
      <c r="B129" s="60"/>
      <c r="C129" s="58"/>
      <c r="D129" s="56"/>
      <c r="E129" s="56"/>
      <c r="G129" s="128" t="s">
        <v>497</v>
      </c>
      <c r="H129" s="128" t="s">
        <v>1508</v>
      </c>
      <c r="I129" s="60"/>
      <c r="J129" s="60"/>
      <c r="K129" s="60"/>
      <c r="L129" s="61" t="str">
        <f>IF(I129="","",VLOOKUP(N129,DB!J:L,3,FALSE))</f>
        <v/>
      </c>
      <c r="M129" s="40" t="str">
        <f t="shared" si="4"/>
        <v/>
      </c>
      <c r="N129" s="70" t="str">
        <f t="shared" si="3"/>
        <v>Scope 3Hotel stay</v>
      </c>
      <c r="Y129" s="70"/>
      <c r="Z129" s="70"/>
    </row>
    <row r="130" spans="1:26" s="49" customFormat="1" ht="21" customHeight="1">
      <c r="A130" s="60"/>
      <c r="B130" s="60"/>
      <c r="C130" s="58"/>
      <c r="D130" s="56"/>
      <c r="E130" s="56"/>
      <c r="G130" s="128" t="s">
        <v>497</v>
      </c>
      <c r="H130" s="128" t="s">
        <v>1508</v>
      </c>
      <c r="I130" s="60"/>
      <c r="J130" s="60"/>
      <c r="K130" s="60"/>
      <c r="L130" s="61" t="str">
        <f>IF(I130="","",VLOOKUP(N130,DB!J:L,3,FALSE))</f>
        <v/>
      </c>
      <c r="M130" s="40" t="str">
        <f t="shared" si="4"/>
        <v/>
      </c>
      <c r="N130" s="70" t="str">
        <f t="shared" si="3"/>
        <v>Scope 3Hotel stay</v>
      </c>
      <c r="Y130" s="70"/>
      <c r="Z130" s="70"/>
    </row>
    <row r="131" spans="1:26" s="49" customFormat="1" ht="21" customHeight="1">
      <c r="A131" s="60"/>
      <c r="B131" s="60"/>
      <c r="C131" s="58"/>
      <c r="D131" s="56"/>
      <c r="E131" s="56"/>
      <c r="G131" s="128" t="s">
        <v>497</v>
      </c>
      <c r="H131" s="128" t="s">
        <v>1508</v>
      </c>
      <c r="I131" s="60"/>
      <c r="J131" s="60"/>
      <c r="K131" s="60"/>
      <c r="L131" s="61" t="str">
        <f>IF(I131="","",VLOOKUP(N131,DB!J:L,3,FALSE))</f>
        <v/>
      </c>
      <c r="M131" s="40" t="str">
        <f t="shared" si="4"/>
        <v/>
      </c>
      <c r="N131" s="70" t="str">
        <f t="shared" si="3"/>
        <v>Scope 3Hotel stay</v>
      </c>
      <c r="Y131" s="70"/>
      <c r="Z131" s="70"/>
    </row>
    <row r="132" spans="1:26" s="49" customFormat="1" ht="21" customHeight="1">
      <c r="A132" s="60"/>
      <c r="B132" s="60"/>
      <c r="C132" s="58"/>
      <c r="D132" s="56"/>
      <c r="E132" s="56"/>
      <c r="G132" s="128" t="s">
        <v>497</v>
      </c>
      <c r="H132" s="128" t="s">
        <v>1508</v>
      </c>
      <c r="I132" s="60"/>
      <c r="J132" s="60"/>
      <c r="K132" s="60"/>
      <c r="L132" s="61" t="str">
        <f>IF(I132="","",VLOOKUP(N132,DB!J:L,3,FALSE))</f>
        <v/>
      </c>
      <c r="M132" s="40" t="str">
        <f t="shared" si="4"/>
        <v/>
      </c>
      <c r="N132" s="70" t="str">
        <f t="shared" si="3"/>
        <v>Scope 3Hotel stay</v>
      </c>
      <c r="Y132" s="70"/>
      <c r="Z132" s="70"/>
    </row>
    <row r="133" spans="1:26" s="49" customFormat="1" ht="21" customHeight="1">
      <c r="A133" s="60"/>
      <c r="B133" s="60"/>
      <c r="C133" s="58"/>
      <c r="D133" s="56"/>
      <c r="E133" s="56"/>
      <c r="G133" s="128" t="s">
        <v>497</v>
      </c>
      <c r="H133" s="128" t="s">
        <v>1508</v>
      </c>
      <c r="I133" s="60"/>
      <c r="J133" s="60"/>
      <c r="K133" s="60"/>
      <c r="L133" s="61" t="str">
        <f>IF(I133="","",VLOOKUP(N133,DB!J:L,3,FALSE))</f>
        <v/>
      </c>
      <c r="M133" s="40" t="str">
        <f t="shared" si="4"/>
        <v/>
      </c>
      <c r="N133" s="70" t="str">
        <f t="shared" si="3"/>
        <v>Scope 3Hotel stay</v>
      </c>
      <c r="Y133" s="70"/>
      <c r="Z133" s="70"/>
    </row>
    <row r="134" spans="1:26" s="49" customFormat="1" ht="21" customHeight="1">
      <c r="A134" s="60"/>
      <c r="B134" s="60"/>
      <c r="C134" s="58"/>
      <c r="D134" s="56"/>
      <c r="E134" s="56"/>
      <c r="G134" s="128" t="s">
        <v>497</v>
      </c>
      <c r="H134" s="128" t="s">
        <v>1508</v>
      </c>
      <c r="I134" s="60"/>
      <c r="J134" s="60"/>
      <c r="K134" s="60"/>
      <c r="L134" s="61" t="str">
        <f>IF(I134="","",VLOOKUP(N134,DB!J:L,3,FALSE))</f>
        <v/>
      </c>
      <c r="M134" s="40" t="str">
        <f t="shared" si="4"/>
        <v/>
      </c>
      <c r="N134" s="70" t="str">
        <f t="shared" si="3"/>
        <v>Scope 3Hotel stay</v>
      </c>
      <c r="Y134" s="70"/>
      <c r="Z134" s="70"/>
    </row>
    <row r="135" spans="1:26" s="49" customFormat="1" ht="21" customHeight="1">
      <c r="A135" s="60"/>
      <c r="B135" s="60"/>
      <c r="C135" s="58"/>
      <c r="D135" s="56"/>
      <c r="E135" s="56"/>
      <c r="G135" s="128" t="s">
        <v>497</v>
      </c>
      <c r="H135" s="128" t="s">
        <v>1508</v>
      </c>
      <c r="I135" s="60"/>
      <c r="J135" s="60"/>
      <c r="K135" s="60"/>
      <c r="L135" s="61" t="str">
        <f>IF(I135="","",VLOOKUP(N135,DB!J:L,3,FALSE))</f>
        <v/>
      </c>
      <c r="M135" s="40" t="str">
        <f t="shared" si="4"/>
        <v/>
      </c>
      <c r="N135" s="70" t="str">
        <f t="shared" ref="N135:N198" si="5">CONCATENATE(G135,H135,I135)</f>
        <v>Scope 3Hotel stay</v>
      </c>
      <c r="Y135" s="70"/>
      <c r="Z135" s="70"/>
    </row>
    <row r="136" spans="1:26" s="49" customFormat="1" ht="21" customHeight="1">
      <c r="A136" s="60"/>
      <c r="B136" s="60"/>
      <c r="C136" s="58"/>
      <c r="D136" s="56"/>
      <c r="E136" s="56"/>
      <c r="G136" s="128" t="s">
        <v>497</v>
      </c>
      <c r="H136" s="128" t="s">
        <v>1508</v>
      </c>
      <c r="I136" s="60"/>
      <c r="J136" s="60"/>
      <c r="K136" s="60"/>
      <c r="L136" s="61" t="str">
        <f>IF(I136="","",VLOOKUP(N136,DB!J:L,3,FALSE))</f>
        <v/>
      </c>
      <c r="M136" s="40" t="str">
        <f t="shared" si="4"/>
        <v/>
      </c>
      <c r="N136" s="70" t="str">
        <f t="shared" si="5"/>
        <v>Scope 3Hotel stay</v>
      </c>
      <c r="Y136" s="70"/>
      <c r="Z136" s="70"/>
    </row>
    <row r="137" spans="1:26" s="49" customFormat="1" ht="21" customHeight="1">
      <c r="A137" s="60"/>
      <c r="B137" s="60"/>
      <c r="C137" s="58"/>
      <c r="D137" s="56"/>
      <c r="E137" s="56"/>
      <c r="G137" s="128" t="s">
        <v>497</v>
      </c>
      <c r="H137" s="128" t="s">
        <v>1508</v>
      </c>
      <c r="I137" s="60"/>
      <c r="J137" s="60"/>
      <c r="K137" s="60"/>
      <c r="L137" s="61" t="str">
        <f>IF(I137="","",VLOOKUP(N137,DB!J:L,3,FALSE))</f>
        <v/>
      </c>
      <c r="M137" s="40" t="str">
        <f t="shared" si="4"/>
        <v/>
      </c>
      <c r="N137" s="70" t="str">
        <f t="shared" si="5"/>
        <v>Scope 3Hotel stay</v>
      </c>
      <c r="Y137" s="70"/>
      <c r="Z137" s="70"/>
    </row>
    <row r="138" spans="1:26" s="49" customFormat="1" ht="21" customHeight="1">
      <c r="A138" s="60"/>
      <c r="B138" s="60"/>
      <c r="C138" s="58"/>
      <c r="D138" s="56"/>
      <c r="E138" s="56"/>
      <c r="G138" s="128" t="s">
        <v>497</v>
      </c>
      <c r="H138" s="128" t="s">
        <v>1508</v>
      </c>
      <c r="I138" s="60"/>
      <c r="J138" s="60"/>
      <c r="K138" s="60"/>
      <c r="L138" s="61" t="str">
        <f>IF(I138="","",VLOOKUP(N138,DB!J:L,3,FALSE))</f>
        <v/>
      </c>
      <c r="M138" s="40" t="str">
        <f t="shared" si="4"/>
        <v/>
      </c>
      <c r="N138" s="70" t="str">
        <f t="shared" si="5"/>
        <v>Scope 3Hotel stay</v>
      </c>
      <c r="Y138" s="70"/>
      <c r="Z138" s="70"/>
    </row>
    <row r="139" spans="1:26" s="49" customFormat="1" ht="21" customHeight="1">
      <c r="A139" s="60"/>
      <c r="B139" s="60"/>
      <c r="C139" s="58"/>
      <c r="D139" s="56"/>
      <c r="E139" s="56"/>
      <c r="G139" s="128" t="s">
        <v>497</v>
      </c>
      <c r="H139" s="128" t="s">
        <v>1508</v>
      </c>
      <c r="I139" s="60"/>
      <c r="J139" s="60"/>
      <c r="K139" s="60"/>
      <c r="L139" s="61" t="str">
        <f>IF(I139="","",VLOOKUP(N139,DB!J:L,3,FALSE))</f>
        <v/>
      </c>
      <c r="M139" s="40" t="str">
        <f t="shared" si="4"/>
        <v/>
      </c>
      <c r="N139" s="70" t="str">
        <f t="shared" si="5"/>
        <v>Scope 3Hotel stay</v>
      </c>
      <c r="Y139" s="70"/>
      <c r="Z139" s="70"/>
    </row>
    <row r="140" spans="1:26" s="49" customFormat="1" ht="21" customHeight="1">
      <c r="A140" s="60"/>
      <c r="B140" s="60"/>
      <c r="C140" s="58"/>
      <c r="D140" s="56"/>
      <c r="E140" s="56"/>
      <c r="G140" s="128" t="s">
        <v>497</v>
      </c>
      <c r="H140" s="128" t="s">
        <v>1508</v>
      </c>
      <c r="I140" s="60"/>
      <c r="J140" s="60"/>
      <c r="K140" s="60"/>
      <c r="L140" s="61" t="str">
        <f>IF(I140="","",VLOOKUP(N140,DB!J:L,3,FALSE))</f>
        <v/>
      </c>
      <c r="M140" s="40" t="str">
        <f t="shared" si="4"/>
        <v/>
      </c>
      <c r="N140" s="70" t="str">
        <f t="shared" si="5"/>
        <v>Scope 3Hotel stay</v>
      </c>
      <c r="Y140" s="70"/>
      <c r="Z140" s="70"/>
    </row>
    <row r="141" spans="1:26" s="49" customFormat="1" ht="21" customHeight="1">
      <c r="A141" s="60"/>
      <c r="B141" s="60"/>
      <c r="C141" s="58"/>
      <c r="D141" s="56"/>
      <c r="E141" s="56"/>
      <c r="G141" s="128" t="s">
        <v>497</v>
      </c>
      <c r="H141" s="128" t="s">
        <v>1508</v>
      </c>
      <c r="I141" s="60"/>
      <c r="J141" s="60"/>
      <c r="K141" s="60"/>
      <c r="L141" s="61" t="str">
        <f>IF(I141="","",VLOOKUP(N141,DB!J:L,3,FALSE))</f>
        <v/>
      </c>
      <c r="M141" s="40" t="str">
        <f t="shared" si="4"/>
        <v/>
      </c>
      <c r="N141" s="70" t="str">
        <f t="shared" si="5"/>
        <v>Scope 3Hotel stay</v>
      </c>
      <c r="Y141" s="70"/>
      <c r="Z141" s="70"/>
    </row>
    <row r="142" spans="1:26" s="49" customFormat="1" ht="21" customHeight="1">
      <c r="A142" s="60"/>
      <c r="B142" s="60"/>
      <c r="C142" s="58"/>
      <c r="D142" s="56"/>
      <c r="E142" s="56"/>
      <c r="G142" s="128" t="s">
        <v>497</v>
      </c>
      <c r="H142" s="128" t="s">
        <v>1508</v>
      </c>
      <c r="I142" s="60"/>
      <c r="J142" s="60"/>
      <c r="K142" s="60"/>
      <c r="L142" s="61" t="str">
        <f>IF(I142="","",VLOOKUP(N142,DB!J:L,3,FALSE))</f>
        <v/>
      </c>
      <c r="M142" s="40" t="str">
        <f t="shared" si="4"/>
        <v/>
      </c>
      <c r="N142" s="70" t="str">
        <f t="shared" si="5"/>
        <v>Scope 3Hotel stay</v>
      </c>
      <c r="Y142" s="70"/>
      <c r="Z142" s="70"/>
    </row>
    <row r="143" spans="1:26" s="49" customFormat="1" ht="21" customHeight="1">
      <c r="A143" s="60"/>
      <c r="B143" s="60"/>
      <c r="C143" s="58"/>
      <c r="D143" s="56"/>
      <c r="E143" s="56"/>
      <c r="G143" s="128" t="s">
        <v>497</v>
      </c>
      <c r="H143" s="128" t="s">
        <v>1508</v>
      </c>
      <c r="I143" s="60"/>
      <c r="J143" s="60"/>
      <c r="K143" s="60"/>
      <c r="L143" s="61" t="str">
        <f>IF(I143="","",VLOOKUP(N143,DB!J:L,3,FALSE))</f>
        <v/>
      </c>
      <c r="M143" s="40" t="str">
        <f t="shared" si="4"/>
        <v/>
      </c>
      <c r="N143" s="70" t="str">
        <f t="shared" si="5"/>
        <v>Scope 3Hotel stay</v>
      </c>
      <c r="Y143" s="70"/>
      <c r="Z143" s="70"/>
    </row>
    <row r="144" spans="1:26" s="49" customFormat="1" ht="21" customHeight="1">
      <c r="A144" s="60"/>
      <c r="B144" s="60"/>
      <c r="C144" s="58"/>
      <c r="D144" s="56"/>
      <c r="E144" s="56"/>
      <c r="G144" s="128" t="s">
        <v>497</v>
      </c>
      <c r="H144" s="128" t="s">
        <v>1508</v>
      </c>
      <c r="I144" s="60"/>
      <c r="J144" s="60"/>
      <c r="K144" s="60"/>
      <c r="L144" s="61" t="str">
        <f>IF(I144="","",VLOOKUP(N144,DB!J:L,3,FALSE))</f>
        <v/>
      </c>
      <c r="M144" s="40" t="str">
        <f t="shared" si="4"/>
        <v/>
      </c>
      <c r="N144" s="70" t="str">
        <f t="shared" si="5"/>
        <v>Scope 3Hotel stay</v>
      </c>
      <c r="Y144" s="70"/>
      <c r="Z144" s="70"/>
    </row>
    <row r="145" spans="1:26" s="49" customFormat="1" ht="21" customHeight="1">
      <c r="A145" s="60"/>
      <c r="B145" s="60"/>
      <c r="C145" s="58"/>
      <c r="D145" s="56"/>
      <c r="E145" s="56"/>
      <c r="G145" s="128" t="s">
        <v>497</v>
      </c>
      <c r="H145" s="128" t="s">
        <v>1508</v>
      </c>
      <c r="I145" s="60"/>
      <c r="J145" s="60"/>
      <c r="K145" s="60"/>
      <c r="L145" s="61" t="str">
        <f>IF(I145="","",VLOOKUP(N145,DB!J:L,3,FALSE))</f>
        <v/>
      </c>
      <c r="M145" s="40" t="str">
        <f t="shared" si="4"/>
        <v/>
      </c>
      <c r="N145" s="70" t="str">
        <f t="shared" si="5"/>
        <v>Scope 3Hotel stay</v>
      </c>
      <c r="Y145" s="70"/>
      <c r="Z145" s="70"/>
    </row>
    <row r="146" spans="1:26" s="49" customFormat="1" ht="21" customHeight="1">
      <c r="A146" s="60"/>
      <c r="B146" s="60"/>
      <c r="C146" s="58"/>
      <c r="D146" s="56"/>
      <c r="E146" s="56"/>
      <c r="G146" s="128" t="s">
        <v>497</v>
      </c>
      <c r="H146" s="128" t="s">
        <v>1508</v>
      </c>
      <c r="I146" s="60"/>
      <c r="J146" s="60"/>
      <c r="K146" s="60"/>
      <c r="L146" s="61" t="str">
        <f>IF(I146="","",VLOOKUP(N146,DB!J:L,3,FALSE))</f>
        <v/>
      </c>
      <c r="M146" s="40" t="str">
        <f t="shared" si="4"/>
        <v/>
      </c>
      <c r="N146" s="70" t="str">
        <f t="shared" si="5"/>
        <v>Scope 3Hotel stay</v>
      </c>
      <c r="Y146" s="70"/>
      <c r="Z146" s="70"/>
    </row>
    <row r="147" spans="1:26" s="49" customFormat="1" ht="21" customHeight="1">
      <c r="A147" s="60"/>
      <c r="B147" s="60"/>
      <c r="C147" s="58"/>
      <c r="D147" s="56"/>
      <c r="E147" s="56"/>
      <c r="G147" s="128" t="s">
        <v>497</v>
      </c>
      <c r="H147" s="128" t="s">
        <v>1508</v>
      </c>
      <c r="I147" s="60"/>
      <c r="J147" s="60"/>
      <c r="K147" s="60"/>
      <c r="L147" s="61" t="str">
        <f>IF(I147="","",VLOOKUP(N147,DB!J:L,3,FALSE))</f>
        <v/>
      </c>
      <c r="M147" s="40" t="str">
        <f t="shared" si="4"/>
        <v/>
      </c>
      <c r="N147" s="70" t="str">
        <f t="shared" si="5"/>
        <v>Scope 3Hotel stay</v>
      </c>
      <c r="Y147" s="70"/>
      <c r="Z147" s="70"/>
    </row>
    <row r="148" spans="1:26" s="49" customFormat="1" ht="21" customHeight="1">
      <c r="A148" s="60"/>
      <c r="B148" s="60"/>
      <c r="C148" s="58"/>
      <c r="D148" s="56"/>
      <c r="E148" s="56"/>
      <c r="G148" s="128" t="s">
        <v>497</v>
      </c>
      <c r="H148" s="128" t="s">
        <v>1508</v>
      </c>
      <c r="I148" s="60"/>
      <c r="J148" s="60"/>
      <c r="K148" s="60"/>
      <c r="L148" s="61" t="str">
        <f>IF(I148="","",VLOOKUP(N148,DB!J:L,3,FALSE))</f>
        <v/>
      </c>
      <c r="M148" s="40" t="str">
        <f t="shared" si="4"/>
        <v/>
      </c>
      <c r="N148" s="70" t="str">
        <f t="shared" si="5"/>
        <v>Scope 3Hotel stay</v>
      </c>
      <c r="Y148" s="70"/>
      <c r="Z148" s="70"/>
    </row>
    <row r="149" spans="1:26" s="49" customFormat="1" ht="21" customHeight="1">
      <c r="A149" s="60"/>
      <c r="B149" s="60"/>
      <c r="C149" s="58"/>
      <c r="D149" s="56"/>
      <c r="E149" s="56"/>
      <c r="G149" s="128" t="s">
        <v>497</v>
      </c>
      <c r="H149" s="128" t="s">
        <v>1508</v>
      </c>
      <c r="I149" s="60"/>
      <c r="J149" s="60"/>
      <c r="K149" s="60"/>
      <c r="L149" s="61" t="str">
        <f>IF(I149="","",VLOOKUP(N149,DB!J:L,3,FALSE))</f>
        <v/>
      </c>
      <c r="M149" s="40" t="str">
        <f t="shared" si="4"/>
        <v/>
      </c>
      <c r="N149" s="70" t="str">
        <f t="shared" si="5"/>
        <v>Scope 3Hotel stay</v>
      </c>
      <c r="Y149" s="70"/>
      <c r="Z149" s="70"/>
    </row>
    <row r="150" spans="1:26" s="49" customFormat="1" ht="21" customHeight="1">
      <c r="A150" s="60"/>
      <c r="B150" s="60"/>
      <c r="C150" s="58"/>
      <c r="D150" s="56"/>
      <c r="E150" s="56"/>
      <c r="G150" s="128" t="s">
        <v>497</v>
      </c>
      <c r="H150" s="128" t="s">
        <v>1508</v>
      </c>
      <c r="I150" s="60"/>
      <c r="J150" s="60"/>
      <c r="K150" s="60"/>
      <c r="L150" s="61" t="str">
        <f>IF(I150="","",VLOOKUP(N150,DB!J:L,3,FALSE))</f>
        <v/>
      </c>
      <c r="M150" s="40" t="str">
        <f t="shared" si="4"/>
        <v/>
      </c>
      <c r="N150" s="70" t="str">
        <f t="shared" si="5"/>
        <v>Scope 3Hotel stay</v>
      </c>
      <c r="Y150" s="70"/>
      <c r="Z150" s="70"/>
    </row>
    <row r="151" spans="1:26" s="49" customFormat="1" ht="21" customHeight="1">
      <c r="A151" s="60"/>
      <c r="B151" s="60"/>
      <c r="C151" s="58"/>
      <c r="D151" s="56"/>
      <c r="E151" s="56"/>
      <c r="G151" s="128" t="s">
        <v>497</v>
      </c>
      <c r="H151" s="128" t="s">
        <v>1508</v>
      </c>
      <c r="I151" s="60"/>
      <c r="J151" s="60"/>
      <c r="K151" s="60"/>
      <c r="L151" s="61" t="str">
        <f>IF(I151="","",VLOOKUP(N151,DB!J:L,3,FALSE))</f>
        <v/>
      </c>
      <c r="M151" s="40" t="str">
        <f t="shared" si="4"/>
        <v/>
      </c>
      <c r="N151" s="70" t="str">
        <f t="shared" si="5"/>
        <v>Scope 3Hotel stay</v>
      </c>
      <c r="Y151" s="70"/>
      <c r="Z151" s="70"/>
    </row>
    <row r="152" spans="1:26" s="49" customFormat="1" ht="21" customHeight="1">
      <c r="A152" s="60"/>
      <c r="B152" s="60"/>
      <c r="C152" s="58"/>
      <c r="D152" s="56"/>
      <c r="E152" s="56"/>
      <c r="G152" s="128" t="s">
        <v>497</v>
      </c>
      <c r="H152" s="128" t="s">
        <v>1508</v>
      </c>
      <c r="I152" s="60"/>
      <c r="J152" s="60"/>
      <c r="K152" s="60"/>
      <c r="L152" s="61" t="str">
        <f>IF(I152="","",VLOOKUP(N152,DB!J:L,3,FALSE))</f>
        <v/>
      </c>
      <c r="M152" s="40" t="str">
        <f t="shared" si="4"/>
        <v/>
      </c>
      <c r="N152" s="70" t="str">
        <f t="shared" si="5"/>
        <v>Scope 3Hotel stay</v>
      </c>
      <c r="Y152" s="70"/>
      <c r="Z152" s="70"/>
    </row>
    <row r="153" spans="1:26" s="49" customFormat="1" ht="21" customHeight="1">
      <c r="A153" s="60"/>
      <c r="B153" s="60"/>
      <c r="C153" s="58"/>
      <c r="D153" s="56"/>
      <c r="E153" s="56"/>
      <c r="G153" s="128" t="s">
        <v>497</v>
      </c>
      <c r="H153" s="128" t="s">
        <v>1508</v>
      </c>
      <c r="I153" s="60"/>
      <c r="J153" s="60"/>
      <c r="K153" s="60"/>
      <c r="L153" s="61" t="str">
        <f>IF(I153="","",VLOOKUP(N153,DB!J:L,3,FALSE))</f>
        <v/>
      </c>
      <c r="M153" s="40" t="str">
        <f t="shared" si="4"/>
        <v/>
      </c>
      <c r="N153" s="70" t="str">
        <f t="shared" si="5"/>
        <v>Scope 3Hotel stay</v>
      </c>
      <c r="Y153" s="70"/>
      <c r="Z153" s="70"/>
    </row>
    <row r="154" spans="1:26" s="49" customFormat="1" ht="21" customHeight="1">
      <c r="A154" s="60"/>
      <c r="B154" s="60"/>
      <c r="C154" s="58"/>
      <c r="D154" s="56"/>
      <c r="E154" s="56"/>
      <c r="G154" s="128" t="s">
        <v>497</v>
      </c>
      <c r="H154" s="128" t="s">
        <v>1508</v>
      </c>
      <c r="I154" s="60"/>
      <c r="J154" s="60"/>
      <c r="K154" s="60"/>
      <c r="L154" s="61" t="str">
        <f>IF(I154="","",VLOOKUP(N154,DB!J:L,3,FALSE))</f>
        <v/>
      </c>
      <c r="M154" s="40" t="str">
        <f t="shared" si="4"/>
        <v/>
      </c>
      <c r="N154" s="70" t="str">
        <f t="shared" si="5"/>
        <v>Scope 3Hotel stay</v>
      </c>
      <c r="Y154" s="70"/>
      <c r="Z154" s="70"/>
    </row>
    <row r="155" spans="1:26" s="49" customFormat="1" ht="21" customHeight="1">
      <c r="A155" s="60"/>
      <c r="B155" s="60"/>
      <c r="C155" s="58"/>
      <c r="D155" s="56"/>
      <c r="E155" s="56"/>
      <c r="G155" s="128" t="s">
        <v>497</v>
      </c>
      <c r="H155" s="128" t="s">
        <v>1508</v>
      </c>
      <c r="I155" s="60"/>
      <c r="J155" s="60"/>
      <c r="K155" s="60"/>
      <c r="L155" s="61" t="str">
        <f>IF(I155="","",VLOOKUP(N155,DB!J:L,3,FALSE))</f>
        <v/>
      </c>
      <c r="M155" s="40" t="str">
        <f t="shared" si="4"/>
        <v/>
      </c>
      <c r="N155" s="70" t="str">
        <f t="shared" si="5"/>
        <v>Scope 3Hotel stay</v>
      </c>
      <c r="Y155" s="70"/>
      <c r="Z155" s="70"/>
    </row>
    <row r="156" spans="1:26" s="49" customFormat="1" ht="21" customHeight="1">
      <c r="A156" s="60"/>
      <c r="B156" s="60"/>
      <c r="C156" s="58"/>
      <c r="D156" s="56"/>
      <c r="E156" s="56"/>
      <c r="G156" s="128" t="s">
        <v>497</v>
      </c>
      <c r="H156" s="128" t="s">
        <v>1508</v>
      </c>
      <c r="I156" s="60"/>
      <c r="J156" s="60"/>
      <c r="K156" s="60"/>
      <c r="L156" s="61" t="str">
        <f>IF(I156="","",VLOOKUP(N156,DB!J:L,3,FALSE))</f>
        <v/>
      </c>
      <c r="M156" s="40" t="str">
        <f t="shared" si="4"/>
        <v/>
      </c>
      <c r="N156" s="70" t="str">
        <f t="shared" si="5"/>
        <v>Scope 3Hotel stay</v>
      </c>
      <c r="Y156" s="70"/>
      <c r="Z156" s="70"/>
    </row>
    <row r="157" spans="1:26" s="49" customFormat="1" ht="21" customHeight="1">
      <c r="A157" s="60"/>
      <c r="B157" s="60"/>
      <c r="C157" s="58"/>
      <c r="D157" s="56"/>
      <c r="E157" s="56"/>
      <c r="G157" s="128" t="s">
        <v>497</v>
      </c>
      <c r="H157" s="128" t="s">
        <v>1508</v>
      </c>
      <c r="I157" s="60"/>
      <c r="J157" s="60"/>
      <c r="K157" s="60"/>
      <c r="L157" s="61" t="str">
        <f>IF(I157="","",VLOOKUP(N157,DB!J:L,3,FALSE))</f>
        <v/>
      </c>
      <c r="M157" s="40" t="str">
        <f t="shared" si="4"/>
        <v/>
      </c>
      <c r="N157" s="70" t="str">
        <f t="shared" si="5"/>
        <v>Scope 3Hotel stay</v>
      </c>
      <c r="Y157" s="70"/>
      <c r="Z157" s="70"/>
    </row>
    <row r="158" spans="1:26" s="49" customFormat="1" ht="21" customHeight="1">
      <c r="A158" s="60"/>
      <c r="B158" s="60"/>
      <c r="C158" s="58"/>
      <c r="D158" s="56"/>
      <c r="E158" s="56"/>
      <c r="G158" s="128" t="s">
        <v>497</v>
      </c>
      <c r="H158" s="128" t="s">
        <v>1508</v>
      </c>
      <c r="I158" s="60"/>
      <c r="J158" s="60"/>
      <c r="K158" s="60"/>
      <c r="L158" s="61" t="str">
        <f>IF(I158="","",VLOOKUP(N158,DB!J:L,3,FALSE))</f>
        <v/>
      </c>
      <c r="M158" s="40" t="str">
        <f t="shared" si="4"/>
        <v/>
      </c>
      <c r="N158" s="70" t="str">
        <f t="shared" si="5"/>
        <v>Scope 3Hotel stay</v>
      </c>
      <c r="Y158" s="70"/>
      <c r="Z158" s="70"/>
    </row>
    <row r="159" spans="1:26" s="49" customFormat="1" ht="21" customHeight="1">
      <c r="A159" s="60"/>
      <c r="B159" s="60"/>
      <c r="C159" s="58"/>
      <c r="D159" s="56"/>
      <c r="E159" s="56"/>
      <c r="G159" s="128" t="s">
        <v>497</v>
      </c>
      <c r="H159" s="128" t="s">
        <v>1508</v>
      </c>
      <c r="I159" s="60"/>
      <c r="J159" s="60"/>
      <c r="K159" s="60"/>
      <c r="L159" s="61" t="str">
        <f>IF(I159="","",VLOOKUP(N159,DB!J:L,3,FALSE))</f>
        <v/>
      </c>
      <c r="M159" s="40" t="str">
        <f t="shared" si="4"/>
        <v/>
      </c>
      <c r="N159" s="70" t="str">
        <f t="shared" si="5"/>
        <v>Scope 3Hotel stay</v>
      </c>
      <c r="Y159" s="70"/>
      <c r="Z159" s="70"/>
    </row>
    <row r="160" spans="1:26" s="49" customFormat="1" ht="21" customHeight="1">
      <c r="A160" s="60"/>
      <c r="B160" s="60"/>
      <c r="C160" s="58"/>
      <c r="D160" s="56"/>
      <c r="E160" s="56"/>
      <c r="G160" s="128" t="s">
        <v>497</v>
      </c>
      <c r="H160" s="128" t="s">
        <v>1508</v>
      </c>
      <c r="I160" s="60"/>
      <c r="J160" s="60"/>
      <c r="K160" s="60"/>
      <c r="L160" s="61" t="str">
        <f>IF(I160="","",VLOOKUP(N160,DB!J:L,3,FALSE))</f>
        <v/>
      </c>
      <c r="M160" s="40" t="str">
        <f t="shared" si="4"/>
        <v/>
      </c>
      <c r="N160" s="70" t="str">
        <f t="shared" si="5"/>
        <v>Scope 3Hotel stay</v>
      </c>
      <c r="Y160" s="70"/>
      <c r="Z160" s="70"/>
    </row>
    <row r="161" spans="1:26" s="49" customFormat="1" ht="21" customHeight="1">
      <c r="A161" s="60"/>
      <c r="B161" s="60"/>
      <c r="C161" s="58"/>
      <c r="D161" s="56"/>
      <c r="E161" s="56"/>
      <c r="G161" s="128" t="s">
        <v>497</v>
      </c>
      <c r="H161" s="128" t="s">
        <v>1508</v>
      </c>
      <c r="I161" s="60"/>
      <c r="J161" s="60"/>
      <c r="K161" s="60"/>
      <c r="L161" s="61" t="str">
        <f>IF(I161="","",VLOOKUP(N161,DB!J:L,3,FALSE))</f>
        <v/>
      </c>
      <c r="M161" s="40" t="str">
        <f t="shared" si="4"/>
        <v/>
      </c>
      <c r="N161" s="70" t="str">
        <f t="shared" si="5"/>
        <v>Scope 3Hotel stay</v>
      </c>
      <c r="Y161" s="70"/>
      <c r="Z161" s="70"/>
    </row>
    <row r="162" spans="1:26" s="49" customFormat="1" ht="21" customHeight="1">
      <c r="A162" s="60"/>
      <c r="B162" s="60"/>
      <c r="C162" s="58"/>
      <c r="D162" s="56"/>
      <c r="E162" s="56"/>
      <c r="G162" s="128" t="s">
        <v>497</v>
      </c>
      <c r="H162" s="128" t="s">
        <v>1508</v>
      </c>
      <c r="I162" s="60"/>
      <c r="J162" s="60"/>
      <c r="K162" s="60"/>
      <c r="L162" s="61" t="str">
        <f>IF(I162="","",VLOOKUP(N162,DB!J:L,3,FALSE))</f>
        <v/>
      </c>
      <c r="M162" s="40" t="str">
        <f t="shared" si="4"/>
        <v/>
      </c>
      <c r="N162" s="70" t="str">
        <f t="shared" si="5"/>
        <v>Scope 3Hotel stay</v>
      </c>
      <c r="Y162" s="70"/>
      <c r="Z162" s="70"/>
    </row>
    <row r="163" spans="1:26" s="49" customFormat="1" ht="21" customHeight="1">
      <c r="A163" s="60"/>
      <c r="B163" s="60"/>
      <c r="C163" s="58"/>
      <c r="D163" s="56"/>
      <c r="E163" s="56"/>
      <c r="G163" s="128" t="s">
        <v>497</v>
      </c>
      <c r="H163" s="128" t="s">
        <v>1508</v>
      </c>
      <c r="I163" s="60"/>
      <c r="J163" s="60"/>
      <c r="K163" s="60"/>
      <c r="L163" s="61" t="str">
        <f>IF(I163="","",VLOOKUP(N163,DB!J:L,3,FALSE))</f>
        <v/>
      </c>
      <c r="M163" s="40" t="str">
        <f t="shared" si="4"/>
        <v/>
      </c>
      <c r="N163" s="70" t="str">
        <f t="shared" si="5"/>
        <v>Scope 3Hotel stay</v>
      </c>
      <c r="Y163" s="70"/>
      <c r="Z163" s="70"/>
    </row>
    <row r="164" spans="1:26" s="49" customFormat="1" ht="21" customHeight="1">
      <c r="A164" s="60"/>
      <c r="B164" s="60"/>
      <c r="C164" s="58"/>
      <c r="D164" s="56"/>
      <c r="E164" s="56"/>
      <c r="G164" s="128" t="s">
        <v>497</v>
      </c>
      <c r="H164" s="128" t="s">
        <v>1508</v>
      </c>
      <c r="I164" s="60"/>
      <c r="J164" s="60"/>
      <c r="K164" s="60"/>
      <c r="L164" s="61" t="str">
        <f>IF(I164="","",VLOOKUP(N164,DB!J:L,3,FALSE))</f>
        <v/>
      </c>
      <c r="M164" s="40" t="str">
        <f t="shared" si="4"/>
        <v/>
      </c>
      <c r="N164" s="70" t="str">
        <f t="shared" si="5"/>
        <v>Scope 3Hotel stay</v>
      </c>
      <c r="Y164" s="70"/>
      <c r="Z164" s="70"/>
    </row>
    <row r="165" spans="1:26" s="49" customFormat="1" ht="21" customHeight="1">
      <c r="A165" s="60"/>
      <c r="B165" s="60"/>
      <c r="C165" s="58"/>
      <c r="D165" s="56"/>
      <c r="E165" s="56"/>
      <c r="G165" s="128" t="s">
        <v>497</v>
      </c>
      <c r="H165" s="128" t="s">
        <v>1508</v>
      </c>
      <c r="I165" s="60"/>
      <c r="J165" s="60"/>
      <c r="K165" s="60"/>
      <c r="L165" s="61" t="str">
        <f>IF(I165="","",VLOOKUP(N165,DB!J:L,3,FALSE))</f>
        <v/>
      </c>
      <c r="M165" s="40" t="str">
        <f t="shared" ref="M165:M228" si="6">IF(I165="","",L165*K165*J165)</f>
        <v/>
      </c>
      <c r="N165" s="70" t="str">
        <f t="shared" si="5"/>
        <v>Scope 3Hotel stay</v>
      </c>
      <c r="Y165" s="70"/>
      <c r="Z165" s="70"/>
    </row>
    <row r="166" spans="1:26" s="49" customFormat="1" ht="21" customHeight="1">
      <c r="A166" s="60"/>
      <c r="B166" s="60"/>
      <c r="C166" s="58"/>
      <c r="D166" s="56"/>
      <c r="E166" s="56"/>
      <c r="G166" s="128" t="s">
        <v>497</v>
      </c>
      <c r="H166" s="128" t="s">
        <v>1508</v>
      </c>
      <c r="I166" s="60"/>
      <c r="J166" s="60"/>
      <c r="K166" s="60"/>
      <c r="L166" s="61" t="str">
        <f>IF(I166="","",VLOOKUP(N166,DB!J:L,3,FALSE))</f>
        <v/>
      </c>
      <c r="M166" s="40" t="str">
        <f t="shared" si="6"/>
        <v/>
      </c>
      <c r="N166" s="70" t="str">
        <f t="shared" si="5"/>
        <v>Scope 3Hotel stay</v>
      </c>
      <c r="Y166" s="70"/>
      <c r="Z166" s="70"/>
    </row>
    <row r="167" spans="1:26" s="49" customFormat="1" ht="21" customHeight="1">
      <c r="A167" s="60"/>
      <c r="B167" s="60"/>
      <c r="C167" s="58"/>
      <c r="D167" s="56"/>
      <c r="E167" s="56"/>
      <c r="G167" s="128" t="s">
        <v>497</v>
      </c>
      <c r="H167" s="128" t="s">
        <v>1508</v>
      </c>
      <c r="I167" s="60"/>
      <c r="J167" s="60"/>
      <c r="K167" s="60"/>
      <c r="L167" s="61" t="str">
        <f>IF(I167="","",VLOOKUP(N167,DB!J:L,3,FALSE))</f>
        <v/>
      </c>
      <c r="M167" s="40" t="str">
        <f t="shared" si="6"/>
        <v/>
      </c>
      <c r="N167" s="70" t="str">
        <f t="shared" si="5"/>
        <v>Scope 3Hotel stay</v>
      </c>
      <c r="Y167" s="70"/>
      <c r="Z167" s="70"/>
    </row>
    <row r="168" spans="1:26" s="49" customFormat="1" ht="21" customHeight="1">
      <c r="A168" s="60"/>
      <c r="B168" s="60"/>
      <c r="C168" s="58"/>
      <c r="D168" s="56"/>
      <c r="E168" s="56"/>
      <c r="G168" s="128" t="s">
        <v>497</v>
      </c>
      <c r="H168" s="128" t="s">
        <v>1508</v>
      </c>
      <c r="I168" s="60"/>
      <c r="J168" s="60"/>
      <c r="K168" s="60"/>
      <c r="L168" s="61" t="str">
        <f>IF(I168="","",VLOOKUP(N168,DB!J:L,3,FALSE))</f>
        <v/>
      </c>
      <c r="M168" s="40" t="str">
        <f t="shared" si="6"/>
        <v/>
      </c>
      <c r="N168" s="70" t="str">
        <f t="shared" si="5"/>
        <v>Scope 3Hotel stay</v>
      </c>
      <c r="Y168" s="70"/>
      <c r="Z168" s="70"/>
    </row>
    <row r="169" spans="1:26" s="49" customFormat="1" ht="21" customHeight="1">
      <c r="A169" s="60"/>
      <c r="B169" s="60"/>
      <c r="C169" s="58"/>
      <c r="D169" s="56"/>
      <c r="E169" s="56"/>
      <c r="G169" s="128" t="s">
        <v>497</v>
      </c>
      <c r="H169" s="128" t="s">
        <v>1508</v>
      </c>
      <c r="I169" s="60"/>
      <c r="J169" s="60"/>
      <c r="K169" s="60"/>
      <c r="L169" s="61" t="str">
        <f>IF(I169="","",VLOOKUP(N169,DB!J:L,3,FALSE))</f>
        <v/>
      </c>
      <c r="M169" s="40" t="str">
        <f t="shared" si="6"/>
        <v/>
      </c>
      <c r="N169" s="70" t="str">
        <f t="shared" si="5"/>
        <v>Scope 3Hotel stay</v>
      </c>
      <c r="Y169" s="70"/>
      <c r="Z169" s="70"/>
    </row>
    <row r="170" spans="1:26" s="49" customFormat="1" ht="21" customHeight="1">
      <c r="A170" s="60"/>
      <c r="B170" s="60"/>
      <c r="C170" s="58"/>
      <c r="D170" s="56"/>
      <c r="E170" s="56"/>
      <c r="G170" s="128" t="s">
        <v>497</v>
      </c>
      <c r="H170" s="128" t="s">
        <v>1508</v>
      </c>
      <c r="I170" s="60"/>
      <c r="J170" s="60"/>
      <c r="K170" s="60"/>
      <c r="L170" s="61" t="str">
        <f>IF(I170="","",VLOOKUP(N170,DB!J:L,3,FALSE))</f>
        <v/>
      </c>
      <c r="M170" s="40" t="str">
        <f t="shared" si="6"/>
        <v/>
      </c>
      <c r="N170" s="70" t="str">
        <f t="shared" si="5"/>
        <v>Scope 3Hotel stay</v>
      </c>
      <c r="Y170" s="70"/>
      <c r="Z170" s="70"/>
    </row>
    <row r="171" spans="1:26" s="49" customFormat="1" ht="21" customHeight="1">
      <c r="A171" s="60"/>
      <c r="B171" s="60"/>
      <c r="C171" s="58"/>
      <c r="D171" s="56"/>
      <c r="E171" s="56"/>
      <c r="G171" s="128" t="s">
        <v>497</v>
      </c>
      <c r="H171" s="128" t="s">
        <v>1508</v>
      </c>
      <c r="I171" s="60"/>
      <c r="J171" s="60"/>
      <c r="K171" s="60"/>
      <c r="L171" s="61" t="str">
        <f>IF(I171="","",VLOOKUP(N171,DB!J:L,3,FALSE))</f>
        <v/>
      </c>
      <c r="M171" s="40" t="str">
        <f t="shared" si="6"/>
        <v/>
      </c>
      <c r="N171" s="70" t="str">
        <f t="shared" si="5"/>
        <v>Scope 3Hotel stay</v>
      </c>
      <c r="Y171" s="70"/>
      <c r="Z171" s="70"/>
    </row>
    <row r="172" spans="1:26" s="49" customFormat="1" ht="21" customHeight="1">
      <c r="A172" s="60"/>
      <c r="B172" s="60"/>
      <c r="C172" s="58"/>
      <c r="D172" s="56"/>
      <c r="E172" s="56"/>
      <c r="G172" s="128" t="s">
        <v>497</v>
      </c>
      <c r="H172" s="128" t="s">
        <v>1508</v>
      </c>
      <c r="I172" s="60"/>
      <c r="J172" s="60"/>
      <c r="K172" s="60"/>
      <c r="L172" s="61" t="str">
        <f>IF(I172="","",VLOOKUP(N172,DB!J:L,3,FALSE))</f>
        <v/>
      </c>
      <c r="M172" s="40" t="str">
        <f t="shared" si="6"/>
        <v/>
      </c>
      <c r="N172" s="70" t="str">
        <f t="shared" si="5"/>
        <v>Scope 3Hotel stay</v>
      </c>
      <c r="Y172" s="70"/>
      <c r="Z172" s="70"/>
    </row>
    <row r="173" spans="1:26" s="49" customFormat="1" ht="21" customHeight="1">
      <c r="A173" s="60"/>
      <c r="B173" s="60"/>
      <c r="C173" s="58"/>
      <c r="D173" s="56"/>
      <c r="E173" s="56"/>
      <c r="G173" s="128" t="s">
        <v>497</v>
      </c>
      <c r="H173" s="128" t="s">
        <v>1508</v>
      </c>
      <c r="I173" s="60"/>
      <c r="J173" s="60"/>
      <c r="K173" s="60"/>
      <c r="L173" s="61" t="str">
        <f>IF(I173="","",VLOOKUP(N173,DB!J:L,3,FALSE))</f>
        <v/>
      </c>
      <c r="M173" s="40" t="str">
        <f t="shared" si="6"/>
        <v/>
      </c>
      <c r="N173" s="70" t="str">
        <f t="shared" si="5"/>
        <v>Scope 3Hotel stay</v>
      </c>
      <c r="Y173" s="70"/>
      <c r="Z173" s="70"/>
    </row>
    <row r="174" spans="1:26" s="49" customFormat="1" ht="21" customHeight="1">
      <c r="A174" s="60"/>
      <c r="B174" s="60"/>
      <c r="C174" s="58"/>
      <c r="D174" s="56"/>
      <c r="E174" s="56"/>
      <c r="G174" s="128" t="s">
        <v>497</v>
      </c>
      <c r="H174" s="128" t="s">
        <v>1508</v>
      </c>
      <c r="I174" s="60"/>
      <c r="J174" s="60"/>
      <c r="K174" s="60"/>
      <c r="L174" s="61" t="str">
        <f>IF(I174="","",VLOOKUP(N174,DB!J:L,3,FALSE))</f>
        <v/>
      </c>
      <c r="M174" s="40" t="str">
        <f t="shared" si="6"/>
        <v/>
      </c>
      <c r="N174" s="70" t="str">
        <f t="shared" si="5"/>
        <v>Scope 3Hotel stay</v>
      </c>
      <c r="Y174" s="70"/>
      <c r="Z174" s="70"/>
    </row>
    <row r="175" spans="1:26" s="49" customFormat="1" ht="21" customHeight="1">
      <c r="A175" s="60"/>
      <c r="B175" s="60"/>
      <c r="C175" s="58"/>
      <c r="D175" s="56"/>
      <c r="E175" s="56"/>
      <c r="G175" s="128" t="s">
        <v>497</v>
      </c>
      <c r="H175" s="128" t="s">
        <v>1508</v>
      </c>
      <c r="I175" s="60"/>
      <c r="J175" s="60"/>
      <c r="K175" s="60"/>
      <c r="L175" s="61" t="str">
        <f>IF(I175="","",VLOOKUP(N175,DB!J:L,3,FALSE))</f>
        <v/>
      </c>
      <c r="M175" s="40" t="str">
        <f t="shared" si="6"/>
        <v/>
      </c>
      <c r="N175" s="70" t="str">
        <f t="shared" si="5"/>
        <v>Scope 3Hotel stay</v>
      </c>
      <c r="Y175" s="70"/>
      <c r="Z175" s="70"/>
    </row>
    <row r="176" spans="1:26" s="49" customFormat="1" ht="21" customHeight="1">
      <c r="A176" s="60"/>
      <c r="B176" s="60"/>
      <c r="C176" s="58"/>
      <c r="D176" s="56"/>
      <c r="E176" s="56"/>
      <c r="G176" s="128" t="s">
        <v>497</v>
      </c>
      <c r="H176" s="128" t="s">
        <v>1508</v>
      </c>
      <c r="I176" s="60"/>
      <c r="J176" s="60"/>
      <c r="K176" s="60"/>
      <c r="L176" s="61" t="str">
        <f>IF(I176="","",VLOOKUP(N176,DB!J:L,3,FALSE))</f>
        <v/>
      </c>
      <c r="M176" s="40" t="str">
        <f t="shared" si="6"/>
        <v/>
      </c>
      <c r="N176" s="70" t="str">
        <f t="shared" si="5"/>
        <v>Scope 3Hotel stay</v>
      </c>
      <c r="Y176" s="70"/>
      <c r="Z176" s="70"/>
    </row>
    <row r="177" spans="1:26" s="49" customFormat="1" ht="21" customHeight="1">
      <c r="A177" s="60"/>
      <c r="B177" s="60"/>
      <c r="C177" s="58"/>
      <c r="D177" s="56"/>
      <c r="E177" s="56"/>
      <c r="G177" s="128" t="s">
        <v>497</v>
      </c>
      <c r="H177" s="128" t="s">
        <v>1508</v>
      </c>
      <c r="I177" s="60"/>
      <c r="J177" s="60"/>
      <c r="K177" s="60"/>
      <c r="L177" s="61" t="str">
        <f>IF(I177="","",VLOOKUP(N177,DB!J:L,3,FALSE))</f>
        <v/>
      </c>
      <c r="M177" s="40" t="str">
        <f t="shared" si="6"/>
        <v/>
      </c>
      <c r="N177" s="70" t="str">
        <f t="shared" si="5"/>
        <v>Scope 3Hotel stay</v>
      </c>
      <c r="Y177" s="70"/>
      <c r="Z177" s="70"/>
    </row>
    <row r="178" spans="1:26" s="49" customFormat="1" ht="21" customHeight="1">
      <c r="A178" s="60"/>
      <c r="B178" s="60"/>
      <c r="C178" s="58"/>
      <c r="D178" s="56"/>
      <c r="E178" s="56"/>
      <c r="G178" s="128" t="s">
        <v>497</v>
      </c>
      <c r="H178" s="128" t="s">
        <v>1508</v>
      </c>
      <c r="I178" s="60"/>
      <c r="J178" s="60"/>
      <c r="K178" s="60"/>
      <c r="L178" s="61" t="str">
        <f>IF(I178="","",VLOOKUP(N178,DB!J:L,3,FALSE))</f>
        <v/>
      </c>
      <c r="M178" s="40" t="str">
        <f t="shared" si="6"/>
        <v/>
      </c>
      <c r="N178" s="70" t="str">
        <f t="shared" si="5"/>
        <v>Scope 3Hotel stay</v>
      </c>
      <c r="Y178" s="70"/>
      <c r="Z178" s="70"/>
    </row>
    <row r="179" spans="1:26" s="49" customFormat="1" ht="21" customHeight="1">
      <c r="A179" s="60"/>
      <c r="B179" s="60"/>
      <c r="C179" s="58"/>
      <c r="D179" s="56"/>
      <c r="E179" s="56"/>
      <c r="G179" s="128" t="s">
        <v>497</v>
      </c>
      <c r="H179" s="128" t="s">
        <v>1508</v>
      </c>
      <c r="I179" s="60"/>
      <c r="J179" s="60"/>
      <c r="K179" s="60"/>
      <c r="L179" s="61" t="str">
        <f>IF(I179="","",VLOOKUP(N179,DB!J:L,3,FALSE))</f>
        <v/>
      </c>
      <c r="M179" s="40" t="str">
        <f t="shared" si="6"/>
        <v/>
      </c>
      <c r="N179" s="70" t="str">
        <f t="shared" si="5"/>
        <v>Scope 3Hotel stay</v>
      </c>
      <c r="Y179" s="70"/>
      <c r="Z179" s="70"/>
    </row>
    <row r="180" spans="1:26" s="49" customFormat="1" ht="21" customHeight="1">
      <c r="A180" s="60"/>
      <c r="B180" s="60"/>
      <c r="C180" s="58"/>
      <c r="D180" s="56"/>
      <c r="E180" s="56"/>
      <c r="G180" s="128" t="s">
        <v>497</v>
      </c>
      <c r="H180" s="128" t="s">
        <v>1508</v>
      </c>
      <c r="I180" s="60"/>
      <c r="J180" s="60"/>
      <c r="K180" s="60"/>
      <c r="L180" s="61" t="str">
        <f>IF(I180="","",VLOOKUP(N180,DB!J:L,3,FALSE))</f>
        <v/>
      </c>
      <c r="M180" s="40" t="str">
        <f t="shared" si="6"/>
        <v/>
      </c>
      <c r="N180" s="70" t="str">
        <f t="shared" si="5"/>
        <v>Scope 3Hotel stay</v>
      </c>
      <c r="Y180" s="70"/>
      <c r="Z180" s="70"/>
    </row>
    <row r="181" spans="1:26" s="49" customFormat="1" ht="21" customHeight="1">
      <c r="A181" s="60"/>
      <c r="B181" s="60"/>
      <c r="C181" s="58"/>
      <c r="D181" s="56"/>
      <c r="E181" s="56"/>
      <c r="G181" s="128" t="s">
        <v>497</v>
      </c>
      <c r="H181" s="128" t="s">
        <v>1508</v>
      </c>
      <c r="I181" s="60"/>
      <c r="J181" s="60"/>
      <c r="K181" s="60"/>
      <c r="L181" s="61" t="str">
        <f>IF(I181="","",VLOOKUP(N181,DB!J:L,3,FALSE))</f>
        <v/>
      </c>
      <c r="M181" s="40" t="str">
        <f t="shared" si="6"/>
        <v/>
      </c>
      <c r="N181" s="70" t="str">
        <f t="shared" si="5"/>
        <v>Scope 3Hotel stay</v>
      </c>
      <c r="Y181" s="70"/>
      <c r="Z181" s="70"/>
    </row>
    <row r="182" spans="1:26" s="49" customFormat="1" ht="21" customHeight="1">
      <c r="A182" s="60"/>
      <c r="B182" s="60"/>
      <c r="C182" s="58"/>
      <c r="D182" s="56"/>
      <c r="E182" s="56"/>
      <c r="G182" s="128" t="s">
        <v>497</v>
      </c>
      <c r="H182" s="128" t="s">
        <v>1508</v>
      </c>
      <c r="I182" s="60"/>
      <c r="J182" s="60"/>
      <c r="K182" s="60"/>
      <c r="L182" s="61" t="str">
        <f>IF(I182="","",VLOOKUP(N182,DB!J:L,3,FALSE))</f>
        <v/>
      </c>
      <c r="M182" s="40" t="str">
        <f t="shared" si="6"/>
        <v/>
      </c>
      <c r="N182" s="70" t="str">
        <f t="shared" si="5"/>
        <v>Scope 3Hotel stay</v>
      </c>
      <c r="Y182" s="70"/>
      <c r="Z182" s="70"/>
    </row>
    <row r="183" spans="1:26" s="49" customFormat="1" ht="21" customHeight="1">
      <c r="A183" s="60"/>
      <c r="B183" s="60"/>
      <c r="C183" s="58"/>
      <c r="D183" s="56"/>
      <c r="E183" s="56"/>
      <c r="G183" s="128" t="s">
        <v>497</v>
      </c>
      <c r="H183" s="128" t="s">
        <v>1508</v>
      </c>
      <c r="I183" s="60"/>
      <c r="J183" s="60"/>
      <c r="K183" s="60"/>
      <c r="L183" s="61" t="str">
        <f>IF(I183="","",VLOOKUP(N183,DB!J:L,3,FALSE))</f>
        <v/>
      </c>
      <c r="M183" s="40" t="str">
        <f t="shared" si="6"/>
        <v/>
      </c>
      <c r="N183" s="70" t="str">
        <f t="shared" si="5"/>
        <v>Scope 3Hotel stay</v>
      </c>
      <c r="Y183" s="70"/>
      <c r="Z183" s="70"/>
    </row>
    <row r="184" spans="1:26" s="49" customFormat="1" ht="21" customHeight="1">
      <c r="A184" s="60"/>
      <c r="B184" s="60"/>
      <c r="C184" s="58"/>
      <c r="D184" s="56"/>
      <c r="E184" s="56"/>
      <c r="G184" s="128" t="s">
        <v>497</v>
      </c>
      <c r="H184" s="128" t="s">
        <v>1508</v>
      </c>
      <c r="I184" s="60"/>
      <c r="J184" s="60"/>
      <c r="K184" s="60"/>
      <c r="L184" s="61" t="str">
        <f>IF(I184="","",VLOOKUP(N184,DB!J:L,3,FALSE))</f>
        <v/>
      </c>
      <c r="M184" s="40" t="str">
        <f t="shared" si="6"/>
        <v/>
      </c>
      <c r="N184" s="70" t="str">
        <f t="shared" si="5"/>
        <v>Scope 3Hotel stay</v>
      </c>
      <c r="Y184" s="70"/>
      <c r="Z184" s="70"/>
    </row>
    <row r="185" spans="1:26" s="49" customFormat="1" ht="21" customHeight="1">
      <c r="A185" s="60"/>
      <c r="B185" s="60"/>
      <c r="C185" s="58"/>
      <c r="D185" s="56"/>
      <c r="E185" s="56"/>
      <c r="G185" s="128" t="s">
        <v>497</v>
      </c>
      <c r="H185" s="128" t="s">
        <v>1508</v>
      </c>
      <c r="I185" s="60"/>
      <c r="J185" s="60"/>
      <c r="K185" s="60"/>
      <c r="L185" s="61" t="str">
        <f>IF(I185="","",VLOOKUP(N185,DB!J:L,3,FALSE))</f>
        <v/>
      </c>
      <c r="M185" s="40" t="str">
        <f t="shared" si="6"/>
        <v/>
      </c>
      <c r="N185" s="70" t="str">
        <f t="shared" si="5"/>
        <v>Scope 3Hotel stay</v>
      </c>
      <c r="Y185" s="70"/>
      <c r="Z185" s="70"/>
    </row>
    <row r="186" spans="1:26" s="49" customFormat="1" ht="21" customHeight="1">
      <c r="A186" s="60"/>
      <c r="B186" s="60"/>
      <c r="C186" s="58"/>
      <c r="D186" s="56"/>
      <c r="E186" s="56"/>
      <c r="G186" s="128" t="s">
        <v>497</v>
      </c>
      <c r="H186" s="128" t="s">
        <v>1508</v>
      </c>
      <c r="I186" s="60"/>
      <c r="J186" s="60"/>
      <c r="K186" s="60"/>
      <c r="L186" s="61" t="str">
        <f>IF(I186="","",VLOOKUP(N186,DB!J:L,3,FALSE))</f>
        <v/>
      </c>
      <c r="M186" s="40" t="str">
        <f t="shared" si="6"/>
        <v/>
      </c>
      <c r="N186" s="70" t="str">
        <f t="shared" si="5"/>
        <v>Scope 3Hotel stay</v>
      </c>
      <c r="Y186" s="70"/>
      <c r="Z186" s="70"/>
    </row>
    <row r="187" spans="1:26" s="49" customFormat="1" ht="21" customHeight="1">
      <c r="A187" s="60"/>
      <c r="B187" s="60"/>
      <c r="C187" s="58"/>
      <c r="D187" s="56"/>
      <c r="E187" s="56"/>
      <c r="G187" s="128" t="s">
        <v>497</v>
      </c>
      <c r="H187" s="128" t="s">
        <v>1508</v>
      </c>
      <c r="I187" s="60"/>
      <c r="J187" s="60"/>
      <c r="K187" s="60"/>
      <c r="L187" s="61" t="str">
        <f>IF(I187="","",VLOOKUP(N187,DB!J:L,3,FALSE))</f>
        <v/>
      </c>
      <c r="M187" s="40" t="str">
        <f t="shared" si="6"/>
        <v/>
      </c>
      <c r="N187" s="70" t="str">
        <f t="shared" si="5"/>
        <v>Scope 3Hotel stay</v>
      </c>
      <c r="Y187" s="70"/>
      <c r="Z187" s="70"/>
    </row>
    <row r="188" spans="1:26" s="49" customFormat="1" ht="21" customHeight="1">
      <c r="A188" s="60"/>
      <c r="B188" s="60"/>
      <c r="C188" s="58"/>
      <c r="D188" s="56"/>
      <c r="E188" s="56"/>
      <c r="G188" s="128" t="s">
        <v>497</v>
      </c>
      <c r="H188" s="128" t="s">
        <v>1508</v>
      </c>
      <c r="I188" s="60"/>
      <c r="J188" s="60"/>
      <c r="K188" s="60"/>
      <c r="L188" s="61" t="str">
        <f>IF(I188="","",VLOOKUP(N188,DB!J:L,3,FALSE))</f>
        <v/>
      </c>
      <c r="M188" s="40" t="str">
        <f t="shared" si="6"/>
        <v/>
      </c>
      <c r="N188" s="70" t="str">
        <f t="shared" si="5"/>
        <v>Scope 3Hotel stay</v>
      </c>
      <c r="Y188" s="70"/>
      <c r="Z188" s="70"/>
    </row>
    <row r="189" spans="1:26" s="49" customFormat="1" ht="21" customHeight="1">
      <c r="A189" s="60"/>
      <c r="B189" s="60"/>
      <c r="C189" s="58"/>
      <c r="D189" s="56"/>
      <c r="E189" s="56"/>
      <c r="G189" s="128" t="s">
        <v>497</v>
      </c>
      <c r="H189" s="128" t="s">
        <v>1508</v>
      </c>
      <c r="I189" s="60"/>
      <c r="J189" s="60"/>
      <c r="K189" s="60"/>
      <c r="L189" s="61" t="str">
        <f>IF(I189="","",VLOOKUP(N189,DB!J:L,3,FALSE))</f>
        <v/>
      </c>
      <c r="M189" s="40" t="str">
        <f t="shared" si="6"/>
        <v/>
      </c>
      <c r="N189" s="70" t="str">
        <f t="shared" si="5"/>
        <v>Scope 3Hotel stay</v>
      </c>
      <c r="Y189" s="70"/>
      <c r="Z189" s="70"/>
    </row>
    <row r="190" spans="1:26" s="49" customFormat="1" ht="21" customHeight="1">
      <c r="A190" s="60"/>
      <c r="B190" s="60"/>
      <c r="C190" s="58"/>
      <c r="D190" s="56"/>
      <c r="E190" s="56"/>
      <c r="G190" s="128" t="s">
        <v>497</v>
      </c>
      <c r="H190" s="128" t="s">
        <v>1508</v>
      </c>
      <c r="I190" s="60"/>
      <c r="J190" s="60"/>
      <c r="K190" s="60"/>
      <c r="L190" s="61" t="str">
        <f>IF(I190="","",VLOOKUP(N190,DB!J:L,3,FALSE))</f>
        <v/>
      </c>
      <c r="M190" s="40" t="str">
        <f t="shared" si="6"/>
        <v/>
      </c>
      <c r="N190" s="70" t="str">
        <f t="shared" si="5"/>
        <v>Scope 3Hotel stay</v>
      </c>
      <c r="Y190" s="70"/>
      <c r="Z190" s="70"/>
    </row>
    <row r="191" spans="1:26" s="49" customFormat="1" ht="21" customHeight="1">
      <c r="A191" s="60"/>
      <c r="B191" s="60"/>
      <c r="C191" s="58"/>
      <c r="D191" s="56"/>
      <c r="E191" s="56"/>
      <c r="G191" s="128" t="s">
        <v>497</v>
      </c>
      <c r="H191" s="128" t="s">
        <v>1508</v>
      </c>
      <c r="I191" s="60"/>
      <c r="J191" s="60"/>
      <c r="K191" s="60"/>
      <c r="L191" s="61" t="str">
        <f>IF(I191="","",VLOOKUP(N191,DB!J:L,3,FALSE))</f>
        <v/>
      </c>
      <c r="M191" s="40" t="str">
        <f t="shared" si="6"/>
        <v/>
      </c>
      <c r="N191" s="70" t="str">
        <f t="shared" si="5"/>
        <v>Scope 3Hotel stay</v>
      </c>
      <c r="Y191" s="70"/>
      <c r="Z191" s="70"/>
    </row>
    <row r="192" spans="1:26" s="49" customFormat="1" ht="21" customHeight="1">
      <c r="A192" s="60"/>
      <c r="B192" s="60"/>
      <c r="C192" s="58"/>
      <c r="D192" s="56"/>
      <c r="E192" s="56"/>
      <c r="G192" s="128" t="s">
        <v>497</v>
      </c>
      <c r="H192" s="128" t="s">
        <v>1508</v>
      </c>
      <c r="I192" s="60"/>
      <c r="J192" s="60"/>
      <c r="K192" s="60"/>
      <c r="L192" s="61" t="str">
        <f>IF(I192="","",VLOOKUP(N192,DB!J:L,3,FALSE))</f>
        <v/>
      </c>
      <c r="M192" s="40" t="str">
        <f t="shared" si="6"/>
        <v/>
      </c>
      <c r="N192" s="70" t="str">
        <f t="shared" si="5"/>
        <v>Scope 3Hotel stay</v>
      </c>
      <c r="Y192" s="70"/>
      <c r="Z192" s="70"/>
    </row>
    <row r="193" spans="1:26" s="49" customFormat="1" ht="21" customHeight="1">
      <c r="A193" s="60"/>
      <c r="B193" s="60"/>
      <c r="C193" s="58"/>
      <c r="D193" s="56"/>
      <c r="E193" s="56"/>
      <c r="G193" s="128" t="s">
        <v>497</v>
      </c>
      <c r="H193" s="128" t="s">
        <v>1508</v>
      </c>
      <c r="I193" s="60"/>
      <c r="J193" s="60"/>
      <c r="K193" s="60"/>
      <c r="L193" s="61" t="str">
        <f>IF(I193="","",VLOOKUP(N193,DB!J:L,3,FALSE))</f>
        <v/>
      </c>
      <c r="M193" s="40" t="str">
        <f t="shared" si="6"/>
        <v/>
      </c>
      <c r="N193" s="70" t="str">
        <f t="shared" si="5"/>
        <v>Scope 3Hotel stay</v>
      </c>
      <c r="Y193" s="70"/>
      <c r="Z193" s="70"/>
    </row>
    <row r="194" spans="1:26" s="49" customFormat="1" ht="21" customHeight="1">
      <c r="A194" s="60"/>
      <c r="B194" s="60"/>
      <c r="C194" s="58"/>
      <c r="D194" s="56"/>
      <c r="E194" s="56"/>
      <c r="G194" s="128" t="s">
        <v>497</v>
      </c>
      <c r="H194" s="128" t="s">
        <v>1508</v>
      </c>
      <c r="I194" s="60"/>
      <c r="J194" s="60"/>
      <c r="K194" s="60"/>
      <c r="L194" s="61" t="str">
        <f>IF(I194="","",VLOOKUP(N194,DB!J:L,3,FALSE))</f>
        <v/>
      </c>
      <c r="M194" s="40" t="str">
        <f t="shared" si="6"/>
        <v/>
      </c>
      <c r="N194" s="70" t="str">
        <f t="shared" si="5"/>
        <v>Scope 3Hotel stay</v>
      </c>
      <c r="Y194" s="70"/>
      <c r="Z194" s="70"/>
    </row>
    <row r="195" spans="1:26" s="49" customFormat="1" ht="21" customHeight="1">
      <c r="A195" s="60"/>
      <c r="B195" s="60"/>
      <c r="C195" s="58"/>
      <c r="D195" s="56"/>
      <c r="E195" s="56"/>
      <c r="G195" s="128" t="s">
        <v>497</v>
      </c>
      <c r="H195" s="128" t="s">
        <v>1508</v>
      </c>
      <c r="I195" s="60"/>
      <c r="J195" s="60"/>
      <c r="K195" s="60"/>
      <c r="L195" s="61" t="str">
        <f>IF(I195="","",VLOOKUP(N195,DB!J:L,3,FALSE))</f>
        <v/>
      </c>
      <c r="M195" s="40" t="str">
        <f t="shared" si="6"/>
        <v/>
      </c>
      <c r="N195" s="70" t="str">
        <f t="shared" si="5"/>
        <v>Scope 3Hotel stay</v>
      </c>
      <c r="Y195" s="70"/>
      <c r="Z195" s="70"/>
    </row>
    <row r="196" spans="1:26" s="49" customFormat="1" ht="21" customHeight="1">
      <c r="A196" s="60"/>
      <c r="B196" s="60"/>
      <c r="C196" s="58"/>
      <c r="D196" s="56"/>
      <c r="E196" s="56"/>
      <c r="G196" s="128" t="s">
        <v>497</v>
      </c>
      <c r="H196" s="128" t="s">
        <v>1508</v>
      </c>
      <c r="I196" s="60"/>
      <c r="J196" s="60"/>
      <c r="K196" s="60"/>
      <c r="L196" s="61" t="str">
        <f>IF(I196="","",VLOOKUP(N196,DB!J:L,3,FALSE))</f>
        <v/>
      </c>
      <c r="M196" s="40" t="str">
        <f t="shared" si="6"/>
        <v/>
      </c>
      <c r="N196" s="70" t="str">
        <f t="shared" si="5"/>
        <v>Scope 3Hotel stay</v>
      </c>
      <c r="Y196" s="70"/>
      <c r="Z196" s="70"/>
    </row>
    <row r="197" spans="1:26" s="49" customFormat="1" ht="21" customHeight="1">
      <c r="A197" s="60"/>
      <c r="B197" s="60"/>
      <c r="C197" s="58"/>
      <c r="D197" s="56"/>
      <c r="E197" s="56"/>
      <c r="G197" s="128" t="s">
        <v>497</v>
      </c>
      <c r="H197" s="128" t="s">
        <v>1508</v>
      </c>
      <c r="I197" s="60"/>
      <c r="J197" s="60"/>
      <c r="K197" s="60"/>
      <c r="L197" s="61" t="str">
        <f>IF(I197="","",VLOOKUP(N197,DB!J:L,3,FALSE))</f>
        <v/>
      </c>
      <c r="M197" s="40" t="str">
        <f t="shared" si="6"/>
        <v/>
      </c>
      <c r="N197" s="70" t="str">
        <f t="shared" si="5"/>
        <v>Scope 3Hotel stay</v>
      </c>
      <c r="Y197" s="70"/>
      <c r="Z197" s="70"/>
    </row>
    <row r="198" spans="1:26" s="49" customFormat="1" ht="21" customHeight="1">
      <c r="A198" s="60"/>
      <c r="B198" s="60"/>
      <c r="C198" s="58"/>
      <c r="D198" s="56"/>
      <c r="E198" s="56"/>
      <c r="G198" s="128" t="s">
        <v>497</v>
      </c>
      <c r="H198" s="128" t="s">
        <v>1508</v>
      </c>
      <c r="I198" s="60"/>
      <c r="J198" s="60"/>
      <c r="K198" s="60"/>
      <c r="L198" s="61" t="str">
        <f>IF(I198="","",VLOOKUP(N198,DB!J:L,3,FALSE))</f>
        <v/>
      </c>
      <c r="M198" s="40" t="str">
        <f t="shared" si="6"/>
        <v/>
      </c>
      <c r="N198" s="70" t="str">
        <f t="shared" si="5"/>
        <v>Scope 3Hotel stay</v>
      </c>
      <c r="Y198" s="70"/>
      <c r="Z198" s="70"/>
    </row>
    <row r="199" spans="1:26" s="49" customFormat="1" ht="21" customHeight="1">
      <c r="A199" s="60"/>
      <c r="B199" s="60"/>
      <c r="C199" s="58"/>
      <c r="D199" s="56"/>
      <c r="E199" s="56"/>
      <c r="G199" s="128" t="s">
        <v>497</v>
      </c>
      <c r="H199" s="128" t="s">
        <v>1508</v>
      </c>
      <c r="I199" s="60"/>
      <c r="J199" s="60"/>
      <c r="K199" s="60"/>
      <c r="L199" s="61" t="str">
        <f>IF(I199="","",VLOOKUP(N199,DB!J:L,3,FALSE))</f>
        <v/>
      </c>
      <c r="M199" s="40" t="str">
        <f t="shared" si="6"/>
        <v/>
      </c>
      <c r="N199" s="70" t="str">
        <f t="shared" ref="N199:N262" si="7">CONCATENATE(G199,H199,I199)</f>
        <v>Scope 3Hotel stay</v>
      </c>
      <c r="Y199" s="70"/>
      <c r="Z199" s="70"/>
    </row>
    <row r="200" spans="1:26" s="49" customFormat="1" ht="21" customHeight="1">
      <c r="A200" s="60"/>
      <c r="B200" s="60"/>
      <c r="C200" s="58"/>
      <c r="D200" s="56"/>
      <c r="E200" s="56"/>
      <c r="G200" s="128" t="s">
        <v>497</v>
      </c>
      <c r="H200" s="128" t="s">
        <v>1508</v>
      </c>
      <c r="I200" s="60"/>
      <c r="J200" s="60"/>
      <c r="K200" s="60"/>
      <c r="L200" s="61" t="str">
        <f>IF(I200="","",VLOOKUP(N200,DB!J:L,3,FALSE))</f>
        <v/>
      </c>
      <c r="M200" s="40" t="str">
        <f t="shared" si="6"/>
        <v/>
      </c>
      <c r="N200" s="70" t="str">
        <f t="shared" si="7"/>
        <v>Scope 3Hotel stay</v>
      </c>
      <c r="Y200" s="70"/>
      <c r="Z200" s="70"/>
    </row>
    <row r="201" spans="1:26" s="49" customFormat="1" ht="21" customHeight="1">
      <c r="A201" s="60"/>
      <c r="B201" s="60"/>
      <c r="C201" s="58"/>
      <c r="D201" s="56"/>
      <c r="E201" s="56"/>
      <c r="G201" s="128" t="s">
        <v>497</v>
      </c>
      <c r="H201" s="128" t="s">
        <v>1508</v>
      </c>
      <c r="I201" s="60"/>
      <c r="J201" s="60"/>
      <c r="K201" s="60"/>
      <c r="L201" s="61" t="str">
        <f>IF(I201="","",VLOOKUP(N201,DB!J:L,3,FALSE))</f>
        <v/>
      </c>
      <c r="M201" s="40" t="str">
        <f t="shared" si="6"/>
        <v/>
      </c>
      <c r="N201" s="70" t="str">
        <f t="shared" si="7"/>
        <v>Scope 3Hotel stay</v>
      </c>
      <c r="Y201" s="70"/>
      <c r="Z201" s="70"/>
    </row>
    <row r="202" spans="1:26" s="49" customFormat="1" ht="21" customHeight="1">
      <c r="A202" s="60"/>
      <c r="B202" s="60"/>
      <c r="C202" s="58"/>
      <c r="D202" s="56"/>
      <c r="E202" s="56"/>
      <c r="G202" s="128" t="s">
        <v>497</v>
      </c>
      <c r="H202" s="128" t="s">
        <v>1508</v>
      </c>
      <c r="I202" s="60"/>
      <c r="J202" s="60"/>
      <c r="K202" s="60"/>
      <c r="L202" s="61" t="str">
        <f>IF(I202="","",VLOOKUP(N202,DB!J:L,3,FALSE))</f>
        <v/>
      </c>
      <c r="M202" s="40" t="str">
        <f t="shared" si="6"/>
        <v/>
      </c>
      <c r="N202" s="70" t="str">
        <f t="shared" si="7"/>
        <v>Scope 3Hotel stay</v>
      </c>
      <c r="Y202" s="70"/>
      <c r="Z202" s="70"/>
    </row>
    <row r="203" spans="1:26" s="49" customFormat="1" ht="21" customHeight="1">
      <c r="A203" s="60"/>
      <c r="B203" s="60"/>
      <c r="C203" s="58"/>
      <c r="D203" s="56"/>
      <c r="E203" s="56"/>
      <c r="G203" s="128" t="s">
        <v>497</v>
      </c>
      <c r="H203" s="128" t="s">
        <v>1508</v>
      </c>
      <c r="I203" s="60"/>
      <c r="J203" s="60"/>
      <c r="K203" s="60"/>
      <c r="L203" s="61" t="str">
        <f>IF(I203="","",VLOOKUP(N203,DB!J:L,3,FALSE))</f>
        <v/>
      </c>
      <c r="M203" s="40" t="str">
        <f t="shared" si="6"/>
        <v/>
      </c>
      <c r="N203" s="70" t="str">
        <f t="shared" si="7"/>
        <v>Scope 3Hotel stay</v>
      </c>
      <c r="Y203" s="70"/>
      <c r="Z203" s="70"/>
    </row>
    <row r="204" spans="1:26" s="49" customFormat="1" ht="21" customHeight="1">
      <c r="A204" s="60"/>
      <c r="B204" s="60"/>
      <c r="C204" s="58"/>
      <c r="D204" s="56"/>
      <c r="E204" s="56"/>
      <c r="G204" s="128" t="s">
        <v>497</v>
      </c>
      <c r="H204" s="128" t="s">
        <v>1508</v>
      </c>
      <c r="I204" s="60"/>
      <c r="J204" s="60"/>
      <c r="K204" s="60"/>
      <c r="L204" s="61" t="str">
        <f>IF(I204="","",VLOOKUP(N204,DB!J:L,3,FALSE))</f>
        <v/>
      </c>
      <c r="M204" s="40" t="str">
        <f t="shared" si="6"/>
        <v/>
      </c>
      <c r="N204" s="70" t="str">
        <f t="shared" si="7"/>
        <v>Scope 3Hotel stay</v>
      </c>
      <c r="Y204" s="70"/>
      <c r="Z204" s="70"/>
    </row>
    <row r="205" spans="1:26" s="49" customFormat="1" ht="21" customHeight="1">
      <c r="A205" s="60"/>
      <c r="B205" s="60"/>
      <c r="C205" s="58"/>
      <c r="D205" s="56"/>
      <c r="E205" s="56"/>
      <c r="G205" s="128" t="s">
        <v>497</v>
      </c>
      <c r="H205" s="128" t="s">
        <v>1508</v>
      </c>
      <c r="I205" s="60"/>
      <c r="J205" s="60"/>
      <c r="K205" s="60"/>
      <c r="L205" s="61" t="str">
        <f>IF(I205="","",VLOOKUP(N205,DB!J:L,3,FALSE))</f>
        <v/>
      </c>
      <c r="M205" s="40" t="str">
        <f t="shared" si="6"/>
        <v/>
      </c>
      <c r="N205" s="70" t="str">
        <f t="shared" si="7"/>
        <v>Scope 3Hotel stay</v>
      </c>
      <c r="Y205" s="70"/>
      <c r="Z205" s="70"/>
    </row>
    <row r="206" spans="1:26" s="49" customFormat="1" ht="21" customHeight="1">
      <c r="A206" s="60"/>
      <c r="B206" s="60"/>
      <c r="C206" s="58"/>
      <c r="D206" s="56"/>
      <c r="E206" s="56"/>
      <c r="G206" s="128" t="s">
        <v>497</v>
      </c>
      <c r="H206" s="128" t="s">
        <v>1508</v>
      </c>
      <c r="I206" s="60"/>
      <c r="J206" s="60"/>
      <c r="K206" s="60"/>
      <c r="L206" s="61" t="str">
        <f>IF(I206="","",VLOOKUP(N206,DB!J:L,3,FALSE))</f>
        <v/>
      </c>
      <c r="M206" s="40" t="str">
        <f t="shared" si="6"/>
        <v/>
      </c>
      <c r="N206" s="70" t="str">
        <f t="shared" si="7"/>
        <v>Scope 3Hotel stay</v>
      </c>
      <c r="Y206" s="70"/>
      <c r="Z206" s="70"/>
    </row>
    <row r="207" spans="1:26" s="49" customFormat="1" ht="21" customHeight="1">
      <c r="A207" s="60"/>
      <c r="B207" s="60"/>
      <c r="C207" s="58"/>
      <c r="D207" s="56"/>
      <c r="E207" s="56"/>
      <c r="G207" s="128" t="s">
        <v>497</v>
      </c>
      <c r="H207" s="128" t="s">
        <v>1508</v>
      </c>
      <c r="I207" s="60"/>
      <c r="J207" s="60"/>
      <c r="K207" s="60"/>
      <c r="L207" s="61" t="str">
        <f>IF(I207="","",VLOOKUP(N207,DB!J:L,3,FALSE))</f>
        <v/>
      </c>
      <c r="M207" s="40" t="str">
        <f t="shared" si="6"/>
        <v/>
      </c>
      <c r="N207" s="70" t="str">
        <f t="shared" si="7"/>
        <v>Scope 3Hotel stay</v>
      </c>
      <c r="Y207" s="70"/>
      <c r="Z207" s="70"/>
    </row>
    <row r="208" spans="1:26" s="49" customFormat="1" ht="21" customHeight="1">
      <c r="A208" s="60"/>
      <c r="B208" s="60"/>
      <c r="C208" s="58"/>
      <c r="D208" s="56"/>
      <c r="E208" s="56"/>
      <c r="G208" s="128" t="s">
        <v>497</v>
      </c>
      <c r="H208" s="128" t="s">
        <v>1508</v>
      </c>
      <c r="I208" s="60"/>
      <c r="J208" s="60"/>
      <c r="K208" s="60"/>
      <c r="L208" s="61" t="str">
        <f>IF(I208="","",VLOOKUP(N208,DB!J:L,3,FALSE))</f>
        <v/>
      </c>
      <c r="M208" s="40" t="str">
        <f t="shared" si="6"/>
        <v/>
      </c>
      <c r="N208" s="70" t="str">
        <f t="shared" si="7"/>
        <v>Scope 3Hotel stay</v>
      </c>
      <c r="Y208" s="70"/>
      <c r="Z208" s="70"/>
    </row>
    <row r="209" spans="1:26" s="49" customFormat="1" ht="21" customHeight="1">
      <c r="A209" s="60"/>
      <c r="B209" s="60"/>
      <c r="C209" s="58"/>
      <c r="D209" s="56"/>
      <c r="E209" s="56"/>
      <c r="G209" s="128" t="s">
        <v>497</v>
      </c>
      <c r="H209" s="128" t="s">
        <v>1508</v>
      </c>
      <c r="I209" s="60"/>
      <c r="J209" s="60"/>
      <c r="K209" s="60"/>
      <c r="L209" s="61" t="str">
        <f>IF(I209="","",VLOOKUP(N209,DB!J:L,3,FALSE))</f>
        <v/>
      </c>
      <c r="M209" s="40" t="str">
        <f t="shared" si="6"/>
        <v/>
      </c>
      <c r="N209" s="70" t="str">
        <f t="shared" si="7"/>
        <v>Scope 3Hotel stay</v>
      </c>
      <c r="Y209" s="70"/>
      <c r="Z209" s="70"/>
    </row>
    <row r="210" spans="1:26" s="49" customFormat="1" ht="21" customHeight="1">
      <c r="A210" s="60"/>
      <c r="B210" s="60"/>
      <c r="C210" s="58"/>
      <c r="D210" s="56"/>
      <c r="E210" s="56"/>
      <c r="G210" s="128" t="s">
        <v>497</v>
      </c>
      <c r="H210" s="128" t="s">
        <v>1508</v>
      </c>
      <c r="I210" s="60"/>
      <c r="J210" s="60"/>
      <c r="K210" s="60"/>
      <c r="L210" s="61" t="str">
        <f>IF(I210="","",VLOOKUP(N210,DB!J:L,3,FALSE))</f>
        <v/>
      </c>
      <c r="M210" s="40" t="str">
        <f t="shared" si="6"/>
        <v/>
      </c>
      <c r="N210" s="70" t="str">
        <f t="shared" si="7"/>
        <v>Scope 3Hotel stay</v>
      </c>
      <c r="Y210" s="70"/>
      <c r="Z210" s="70"/>
    </row>
    <row r="211" spans="1:26" s="49" customFormat="1" ht="21" customHeight="1">
      <c r="A211" s="60"/>
      <c r="B211" s="60"/>
      <c r="C211" s="58"/>
      <c r="D211" s="56"/>
      <c r="E211" s="56"/>
      <c r="G211" s="128" t="s">
        <v>497</v>
      </c>
      <c r="H211" s="128" t="s">
        <v>1508</v>
      </c>
      <c r="I211" s="60"/>
      <c r="J211" s="60"/>
      <c r="K211" s="60"/>
      <c r="L211" s="61" t="str">
        <f>IF(I211="","",VLOOKUP(N211,DB!J:L,3,FALSE))</f>
        <v/>
      </c>
      <c r="M211" s="40" t="str">
        <f t="shared" si="6"/>
        <v/>
      </c>
      <c r="N211" s="70" t="str">
        <f t="shared" si="7"/>
        <v>Scope 3Hotel stay</v>
      </c>
      <c r="Y211" s="70"/>
      <c r="Z211" s="70"/>
    </row>
    <row r="212" spans="1:26" s="49" customFormat="1" ht="21" customHeight="1">
      <c r="A212" s="60"/>
      <c r="B212" s="60"/>
      <c r="C212" s="58"/>
      <c r="D212" s="56"/>
      <c r="E212" s="56"/>
      <c r="G212" s="128" t="s">
        <v>497</v>
      </c>
      <c r="H212" s="128" t="s">
        <v>1508</v>
      </c>
      <c r="I212" s="60"/>
      <c r="J212" s="60"/>
      <c r="K212" s="60"/>
      <c r="L212" s="61" t="str">
        <f>IF(I212="","",VLOOKUP(N212,DB!J:L,3,FALSE))</f>
        <v/>
      </c>
      <c r="M212" s="40" t="str">
        <f t="shared" si="6"/>
        <v/>
      </c>
      <c r="N212" s="70" t="str">
        <f t="shared" si="7"/>
        <v>Scope 3Hotel stay</v>
      </c>
      <c r="Y212" s="70"/>
      <c r="Z212" s="70"/>
    </row>
    <row r="213" spans="1:26" s="49" customFormat="1" ht="21" customHeight="1">
      <c r="A213" s="60"/>
      <c r="B213" s="60"/>
      <c r="C213" s="58"/>
      <c r="D213" s="56"/>
      <c r="E213" s="56"/>
      <c r="G213" s="128" t="s">
        <v>497</v>
      </c>
      <c r="H213" s="128" t="s">
        <v>1508</v>
      </c>
      <c r="I213" s="60"/>
      <c r="J213" s="60"/>
      <c r="K213" s="60"/>
      <c r="L213" s="61" t="str">
        <f>IF(I213="","",VLOOKUP(N213,DB!J:L,3,FALSE))</f>
        <v/>
      </c>
      <c r="M213" s="40" t="str">
        <f t="shared" si="6"/>
        <v/>
      </c>
      <c r="N213" s="70" t="str">
        <f t="shared" si="7"/>
        <v>Scope 3Hotel stay</v>
      </c>
      <c r="Y213" s="70"/>
      <c r="Z213" s="70"/>
    </row>
    <row r="214" spans="1:26" s="49" customFormat="1" ht="21" customHeight="1">
      <c r="A214" s="60"/>
      <c r="B214" s="60"/>
      <c r="C214" s="58"/>
      <c r="D214" s="56"/>
      <c r="E214" s="56"/>
      <c r="G214" s="128" t="s">
        <v>497</v>
      </c>
      <c r="H214" s="128" t="s">
        <v>1508</v>
      </c>
      <c r="I214" s="60"/>
      <c r="J214" s="60"/>
      <c r="K214" s="60"/>
      <c r="L214" s="61" t="str">
        <f>IF(I214="","",VLOOKUP(N214,DB!J:L,3,FALSE))</f>
        <v/>
      </c>
      <c r="M214" s="40" t="str">
        <f t="shared" si="6"/>
        <v/>
      </c>
      <c r="N214" s="70" t="str">
        <f t="shared" si="7"/>
        <v>Scope 3Hotel stay</v>
      </c>
      <c r="Y214" s="70"/>
      <c r="Z214" s="70"/>
    </row>
    <row r="215" spans="1:26" s="49" customFormat="1" ht="21" customHeight="1">
      <c r="A215" s="60"/>
      <c r="B215" s="60"/>
      <c r="C215" s="58"/>
      <c r="D215" s="56"/>
      <c r="E215" s="56"/>
      <c r="G215" s="128" t="s">
        <v>497</v>
      </c>
      <c r="H215" s="128" t="s">
        <v>1508</v>
      </c>
      <c r="I215" s="60"/>
      <c r="J215" s="60"/>
      <c r="K215" s="60"/>
      <c r="L215" s="61" t="str">
        <f>IF(I215="","",VLOOKUP(N215,DB!J:L,3,FALSE))</f>
        <v/>
      </c>
      <c r="M215" s="40" t="str">
        <f t="shared" si="6"/>
        <v/>
      </c>
      <c r="N215" s="70" t="str">
        <f t="shared" si="7"/>
        <v>Scope 3Hotel stay</v>
      </c>
      <c r="Y215" s="70"/>
      <c r="Z215" s="70"/>
    </row>
    <row r="216" spans="1:26" s="49" customFormat="1" ht="21" customHeight="1">
      <c r="A216" s="60"/>
      <c r="B216" s="60"/>
      <c r="C216" s="58"/>
      <c r="D216" s="56"/>
      <c r="E216" s="56"/>
      <c r="G216" s="128" t="s">
        <v>497</v>
      </c>
      <c r="H216" s="128" t="s">
        <v>1508</v>
      </c>
      <c r="I216" s="60"/>
      <c r="J216" s="60"/>
      <c r="K216" s="60"/>
      <c r="L216" s="61" t="str">
        <f>IF(I216="","",VLOOKUP(N216,DB!J:L,3,FALSE))</f>
        <v/>
      </c>
      <c r="M216" s="40" t="str">
        <f t="shared" si="6"/>
        <v/>
      </c>
      <c r="N216" s="70" t="str">
        <f t="shared" si="7"/>
        <v>Scope 3Hotel stay</v>
      </c>
      <c r="Y216" s="70"/>
      <c r="Z216" s="70"/>
    </row>
    <row r="217" spans="1:26" s="49" customFormat="1" ht="21" customHeight="1">
      <c r="A217" s="60"/>
      <c r="B217" s="60"/>
      <c r="C217" s="58"/>
      <c r="D217" s="56"/>
      <c r="E217" s="56"/>
      <c r="G217" s="128" t="s">
        <v>497</v>
      </c>
      <c r="H217" s="128" t="s">
        <v>1508</v>
      </c>
      <c r="I217" s="60"/>
      <c r="J217" s="60"/>
      <c r="K217" s="60"/>
      <c r="L217" s="61" t="str">
        <f>IF(I217="","",VLOOKUP(N217,DB!J:L,3,FALSE))</f>
        <v/>
      </c>
      <c r="M217" s="40" t="str">
        <f t="shared" si="6"/>
        <v/>
      </c>
      <c r="N217" s="70" t="str">
        <f t="shared" si="7"/>
        <v>Scope 3Hotel stay</v>
      </c>
      <c r="Y217" s="70"/>
      <c r="Z217" s="70"/>
    </row>
    <row r="218" spans="1:26" s="49" customFormat="1" ht="21" customHeight="1">
      <c r="A218" s="60"/>
      <c r="B218" s="60"/>
      <c r="C218" s="58"/>
      <c r="D218" s="56"/>
      <c r="E218" s="56"/>
      <c r="G218" s="128" t="s">
        <v>497</v>
      </c>
      <c r="H218" s="128" t="s">
        <v>1508</v>
      </c>
      <c r="I218" s="60"/>
      <c r="J218" s="60"/>
      <c r="K218" s="60"/>
      <c r="L218" s="61" t="str">
        <f>IF(I218="","",VLOOKUP(N218,DB!J:L,3,FALSE))</f>
        <v/>
      </c>
      <c r="M218" s="40" t="str">
        <f t="shared" si="6"/>
        <v/>
      </c>
      <c r="N218" s="70" t="str">
        <f t="shared" si="7"/>
        <v>Scope 3Hotel stay</v>
      </c>
      <c r="Y218" s="70"/>
      <c r="Z218" s="70"/>
    </row>
    <row r="219" spans="1:26" s="49" customFormat="1" ht="21" customHeight="1">
      <c r="A219" s="60"/>
      <c r="B219" s="60"/>
      <c r="C219" s="58"/>
      <c r="D219" s="56"/>
      <c r="E219" s="56"/>
      <c r="G219" s="128" t="s">
        <v>497</v>
      </c>
      <c r="H219" s="128" t="s">
        <v>1508</v>
      </c>
      <c r="I219" s="60"/>
      <c r="J219" s="60"/>
      <c r="K219" s="60"/>
      <c r="L219" s="61" t="str">
        <f>IF(I219="","",VLOOKUP(N219,DB!J:L,3,FALSE))</f>
        <v/>
      </c>
      <c r="M219" s="40" t="str">
        <f t="shared" si="6"/>
        <v/>
      </c>
      <c r="N219" s="70" t="str">
        <f t="shared" si="7"/>
        <v>Scope 3Hotel stay</v>
      </c>
      <c r="Y219" s="70"/>
      <c r="Z219" s="70"/>
    </row>
    <row r="220" spans="1:26" s="49" customFormat="1" ht="21" customHeight="1">
      <c r="A220" s="60"/>
      <c r="B220" s="60"/>
      <c r="C220" s="58"/>
      <c r="D220" s="56"/>
      <c r="E220" s="56"/>
      <c r="G220" s="128" t="s">
        <v>497</v>
      </c>
      <c r="H220" s="128" t="s">
        <v>1508</v>
      </c>
      <c r="I220" s="60"/>
      <c r="J220" s="60"/>
      <c r="K220" s="60"/>
      <c r="L220" s="61" t="str">
        <f>IF(I220="","",VLOOKUP(N220,DB!J:L,3,FALSE))</f>
        <v/>
      </c>
      <c r="M220" s="40" t="str">
        <f t="shared" si="6"/>
        <v/>
      </c>
      <c r="N220" s="70" t="str">
        <f t="shared" si="7"/>
        <v>Scope 3Hotel stay</v>
      </c>
      <c r="Y220" s="70"/>
      <c r="Z220" s="70"/>
    </row>
    <row r="221" spans="1:26" s="49" customFormat="1" ht="21" customHeight="1">
      <c r="A221" s="60"/>
      <c r="B221" s="60"/>
      <c r="C221" s="58"/>
      <c r="D221" s="56"/>
      <c r="E221" s="56"/>
      <c r="G221" s="128" t="s">
        <v>497</v>
      </c>
      <c r="H221" s="128" t="s">
        <v>1508</v>
      </c>
      <c r="I221" s="60"/>
      <c r="J221" s="60"/>
      <c r="K221" s="60"/>
      <c r="L221" s="61" t="str">
        <f>IF(I221="","",VLOOKUP(N221,DB!J:L,3,FALSE))</f>
        <v/>
      </c>
      <c r="M221" s="40" t="str">
        <f t="shared" si="6"/>
        <v/>
      </c>
      <c r="N221" s="70" t="str">
        <f t="shared" si="7"/>
        <v>Scope 3Hotel stay</v>
      </c>
      <c r="Y221" s="70"/>
      <c r="Z221" s="70"/>
    </row>
    <row r="222" spans="1:26" s="49" customFormat="1" ht="21" customHeight="1">
      <c r="A222" s="60"/>
      <c r="B222" s="60"/>
      <c r="C222" s="58"/>
      <c r="D222" s="56"/>
      <c r="E222" s="56"/>
      <c r="G222" s="128" t="s">
        <v>497</v>
      </c>
      <c r="H222" s="128" t="s">
        <v>1508</v>
      </c>
      <c r="I222" s="60"/>
      <c r="J222" s="60"/>
      <c r="K222" s="60"/>
      <c r="L222" s="61" t="str">
        <f>IF(I222="","",VLOOKUP(N222,DB!J:L,3,FALSE))</f>
        <v/>
      </c>
      <c r="M222" s="40" t="str">
        <f t="shared" si="6"/>
        <v/>
      </c>
      <c r="N222" s="70" t="str">
        <f t="shared" si="7"/>
        <v>Scope 3Hotel stay</v>
      </c>
      <c r="Y222" s="70"/>
      <c r="Z222" s="70"/>
    </row>
    <row r="223" spans="1:26" s="49" customFormat="1" ht="21" customHeight="1">
      <c r="A223" s="60"/>
      <c r="B223" s="60"/>
      <c r="C223" s="58"/>
      <c r="D223" s="56"/>
      <c r="E223" s="56"/>
      <c r="G223" s="128" t="s">
        <v>497</v>
      </c>
      <c r="H223" s="128" t="s">
        <v>1508</v>
      </c>
      <c r="I223" s="60"/>
      <c r="J223" s="60"/>
      <c r="K223" s="60"/>
      <c r="L223" s="61" t="str">
        <f>IF(I223="","",VLOOKUP(N223,DB!J:L,3,FALSE))</f>
        <v/>
      </c>
      <c r="M223" s="40" t="str">
        <f t="shared" si="6"/>
        <v/>
      </c>
      <c r="N223" s="70" t="str">
        <f t="shared" si="7"/>
        <v>Scope 3Hotel stay</v>
      </c>
      <c r="Y223" s="70"/>
      <c r="Z223" s="70"/>
    </row>
    <row r="224" spans="1:26" s="49" customFormat="1" ht="21" customHeight="1">
      <c r="A224" s="60"/>
      <c r="B224" s="60"/>
      <c r="C224" s="58"/>
      <c r="D224" s="56"/>
      <c r="E224" s="56"/>
      <c r="G224" s="128" t="s">
        <v>497</v>
      </c>
      <c r="H224" s="128" t="s">
        <v>1508</v>
      </c>
      <c r="I224" s="60"/>
      <c r="J224" s="60"/>
      <c r="K224" s="60"/>
      <c r="L224" s="61" t="str">
        <f>IF(I224="","",VLOOKUP(N224,DB!J:L,3,FALSE))</f>
        <v/>
      </c>
      <c r="M224" s="40" t="str">
        <f t="shared" si="6"/>
        <v/>
      </c>
      <c r="N224" s="70" t="str">
        <f t="shared" si="7"/>
        <v>Scope 3Hotel stay</v>
      </c>
      <c r="Y224" s="70"/>
      <c r="Z224" s="70"/>
    </row>
    <row r="225" spans="1:26" s="49" customFormat="1" ht="21" customHeight="1">
      <c r="A225" s="60"/>
      <c r="B225" s="60"/>
      <c r="C225" s="58"/>
      <c r="D225" s="56"/>
      <c r="E225" s="56"/>
      <c r="G225" s="128" t="s">
        <v>497</v>
      </c>
      <c r="H225" s="128" t="s">
        <v>1508</v>
      </c>
      <c r="I225" s="60"/>
      <c r="J225" s="60"/>
      <c r="K225" s="60"/>
      <c r="L225" s="61" t="str">
        <f>IF(I225="","",VLOOKUP(N225,DB!J:L,3,FALSE))</f>
        <v/>
      </c>
      <c r="M225" s="40" t="str">
        <f t="shared" si="6"/>
        <v/>
      </c>
      <c r="N225" s="70" t="str">
        <f t="shared" si="7"/>
        <v>Scope 3Hotel stay</v>
      </c>
      <c r="Y225" s="70"/>
      <c r="Z225" s="70"/>
    </row>
    <row r="226" spans="1:26" s="49" customFormat="1" ht="21" customHeight="1">
      <c r="A226" s="60"/>
      <c r="B226" s="60"/>
      <c r="C226" s="58"/>
      <c r="D226" s="56"/>
      <c r="E226" s="56"/>
      <c r="G226" s="128" t="s">
        <v>497</v>
      </c>
      <c r="H226" s="128" t="s">
        <v>1508</v>
      </c>
      <c r="I226" s="60"/>
      <c r="J226" s="60"/>
      <c r="K226" s="60"/>
      <c r="L226" s="61" t="str">
        <f>IF(I226="","",VLOOKUP(N226,DB!J:L,3,FALSE))</f>
        <v/>
      </c>
      <c r="M226" s="40" t="str">
        <f t="shared" si="6"/>
        <v/>
      </c>
      <c r="N226" s="70" t="str">
        <f t="shared" si="7"/>
        <v>Scope 3Hotel stay</v>
      </c>
      <c r="Y226" s="70"/>
      <c r="Z226" s="70"/>
    </row>
    <row r="227" spans="1:26" s="49" customFormat="1" ht="21" customHeight="1">
      <c r="A227" s="60"/>
      <c r="B227" s="60"/>
      <c r="C227" s="58"/>
      <c r="D227" s="56"/>
      <c r="E227" s="56"/>
      <c r="G227" s="128" t="s">
        <v>497</v>
      </c>
      <c r="H227" s="128" t="s">
        <v>1508</v>
      </c>
      <c r="I227" s="60"/>
      <c r="J227" s="60"/>
      <c r="K227" s="60"/>
      <c r="L227" s="61" t="str">
        <f>IF(I227="","",VLOOKUP(N227,DB!J:L,3,FALSE))</f>
        <v/>
      </c>
      <c r="M227" s="40" t="str">
        <f t="shared" si="6"/>
        <v/>
      </c>
      <c r="N227" s="70" t="str">
        <f t="shared" si="7"/>
        <v>Scope 3Hotel stay</v>
      </c>
      <c r="Y227" s="70"/>
      <c r="Z227" s="70"/>
    </row>
    <row r="228" spans="1:26" s="49" customFormat="1" ht="21" customHeight="1">
      <c r="A228" s="60"/>
      <c r="B228" s="60"/>
      <c r="C228" s="58"/>
      <c r="D228" s="56"/>
      <c r="E228" s="56"/>
      <c r="G228" s="128" t="s">
        <v>497</v>
      </c>
      <c r="H228" s="128" t="s">
        <v>1508</v>
      </c>
      <c r="I228" s="60"/>
      <c r="J228" s="60"/>
      <c r="K228" s="60"/>
      <c r="L228" s="61" t="str">
        <f>IF(I228="","",VLOOKUP(N228,DB!J:L,3,FALSE))</f>
        <v/>
      </c>
      <c r="M228" s="40" t="str">
        <f t="shared" si="6"/>
        <v/>
      </c>
      <c r="N228" s="70" t="str">
        <f t="shared" si="7"/>
        <v>Scope 3Hotel stay</v>
      </c>
      <c r="Y228" s="70"/>
      <c r="Z228" s="70"/>
    </row>
    <row r="229" spans="1:26" s="49" customFormat="1" ht="21" customHeight="1">
      <c r="A229" s="60"/>
      <c r="B229" s="60"/>
      <c r="C229" s="58"/>
      <c r="D229" s="56"/>
      <c r="E229" s="56"/>
      <c r="G229" s="128" t="s">
        <v>497</v>
      </c>
      <c r="H229" s="128" t="s">
        <v>1508</v>
      </c>
      <c r="I229" s="60"/>
      <c r="J229" s="60"/>
      <c r="K229" s="60"/>
      <c r="L229" s="61" t="str">
        <f>IF(I229="","",VLOOKUP(N229,DB!J:L,3,FALSE))</f>
        <v/>
      </c>
      <c r="M229" s="40" t="str">
        <f t="shared" ref="M229:M292" si="8">IF(I229="","",L229*K229*J229)</f>
        <v/>
      </c>
      <c r="N229" s="70" t="str">
        <f t="shared" si="7"/>
        <v>Scope 3Hotel stay</v>
      </c>
      <c r="Y229" s="70"/>
      <c r="Z229" s="70"/>
    </row>
    <row r="230" spans="1:26" s="49" customFormat="1" ht="21" customHeight="1">
      <c r="A230" s="60"/>
      <c r="B230" s="60"/>
      <c r="C230" s="58"/>
      <c r="D230" s="56"/>
      <c r="E230" s="56"/>
      <c r="G230" s="128" t="s">
        <v>497</v>
      </c>
      <c r="H230" s="128" t="s">
        <v>1508</v>
      </c>
      <c r="I230" s="60"/>
      <c r="J230" s="60"/>
      <c r="K230" s="60"/>
      <c r="L230" s="61" t="str">
        <f>IF(I230="","",VLOOKUP(N230,DB!J:L,3,FALSE))</f>
        <v/>
      </c>
      <c r="M230" s="40" t="str">
        <f t="shared" si="8"/>
        <v/>
      </c>
      <c r="N230" s="70" t="str">
        <f t="shared" si="7"/>
        <v>Scope 3Hotel stay</v>
      </c>
      <c r="Y230" s="70"/>
      <c r="Z230" s="70"/>
    </row>
    <row r="231" spans="1:26" s="49" customFormat="1" ht="21" customHeight="1">
      <c r="A231" s="60"/>
      <c r="B231" s="60"/>
      <c r="C231" s="58"/>
      <c r="D231" s="56"/>
      <c r="E231" s="56"/>
      <c r="G231" s="128" t="s">
        <v>497</v>
      </c>
      <c r="H231" s="128" t="s">
        <v>1508</v>
      </c>
      <c r="I231" s="60"/>
      <c r="J231" s="60"/>
      <c r="K231" s="60"/>
      <c r="L231" s="61" t="str">
        <f>IF(I231="","",VLOOKUP(N231,DB!J:L,3,FALSE))</f>
        <v/>
      </c>
      <c r="M231" s="40" t="str">
        <f t="shared" si="8"/>
        <v/>
      </c>
      <c r="N231" s="70" t="str">
        <f t="shared" si="7"/>
        <v>Scope 3Hotel stay</v>
      </c>
      <c r="Y231" s="70"/>
      <c r="Z231" s="70"/>
    </row>
    <row r="232" spans="1:26" s="49" customFormat="1" ht="21" customHeight="1">
      <c r="A232" s="60"/>
      <c r="B232" s="60"/>
      <c r="C232" s="58"/>
      <c r="D232" s="56"/>
      <c r="E232" s="56"/>
      <c r="G232" s="128" t="s">
        <v>497</v>
      </c>
      <c r="H232" s="128" t="s">
        <v>1508</v>
      </c>
      <c r="I232" s="60"/>
      <c r="J232" s="60"/>
      <c r="K232" s="60"/>
      <c r="L232" s="61" t="str">
        <f>IF(I232="","",VLOOKUP(N232,DB!J:L,3,FALSE))</f>
        <v/>
      </c>
      <c r="M232" s="40" t="str">
        <f t="shared" si="8"/>
        <v/>
      </c>
      <c r="N232" s="70" t="str">
        <f t="shared" si="7"/>
        <v>Scope 3Hotel stay</v>
      </c>
      <c r="Y232" s="70"/>
      <c r="Z232" s="70"/>
    </row>
    <row r="233" spans="1:26" s="49" customFormat="1" ht="21" customHeight="1">
      <c r="A233" s="60"/>
      <c r="B233" s="60"/>
      <c r="C233" s="58"/>
      <c r="D233" s="56"/>
      <c r="E233" s="56"/>
      <c r="G233" s="128" t="s">
        <v>497</v>
      </c>
      <c r="H233" s="128" t="s">
        <v>1508</v>
      </c>
      <c r="I233" s="60"/>
      <c r="J233" s="60"/>
      <c r="K233" s="60"/>
      <c r="L233" s="61" t="str">
        <f>IF(I233="","",VLOOKUP(N233,DB!J:L,3,FALSE))</f>
        <v/>
      </c>
      <c r="M233" s="40" t="str">
        <f t="shared" si="8"/>
        <v/>
      </c>
      <c r="N233" s="70" t="str">
        <f t="shared" si="7"/>
        <v>Scope 3Hotel stay</v>
      </c>
      <c r="Y233" s="70"/>
      <c r="Z233" s="70"/>
    </row>
    <row r="234" spans="1:26" s="49" customFormat="1" ht="21" customHeight="1">
      <c r="A234" s="60"/>
      <c r="B234" s="60"/>
      <c r="C234" s="58"/>
      <c r="D234" s="56"/>
      <c r="E234" s="56"/>
      <c r="G234" s="128" t="s">
        <v>497</v>
      </c>
      <c r="H234" s="128" t="s">
        <v>1508</v>
      </c>
      <c r="I234" s="60"/>
      <c r="J234" s="60"/>
      <c r="K234" s="60"/>
      <c r="L234" s="61" t="str">
        <f>IF(I234="","",VLOOKUP(N234,DB!J:L,3,FALSE))</f>
        <v/>
      </c>
      <c r="M234" s="40" t="str">
        <f t="shared" si="8"/>
        <v/>
      </c>
      <c r="N234" s="70" t="str">
        <f t="shared" si="7"/>
        <v>Scope 3Hotel stay</v>
      </c>
      <c r="Y234" s="70"/>
      <c r="Z234" s="70"/>
    </row>
    <row r="235" spans="1:26" s="49" customFormat="1" ht="21" customHeight="1">
      <c r="A235" s="60"/>
      <c r="B235" s="60"/>
      <c r="C235" s="58"/>
      <c r="D235" s="56"/>
      <c r="E235" s="56"/>
      <c r="G235" s="128" t="s">
        <v>497</v>
      </c>
      <c r="H235" s="128" t="s">
        <v>1508</v>
      </c>
      <c r="I235" s="60"/>
      <c r="J235" s="60"/>
      <c r="K235" s="60"/>
      <c r="L235" s="61" t="str">
        <f>IF(I235="","",VLOOKUP(N235,DB!J:L,3,FALSE))</f>
        <v/>
      </c>
      <c r="M235" s="40" t="str">
        <f t="shared" si="8"/>
        <v/>
      </c>
      <c r="N235" s="70" t="str">
        <f t="shared" si="7"/>
        <v>Scope 3Hotel stay</v>
      </c>
      <c r="Y235" s="70"/>
      <c r="Z235" s="70"/>
    </row>
    <row r="236" spans="1:26" s="49" customFormat="1" ht="21" customHeight="1">
      <c r="A236" s="60"/>
      <c r="B236" s="60"/>
      <c r="C236" s="58"/>
      <c r="D236" s="56"/>
      <c r="E236" s="56"/>
      <c r="G236" s="128" t="s">
        <v>497</v>
      </c>
      <c r="H236" s="128" t="s">
        <v>1508</v>
      </c>
      <c r="I236" s="60"/>
      <c r="J236" s="60"/>
      <c r="K236" s="60"/>
      <c r="L236" s="61" t="str">
        <f>IF(I236="","",VLOOKUP(N236,DB!J:L,3,FALSE))</f>
        <v/>
      </c>
      <c r="M236" s="40" t="str">
        <f t="shared" si="8"/>
        <v/>
      </c>
      <c r="N236" s="70" t="str">
        <f t="shared" si="7"/>
        <v>Scope 3Hotel stay</v>
      </c>
      <c r="Y236" s="70"/>
      <c r="Z236" s="70"/>
    </row>
    <row r="237" spans="1:26" s="49" customFormat="1" ht="21" customHeight="1">
      <c r="A237" s="60"/>
      <c r="B237" s="60"/>
      <c r="C237" s="58"/>
      <c r="D237" s="56"/>
      <c r="E237" s="56"/>
      <c r="G237" s="128" t="s">
        <v>497</v>
      </c>
      <c r="H237" s="128" t="s">
        <v>1508</v>
      </c>
      <c r="I237" s="60"/>
      <c r="J237" s="60"/>
      <c r="K237" s="60"/>
      <c r="L237" s="61" t="str">
        <f>IF(I237="","",VLOOKUP(N237,DB!J:L,3,FALSE))</f>
        <v/>
      </c>
      <c r="M237" s="40" t="str">
        <f t="shared" si="8"/>
        <v/>
      </c>
      <c r="N237" s="70" t="str">
        <f t="shared" si="7"/>
        <v>Scope 3Hotel stay</v>
      </c>
      <c r="Y237" s="70"/>
      <c r="Z237" s="70"/>
    </row>
    <row r="238" spans="1:26" s="49" customFormat="1" ht="21" customHeight="1">
      <c r="A238" s="60"/>
      <c r="B238" s="60"/>
      <c r="C238" s="58"/>
      <c r="D238" s="56"/>
      <c r="E238" s="56"/>
      <c r="G238" s="128" t="s">
        <v>497</v>
      </c>
      <c r="H238" s="128" t="s">
        <v>1508</v>
      </c>
      <c r="I238" s="60"/>
      <c r="J238" s="60"/>
      <c r="K238" s="60"/>
      <c r="L238" s="61" t="str">
        <f>IF(I238="","",VLOOKUP(N238,DB!J:L,3,FALSE))</f>
        <v/>
      </c>
      <c r="M238" s="40" t="str">
        <f t="shared" si="8"/>
        <v/>
      </c>
      <c r="N238" s="70" t="str">
        <f t="shared" si="7"/>
        <v>Scope 3Hotel stay</v>
      </c>
      <c r="Y238" s="70"/>
      <c r="Z238" s="70"/>
    </row>
    <row r="239" spans="1:26" s="49" customFormat="1" ht="21" customHeight="1">
      <c r="A239" s="60"/>
      <c r="B239" s="60"/>
      <c r="C239" s="58"/>
      <c r="D239" s="56"/>
      <c r="E239" s="56"/>
      <c r="G239" s="128" t="s">
        <v>497</v>
      </c>
      <c r="H239" s="128" t="s">
        <v>1508</v>
      </c>
      <c r="I239" s="60"/>
      <c r="J239" s="60"/>
      <c r="K239" s="60"/>
      <c r="L239" s="61" t="str">
        <f>IF(I239="","",VLOOKUP(N239,DB!J:L,3,FALSE))</f>
        <v/>
      </c>
      <c r="M239" s="40" t="str">
        <f t="shared" si="8"/>
        <v/>
      </c>
      <c r="N239" s="70" t="str">
        <f t="shared" si="7"/>
        <v>Scope 3Hotel stay</v>
      </c>
      <c r="Y239" s="70"/>
      <c r="Z239" s="70"/>
    </row>
    <row r="240" spans="1:26" s="49" customFormat="1" ht="21" customHeight="1">
      <c r="A240" s="60"/>
      <c r="B240" s="60"/>
      <c r="C240" s="58"/>
      <c r="D240" s="56"/>
      <c r="E240" s="56"/>
      <c r="G240" s="128" t="s">
        <v>497</v>
      </c>
      <c r="H240" s="128" t="s">
        <v>1508</v>
      </c>
      <c r="I240" s="60"/>
      <c r="J240" s="60"/>
      <c r="K240" s="60"/>
      <c r="L240" s="61" t="str">
        <f>IF(I240="","",VLOOKUP(N240,DB!J:L,3,FALSE))</f>
        <v/>
      </c>
      <c r="M240" s="40" t="str">
        <f t="shared" si="8"/>
        <v/>
      </c>
      <c r="N240" s="70" t="str">
        <f t="shared" si="7"/>
        <v>Scope 3Hotel stay</v>
      </c>
      <c r="Y240" s="70"/>
      <c r="Z240" s="70"/>
    </row>
    <row r="241" spans="1:26" s="49" customFormat="1" ht="21" customHeight="1">
      <c r="A241" s="60"/>
      <c r="B241" s="60"/>
      <c r="C241" s="58"/>
      <c r="D241" s="56"/>
      <c r="E241" s="56"/>
      <c r="G241" s="128" t="s">
        <v>497</v>
      </c>
      <c r="H241" s="128" t="s">
        <v>1508</v>
      </c>
      <c r="I241" s="60"/>
      <c r="J241" s="60"/>
      <c r="K241" s="60"/>
      <c r="L241" s="61" t="str">
        <f>IF(I241="","",VLOOKUP(N241,DB!J:L,3,FALSE))</f>
        <v/>
      </c>
      <c r="M241" s="40" t="str">
        <f t="shared" si="8"/>
        <v/>
      </c>
      <c r="N241" s="70" t="str">
        <f t="shared" si="7"/>
        <v>Scope 3Hotel stay</v>
      </c>
      <c r="Y241" s="70"/>
      <c r="Z241" s="70"/>
    </row>
    <row r="242" spans="1:26" s="49" customFormat="1" ht="21" customHeight="1">
      <c r="A242" s="60"/>
      <c r="B242" s="60"/>
      <c r="C242" s="58"/>
      <c r="D242" s="56"/>
      <c r="E242" s="56"/>
      <c r="G242" s="128" t="s">
        <v>497</v>
      </c>
      <c r="H242" s="128" t="s">
        <v>1508</v>
      </c>
      <c r="I242" s="60"/>
      <c r="J242" s="60"/>
      <c r="K242" s="60"/>
      <c r="L242" s="61" t="str">
        <f>IF(I242="","",VLOOKUP(N242,DB!J:L,3,FALSE))</f>
        <v/>
      </c>
      <c r="M242" s="40" t="str">
        <f t="shared" si="8"/>
        <v/>
      </c>
      <c r="N242" s="70" t="str">
        <f t="shared" si="7"/>
        <v>Scope 3Hotel stay</v>
      </c>
      <c r="Y242" s="70"/>
      <c r="Z242" s="70"/>
    </row>
    <row r="243" spans="1:26" s="49" customFormat="1" ht="21" customHeight="1">
      <c r="A243" s="60"/>
      <c r="B243" s="60"/>
      <c r="C243" s="58"/>
      <c r="D243" s="56"/>
      <c r="E243" s="56"/>
      <c r="G243" s="128" t="s">
        <v>497</v>
      </c>
      <c r="H243" s="128" t="s">
        <v>1508</v>
      </c>
      <c r="I243" s="60"/>
      <c r="J243" s="60"/>
      <c r="K243" s="60"/>
      <c r="L243" s="61" t="str">
        <f>IF(I243="","",VLOOKUP(N243,DB!J:L,3,FALSE))</f>
        <v/>
      </c>
      <c r="M243" s="40" t="str">
        <f t="shared" si="8"/>
        <v/>
      </c>
      <c r="N243" s="70" t="str">
        <f t="shared" si="7"/>
        <v>Scope 3Hotel stay</v>
      </c>
      <c r="Y243" s="70"/>
      <c r="Z243" s="70"/>
    </row>
    <row r="244" spans="1:26" s="49" customFormat="1" ht="21" customHeight="1">
      <c r="A244" s="60"/>
      <c r="B244" s="60"/>
      <c r="C244" s="58"/>
      <c r="D244" s="56"/>
      <c r="E244" s="56"/>
      <c r="G244" s="128" t="s">
        <v>497</v>
      </c>
      <c r="H244" s="128" t="s">
        <v>1508</v>
      </c>
      <c r="I244" s="60"/>
      <c r="J244" s="60"/>
      <c r="K244" s="60"/>
      <c r="L244" s="61" t="str">
        <f>IF(I244="","",VLOOKUP(N244,DB!J:L,3,FALSE))</f>
        <v/>
      </c>
      <c r="M244" s="40" t="str">
        <f t="shared" si="8"/>
        <v/>
      </c>
      <c r="N244" s="70" t="str">
        <f t="shared" si="7"/>
        <v>Scope 3Hotel stay</v>
      </c>
      <c r="Y244" s="70"/>
      <c r="Z244" s="70"/>
    </row>
    <row r="245" spans="1:26" s="49" customFormat="1" ht="21" customHeight="1">
      <c r="A245" s="60"/>
      <c r="B245" s="60"/>
      <c r="C245" s="58"/>
      <c r="D245" s="56"/>
      <c r="E245" s="56"/>
      <c r="G245" s="128" t="s">
        <v>497</v>
      </c>
      <c r="H245" s="128" t="s">
        <v>1508</v>
      </c>
      <c r="I245" s="60"/>
      <c r="J245" s="60"/>
      <c r="K245" s="60"/>
      <c r="L245" s="61" t="str">
        <f>IF(I245="","",VLOOKUP(N245,DB!J:L,3,FALSE))</f>
        <v/>
      </c>
      <c r="M245" s="40" t="str">
        <f t="shared" si="8"/>
        <v/>
      </c>
      <c r="N245" s="70" t="str">
        <f t="shared" si="7"/>
        <v>Scope 3Hotel stay</v>
      </c>
      <c r="Y245" s="70"/>
      <c r="Z245" s="70"/>
    </row>
    <row r="246" spans="1:26" s="49" customFormat="1" ht="21" customHeight="1">
      <c r="A246" s="60"/>
      <c r="B246" s="60"/>
      <c r="C246" s="58"/>
      <c r="D246" s="56"/>
      <c r="E246" s="56"/>
      <c r="G246" s="128" t="s">
        <v>497</v>
      </c>
      <c r="H246" s="128" t="s">
        <v>1508</v>
      </c>
      <c r="I246" s="60"/>
      <c r="J246" s="60"/>
      <c r="K246" s="60"/>
      <c r="L246" s="61" t="str">
        <f>IF(I246="","",VLOOKUP(N246,DB!J:L,3,FALSE))</f>
        <v/>
      </c>
      <c r="M246" s="40" t="str">
        <f t="shared" si="8"/>
        <v/>
      </c>
      <c r="N246" s="70" t="str">
        <f t="shared" si="7"/>
        <v>Scope 3Hotel stay</v>
      </c>
      <c r="Y246" s="70"/>
      <c r="Z246" s="70"/>
    </row>
    <row r="247" spans="1:26" s="49" customFormat="1" ht="21" customHeight="1">
      <c r="A247" s="60"/>
      <c r="B247" s="60"/>
      <c r="C247" s="58"/>
      <c r="D247" s="56"/>
      <c r="E247" s="56"/>
      <c r="G247" s="128" t="s">
        <v>497</v>
      </c>
      <c r="H247" s="128" t="s">
        <v>1508</v>
      </c>
      <c r="I247" s="60"/>
      <c r="J247" s="60"/>
      <c r="K247" s="60"/>
      <c r="L247" s="61" t="str">
        <f>IF(I247="","",VLOOKUP(N247,DB!J:L,3,FALSE))</f>
        <v/>
      </c>
      <c r="M247" s="40" t="str">
        <f t="shared" si="8"/>
        <v/>
      </c>
      <c r="N247" s="70" t="str">
        <f t="shared" si="7"/>
        <v>Scope 3Hotel stay</v>
      </c>
      <c r="Y247" s="70"/>
      <c r="Z247" s="70"/>
    </row>
    <row r="248" spans="1:26" s="49" customFormat="1" ht="21" customHeight="1">
      <c r="A248" s="60"/>
      <c r="B248" s="60"/>
      <c r="C248" s="58"/>
      <c r="D248" s="56"/>
      <c r="E248" s="56"/>
      <c r="G248" s="128" t="s">
        <v>497</v>
      </c>
      <c r="H248" s="128" t="s">
        <v>1508</v>
      </c>
      <c r="I248" s="60"/>
      <c r="J248" s="60"/>
      <c r="K248" s="60"/>
      <c r="L248" s="61" t="str">
        <f>IF(I248="","",VLOOKUP(N248,DB!J:L,3,FALSE))</f>
        <v/>
      </c>
      <c r="M248" s="40" t="str">
        <f t="shared" si="8"/>
        <v/>
      </c>
      <c r="N248" s="70" t="str">
        <f t="shared" si="7"/>
        <v>Scope 3Hotel stay</v>
      </c>
      <c r="Y248" s="70"/>
      <c r="Z248" s="70"/>
    </row>
    <row r="249" spans="1:26" s="49" customFormat="1" ht="21" customHeight="1">
      <c r="A249" s="60"/>
      <c r="B249" s="60"/>
      <c r="C249" s="58"/>
      <c r="D249" s="56"/>
      <c r="E249" s="56"/>
      <c r="G249" s="128" t="s">
        <v>497</v>
      </c>
      <c r="H249" s="128" t="s">
        <v>1508</v>
      </c>
      <c r="I249" s="60"/>
      <c r="J249" s="60"/>
      <c r="K249" s="60"/>
      <c r="L249" s="61" t="str">
        <f>IF(I249="","",VLOOKUP(N249,DB!J:L,3,FALSE))</f>
        <v/>
      </c>
      <c r="M249" s="40" t="str">
        <f t="shared" si="8"/>
        <v/>
      </c>
      <c r="N249" s="70" t="str">
        <f t="shared" si="7"/>
        <v>Scope 3Hotel stay</v>
      </c>
      <c r="Y249" s="70"/>
      <c r="Z249" s="70"/>
    </row>
    <row r="250" spans="1:26" s="49" customFormat="1" ht="21" customHeight="1">
      <c r="A250" s="60"/>
      <c r="B250" s="60"/>
      <c r="C250" s="58"/>
      <c r="D250" s="56"/>
      <c r="E250" s="56"/>
      <c r="G250" s="128" t="s">
        <v>497</v>
      </c>
      <c r="H250" s="128" t="s">
        <v>1508</v>
      </c>
      <c r="I250" s="60"/>
      <c r="J250" s="60"/>
      <c r="K250" s="60"/>
      <c r="L250" s="61" t="str">
        <f>IF(I250="","",VLOOKUP(N250,DB!J:L,3,FALSE))</f>
        <v/>
      </c>
      <c r="M250" s="40" t="str">
        <f t="shared" si="8"/>
        <v/>
      </c>
      <c r="N250" s="70" t="str">
        <f t="shared" si="7"/>
        <v>Scope 3Hotel stay</v>
      </c>
      <c r="Y250" s="70"/>
      <c r="Z250" s="70"/>
    </row>
    <row r="251" spans="1:26" s="49" customFormat="1" ht="21" customHeight="1">
      <c r="A251" s="60"/>
      <c r="B251" s="60"/>
      <c r="C251" s="58"/>
      <c r="D251" s="56"/>
      <c r="E251" s="56"/>
      <c r="G251" s="128" t="s">
        <v>497</v>
      </c>
      <c r="H251" s="128" t="s">
        <v>1508</v>
      </c>
      <c r="I251" s="60"/>
      <c r="J251" s="60"/>
      <c r="K251" s="60"/>
      <c r="L251" s="61" t="str">
        <f>IF(I251="","",VLOOKUP(N251,DB!J:L,3,FALSE))</f>
        <v/>
      </c>
      <c r="M251" s="40" t="str">
        <f t="shared" si="8"/>
        <v/>
      </c>
      <c r="N251" s="70" t="str">
        <f t="shared" si="7"/>
        <v>Scope 3Hotel stay</v>
      </c>
      <c r="Y251" s="70"/>
      <c r="Z251" s="70"/>
    </row>
    <row r="252" spans="1:26" s="49" customFormat="1" ht="21" customHeight="1">
      <c r="A252" s="60"/>
      <c r="B252" s="60"/>
      <c r="C252" s="58"/>
      <c r="D252" s="56"/>
      <c r="E252" s="56"/>
      <c r="G252" s="128" t="s">
        <v>497</v>
      </c>
      <c r="H252" s="128" t="s">
        <v>1508</v>
      </c>
      <c r="I252" s="60"/>
      <c r="J252" s="60"/>
      <c r="K252" s="60"/>
      <c r="L252" s="61" t="str">
        <f>IF(I252="","",VLOOKUP(N252,DB!J:L,3,FALSE))</f>
        <v/>
      </c>
      <c r="M252" s="40" t="str">
        <f t="shared" si="8"/>
        <v/>
      </c>
      <c r="N252" s="70" t="str">
        <f t="shared" si="7"/>
        <v>Scope 3Hotel stay</v>
      </c>
      <c r="Y252" s="70"/>
      <c r="Z252" s="70"/>
    </row>
    <row r="253" spans="1:26" s="49" customFormat="1" ht="21" customHeight="1">
      <c r="A253" s="60"/>
      <c r="B253" s="60"/>
      <c r="C253" s="58"/>
      <c r="D253" s="56"/>
      <c r="E253" s="56"/>
      <c r="G253" s="128" t="s">
        <v>497</v>
      </c>
      <c r="H253" s="128" t="s">
        <v>1508</v>
      </c>
      <c r="I253" s="60"/>
      <c r="J253" s="60"/>
      <c r="K253" s="60"/>
      <c r="L253" s="61" t="str">
        <f>IF(I253="","",VLOOKUP(N253,DB!J:L,3,FALSE))</f>
        <v/>
      </c>
      <c r="M253" s="40" t="str">
        <f t="shared" si="8"/>
        <v/>
      </c>
      <c r="N253" s="70" t="str">
        <f t="shared" si="7"/>
        <v>Scope 3Hotel stay</v>
      </c>
      <c r="Y253" s="70"/>
      <c r="Z253" s="70"/>
    </row>
    <row r="254" spans="1:26" s="49" customFormat="1" ht="21" customHeight="1">
      <c r="A254" s="60"/>
      <c r="B254" s="60"/>
      <c r="C254" s="58"/>
      <c r="D254" s="56"/>
      <c r="E254" s="56"/>
      <c r="G254" s="128" t="s">
        <v>497</v>
      </c>
      <c r="H254" s="128" t="s">
        <v>1508</v>
      </c>
      <c r="I254" s="60"/>
      <c r="J254" s="60"/>
      <c r="K254" s="60"/>
      <c r="L254" s="61" t="str">
        <f>IF(I254="","",VLOOKUP(N254,DB!J:L,3,FALSE))</f>
        <v/>
      </c>
      <c r="M254" s="40" t="str">
        <f t="shared" si="8"/>
        <v/>
      </c>
      <c r="N254" s="70" t="str">
        <f t="shared" si="7"/>
        <v>Scope 3Hotel stay</v>
      </c>
      <c r="Y254" s="70"/>
      <c r="Z254" s="70"/>
    </row>
    <row r="255" spans="1:26" s="49" customFormat="1" ht="21" customHeight="1">
      <c r="A255" s="60"/>
      <c r="B255" s="60"/>
      <c r="C255" s="58"/>
      <c r="D255" s="56"/>
      <c r="E255" s="56"/>
      <c r="G255" s="128" t="s">
        <v>497</v>
      </c>
      <c r="H255" s="128" t="s">
        <v>1508</v>
      </c>
      <c r="I255" s="60"/>
      <c r="J255" s="60"/>
      <c r="K255" s="60"/>
      <c r="L255" s="61" t="str">
        <f>IF(I255="","",VLOOKUP(N255,DB!J:L,3,FALSE))</f>
        <v/>
      </c>
      <c r="M255" s="40" t="str">
        <f t="shared" si="8"/>
        <v/>
      </c>
      <c r="N255" s="70" t="str">
        <f t="shared" si="7"/>
        <v>Scope 3Hotel stay</v>
      </c>
      <c r="Y255" s="70"/>
      <c r="Z255" s="70"/>
    </row>
    <row r="256" spans="1:26" s="49" customFormat="1" ht="21" customHeight="1">
      <c r="A256" s="60"/>
      <c r="B256" s="60"/>
      <c r="C256" s="58"/>
      <c r="D256" s="56"/>
      <c r="E256" s="56"/>
      <c r="G256" s="128" t="s">
        <v>497</v>
      </c>
      <c r="H256" s="128" t="s">
        <v>1508</v>
      </c>
      <c r="I256" s="60"/>
      <c r="J256" s="60"/>
      <c r="K256" s="60"/>
      <c r="L256" s="61" t="str">
        <f>IF(I256="","",VLOOKUP(N256,DB!J:L,3,FALSE))</f>
        <v/>
      </c>
      <c r="M256" s="40" t="str">
        <f t="shared" si="8"/>
        <v/>
      </c>
      <c r="N256" s="70" t="str">
        <f t="shared" si="7"/>
        <v>Scope 3Hotel stay</v>
      </c>
      <c r="Y256" s="70"/>
      <c r="Z256" s="70"/>
    </row>
    <row r="257" spans="1:26" s="49" customFormat="1" ht="21" customHeight="1">
      <c r="A257" s="60"/>
      <c r="B257" s="60"/>
      <c r="C257" s="58"/>
      <c r="D257" s="56"/>
      <c r="E257" s="56"/>
      <c r="G257" s="128" t="s">
        <v>497</v>
      </c>
      <c r="H257" s="128" t="s">
        <v>1508</v>
      </c>
      <c r="I257" s="60"/>
      <c r="J257" s="60"/>
      <c r="K257" s="60"/>
      <c r="L257" s="61" t="str">
        <f>IF(I257="","",VLOOKUP(N257,DB!J:L,3,FALSE))</f>
        <v/>
      </c>
      <c r="M257" s="40" t="str">
        <f t="shared" si="8"/>
        <v/>
      </c>
      <c r="N257" s="70" t="str">
        <f t="shared" si="7"/>
        <v>Scope 3Hotel stay</v>
      </c>
      <c r="Y257" s="70"/>
      <c r="Z257" s="70"/>
    </row>
    <row r="258" spans="1:26" s="49" customFormat="1" ht="21" customHeight="1">
      <c r="A258" s="60"/>
      <c r="B258" s="60"/>
      <c r="C258" s="58"/>
      <c r="D258" s="56"/>
      <c r="E258" s="56"/>
      <c r="G258" s="128" t="s">
        <v>497</v>
      </c>
      <c r="H258" s="128" t="s">
        <v>1508</v>
      </c>
      <c r="I258" s="60"/>
      <c r="J258" s="60"/>
      <c r="K258" s="60"/>
      <c r="L258" s="61" t="str">
        <f>IF(I258="","",VLOOKUP(N258,DB!J:L,3,FALSE))</f>
        <v/>
      </c>
      <c r="M258" s="40" t="str">
        <f t="shared" si="8"/>
        <v/>
      </c>
      <c r="N258" s="70" t="str">
        <f t="shared" si="7"/>
        <v>Scope 3Hotel stay</v>
      </c>
      <c r="Y258" s="70"/>
      <c r="Z258" s="70"/>
    </row>
    <row r="259" spans="1:26" s="49" customFormat="1" ht="21" customHeight="1">
      <c r="A259" s="60"/>
      <c r="B259" s="60"/>
      <c r="C259" s="58"/>
      <c r="D259" s="56"/>
      <c r="E259" s="56"/>
      <c r="G259" s="128" t="s">
        <v>497</v>
      </c>
      <c r="H259" s="128" t="s">
        <v>1508</v>
      </c>
      <c r="I259" s="60"/>
      <c r="J259" s="60"/>
      <c r="K259" s="60"/>
      <c r="L259" s="61" t="str">
        <f>IF(I259="","",VLOOKUP(N259,DB!J:L,3,FALSE))</f>
        <v/>
      </c>
      <c r="M259" s="40" t="str">
        <f t="shared" si="8"/>
        <v/>
      </c>
      <c r="N259" s="70" t="str">
        <f t="shared" si="7"/>
        <v>Scope 3Hotel stay</v>
      </c>
      <c r="Y259" s="70"/>
      <c r="Z259" s="70"/>
    </row>
    <row r="260" spans="1:26" s="49" customFormat="1" ht="21" customHeight="1">
      <c r="A260" s="60"/>
      <c r="B260" s="60"/>
      <c r="C260" s="58"/>
      <c r="D260" s="56"/>
      <c r="E260" s="56"/>
      <c r="G260" s="128" t="s">
        <v>497</v>
      </c>
      <c r="H260" s="128" t="s">
        <v>1508</v>
      </c>
      <c r="I260" s="60"/>
      <c r="J260" s="60"/>
      <c r="K260" s="60"/>
      <c r="L260" s="61" t="str">
        <f>IF(I260="","",VLOOKUP(N260,DB!J:L,3,FALSE))</f>
        <v/>
      </c>
      <c r="M260" s="40" t="str">
        <f t="shared" si="8"/>
        <v/>
      </c>
      <c r="N260" s="70" t="str">
        <f t="shared" si="7"/>
        <v>Scope 3Hotel stay</v>
      </c>
      <c r="Y260" s="70"/>
      <c r="Z260" s="70"/>
    </row>
    <row r="261" spans="1:26" s="49" customFormat="1" ht="21" customHeight="1">
      <c r="A261" s="60"/>
      <c r="B261" s="60"/>
      <c r="C261" s="58"/>
      <c r="D261" s="56"/>
      <c r="E261" s="56"/>
      <c r="G261" s="128" t="s">
        <v>497</v>
      </c>
      <c r="H261" s="128" t="s">
        <v>1508</v>
      </c>
      <c r="I261" s="60"/>
      <c r="J261" s="60"/>
      <c r="K261" s="60"/>
      <c r="L261" s="61" t="str">
        <f>IF(I261="","",VLOOKUP(N261,DB!J:L,3,FALSE))</f>
        <v/>
      </c>
      <c r="M261" s="40" t="str">
        <f t="shared" si="8"/>
        <v/>
      </c>
      <c r="N261" s="70" t="str">
        <f t="shared" si="7"/>
        <v>Scope 3Hotel stay</v>
      </c>
      <c r="Y261" s="70"/>
      <c r="Z261" s="70"/>
    </row>
    <row r="262" spans="1:26" s="49" customFormat="1" ht="21" customHeight="1">
      <c r="A262" s="60"/>
      <c r="B262" s="60"/>
      <c r="C262" s="58"/>
      <c r="D262" s="56"/>
      <c r="E262" s="56"/>
      <c r="G262" s="128" t="s">
        <v>497</v>
      </c>
      <c r="H262" s="128" t="s">
        <v>1508</v>
      </c>
      <c r="I262" s="60"/>
      <c r="J262" s="60"/>
      <c r="K262" s="60"/>
      <c r="L262" s="61" t="str">
        <f>IF(I262="","",VLOOKUP(N262,DB!J:L,3,FALSE))</f>
        <v/>
      </c>
      <c r="M262" s="40" t="str">
        <f t="shared" si="8"/>
        <v/>
      </c>
      <c r="N262" s="70" t="str">
        <f t="shared" si="7"/>
        <v>Scope 3Hotel stay</v>
      </c>
      <c r="Y262" s="70"/>
      <c r="Z262" s="70"/>
    </row>
    <row r="263" spans="1:26" s="49" customFormat="1" ht="21" customHeight="1">
      <c r="A263" s="60"/>
      <c r="B263" s="60"/>
      <c r="C263" s="58"/>
      <c r="D263" s="56"/>
      <c r="E263" s="56"/>
      <c r="G263" s="128" t="s">
        <v>497</v>
      </c>
      <c r="H263" s="128" t="s">
        <v>1508</v>
      </c>
      <c r="I263" s="60"/>
      <c r="J263" s="60"/>
      <c r="K263" s="60"/>
      <c r="L263" s="61" t="str">
        <f>IF(I263="","",VLOOKUP(N263,DB!J:L,3,FALSE))</f>
        <v/>
      </c>
      <c r="M263" s="40" t="str">
        <f t="shared" si="8"/>
        <v/>
      </c>
      <c r="N263" s="70" t="str">
        <f t="shared" ref="N263:N326" si="9">CONCATENATE(G263,H263,I263)</f>
        <v>Scope 3Hotel stay</v>
      </c>
      <c r="Y263" s="70"/>
      <c r="Z263" s="70"/>
    </row>
    <row r="264" spans="1:26" s="49" customFormat="1" ht="21" customHeight="1">
      <c r="A264" s="60"/>
      <c r="B264" s="60"/>
      <c r="C264" s="58"/>
      <c r="D264" s="56"/>
      <c r="E264" s="56"/>
      <c r="G264" s="128" t="s">
        <v>497</v>
      </c>
      <c r="H264" s="128" t="s">
        <v>1508</v>
      </c>
      <c r="I264" s="60"/>
      <c r="J264" s="60"/>
      <c r="K264" s="60"/>
      <c r="L264" s="61" t="str">
        <f>IF(I264="","",VLOOKUP(N264,DB!J:L,3,FALSE))</f>
        <v/>
      </c>
      <c r="M264" s="40" t="str">
        <f t="shared" si="8"/>
        <v/>
      </c>
      <c r="N264" s="70" t="str">
        <f t="shared" si="9"/>
        <v>Scope 3Hotel stay</v>
      </c>
      <c r="Y264" s="70"/>
      <c r="Z264" s="70"/>
    </row>
    <row r="265" spans="1:26" s="49" customFormat="1" ht="21" customHeight="1">
      <c r="A265" s="60"/>
      <c r="B265" s="60"/>
      <c r="C265" s="58"/>
      <c r="D265" s="56"/>
      <c r="E265" s="56"/>
      <c r="G265" s="128" t="s">
        <v>497</v>
      </c>
      <c r="H265" s="128" t="s">
        <v>1508</v>
      </c>
      <c r="I265" s="60"/>
      <c r="J265" s="60"/>
      <c r="K265" s="60"/>
      <c r="L265" s="61" t="str">
        <f>IF(I265="","",VLOOKUP(N265,DB!J:L,3,FALSE))</f>
        <v/>
      </c>
      <c r="M265" s="40" t="str">
        <f t="shared" si="8"/>
        <v/>
      </c>
      <c r="N265" s="70" t="str">
        <f t="shared" si="9"/>
        <v>Scope 3Hotel stay</v>
      </c>
      <c r="Y265" s="70"/>
      <c r="Z265" s="70"/>
    </row>
    <row r="266" spans="1:26" s="49" customFormat="1" ht="21" customHeight="1">
      <c r="A266" s="60"/>
      <c r="B266" s="60"/>
      <c r="C266" s="58"/>
      <c r="D266" s="56"/>
      <c r="E266" s="56"/>
      <c r="G266" s="128" t="s">
        <v>497</v>
      </c>
      <c r="H266" s="128" t="s">
        <v>1508</v>
      </c>
      <c r="I266" s="60"/>
      <c r="J266" s="60"/>
      <c r="K266" s="60"/>
      <c r="L266" s="61" t="str">
        <f>IF(I266="","",VLOOKUP(N266,DB!J:L,3,FALSE))</f>
        <v/>
      </c>
      <c r="M266" s="40" t="str">
        <f t="shared" si="8"/>
        <v/>
      </c>
      <c r="N266" s="70" t="str">
        <f t="shared" si="9"/>
        <v>Scope 3Hotel stay</v>
      </c>
      <c r="Y266" s="70"/>
      <c r="Z266" s="70"/>
    </row>
    <row r="267" spans="1:26" s="49" customFormat="1" ht="21" customHeight="1">
      <c r="A267" s="60"/>
      <c r="B267" s="60"/>
      <c r="C267" s="58"/>
      <c r="D267" s="56"/>
      <c r="E267" s="56"/>
      <c r="G267" s="128" t="s">
        <v>497</v>
      </c>
      <c r="H267" s="128" t="s">
        <v>1508</v>
      </c>
      <c r="I267" s="60"/>
      <c r="J267" s="60"/>
      <c r="K267" s="60"/>
      <c r="L267" s="61" t="str">
        <f>IF(I267="","",VLOOKUP(N267,DB!J:L,3,FALSE))</f>
        <v/>
      </c>
      <c r="M267" s="40" t="str">
        <f t="shared" si="8"/>
        <v/>
      </c>
      <c r="N267" s="70" t="str">
        <f t="shared" si="9"/>
        <v>Scope 3Hotel stay</v>
      </c>
      <c r="Y267" s="70"/>
      <c r="Z267" s="70"/>
    </row>
    <row r="268" spans="1:26" s="49" customFormat="1" ht="21" customHeight="1">
      <c r="A268" s="60"/>
      <c r="B268" s="60"/>
      <c r="C268" s="58"/>
      <c r="D268" s="56"/>
      <c r="E268" s="56"/>
      <c r="G268" s="128" t="s">
        <v>497</v>
      </c>
      <c r="H268" s="128" t="s">
        <v>1508</v>
      </c>
      <c r="I268" s="60"/>
      <c r="J268" s="60"/>
      <c r="K268" s="60"/>
      <c r="L268" s="61" t="str">
        <f>IF(I268="","",VLOOKUP(N268,DB!J:L,3,FALSE))</f>
        <v/>
      </c>
      <c r="M268" s="40" t="str">
        <f t="shared" si="8"/>
        <v/>
      </c>
      <c r="N268" s="70" t="str">
        <f t="shared" si="9"/>
        <v>Scope 3Hotel stay</v>
      </c>
      <c r="Y268" s="70"/>
      <c r="Z268" s="70"/>
    </row>
    <row r="269" spans="1:26" s="49" customFormat="1" ht="21" customHeight="1">
      <c r="A269" s="60"/>
      <c r="B269" s="60"/>
      <c r="C269" s="58"/>
      <c r="D269" s="56"/>
      <c r="E269" s="56"/>
      <c r="G269" s="128" t="s">
        <v>497</v>
      </c>
      <c r="H269" s="128" t="s">
        <v>1508</v>
      </c>
      <c r="I269" s="60"/>
      <c r="J269" s="60"/>
      <c r="K269" s="60"/>
      <c r="L269" s="61" t="str">
        <f>IF(I269="","",VLOOKUP(N269,DB!J:L,3,FALSE))</f>
        <v/>
      </c>
      <c r="M269" s="40" t="str">
        <f t="shared" si="8"/>
        <v/>
      </c>
      <c r="N269" s="70" t="str">
        <f t="shared" si="9"/>
        <v>Scope 3Hotel stay</v>
      </c>
      <c r="Y269" s="70"/>
      <c r="Z269" s="70"/>
    </row>
    <row r="270" spans="1:26" s="49" customFormat="1" ht="21" customHeight="1">
      <c r="A270" s="60"/>
      <c r="B270" s="60"/>
      <c r="C270" s="58"/>
      <c r="D270" s="56"/>
      <c r="E270" s="56"/>
      <c r="G270" s="128" t="s">
        <v>497</v>
      </c>
      <c r="H270" s="128" t="s">
        <v>1508</v>
      </c>
      <c r="I270" s="60"/>
      <c r="J270" s="60"/>
      <c r="K270" s="60"/>
      <c r="L270" s="61" t="str">
        <f>IF(I270="","",VLOOKUP(N270,DB!J:L,3,FALSE))</f>
        <v/>
      </c>
      <c r="M270" s="40" t="str">
        <f t="shared" si="8"/>
        <v/>
      </c>
      <c r="N270" s="70" t="str">
        <f t="shared" si="9"/>
        <v>Scope 3Hotel stay</v>
      </c>
      <c r="Y270" s="70"/>
      <c r="Z270" s="70"/>
    </row>
    <row r="271" spans="1:26" s="49" customFormat="1" ht="21" customHeight="1">
      <c r="A271" s="60"/>
      <c r="B271" s="60"/>
      <c r="C271" s="58"/>
      <c r="D271" s="56"/>
      <c r="E271" s="56"/>
      <c r="G271" s="128" t="s">
        <v>497</v>
      </c>
      <c r="H271" s="128" t="s">
        <v>1508</v>
      </c>
      <c r="I271" s="60"/>
      <c r="J271" s="60"/>
      <c r="K271" s="60"/>
      <c r="L271" s="61" t="str">
        <f>IF(I271="","",VLOOKUP(N271,DB!J:L,3,FALSE))</f>
        <v/>
      </c>
      <c r="M271" s="40" t="str">
        <f t="shared" si="8"/>
        <v/>
      </c>
      <c r="N271" s="70" t="str">
        <f t="shared" si="9"/>
        <v>Scope 3Hotel stay</v>
      </c>
      <c r="Y271" s="70"/>
      <c r="Z271" s="70"/>
    </row>
    <row r="272" spans="1:26" s="49" customFormat="1" ht="21" customHeight="1">
      <c r="A272" s="60"/>
      <c r="B272" s="60"/>
      <c r="C272" s="58"/>
      <c r="D272" s="56"/>
      <c r="E272" s="56"/>
      <c r="G272" s="128" t="s">
        <v>497</v>
      </c>
      <c r="H272" s="128" t="s">
        <v>1508</v>
      </c>
      <c r="I272" s="60"/>
      <c r="J272" s="60"/>
      <c r="K272" s="60"/>
      <c r="L272" s="61" t="str">
        <f>IF(I272="","",VLOOKUP(N272,DB!J:L,3,FALSE))</f>
        <v/>
      </c>
      <c r="M272" s="40" t="str">
        <f t="shared" si="8"/>
        <v/>
      </c>
      <c r="N272" s="70" t="str">
        <f t="shared" si="9"/>
        <v>Scope 3Hotel stay</v>
      </c>
      <c r="Y272" s="70"/>
      <c r="Z272" s="70"/>
    </row>
    <row r="273" spans="1:26" s="49" customFormat="1" ht="21" customHeight="1">
      <c r="A273" s="60"/>
      <c r="B273" s="60"/>
      <c r="C273" s="58"/>
      <c r="D273" s="56"/>
      <c r="E273" s="56"/>
      <c r="G273" s="128" t="s">
        <v>497</v>
      </c>
      <c r="H273" s="128" t="s">
        <v>1508</v>
      </c>
      <c r="I273" s="60"/>
      <c r="J273" s="60"/>
      <c r="K273" s="60"/>
      <c r="L273" s="61" t="str">
        <f>IF(I273="","",VLOOKUP(N273,DB!J:L,3,FALSE))</f>
        <v/>
      </c>
      <c r="M273" s="40" t="str">
        <f t="shared" si="8"/>
        <v/>
      </c>
      <c r="N273" s="70" t="str">
        <f t="shared" si="9"/>
        <v>Scope 3Hotel stay</v>
      </c>
      <c r="Y273" s="70"/>
      <c r="Z273" s="70"/>
    </row>
    <row r="274" spans="1:26" s="49" customFormat="1" ht="21" customHeight="1">
      <c r="A274" s="60"/>
      <c r="B274" s="60"/>
      <c r="C274" s="58"/>
      <c r="D274" s="56"/>
      <c r="E274" s="56"/>
      <c r="G274" s="128" t="s">
        <v>497</v>
      </c>
      <c r="H274" s="128" t="s">
        <v>1508</v>
      </c>
      <c r="I274" s="60"/>
      <c r="J274" s="60"/>
      <c r="K274" s="60"/>
      <c r="L274" s="61" t="str">
        <f>IF(I274="","",VLOOKUP(N274,DB!J:L,3,FALSE))</f>
        <v/>
      </c>
      <c r="M274" s="40" t="str">
        <f t="shared" si="8"/>
        <v/>
      </c>
      <c r="N274" s="70" t="str">
        <f t="shared" si="9"/>
        <v>Scope 3Hotel stay</v>
      </c>
      <c r="Y274" s="70"/>
      <c r="Z274" s="70"/>
    </row>
    <row r="275" spans="1:26" s="49" customFormat="1" ht="21" customHeight="1">
      <c r="A275" s="60"/>
      <c r="B275" s="60"/>
      <c r="C275" s="58"/>
      <c r="D275" s="56"/>
      <c r="E275" s="56"/>
      <c r="G275" s="128" t="s">
        <v>497</v>
      </c>
      <c r="H275" s="128" t="s">
        <v>1508</v>
      </c>
      <c r="I275" s="60"/>
      <c r="J275" s="60"/>
      <c r="K275" s="60"/>
      <c r="L275" s="61" t="str">
        <f>IF(I275="","",VLOOKUP(N275,DB!J:L,3,FALSE))</f>
        <v/>
      </c>
      <c r="M275" s="40" t="str">
        <f t="shared" si="8"/>
        <v/>
      </c>
      <c r="N275" s="70" t="str">
        <f t="shared" si="9"/>
        <v>Scope 3Hotel stay</v>
      </c>
      <c r="Y275" s="70"/>
      <c r="Z275" s="70"/>
    </row>
    <row r="276" spans="1:26" s="49" customFormat="1" ht="21" customHeight="1">
      <c r="A276" s="60"/>
      <c r="B276" s="60"/>
      <c r="C276" s="58"/>
      <c r="D276" s="56"/>
      <c r="E276" s="56"/>
      <c r="G276" s="128" t="s">
        <v>497</v>
      </c>
      <c r="H276" s="128" t="s">
        <v>1508</v>
      </c>
      <c r="I276" s="60"/>
      <c r="J276" s="60"/>
      <c r="K276" s="60"/>
      <c r="L276" s="61" t="str">
        <f>IF(I276="","",VLOOKUP(N276,DB!J:L,3,FALSE))</f>
        <v/>
      </c>
      <c r="M276" s="40" t="str">
        <f t="shared" si="8"/>
        <v/>
      </c>
      <c r="N276" s="70" t="str">
        <f t="shared" si="9"/>
        <v>Scope 3Hotel stay</v>
      </c>
      <c r="Y276" s="70"/>
      <c r="Z276" s="70"/>
    </row>
    <row r="277" spans="1:26" s="49" customFormat="1" ht="21" customHeight="1">
      <c r="A277" s="60"/>
      <c r="B277" s="60"/>
      <c r="C277" s="58"/>
      <c r="D277" s="56"/>
      <c r="E277" s="56"/>
      <c r="G277" s="128" t="s">
        <v>497</v>
      </c>
      <c r="H277" s="128" t="s">
        <v>1508</v>
      </c>
      <c r="I277" s="60"/>
      <c r="J277" s="60"/>
      <c r="K277" s="60"/>
      <c r="L277" s="61" t="str">
        <f>IF(I277="","",VLOOKUP(N277,DB!J:L,3,FALSE))</f>
        <v/>
      </c>
      <c r="M277" s="40" t="str">
        <f t="shared" si="8"/>
        <v/>
      </c>
      <c r="N277" s="70" t="str">
        <f t="shared" si="9"/>
        <v>Scope 3Hotel stay</v>
      </c>
      <c r="Y277" s="70"/>
      <c r="Z277" s="70"/>
    </row>
    <row r="278" spans="1:26" s="49" customFormat="1" ht="21" customHeight="1">
      <c r="A278" s="60"/>
      <c r="B278" s="60"/>
      <c r="C278" s="58"/>
      <c r="D278" s="56"/>
      <c r="E278" s="56"/>
      <c r="G278" s="128" t="s">
        <v>497</v>
      </c>
      <c r="H278" s="128" t="s">
        <v>1508</v>
      </c>
      <c r="I278" s="60"/>
      <c r="J278" s="60"/>
      <c r="K278" s="60"/>
      <c r="L278" s="61" t="str">
        <f>IF(I278="","",VLOOKUP(N278,DB!J:L,3,FALSE))</f>
        <v/>
      </c>
      <c r="M278" s="40" t="str">
        <f t="shared" si="8"/>
        <v/>
      </c>
      <c r="N278" s="70" t="str">
        <f t="shared" si="9"/>
        <v>Scope 3Hotel stay</v>
      </c>
      <c r="Y278" s="70"/>
      <c r="Z278" s="70"/>
    </row>
    <row r="279" spans="1:26" s="49" customFormat="1" ht="21" customHeight="1">
      <c r="A279" s="60"/>
      <c r="B279" s="60"/>
      <c r="C279" s="58"/>
      <c r="D279" s="56"/>
      <c r="E279" s="56"/>
      <c r="G279" s="128" t="s">
        <v>497</v>
      </c>
      <c r="H279" s="128" t="s">
        <v>1508</v>
      </c>
      <c r="I279" s="60"/>
      <c r="J279" s="60"/>
      <c r="K279" s="60"/>
      <c r="L279" s="61" t="str">
        <f>IF(I279="","",VLOOKUP(N279,DB!J:L,3,FALSE))</f>
        <v/>
      </c>
      <c r="M279" s="40" t="str">
        <f t="shared" si="8"/>
        <v/>
      </c>
      <c r="N279" s="70" t="str">
        <f t="shared" si="9"/>
        <v>Scope 3Hotel stay</v>
      </c>
      <c r="Y279" s="70"/>
      <c r="Z279" s="70"/>
    </row>
    <row r="280" spans="1:26" s="49" customFormat="1" ht="21" customHeight="1">
      <c r="A280" s="60"/>
      <c r="B280" s="60"/>
      <c r="C280" s="58"/>
      <c r="D280" s="56"/>
      <c r="E280" s="56"/>
      <c r="G280" s="128" t="s">
        <v>497</v>
      </c>
      <c r="H280" s="128" t="s">
        <v>1508</v>
      </c>
      <c r="I280" s="60"/>
      <c r="J280" s="60"/>
      <c r="K280" s="60"/>
      <c r="L280" s="61" t="str">
        <f>IF(I280="","",VLOOKUP(N280,DB!J:L,3,FALSE))</f>
        <v/>
      </c>
      <c r="M280" s="40" t="str">
        <f t="shared" si="8"/>
        <v/>
      </c>
      <c r="N280" s="70" t="str">
        <f t="shared" si="9"/>
        <v>Scope 3Hotel stay</v>
      </c>
      <c r="Y280" s="70"/>
      <c r="Z280" s="70"/>
    </row>
    <row r="281" spans="1:26" s="49" customFormat="1" ht="21" customHeight="1">
      <c r="A281" s="60"/>
      <c r="B281" s="60"/>
      <c r="C281" s="58"/>
      <c r="D281" s="56"/>
      <c r="E281" s="56"/>
      <c r="G281" s="128" t="s">
        <v>497</v>
      </c>
      <c r="H281" s="128" t="s">
        <v>1508</v>
      </c>
      <c r="I281" s="60"/>
      <c r="J281" s="60"/>
      <c r="K281" s="60"/>
      <c r="L281" s="61" t="str">
        <f>IF(I281="","",VLOOKUP(N281,DB!J:L,3,FALSE))</f>
        <v/>
      </c>
      <c r="M281" s="40" t="str">
        <f t="shared" si="8"/>
        <v/>
      </c>
      <c r="N281" s="70" t="str">
        <f t="shared" si="9"/>
        <v>Scope 3Hotel stay</v>
      </c>
      <c r="Y281" s="70"/>
      <c r="Z281" s="70"/>
    </row>
    <row r="282" spans="1:26" s="49" customFormat="1" ht="21" customHeight="1">
      <c r="A282" s="60"/>
      <c r="B282" s="60"/>
      <c r="C282" s="58"/>
      <c r="D282" s="56"/>
      <c r="E282" s="56"/>
      <c r="G282" s="128" t="s">
        <v>497</v>
      </c>
      <c r="H282" s="128" t="s">
        <v>1508</v>
      </c>
      <c r="I282" s="60"/>
      <c r="J282" s="60"/>
      <c r="K282" s="60"/>
      <c r="L282" s="61" t="str">
        <f>IF(I282="","",VLOOKUP(N282,DB!J:L,3,FALSE))</f>
        <v/>
      </c>
      <c r="M282" s="40" t="str">
        <f t="shared" si="8"/>
        <v/>
      </c>
      <c r="N282" s="70" t="str">
        <f t="shared" si="9"/>
        <v>Scope 3Hotel stay</v>
      </c>
      <c r="Y282" s="70"/>
      <c r="Z282" s="70"/>
    </row>
    <row r="283" spans="1:26" s="49" customFormat="1" ht="21" customHeight="1">
      <c r="A283" s="60"/>
      <c r="B283" s="60"/>
      <c r="C283" s="58"/>
      <c r="D283" s="56"/>
      <c r="E283" s="56"/>
      <c r="G283" s="128" t="s">
        <v>497</v>
      </c>
      <c r="H283" s="128" t="s">
        <v>1508</v>
      </c>
      <c r="I283" s="60"/>
      <c r="J283" s="60"/>
      <c r="K283" s="60"/>
      <c r="L283" s="61" t="str">
        <f>IF(I283="","",VLOOKUP(N283,DB!J:L,3,FALSE))</f>
        <v/>
      </c>
      <c r="M283" s="40" t="str">
        <f t="shared" si="8"/>
        <v/>
      </c>
      <c r="N283" s="70" t="str">
        <f t="shared" si="9"/>
        <v>Scope 3Hotel stay</v>
      </c>
      <c r="Y283" s="70"/>
      <c r="Z283" s="70"/>
    </row>
    <row r="284" spans="1:26" s="49" customFormat="1" ht="21" customHeight="1">
      <c r="A284" s="60"/>
      <c r="B284" s="60"/>
      <c r="C284" s="58"/>
      <c r="D284" s="56"/>
      <c r="E284" s="56"/>
      <c r="G284" s="128" t="s">
        <v>497</v>
      </c>
      <c r="H284" s="128" t="s">
        <v>1508</v>
      </c>
      <c r="I284" s="60"/>
      <c r="J284" s="60"/>
      <c r="K284" s="60"/>
      <c r="L284" s="61" t="str">
        <f>IF(I284="","",VLOOKUP(N284,DB!J:L,3,FALSE))</f>
        <v/>
      </c>
      <c r="M284" s="40" t="str">
        <f t="shared" si="8"/>
        <v/>
      </c>
      <c r="N284" s="70" t="str">
        <f t="shared" si="9"/>
        <v>Scope 3Hotel stay</v>
      </c>
      <c r="Y284" s="70"/>
      <c r="Z284" s="70"/>
    </row>
    <row r="285" spans="1:26" s="49" customFormat="1" ht="21" customHeight="1">
      <c r="A285" s="60"/>
      <c r="B285" s="60"/>
      <c r="C285" s="58"/>
      <c r="D285" s="56"/>
      <c r="E285" s="56"/>
      <c r="G285" s="128" t="s">
        <v>497</v>
      </c>
      <c r="H285" s="128" t="s">
        <v>1508</v>
      </c>
      <c r="I285" s="60"/>
      <c r="J285" s="60"/>
      <c r="K285" s="60"/>
      <c r="L285" s="61" t="str">
        <f>IF(I285="","",VLOOKUP(N285,DB!J:L,3,FALSE))</f>
        <v/>
      </c>
      <c r="M285" s="40" t="str">
        <f t="shared" si="8"/>
        <v/>
      </c>
      <c r="N285" s="70" t="str">
        <f t="shared" si="9"/>
        <v>Scope 3Hotel stay</v>
      </c>
      <c r="Y285" s="70"/>
      <c r="Z285" s="70"/>
    </row>
    <row r="286" spans="1:26" s="49" customFormat="1" ht="21" customHeight="1">
      <c r="A286" s="60"/>
      <c r="B286" s="60"/>
      <c r="C286" s="58"/>
      <c r="D286" s="56"/>
      <c r="E286" s="56"/>
      <c r="G286" s="128" t="s">
        <v>497</v>
      </c>
      <c r="H286" s="128" t="s">
        <v>1508</v>
      </c>
      <c r="I286" s="60"/>
      <c r="J286" s="60"/>
      <c r="K286" s="60"/>
      <c r="L286" s="61" t="str">
        <f>IF(I286="","",VLOOKUP(N286,DB!J:L,3,FALSE))</f>
        <v/>
      </c>
      <c r="M286" s="40" t="str">
        <f t="shared" si="8"/>
        <v/>
      </c>
      <c r="N286" s="70" t="str">
        <f t="shared" si="9"/>
        <v>Scope 3Hotel stay</v>
      </c>
      <c r="Y286" s="70"/>
      <c r="Z286" s="70"/>
    </row>
    <row r="287" spans="1:26" s="49" customFormat="1" ht="21" customHeight="1">
      <c r="A287" s="60"/>
      <c r="B287" s="60"/>
      <c r="C287" s="58"/>
      <c r="D287" s="56"/>
      <c r="E287" s="56"/>
      <c r="G287" s="128" t="s">
        <v>497</v>
      </c>
      <c r="H287" s="128" t="s">
        <v>1508</v>
      </c>
      <c r="I287" s="60"/>
      <c r="J287" s="60"/>
      <c r="K287" s="60"/>
      <c r="L287" s="61" t="str">
        <f>IF(I287="","",VLOOKUP(N287,DB!J:L,3,FALSE))</f>
        <v/>
      </c>
      <c r="M287" s="40" t="str">
        <f t="shared" si="8"/>
        <v/>
      </c>
      <c r="N287" s="70" t="str">
        <f t="shared" si="9"/>
        <v>Scope 3Hotel stay</v>
      </c>
      <c r="Y287" s="70"/>
      <c r="Z287" s="70"/>
    </row>
    <row r="288" spans="1:26" s="49" customFormat="1" ht="21" customHeight="1">
      <c r="A288" s="60"/>
      <c r="B288" s="60"/>
      <c r="C288" s="58"/>
      <c r="D288" s="56"/>
      <c r="E288" s="56"/>
      <c r="G288" s="128" t="s">
        <v>497</v>
      </c>
      <c r="H288" s="128" t="s">
        <v>1508</v>
      </c>
      <c r="I288" s="60"/>
      <c r="J288" s="60"/>
      <c r="K288" s="60"/>
      <c r="L288" s="61" t="str">
        <f>IF(I288="","",VLOOKUP(N288,DB!J:L,3,FALSE))</f>
        <v/>
      </c>
      <c r="M288" s="40" t="str">
        <f t="shared" si="8"/>
        <v/>
      </c>
      <c r="N288" s="70" t="str">
        <f t="shared" si="9"/>
        <v>Scope 3Hotel stay</v>
      </c>
      <c r="Y288" s="70"/>
      <c r="Z288" s="70"/>
    </row>
    <row r="289" spans="1:26" s="49" customFormat="1" ht="21" customHeight="1">
      <c r="A289" s="60"/>
      <c r="B289" s="60"/>
      <c r="C289" s="58"/>
      <c r="D289" s="56"/>
      <c r="E289" s="56"/>
      <c r="G289" s="128" t="s">
        <v>497</v>
      </c>
      <c r="H289" s="128" t="s">
        <v>1508</v>
      </c>
      <c r="I289" s="60"/>
      <c r="J289" s="60"/>
      <c r="K289" s="60"/>
      <c r="L289" s="61" t="str">
        <f>IF(I289="","",VLOOKUP(N289,DB!J:L,3,FALSE))</f>
        <v/>
      </c>
      <c r="M289" s="40" t="str">
        <f t="shared" si="8"/>
        <v/>
      </c>
      <c r="N289" s="70" t="str">
        <f t="shared" si="9"/>
        <v>Scope 3Hotel stay</v>
      </c>
      <c r="Y289" s="70"/>
      <c r="Z289" s="70"/>
    </row>
    <row r="290" spans="1:26" s="49" customFormat="1" ht="21" customHeight="1">
      <c r="A290" s="60"/>
      <c r="B290" s="60"/>
      <c r="C290" s="58"/>
      <c r="D290" s="56"/>
      <c r="E290" s="56"/>
      <c r="G290" s="128" t="s">
        <v>497</v>
      </c>
      <c r="H290" s="128" t="s">
        <v>1508</v>
      </c>
      <c r="I290" s="60"/>
      <c r="J290" s="60"/>
      <c r="K290" s="60"/>
      <c r="L290" s="61" t="str">
        <f>IF(I290="","",VLOOKUP(N290,DB!J:L,3,FALSE))</f>
        <v/>
      </c>
      <c r="M290" s="40" t="str">
        <f t="shared" si="8"/>
        <v/>
      </c>
      <c r="N290" s="70" t="str">
        <f t="shared" si="9"/>
        <v>Scope 3Hotel stay</v>
      </c>
      <c r="Y290" s="70"/>
      <c r="Z290" s="70"/>
    </row>
    <row r="291" spans="1:26" s="49" customFormat="1" ht="21" customHeight="1">
      <c r="A291" s="60"/>
      <c r="B291" s="60"/>
      <c r="C291" s="58"/>
      <c r="D291" s="56"/>
      <c r="E291" s="56"/>
      <c r="G291" s="128" t="s">
        <v>497</v>
      </c>
      <c r="H291" s="128" t="s">
        <v>1508</v>
      </c>
      <c r="I291" s="60"/>
      <c r="J291" s="60"/>
      <c r="K291" s="60"/>
      <c r="L291" s="61" t="str">
        <f>IF(I291="","",VLOOKUP(N291,DB!J:L,3,FALSE))</f>
        <v/>
      </c>
      <c r="M291" s="40" t="str">
        <f t="shared" si="8"/>
        <v/>
      </c>
      <c r="N291" s="70" t="str">
        <f t="shared" si="9"/>
        <v>Scope 3Hotel stay</v>
      </c>
      <c r="Y291" s="70"/>
      <c r="Z291" s="70"/>
    </row>
    <row r="292" spans="1:26" s="49" customFormat="1" ht="21" customHeight="1">
      <c r="A292" s="60"/>
      <c r="B292" s="60"/>
      <c r="C292" s="58"/>
      <c r="D292" s="56"/>
      <c r="E292" s="56"/>
      <c r="G292" s="128" t="s">
        <v>497</v>
      </c>
      <c r="H292" s="128" t="s">
        <v>1508</v>
      </c>
      <c r="I292" s="60"/>
      <c r="J292" s="60"/>
      <c r="K292" s="60"/>
      <c r="L292" s="61" t="str">
        <f>IF(I292="","",VLOOKUP(N292,DB!J:L,3,FALSE))</f>
        <v/>
      </c>
      <c r="M292" s="40" t="str">
        <f t="shared" si="8"/>
        <v/>
      </c>
      <c r="N292" s="70" t="str">
        <f t="shared" si="9"/>
        <v>Scope 3Hotel stay</v>
      </c>
      <c r="Y292" s="70"/>
      <c r="Z292" s="70"/>
    </row>
    <row r="293" spans="1:26" s="49" customFormat="1" ht="21" customHeight="1">
      <c r="A293" s="60"/>
      <c r="B293" s="60"/>
      <c r="C293" s="58"/>
      <c r="D293" s="56"/>
      <c r="E293" s="56"/>
      <c r="G293" s="128" t="s">
        <v>497</v>
      </c>
      <c r="H293" s="128" t="s">
        <v>1508</v>
      </c>
      <c r="I293" s="60"/>
      <c r="J293" s="60"/>
      <c r="K293" s="60"/>
      <c r="L293" s="61" t="str">
        <f>IF(I293="","",VLOOKUP(N293,DB!J:L,3,FALSE))</f>
        <v/>
      </c>
      <c r="M293" s="40" t="str">
        <f t="shared" ref="M293:M356" si="10">IF(I293="","",L293*K293*J293)</f>
        <v/>
      </c>
      <c r="N293" s="70" t="str">
        <f t="shared" si="9"/>
        <v>Scope 3Hotel stay</v>
      </c>
      <c r="Y293" s="70"/>
      <c r="Z293" s="70"/>
    </row>
    <row r="294" spans="1:26" s="49" customFormat="1" ht="21" customHeight="1">
      <c r="A294" s="60"/>
      <c r="B294" s="60"/>
      <c r="C294" s="58"/>
      <c r="D294" s="56"/>
      <c r="E294" s="56"/>
      <c r="G294" s="128" t="s">
        <v>497</v>
      </c>
      <c r="H294" s="128" t="s">
        <v>1508</v>
      </c>
      <c r="I294" s="60"/>
      <c r="J294" s="60"/>
      <c r="K294" s="60"/>
      <c r="L294" s="61" t="str">
        <f>IF(I294="","",VLOOKUP(N294,DB!J:L,3,FALSE))</f>
        <v/>
      </c>
      <c r="M294" s="40" t="str">
        <f t="shared" si="10"/>
        <v/>
      </c>
      <c r="N294" s="70" t="str">
        <f t="shared" si="9"/>
        <v>Scope 3Hotel stay</v>
      </c>
      <c r="Y294" s="70"/>
      <c r="Z294" s="70"/>
    </row>
    <row r="295" spans="1:26" s="49" customFormat="1" ht="21" customHeight="1">
      <c r="A295" s="60"/>
      <c r="B295" s="60"/>
      <c r="C295" s="58"/>
      <c r="D295" s="56"/>
      <c r="E295" s="56"/>
      <c r="G295" s="128" t="s">
        <v>497</v>
      </c>
      <c r="H295" s="128" t="s">
        <v>1508</v>
      </c>
      <c r="I295" s="60"/>
      <c r="J295" s="60"/>
      <c r="K295" s="60"/>
      <c r="L295" s="61" t="str">
        <f>IF(I295="","",VLOOKUP(N295,DB!J:L,3,FALSE))</f>
        <v/>
      </c>
      <c r="M295" s="40" t="str">
        <f t="shared" si="10"/>
        <v/>
      </c>
      <c r="N295" s="70" t="str">
        <f t="shared" si="9"/>
        <v>Scope 3Hotel stay</v>
      </c>
      <c r="Y295" s="70"/>
      <c r="Z295" s="70"/>
    </row>
    <row r="296" spans="1:26" s="49" customFormat="1" ht="21" customHeight="1">
      <c r="A296" s="60"/>
      <c r="B296" s="60"/>
      <c r="C296" s="58"/>
      <c r="D296" s="56"/>
      <c r="E296" s="56"/>
      <c r="G296" s="128" t="s">
        <v>497</v>
      </c>
      <c r="H296" s="128" t="s">
        <v>1508</v>
      </c>
      <c r="I296" s="60"/>
      <c r="J296" s="60"/>
      <c r="K296" s="60"/>
      <c r="L296" s="61" t="str">
        <f>IF(I296="","",VLOOKUP(N296,DB!J:L,3,FALSE))</f>
        <v/>
      </c>
      <c r="M296" s="40" t="str">
        <f t="shared" si="10"/>
        <v/>
      </c>
      <c r="N296" s="70" t="str">
        <f t="shared" si="9"/>
        <v>Scope 3Hotel stay</v>
      </c>
      <c r="Y296" s="70"/>
      <c r="Z296" s="70"/>
    </row>
    <row r="297" spans="1:26" s="49" customFormat="1" ht="21" customHeight="1">
      <c r="A297" s="60"/>
      <c r="B297" s="60"/>
      <c r="C297" s="58"/>
      <c r="D297" s="56"/>
      <c r="E297" s="56"/>
      <c r="G297" s="128" t="s">
        <v>497</v>
      </c>
      <c r="H297" s="128" t="s">
        <v>1508</v>
      </c>
      <c r="I297" s="60"/>
      <c r="J297" s="60"/>
      <c r="K297" s="60"/>
      <c r="L297" s="61" t="str">
        <f>IF(I297="","",VLOOKUP(N297,DB!J:L,3,FALSE))</f>
        <v/>
      </c>
      <c r="M297" s="40" t="str">
        <f t="shared" si="10"/>
        <v/>
      </c>
      <c r="N297" s="70" t="str">
        <f t="shared" si="9"/>
        <v>Scope 3Hotel stay</v>
      </c>
      <c r="Y297" s="70"/>
      <c r="Z297" s="70"/>
    </row>
    <row r="298" spans="1:26" s="49" customFormat="1" ht="21" customHeight="1">
      <c r="A298" s="60"/>
      <c r="B298" s="60"/>
      <c r="C298" s="58"/>
      <c r="D298" s="56"/>
      <c r="E298" s="56"/>
      <c r="G298" s="128" t="s">
        <v>497</v>
      </c>
      <c r="H298" s="128" t="s">
        <v>1508</v>
      </c>
      <c r="I298" s="60"/>
      <c r="J298" s="60"/>
      <c r="K298" s="60"/>
      <c r="L298" s="61" t="str">
        <f>IF(I298="","",VLOOKUP(N298,DB!J:L,3,FALSE))</f>
        <v/>
      </c>
      <c r="M298" s="40" t="str">
        <f t="shared" si="10"/>
        <v/>
      </c>
      <c r="N298" s="70" t="str">
        <f t="shared" si="9"/>
        <v>Scope 3Hotel stay</v>
      </c>
      <c r="Y298" s="70"/>
      <c r="Z298" s="70"/>
    </row>
    <row r="299" spans="1:26" s="49" customFormat="1" ht="21" customHeight="1">
      <c r="A299" s="60"/>
      <c r="B299" s="60"/>
      <c r="C299" s="58"/>
      <c r="D299" s="56"/>
      <c r="E299" s="56"/>
      <c r="G299" s="128" t="s">
        <v>497</v>
      </c>
      <c r="H299" s="128" t="s">
        <v>1508</v>
      </c>
      <c r="I299" s="60"/>
      <c r="J299" s="60"/>
      <c r="K299" s="60"/>
      <c r="L299" s="61" t="str">
        <f>IF(I299="","",VLOOKUP(N299,DB!J:L,3,FALSE))</f>
        <v/>
      </c>
      <c r="M299" s="40" t="str">
        <f t="shared" si="10"/>
        <v/>
      </c>
      <c r="N299" s="70" t="str">
        <f t="shared" si="9"/>
        <v>Scope 3Hotel stay</v>
      </c>
      <c r="Y299" s="70"/>
      <c r="Z299" s="70"/>
    </row>
    <row r="300" spans="1:26" s="49" customFormat="1" ht="21" customHeight="1">
      <c r="A300" s="60"/>
      <c r="B300" s="60"/>
      <c r="C300" s="58"/>
      <c r="D300" s="56"/>
      <c r="E300" s="56"/>
      <c r="G300" s="128" t="s">
        <v>497</v>
      </c>
      <c r="H300" s="128" t="s">
        <v>1508</v>
      </c>
      <c r="I300" s="60"/>
      <c r="J300" s="60"/>
      <c r="K300" s="60"/>
      <c r="L300" s="61" t="str">
        <f>IF(I300="","",VLOOKUP(N300,DB!J:L,3,FALSE))</f>
        <v/>
      </c>
      <c r="M300" s="40" t="str">
        <f t="shared" si="10"/>
        <v/>
      </c>
      <c r="N300" s="70" t="str">
        <f t="shared" si="9"/>
        <v>Scope 3Hotel stay</v>
      </c>
      <c r="Y300" s="70"/>
      <c r="Z300" s="70"/>
    </row>
    <row r="301" spans="1:26" s="49" customFormat="1" ht="21" customHeight="1">
      <c r="A301" s="60"/>
      <c r="B301" s="60"/>
      <c r="C301" s="58"/>
      <c r="D301" s="56"/>
      <c r="E301" s="56"/>
      <c r="G301" s="128" t="s">
        <v>497</v>
      </c>
      <c r="H301" s="128" t="s">
        <v>1508</v>
      </c>
      <c r="I301" s="60"/>
      <c r="J301" s="60"/>
      <c r="K301" s="60"/>
      <c r="L301" s="61" t="str">
        <f>IF(I301="","",VLOOKUP(N301,DB!J:L,3,FALSE))</f>
        <v/>
      </c>
      <c r="M301" s="40" t="str">
        <f t="shared" si="10"/>
        <v/>
      </c>
      <c r="N301" s="70" t="str">
        <f t="shared" si="9"/>
        <v>Scope 3Hotel stay</v>
      </c>
      <c r="Y301" s="70"/>
      <c r="Z301" s="70"/>
    </row>
    <row r="302" spans="1:26" s="49" customFormat="1" ht="21" customHeight="1">
      <c r="A302" s="60"/>
      <c r="B302" s="60"/>
      <c r="C302" s="58"/>
      <c r="D302" s="56"/>
      <c r="E302" s="56"/>
      <c r="G302" s="128" t="s">
        <v>497</v>
      </c>
      <c r="H302" s="128" t="s">
        <v>1508</v>
      </c>
      <c r="I302" s="60"/>
      <c r="J302" s="60"/>
      <c r="K302" s="60"/>
      <c r="L302" s="61" t="str">
        <f>IF(I302="","",VLOOKUP(N302,DB!J:L,3,FALSE))</f>
        <v/>
      </c>
      <c r="M302" s="40" t="str">
        <f t="shared" si="10"/>
        <v/>
      </c>
      <c r="N302" s="70" t="str">
        <f t="shared" si="9"/>
        <v>Scope 3Hotel stay</v>
      </c>
      <c r="Y302" s="70"/>
      <c r="Z302" s="70"/>
    </row>
    <row r="303" spans="1:26" s="49" customFormat="1" ht="21" customHeight="1">
      <c r="A303" s="60"/>
      <c r="B303" s="60"/>
      <c r="C303" s="58"/>
      <c r="D303" s="56"/>
      <c r="E303" s="56"/>
      <c r="G303" s="128" t="s">
        <v>497</v>
      </c>
      <c r="H303" s="128" t="s">
        <v>1508</v>
      </c>
      <c r="I303" s="60"/>
      <c r="J303" s="60"/>
      <c r="K303" s="60"/>
      <c r="L303" s="61" t="str">
        <f>IF(I303="","",VLOOKUP(N303,DB!J:L,3,FALSE))</f>
        <v/>
      </c>
      <c r="M303" s="40" t="str">
        <f t="shared" si="10"/>
        <v/>
      </c>
      <c r="N303" s="70" t="str">
        <f t="shared" si="9"/>
        <v>Scope 3Hotel stay</v>
      </c>
      <c r="Y303" s="70"/>
      <c r="Z303" s="70"/>
    </row>
    <row r="304" spans="1:26" s="49" customFormat="1" ht="21" customHeight="1">
      <c r="A304" s="60"/>
      <c r="B304" s="60"/>
      <c r="C304" s="58"/>
      <c r="D304" s="56"/>
      <c r="E304" s="56"/>
      <c r="G304" s="128" t="s">
        <v>497</v>
      </c>
      <c r="H304" s="128" t="s">
        <v>1508</v>
      </c>
      <c r="I304" s="60"/>
      <c r="J304" s="60"/>
      <c r="K304" s="60"/>
      <c r="L304" s="61" t="str">
        <f>IF(I304="","",VLOOKUP(N304,DB!J:L,3,FALSE))</f>
        <v/>
      </c>
      <c r="M304" s="40" t="str">
        <f t="shared" si="10"/>
        <v/>
      </c>
      <c r="N304" s="70" t="str">
        <f t="shared" si="9"/>
        <v>Scope 3Hotel stay</v>
      </c>
      <c r="Y304" s="70"/>
      <c r="Z304" s="70"/>
    </row>
    <row r="305" spans="1:26" s="49" customFormat="1" ht="21" customHeight="1">
      <c r="A305" s="60"/>
      <c r="B305" s="60"/>
      <c r="C305" s="58"/>
      <c r="D305" s="56"/>
      <c r="E305" s="56"/>
      <c r="G305" s="128" t="s">
        <v>497</v>
      </c>
      <c r="H305" s="128" t="s">
        <v>1508</v>
      </c>
      <c r="I305" s="60"/>
      <c r="J305" s="60"/>
      <c r="K305" s="60"/>
      <c r="L305" s="61" t="str">
        <f>IF(I305="","",VLOOKUP(N305,DB!J:L,3,FALSE))</f>
        <v/>
      </c>
      <c r="M305" s="40" t="str">
        <f t="shared" si="10"/>
        <v/>
      </c>
      <c r="N305" s="70" t="str">
        <f t="shared" si="9"/>
        <v>Scope 3Hotel stay</v>
      </c>
      <c r="Y305" s="70"/>
      <c r="Z305" s="70"/>
    </row>
    <row r="306" spans="1:26" s="49" customFormat="1" ht="21" customHeight="1">
      <c r="A306" s="60"/>
      <c r="B306" s="60"/>
      <c r="C306" s="58"/>
      <c r="D306" s="56"/>
      <c r="E306" s="56"/>
      <c r="G306" s="128" t="s">
        <v>497</v>
      </c>
      <c r="H306" s="128" t="s">
        <v>1508</v>
      </c>
      <c r="I306" s="60"/>
      <c r="J306" s="60"/>
      <c r="K306" s="60"/>
      <c r="L306" s="61" t="str">
        <f>IF(I306="","",VLOOKUP(N306,DB!J:L,3,FALSE))</f>
        <v/>
      </c>
      <c r="M306" s="40" t="str">
        <f t="shared" si="10"/>
        <v/>
      </c>
      <c r="N306" s="70" t="str">
        <f t="shared" si="9"/>
        <v>Scope 3Hotel stay</v>
      </c>
      <c r="Y306" s="70"/>
      <c r="Z306" s="70"/>
    </row>
    <row r="307" spans="1:26" s="49" customFormat="1" ht="21" customHeight="1">
      <c r="A307" s="60"/>
      <c r="B307" s="60"/>
      <c r="C307" s="58"/>
      <c r="D307" s="56"/>
      <c r="E307" s="56"/>
      <c r="G307" s="128" t="s">
        <v>497</v>
      </c>
      <c r="H307" s="128" t="s">
        <v>1508</v>
      </c>
      <c r="I307" s="60"/>
      <c r="J307" s="60"/>
      <c r="K307" s="60"/>
      <c r="L307" s="61" t="str">
        <f>IF(I307="","",VLOOKUP(N307,DB!J:L,3,FALSE))</f>
        <v/>
      </c>
      <c r="M307" s="40" t="str">
        <f t="shared" si="10"/>
        <v/>
      </c>
      <c r="N307" s="70" t="str">
        <f t="shared" si="9"/>
        <v>Scope 3Hotel stay</v>
      </c>
      <c r="Y307" s="70"/>
      <c r="Z307" s="70"/>
    </row>
    <row r="308" spans="1:26" s="49" customFormat="1" ht="21" customHeight="1">
      <c r="A308" s="60"/>
      <c r="B308" s="60"/>
      <c r="C308" s="58"/>
      <c r="D308" s="56"/>
      <c r="E308" s="56"/>
      <c r="G308" s="128" t="s">
        <v>497</v>
      </c>
      <c r="H308" s="128" t="s">
        <v>1508</v>
      </c>
      <c r="I308" s="60"/>
      <c r="J308" s="60"/>
      <c r="K308" s="60"/>
      <c r="L308" s="61" t="str">
        <f>IF(I308="","",VLOOKUP(N308,DB!J:L,3,FALSE))</f>
        <v/>
      </c>
      <c r="M308" s="40" t="str">
        <f t="shared" si="10"/>
        <v/>
      </c>
      <c r="N308" s="70" t="str">
        <f t="shared" si="9"/>
        <v>Scope 3Hotel stay</v>
      </c>
      <c r="Y308" s="70"/>
      <c r="Z308" s="70"/>
    </row>
    <row r="309" spans="1:26" s="49" customFormat="1" ht="21" customHeight="1">
      <c r="A309" s="60"/>
      <c r="B309" s="60"/>
      <c r="C309" s="58"/>
      <c r="D309" s="56"/>
      <c r="E309" s="56"/>
      <c r="G309" s="128" t="s">
        <v>497</v>
      </c>
      <c r="H309" s="128" t="s">
        <v>1508</v>
      </c>
      <c r="I309" s="60"/>
      <c r="J309" s="60"/>
      <c r="K309" s="60"/>
      <c r="L309" s="61" t="str">
        <f>IF(I309="","",VLOOKUP(N309,DB!J:L,3,FALSE))</f>
        <v/>
      </c>
      <c r="M309" s="40" t="str">
        <f t="shared" si="10"/>
        <v/>
      </c>
      <c r="N309" s="70" t="str">
        <f t="shared" si="9"/>
        <v>Scope 3Hotel stay</v>
      </c>
      <c r="Y309" s="70"/>
      <c r="Z309" s="70"/>
    </row>
    <row r="310" spans="1:26" s="49" customFormat="1" ht="21" customHeight="1">
      <c r="A310" s="60"/>
      <c r="B310" s="60"/>
      <c r="C310" s="58"/>
      <c r="D310" s="56"/>
      <c r="E310" s="56"/>
      <c r="G310" s="128" t="s">
        <v>497</v>
      </c>
      <c r="H310" s="128" t="s">
        <v>1508</v>
      </c>
      <c r="I310" s="60"/>
      <c r="J310" s="60"/>
      <c r="K310" s="60"/>
      <c r="L310" s="61" t="str">
        <f>IF(I310="","",VLOOKUP(N310,DB!J:L,3,FALSE))</f>
        <v/>
      </c>
      <c r="M310" s="40" t="str">
        <f t="shared" si="10"/>
        <v/>
      </c>
      <c r="N310" s="70" t="str">
        <f t="shared" si="9"/>
        <v>Scope 3Hotel stay</v>
      </c>
      <c r="Y310" s="70"/>
      <c r="Z310" s="70"/>
    </row>
    <row r="311" spans="1:26" s="49" customFormat="1" ht="21" customHeight="1">
      <c r="A311" s="60"/>
      <c r="B311" s="60"/>
      <c r="C311" s="58"/>
      <c r="D311" s="56"/>
      <c r="E311" s="56"/>
      <c r="G311" s="128" t="s">
        <v>497</v>
      </c>
      <c r="H311" s="128" t="s">
        <v>1508</v>
      </c>
      <c r="I311" s="60"/>
      <c r="J311" s="60"/>
      <c r="K311" s="60"/>
      <c r="L311" s="61" t="str">
        <f>IF(I311="","",VLOOKUP(N311,DB!J:L,3,FALSE))</f>
        <v/>
      </c>
      <c r="M311" s="40" t="str">
        <f t="shared" si="10"/>
        <v/>
      </c>
      <c r="N311" s="70" t="str">
        <f t="shared" si="9"/>
        <v>Scope 3Hotel stay</v>
      </c>
      <c r="Y311" s="70"/>
      <c r="Z311" s="70"/>
    </row>
    <row r="312" spans="1:26" s="49" customFormat="1" ht="21" customHeight="1">
      <c r="A312" s="60"/>
      <c r="B312" s="60"/>
      <c r="C312" s="58"/>
      <c r="D312" s="56"/>
      <c r="E312" s="56"/>
      <c r="G312" s="128" t="s">
        <v>497</v>
      </c>
      <c r="H312" s="128" t="s">
        <v>1508</v>
      </c>
      <c r="I312" s="60"/>
      <c r="J312" s="60"/>
      <c r="K312" s="60"/>
      <c r="L312" s="61" t="str">
        <f>IF(I312="","",VLOOKUP(N312,DB!J:L,3,FALSE))</f>
        <v/>
      </c>
      <c r="M312" s="40" t="str">
        <f t="shared" si="10"/>
        <v/>
      </c>
      <c r="N312" s="70" t="str">
        <f t="shared" si="9"/>
        <v>Scope 3Hotel stay</v>
      </c>
      <c r="Y312" s="70"/>
      <c r="Z312" s="70"/>
    </row>
    <row r="313" spans="1:26" s="49" customFormat="1" ht="21" customHeight="1">
      <c r="A313" s="60"/>
      <c r="B313" s="60"/>
      <c r="C313" s="58"/>
      <c r="D313" s="56"/>
      <c r="E313" s="56"/>
      <c r="G313" s="128" t="s">
        <v>497</v>
      </c>
      <c r="H313" s="128" t="s">
        <v>1508</v>
      </c>
      <c r="I313" s="60"/>
      <c r="J313" s="60"/>
      <c r="K313" s="60"/>
      <c r="L313" s="61" t="str">
        <f>IF(I313="","",VLOOKUP(N313,DB!J:L,3,FALSE))</f>
        <v/>
      </c>
      <c r="M313" s="40" t="str">
        <f t="shared" si="10"/>
        <v/>
      </c>
      <c r="N313" s="70" t="str">
        <f t="shared" si="9"/>
        <v>Scope 3Hotel stay</v>
      </c>
      <c r="Y313" s="70"/>
      <c r="Z313" s="70"/>
    </row>
    <row r="314" spans="1:26" s="49" customFormat="1" ht="21" customHeight="1">
      <c r="A314" s="60"/>
      <c r="B314" s="60"/>
      <c r="C314" s="58"/>
      <c r="D314" s="56"/>
      <c r="E314" s="56"/>
      <c r="G314" s="128" t="s">
        <v>497</v>
      </c>
      <c r="H314" s="128" t="s">
        <v>1508</v>
      </c>
      <c r="I314" s="60"/>
      <c r="J314" s="60"/>
      <c r="K314" s="60"/>
      <c r="L314" s="61" t="str">
        <f>IF(I314="","",VLOOKUP(N314,DB!J:L,3,FALSE))</f>
        <v/>
      </c>
      <c r="M314" s="40" t="str">
        <f t="shared" si="10"/>
        <v/>
      </c>
      <c r="N314" s="70" t="str">
        <f t="shared" si="9"/>
        <v>Scope 3Hotel stay</v>
      </c>
      <c r="Y314" s="70"/>
      <c r="Z314" s="70"/>
    </row>
    <row r="315" spans="1:26" s="49" customFormat="1" ht="21" customHeight="1">
      <c r="A315" s="60"/>
      <c r="B315" s="60"/>
      <c r="C315" s="58"/>
      <c r="D315" s="56"/>
      <c r="E315" s="56"/>
      <c r="G315" s="128" t="s">
        <v>497</v>
      </c>
      <c r="H315" s="128" t="s">
        <v>1508</v>
      </c>
      <c r="I315" s="60"/>
      <c r="J315" s="60"/>
      <c r="K315" s="60"/>
      <c r="L315" s="61" t="str">
        <f>IF(I315="","",VLOOKUP(N315,DB!J:L,3,FALSE))</f>
        <v/>
      </c>
      <c r="M315" s="40" t="str">
        <f t="shared" si="10"/>
        <v/>
      </c>
      <c r="N315" s="70" t="str">
        <f t="shared" si="9"/>
        <v>Scope 3Hotel stay</v>
      </c>
      <c r="Y315" s="70"/>
      <c r="Z315" s="70"/>
    </row>
    <row r="316" spans="1:26" s="49" customFormat="1" ht="21" customHeight="1">
      <c r="A316" s="60"/>
      <c r="B316" s="60"/>
      <c r="C316" s="58"/>
      <c r="D316" s="56"/>
      <c r="E316" s="56"/>
      <c r="G316" s="128" t="s">
        <v>497</v>
      </c>
      <c r="H316" s="128" t="s">
        <v>1508</v>
      </c>
      <c r="I316" s="60"/>
      <c r="J316" s="60"/>
      <c r="K316" s="60"/>
      <c r="L316" s="61" t="str">
        <f>IF(I316="","",VLOOKUP(N316,DB!J:L,3,FALSE))</f>
        <v/>
      </c>
      <c r="M316" s="40" t="str">
        <f t="shared" si="10"/>
        <v/>
      </c>
      <c r="N316" s="70" t="str">
        <f t="shared" si="9"/>
        <v>Scope 3Hotel stay</v>
      </c>
      <c r="Y316" s="70"/>
      <c r="Z316" s="70"/>
    </row>
    <row r="317" spans="1:26" s="49" customFormat="1" ht="21" customHeight="1">
      <c r="A317" s="60"/>
      <c r="B317" s="60"/>
      <c r="C317" s="58"/>
      <c r="D317" s="56"/>
      <c r="E317" s="56"/>
      <c r="G317" s="128" t="s">
        <v>497</v>
      </c>
      <c r="H317" s="128" t="s">
        <v>1508</v>
      </c>
      <c r="I317" s="60"/>
      <c r="J317" s="60"/>
      <c r="K317" s="60"/>
      <c r="L317" s="61" t="str">
        <f>IF(I317="","",VLOOKUP(N317,DB!J:L,3,FALSE))</f>
        <v/>
      </c>
      <c r="M317" s="40" t="str">
        <f t="shared" si="10"/>
        <v/>
      </c>
      <c r="N317" s="70" t="str">
        <f t="shared" si="9"/>
        <v>Scope 3Hotel stay</v>
      </c>
      <c r="Y317" s="70"/>
      <c r="Z317" s="70"/>
    </row>
    <row r="318" spans="1:26" s="49" customFormat="1" ht="21" customHeight="1">
      <c r="A318" s="60"/>
      <c r="B318" s="60"/>
      <c r="C318" s="58"/>
      <c r="D318" s="56"/>
      <c r="E318" s="56"/>
      <c r="G318" s="128" t="s">
        <v>497</v>
      </c>
      <c r="H318" s="128" t="s">
        <v>1508</v>
      </c>
      <c r="I318" s="60"/>
      <c r="J318" s="60"/>
      <c r="K318" s="60"/>
      <c r="L318" s="61" t="str">
        <f>IF(I318="","",VLOOKUP(N318,DB!J:L,3,FALSE))</f>
        <v/>
      </c>
      <c r="M318" s="40" t="str">
        <f t="shared" si="10"/>
        <v/>
      </c>
      <c r="N318" s="70" t="str">
        <f t="shared" si="9"/>
        <v>Scope 3Hotel stay</v>
      </c>
      <c r="Y318" s="70"/>
      <c r="Z318" s="70"/>
    </row>
    <row r="319" spans="1:26" s="49" customFormat="1" ht="21" customHeight="1">
      <c r="A319" s="60"/>
      <c r="B319" s="60"/>
      <c r="C319" s="58"/>
      <c r="D319" s="56"/>
      <c r="E319" s="56"/>
      <c r="G319" s="128" t="s">
        <v>497</v>
      </c>
      <c r="H319" s="128" t="s">
        <v>1508</v>
      </c>
      <c r="I319" s="60"/>
      <c r="J319" s="60"/>
      <c r="K319" s="60"/>
      <c r="L319" s="61" t="str">
        <f>IF(I319="","",VLOOKUP(N319,DB!J:L,3,FALSE))</f>
        <v/>
      </c>
      <c r="M319" s="40" t="str">
        <f t="shared" si="10"/>
        <v/>
      </c>
      <c r="N319" s="70" t="str">
        <f t="shared" si="9"/>
        <v>Scope 3Hotel stay</v>
      </c>
      <c r="Y319" s="70"/>
      <c r="Z319" s="70"/>
    </row>
    <row r="320" spans="1:26" s="49" customFormat="1" ht="21" customHeight="1">
      <c r="A320" s="60"/>
      <c r="B320" s="60"/>
      <c r="C320" s="58"/>
      <c r="D320" s="56"/>
      <c r="E320" s="56"/>
      <c r="G320" s="128" t="s">
        <v>497</v>
      </c>
      <c r="H320" s="128" t="s">
        <v>1508</v>
      </c>
      <c r="I320" s="60"/>
      <c r="J320" s="60"/>
      <c r="K320" s="60"/>
      <c r="L320" s="61" t="str">
        <f>IF(I320="","",VLOOKUP(N320,DB!J:L,3,FALSE))</f>
        <v/>
      </c>
      <c r="M320" s="40" t="str">
        <f t="shared" si="10"/>
        <v/>
      </c>
      <c r="N320" s="70" t="str">
        <f t="shared" si="9"/>
        <v>Scope 3Hotel stay</v>
      </c>
      <c r="Y320" s="70"/>
      <c r="Z320" s="70"/>
    </row>
    <row r="321" spans="1:26" s="49" customFormat="1" ht="21" customHeight="1">
      <c r="A321" s="60"/>
      <c r="B321" s="60"/>
      <c r="C321" s="58"/>
      <c r="D321" s="56"/>
      <c r="E321" s="56"/>
      <c r="G321" s="128" t="s">
        <v>497</v>
      </c>
      <c r="H321" s="128" t="s">
        <v>1508</v>
      </c>
      <c r="I321" s="60"/>
      <c r="J321" s="60"/>
      <c r="K321" s="60"/>
      <c r="L321" s="61" t="str">
        <f>IF(I321="","",VLOOKUP(N321,DB!J:L,3,FALSE))</f>
        <v/>
      </c>
      <c r="M321" s="40" t="str">
        <f t="shared" si="10"/>
        <v/>
      </c>
      <c r="N321" s="70" t="str">
        <f t="shared" si="9"/>
        <v>Scope 3Hotel stay</v>
      </c>
      <c r="Y321" s="70"/>
      <c r="Z321" s="70"/>
    </row>
    <row r="322" spans="1:26" s="49" customFormat="1" ht="21" customHeight="1">
      <c r="A322" s="60"/>
      <c r="B322" s="60"/>
      <c r="C322" s="58"/>
      <c r="D322" s="56"/>
      <c r="E322" s="56"/>
      <c r="G322" s="128" t="s">
        <v>497</v>
      </c>
      <c r="H322" s="128" t="s">
        <v>1508</v>
      </c>
      <c r="I322" s="60"/>
      <c r="J322" s="60"/>
      <c r="K322" s="60"/>
      <c r="L322" s="61" t="str">
        <f>IF(I322="","",VLOOKUP(N322,DB!J:L,3,FALSE))</f>
        <v/>
      </c>
      <c r="M322" s="40" t="str">
        <f t="shared" si="10"/>
        <v/>
      </c>
      <c r="N322" s="70" t="str">
        <f t="shared" si="9"/>
        <v>Scope 3Hotel stay</v>
      </c>
      <c r="Y322" s="70"/>
      <c r="Z322" s="70"/>
    </row>
    <row r="323" spans="1:26" s="49" customFormat="1" ht="21" customHeight="1">
      <c r="A323" s="60"/>
      <c r="B323" s="60"/>
      <c r="C323" s="58"/>
      <c r="D323" s="56"/>
      <c r="E323" s="56"/>
      <c r="G323" s="128" t="s">
        <v>497</v>
      </c>
      <c r="H323" s="128" t="s">
        <v>1508</v>
      </c>
      <c r="I323" s="60"/>
      <c r="J323" s="60"/>
      <c r="K323" s="60"/>
      <c r="L323" s="61" t="str">
        <f>IF(I323="","",VLOOKUP(N323,DB!J:L,3,FALSE))</f>
        <v/>
      </c>
      <c r="M323" s="40" t="str">
        <f t="shared" si="10"/>
        <v/>
      </c>
      <c r="N323" s="70" t="str">
        <f t="shared" si="9"/>
        <v>Scope 3Hotel stay</v>
      </c>
      <c r="Y323" s="70"/>
      <c r="Z323" s="70"/>
    </row>
    <row r="324" spans="1:26" s="49" customFormat="1" ht="21" customHeight="1">
      <c r="A324" s="60"/>
      <c r="B324" s="60"/>
      <c r="C324" s="58"/>
      <c r="D324" s="56"/>
      <c r="E324" s="56"/>
      <c r="G324" s="128" t="s">
        <v>497</v>
      </c>
      <c r="H324" s="128" t="s">
        <v>1508</v>
      </c>
      <c r="I324" s="60"/>
      <c r="J324" s="60"/>
      <c r="K324" s="60"/>
      <c r="L324" s="61" t="str">
        <f>IF(I324="","",VLOOKUP(N324,DB!J:L,3,FALSE))</f>
        <v/>
      </c>
      <c r="M324" s="40" t="str">
        <f t="shared" si="10"/>
        <v/>
      </c>
      <c r="N324" s="70" t="str">
        <f t="shared" si="9"/>
        <v>Scope 3Hotel stay</v>
      </c>
      <c r="Y324" s="70"/>
      <c r="Z324" s="70"/>
    </row>
    <row r="325" spans="1:26" s="49" customFormat="1" ht="21" customHeight="1">
      <c r="A325" s="60"/>
      <c r="B325" s="60"/>
      <c r="C325" s="58"/>
      <c r="D325" s="56"/>
      <c r="E325" s="56"/>
      <c r="G325" s="128" t="s">
        <v>497</v>
      </c>
      <c r="H325" s="128" t="s">
        <v>1508</v>
      </c>
      <c r="I325" s="60"/>
      <c r="J325" s="60"/>
      <c r="K325" s="60"/>
      <c r="L325" s="61" t="str">
        <f>IF(I325="","",VLOOKUP(N325,DB!J:L,3,FALSE))</f>
        <v/>
      </c>
      <c r="M325" s="40" t="str">
        <f t="shared" si="10"/>
        <v/>
      </c>
      <c r="N325" s="70" t="str">
        <f t="shared" si="9"/>
        <v>Scope 3Hotel stay</v>
      </c>
      <c r="Y325" s="70"/>
      <c r="Z325" s="70"/>
    </row>
    <row r="326" spans="1:26" s="49" customFormat="1" ht="21" customHeight="1">
      <c r="A326" s="60"/>
      <c r="B326" s="60"/>
      <c r="C326" s="58"/>
      <c r="D326" s="56"/>
      <c r="E326" s="56"/>
      <c r="G326" s="128" t="s">
        <v>497</v>
      </c>
      <c r="H326" s="128" t="s">
        <v>1508</v>
      </c>
      <c r="I326" s="60"/>
      <c r="J326" s="60"/>
      <c r="K326" s="60"/>
      <c r="L326" s="61" t="str">
        <f>IF(I326="","",VLOOKUP(N326,DB!J:L,3,FALSE))</f>
        <v/>
      </c>
      <c r="M326" s="40" t="str">
        <f t="shared" si="10"/>
        <v/>
      </c>
      <c r="N326" s="70" t="str">
        <f t="shared" si="9"/>
        <v>Scope 3Hotel stay</v>
      </c>
      <c r="Y326" s="70"/>
      <c r="Z326" s="70"/>
    </row>
    <row r="327" spans="1:26" s="49" customFormat="1" ht="21" customHeight="1">
      <c r="A327" s="60"/>
      <c r="B327" s="60"/>
      <c r="C327" s="58"/>
      <c r="D327" s="56"/>
      <c r="E327" s="56"/>
      <c r="G327" s="128" t="s">
        <v>497</v>
      </c>
      <c r="H327" s="128" t="s">
        <v>1508</v>
      </c>
      <c r="I327" s="60"/>
      <c r="J327" s="60"/>
      <c r="K327" s="60"/>
      <c r="L327" s="61" t="str">
        <f>IF(I327="","",VLOOKUP(N327,DB!J:L,3,FALSE))</f>
        <v/>
      </c>
      <c r="M327" s="40" t="str">
        <f t="shared" si="10"/>
        <v/>
      </c>
      <c r="N327" s="70" t="str">
        <f t="shared" ref="N327:N390" si="11">CONCATENATE(G327,H327,I327)</f>
        <v>Scope 3Hotel stay</v>
      </c>
      <c r="Y327" s="70"/>
      <c r="Z327" s="70"/>
    </row>
    <row r="328" spans="1:26" s="49" customFormat="1" ht="21" customHeight="1">
      <c r="A328" s="60"/>
      <c r="B328" s="60"/>
      <c r="C328" s="58"/>
      <c r="D328" s="56"/>
      <c r="E328" s="56"/>
      <c r="G328" s="128" t="s">
        <v>497</v>
      </c>
      <c r="H328" s="128" t="s">
        <v>1508</v>
      </c>
      <c r="I328" s="60"/>
      <c r="J328" s="60"/>
      <c r="K328" s="60"/>
      <c r="L328" s="61" t="str">
        <f>IF(I328="","",VLOOKUP(N328,DB!J:L,3,FALSE))</f>
        <v/>
      </c>
      <c r="M328" s="40" t="str">
        <f t="shared" si="10"/>
        <v/>
      </c>
      <c r="N328" s="70" t="str">
        <f t="shared" si="11"/>
        <v>Scope 3Hotel stay</v>
      </c>
      <c r="Y328" s="70"/>
      <c r="Z328" s="70"/>
    </row>
    <row r="329" spans="1:26" s="49" customFormat="1" ht="21" customHeight="1">
      <c r="A329" s="60"/>
      <c r="B329" s="60"/>
      <c r="C329" s="58"/>
      <c r="D329" s="56"/>
      <c r="E329" s="56"/>
      <c r="G329" s="128" t="s">
        <v>497</v>
      </c>
      <c r="H329" s="128" t="s">
        <v>1508</v>
      </c>
      <c r="I329" s="60"/>
      <c r="J329" s="60"/>
      <c r="K329" s="60"/>
      <c r="L329" s="61" t="str">
        <f>IF(I329="","",VLOOKUP(N329,DB!J:L,3,FALSE))</f>
        <v/>
      </c>
      <c r="M329" s="40" t="str">
        <f t="shared" si="10"/>
        <v/>
      </c>
      <c r="N329" s="70" t="str">
        <f t="shared" si="11"/>
        <v>Scope 3Hotel stay</v>
      </c>
      <c r="Y329" s="70"/>
      <c r="Z329" s="70"/>
    </row>
    <row r="330" spans="1:26" s="49" customFormat="1" ht="21" customHeight="1">
      <c r="A330" s="60"/>
      <c r="B330" s="60"/>
      <c r="C330" s="58"/>
      <c r="D330" s="56"/>
      <c r="E330" s="56"/>
      <c r="G330" s="128" t="s">
        <v>497</v>
      </c>
      <c r="H330" s="128" t="s">
        <v>1508</v>
      </c>
      <c r="I330" s="60"/>
      <c r="J330" s="60"/>
      <c r="K330" s="60"/>
      <c r="L330" s="61" t="str">
        <f>IF(I330="","",VLOOKUP(N330,DB!J:L,3,FALSE))</f>
        <v/>
      </c>
      <c r="M330" s="40" t="str">
        <f t="shared" si="10"/>
        <v/>
      </c>
      <c r="N330" s="70" t="str">
        <f t="shared" si="11"/>
        <v>Scope 3Hotel stay</v>
      </c>
      <c r="Y330" s="70"/>
      <c r="Z330" s="70"/>
    </row>
    <row r="331" spans="1:26" s="49" customFormat="1" ht="21" customHeight="1">
      <c r="A331" s="60"/>
      <c r="B331" s="60"/>
      <c r="C331" s="58"/>
      <c r="D331" s="56"/>
      <c r="E331" s="56"/>
      <c r="G331" s="128" t="s">
        <v>497</v>
      </c>
      <c r="H331" s="128" t="s">
        <v>1508</v>
      </c>
      <c r="I331" s="60"/>
      <c r="J331" s="60"/>
      <c r="K331" s="60"/>
      <c r="L331" s="61" t="str">
        <f>IF(I331="","",VLOOKUP(N331,DB!J:L,3,FALSE))</f>
        <v/>
      </c>
      <c r="M331" s="40" t="str">
        <f t="shared" si="10"/>
        <v/>
      </c>
      <c r="N331" s="70" t="str">
        <f t="shared" si="11"/>
        <v>Scope 3Hotel stay</v>
      </c>
      <c r="Y331" s="70"/>
      <c r="Z331" s="70"/>
    </row>
    <row r="332" spans="1:26" s="49" customFormat="1" ht="21" customHeight="1">
      <c r="A332" s="60"/>
      <c r="B332" s="60"/>
      <c r="C332" s="58"/>
      <c r="D332" s="56"/>
      <c r="E332" s="56"/>
      <c r="G332" s="128" t="s">
        <v>497</v>
      </c>
      <c r="H332" s="128" t="s">
        <v>1508</v>
      </c>
      <c r="I332" s="60"/>
      <c r="J332" s="60"/>
      <c r="K332" s="60"/>
      <c r="L332" s="61" t="str">
        <f>IF(I332="","",VLOOKUP(N332,DB!J:L,3,FALSE))</f>
        <v/>
      </c>
      <c r="M332" s="40" t="str">
        <f t="shared" si="10"/>
        <v/>
      </c>
      <c r="N332" s="70" t="str">
        <f t="shared" si="11"/>
        <v>Scope 3Hotel stay</v>
      </c>
      <c r="Y332" s="70"/>
      <c r="Z332" s="70"/>
    </row>
    <row r="333" spans="1:26" s="49" customFormat="1" ht="21" customHeight="1">
      <c r="A333" s="60"/>
      <c r="B333" s="60"/>
      <c r="C333" s="58"/>
      <c r="D333" s="56"/>
      <c r="E333" s="56"/>
      <c r="G333" s="128" t="s">
        <v>497</v>
      </c>
      <c r="H333" s="128" t="s">
        <v>1508</v>
      </c>
      <c r="I333" s="60"/>
      <c r="J333" s="60"/>
      <c r="K333" s="60"/>
      <c r="L333" s="61" t="str">
        <f>IF(I333="","",VLOOKUP(N333,DB!J:L,3,FALSE))</f>
        <v/>
      </c>
      <c r="M333" s="40" t="str">
        <f t="shared" si="10"/>
        <v/>
      </c>
      <c r="N333" s="70" t="str">
        <f t="shared" si="11"/>
        <v>Scope 3Hotel stay</v>
      </c>
      <c r="Y333" s="70"/>
      <c r="Z333" s="70"/>
    </row>
    <row r="334" spans="1:26" s="49" customFormat="1" ht="21" customHeight="1">
      <c r="A334" s="60"/>
      <c r="B334" s="60"/>
      <c r="C334" s="58"/>
      <c r="D334" s="56"/>
      <c r="E334" s="56"/>
      <c r="G334" s="128" t="s">
        <v>497</v>
      </c>
      <c r="H334" s="128" t="s">
        <v>1508</v>
      </c>
      <c r="I334" s="60"/>
      <c r="J334" s="60"/>
      <c r="K334" s="60"/>
      <c r="L334" s="61" t="str">
        <f>IF(I334="","",VLOOKUP(N334,DB!J:L,3,FALSE))</f>
        <v/>
      </c>
      <c r="M334" s="40" t="str">
        <f t="shared" si="10"/>
        <v/>
      </c>
      <c r="N334" s="70" t="str">
        <f t="shared" si="11"/>
        <v>Scope 3Hotel stay</v>
      </c>
      <c r="Y334" s="70"/>
      <c r="Z334" s="70"/>
    </row>
    <row r="335" spans="1:26" s="49" customFormat="1" ht="21" customHeight="1">
      <c r="A335" s="60"/>
      <c r="B335" s="60"/>
      <c r="C335" s="58"/>
      <c r="D335" s="56"/>
      <c r="E335" s="56"/>
      <c r="G335" s="128" t="s">
        <v>497</v>
      </c>
      <c r="H335" s="128" t="s">
        <v>1508</v>
      </c>
      <c r="I335" s="60"/>
      <c r="J335" s="60"/>
      <c r="K335" s="60"/>
      <c r="L335" s="61" t="str">
        <f>IF(I335="","",VLOOKUP(N335,DB!J:L,3,FALSE))</f>
        <v/>
      </c>
      <c r="M335" s="40" t="str">
        <f t="shared" si="10"/>
        <v/>
      </c>
      <c r="N335" s="70" t="str">
        <f t="shared" si="11"/>
        <v>Scope 3Hotel stay</v>
      </c>
      <c r="Y335" s="70"/>
      <c r="Z335" s="70"/>
    </row>
    <row r="336" spans="1:26" s="49" customFormat="1" ht="21" customHeight="1">
      <c r="A336" s="60"/>
      <c r="B336" s="60"/>
      <c r="C336" s="58"/>
      <c r="D336" s="56"/>
      <c r="E336" s="56"/>
      <c r="G336" s="128" t="s">
        <v>497</v>
      </c>
      <c r="H336" s="128" t="s">
        <v>1508</v>
      </c>
      <c r="I336" s="60"/>
      <c r="J336" s="60"/>
      <c r="K336" s="60"/>
      <c r="L336" s="61" t="str">
        <f>IF(I336="","",VLOOKUP(N336,DB!J:L,3,FALSE))</f>
        <v/>
      </c>
      <c r="M336" s="40" t="str">
        <f t="shared" si="10"/>
        <v/>
      </c>
      <c r="N336" s="70" t="str">
        <f t="shared" si="11"/>
        <v>Scope 3Hotel stay</v>
      </c>
      <c r="Y336" s="70"/>
      <c r="Z336" s="70"/>
    </row>
    <row r="337" spans="1:26" s="49" customFormat="1" ht="21" customHeight="1">
      <c r="A337" s="60"/>
      <c r="B337" s="60"/>
      <c r="C337" s="58"/>
      <c r="D337" s="56"/>
      <c r="E337" s="56"/>
      <c r="G337" s="128" t="s">
        <v>497</v>
      </c>
      <c r="H337" s="128" t="s">
        <v>1508</v>
      </c>
      <c r="I337" s="60"/>
      <c r="J337" s="60"/>
      <c r="K337" s="60"/>
      <c r="L337" s="61" t="str">
        <f>IF(I337="","",VLOOKUP(N337,DB!J:L,3,FALSE))</f>
        <v/>
      </c>
      <c r="M337" s="40" t="str">
        <f t="shared" si="10"/>
        <v/>
      </c>
      <c r="N337" s="70" t="str">
        <f t="shared" si="11"/>
        <v>Scope 3Hotel stay</v>
      </c>
      <c r="Y337" s="70"/>
      <c r="Z337" s="70"/>
    </row>
    <row r="338" spans="1:26" s="49" customFormat="1" ht="21" customHeight="1">
      <c r="A338" s="60"/>
      <c r="B338" s="60"/>
      <c r="C338" s="58"/>
      <c r="D338" s="56"/>
      <c r="E338" s="56"/>
      <c r="G338" s="128" t="s">
        <v>497</v>
      </c>
      <c r="H338" s="128" t="s">
        <v>1508</v>
      </c>
      <c r="I338" s="60"/>
      <c r="J338" s="60"/>
      <c r="K338" s="60"/>
      <c r="L338" s="61" t="str">
        <f>IF(I338="","",VLOOKUP(N338,DB!J:L,3,FALSE))</f>
        <v/>
      </c>
      <c r="M338" s="40" t="str">
        <f t="shared" si="10"/>
        <v/>
      </c>
      <c r="N338" s="70" t="str">
        <f t="shared" si="11"/>
        <v>Scope 3Hotel stay</v>
      </c>
      <c r="Y338" s="70"/>
      <c r="Z338" s="70"/>
    </row>
    <row r="339" spans="1:26" s="49" customFormat="1" ht="21" customHeight="1">
      <c r="A339" s="60"/>
      <c r="B339" s="60"/>
      <c r="C339" s="58"/>
      <c r="D339" s="56"/>
      <c r="E339" s="56"/>
      <c r="G339" s="128" t="s">
        <v>497</v>
      </c>
      <c r="H339" s="128" t="s">
        <v>1508</v>
      </c>
      <c r="I339" s="60"/>
      <c r="J339" s="60"/>
      <c r="K339" s="60"/>
      <c r="L339" s="61" t="str">
        <f>IF(I339="","",VLOOKUP(N339,DB!J:L,3,FALSE))</f>
        <v/>
      </c>
      <c r="M339" s="40" t="str">
        <f t="shared" si="10"/>
        <v/>
      </c>
      <c r="N339" s="70" t="str">
        <f t="shared" si="11"/>
        <v>Scope 3Hotel stay</v>
      </c>
      <c r="Y339" s="70"/>
      <c r="Z339" s="70"/>
    </row>
    <row r="340" spans="1:26" s="49" customFormat="1" ht="21" customHeight="1">
      <c r="A340" s="60"/>
      <c r="B340" s="60"/>
      <c r="C340" s="58"/>
      <c r="D340" s="56"/>
      <c r="E340" s="56"/>
      <c r="G340" s="128" t="s">
        <v>497</v>
      </c>
      <c r="H340" s="128" t="s">
        <v>1508</v>
      </c>
      <c r="I340" s="60"/>
      <c r="J340" s="60"/>
      <c r="K340" s="60"/>
      <c r="L340" s="61" t="str">
        <f>IF(I340="","",VLOOKUP(N340,DB!J:L,3,FALSE))</f>
        <v/>
      </c>
      <c r="M340" s="40" t="str">
        <f t="shared" si="10"/>
        <v/>
      </c>
      <c r="N340" s="70" t="str">
        <f t="shared" si="11"/>
        <v>Scope 3Hotel stay</v>
      </c>
      <c r="Y340" s="70"/>
      <c r="Z340" s="70"/>
    </row>
    <row r="341" spans="1:26" s="49" customFormat="1" ht="21" customHeight="1">
      <c r="A341" s="60"/>
      <c r="B341" s="60"/>
      <c r="C341" s="58"/>
      <c r="D341" s="56"/>
      <c r="E341" s="56"/>
      <c r="G341" s="128" t="s">
        <v>497</v>
      </c>
      <c r="H341" s="128" t="s">
        <v>1508</v>
      </c>
      <c r="I341" s="60"/>
      <c r="J341" s="60"/>
      <c r="K341" s="60"/>
      <c r="L341" s="61" t="str">
        <f>IF(I341="","",VLOOKUP(N341,DB!J:L,3,FALSE))</f>
        <v/>
      </c>
      <c r="M341" s="40" t="str">
        <f t="shared" si="10"/>
        <v/>
      </c>
      <c r="N341" s="70" t="str">
        <f t="shared" si="11"/>
        <v>Scope 3Hotel stay</v>
      </c>
      <c r="Y341" s="70"/>
      <c r="Z341" s="70"/>
    </row>
    <row r="342" spans="1:26" s="49" customFormat="1" ht="21" customHeight="1">
      <c r="A342" s="60"/>
      <c r="B342" s="60"/>
      <c r="C342" s="58"/>
      <c r="D342" s="56"/>
      <c r="E342" s="56"/>
      <c r="G342" s="128" t="s">
        <v>497</v>
      </c>
      <c r="H342" s="128" t="s">
        <v>1508</v>
      </c>
      <c r="I342" s="60"/>
      <c r="J342" s="60"/>
      <c r="K342" s="60"/>
      <c r="L342" s="61" t="str">
        <f>IF(I342="","",VLOOKUP(N342,DB!J:L,3,FALSE))</f>
        <v/>
      </c>
      <c r="M342" s="40" t="str">
        <f t="shared" si="10"/>
        <v/>
      </c>
      <c r="N342" s="70" t="str">
        <f t="shared" si="11"/>
        <v>Scope 3Hotel stay</v>
      </c>
      <c r="Y342" s="70"/>
      <c r="Z342" s="70"/>
    </row>
    <row r="343" spans="1:26" s="49" customFormat="1" ht="21" customHeight="1">
      <c r="A343" s="60"/>
      <c r="B343" s="60"/>
      <c r="C343" s="58"/>
      <c r="D343" s="56"/>
      <c r="E343" s="56"/>
      <c r="G343" s="128" t="s">
        <v>497</v>
      </c>
      <c r="H343" s="128" t="s">
        <v>1508</v>
      </c>
      <c r="I343" s="60"/>
      <c r="J343" s="60"/>
      <c r="K343" s="60"/>
      <c r="L343" s="61" t="str">
        <f>IF(I343="","",VLOOKUP(N343,DB!J:L,3,FALSE))</f>
        <v/>
      </c>
      <c r="M343" s="40" t="str">
        <f t="shared" si="10"/>
        <v/>
      </c>
      <c r="N343" s="70" t="str">
        <f t="shared" si="11"/>
        <v>Scope 3Hotel stay</v>
      </c>
      <c r="Y343" s="70"/>
      <c r="Z343" s="70"/>
    </row>
    <row r="344" spans="1:26" s="49" customFormat="1" ht="21" customHeight="1">
      <c r="A344" s="60"/>
      <c r="B344" s="60"/>
      <c r="C344" s="58"/>
      <c r="D344" s="56"/>
      <c r="E344" s="56"/>
      <c r="G344" s="128" t="s">
        <v>497</v>
      </c>
      <c r="H344" s="128" t="s">
        <v>1508</v>
      </c>
      <c r="I344" s="60"/>
      <c r="J344" s="60"/>
      <c r="K344" s="60"/>
      <c r="L344" s="61" t="str">
        <f>IF(I344="","",VLOOKUP(N344,DB!J:L,3,FALSE))</f>
        <v/>
      </c>
      <c r="M344" s="40" t="str">
        <f t="shared" si="10"/>
        <v/>
      </c>
      <c r="N344" s="70" t="str">
        <f t="shared" si="11"/>
        <v>Scope 3Hotel stay</v>
      </c>
      <c r="Y344" s="70"/>
      <c r="Z344" s="70"/>
    </row>
    <row r="345" spans="1:26" s="49" customFormat="1" ht="21" customHeight="1">
      <c r="A345" s="60"/>
      <c r="B345" s="60"/>
      <c r="C345" s="58"/>
      <c r="D345" s="56"/>
      <c r="E345" s="56"/>
      <c r="G345" s="128" t="s">
        <v>497</v>
      </c>
      <c r="H345" s="128" t="s">
        <v>1508</v>
      </c>
      <c r="I345" s="60"/>
      <c r="J345" s="60"/>
      <c r="K345" s="60"/>
      <c r="L345" s="61" t="str">
        <f>IF(I345="","",VLOOKUP(N345,DB!J:L,3,FALSE))</f>
        <v/>
      </c>
      <c r="M345" s="40" t="str">
        <f t="shared" si="10"/>
        <v/>
      </c>
      <c r="N345" s="70" t="str">
        <f t="shared" si="11"/>
        <v>Scope 3Hotel stay</v>
      </c>
      <c r="Y345" s="70"/>
      <c r="Z345" s="70"/>
    </row>
    <row r="346" spans="1:26" s="49" customFormat="1" ht="21" customHeight="1">
      <c r="A346" s="60"/>
      <c r="B346" s="60"/>
      <c r="C346" s="58"/>
      <c r="D346" s="56"/>
      <c r="E346" s="56"/>
      <c r="G346" s="128" t="s">
        <v>497</v>
      </c>
      <c r="H346" s="128" t="s">
        <v>1508</v>
      </c>
      <c r="I346" s="60"/>
      <c r="J346" s="60"/>
      <c r="K346" s="60"/>
      <c r="L346" s="61" t="str">
        <f>IF(I346="","",VLOOKUP(N346,DB!J:L,3,FALSE))</f>
        <v/>
      </c>
      <c r="M346" s="40" t="str">
        <f t="shared" si="10"/>
        <v/>
      </c>
      <c r="N346" s="70" t="str">
        <f t="shared" si="11"/>
        <v>Scope 3Hotel stay</v>
      </c>
      <c r="Y346" s="70"/>
      <c r="Z346" s="70"/>
    </row>
    <row r="347" spans="1:26" s="49" customFormat="1" ht="21" customHeight="1">
      <c r="A347" s="60"/>
      <c r="B347" s="60"/>
      <c r="C347" s="58"/>
      <c r="D347" s="56"/>
      <c r="E347" s="56"/>
      <c r="G347" s="128" t="s">
        <v>497</v>
      </c>
      <c r="H347" s="128" t="s">
        <v>1508</v>
      </c>
      <c r="I347" s="60"/>
      <c r="J347" s="60"/>
      <c r="K347" s="60"/>
      <c r="L347" s="61" t="str">
        <f>IF(I347="","",VLOOKUP(N347,DB!J:L,3,FALSE))</f>
        <v/>
      </c>
      <c r="M347" s="40" t="str">
        <f t="shared" si="10"/>
        <v/>
      </c>
      <c r="N347" s="70" t="str">
        <f t="shared" si="11"/>
        <v>Scope 3Hotel stay</v>
      </c>
      <c r="Y347" s="70"/>
      <c r="Z347" s="70"/>
    </row>
    <row r="348" spans="1:26" s="49" customFormat="1" ht="21" customHeight="1">
      <c r="A348" s="60"/>
      <c r="B348" s="60"/>
      <c r="C348" s="58"/>
      <c r="D348" s="56"/>
      <c r="E348" s="56"/>
      <c r="G348" s="128" t="s">
        <v>497</v>
      </c>
      <c r="H348" s="128" t="s">
        <v>1508</v>
      </c>
      <c r="I348" s="60"/>
      <c r="J348" s="60"/>
      <c r="K348" s="60"/>
      <c r="L348" s="61" t="str">
        <f>IF(I348="","",VLOOKUP(N348,DB!J:L,3,FALSE))</f>
        <v/>
      </c>
      <c r="M348" s="40" t="str">
        <f t="shared" si="10"/>
        <v/>
      </c>
      <c r="N348" s="70" t="str">
        <f t="shared" si="11"/>
        <v>Scope 3Hotel stay</v>
      </c>
      <c r="Y348" s="70"/>
      <c r="Z348" s="70"/>
    </row>
    <row r="349" spans="1:26" s="49" customFormat="1" ht="21" customHeight="1">
      <c r="A349" s="60"/>
      <c r="B349" s="60"/>
      <c r="C349" s="58"/>
      <c r="D349" s="56"/>
      <c r="E349" s="56"/>
      <c r="G349" s="128" t="s">
        <v>497</v>
      </c>
      <c r="H349" s="128" t="s">
        <v>1508</v>
      </c>
      <c r="I349" s="60"/>
      <c r="J349" s="60"/>
      <c r="K349" s="60"/>
      <c r="L349" s="61" t="str">
        <f>IF(I349="","",VLOOKUP(N349,DB!J:L,3,FALSE))</f>
        <v/>
      </c>
      <c r="M349" s="40" t="str">
        <f t="shared" si="10"/>
        <v/>
      </c>
      <c r="N349" s="70" t="str">
        <f t="shared" si="11"/>
        <v>Scope 3Hotel stay</v>
      </c>
      <c r="Y349" s="70"/>
      <c r="Z349" s="70"/>
    </row>
    <row r="350" spans="1:26" s="49" customFormat="1" ht="21" customHeight="1">
      <c r="A350" s="60"/>
      <c r="B350" s="60"/>
      <c r="C350" s="58"/>
      <c r="D350" s="56"/>
      <c r="E350" s="56"/>
      <c r="G350" s="128" t="s">
        <v>497</v>
      </c>
      <c r="H350" s="128" t="s">
        <v>1508</v>
      </c>
      <c r="I350" s="60"/>
      <c r="J350" s="60"/>
      <c r="K350" s="60"/>
      <c r="L350" s="61" t="str">
        <f>IF(I350="","",VLOOKUP(N350,DB!J:L,3,FALSE))</f>
        <v/>
      </c>
      <c r="M350" s="40" t="str">
        <f t="shared" si="10"/>
        <v/>
      </c>
      <c r="N350" s="70" t="str">
        <f t="shared" si="11"/>
        <v>Scope 3Hotel stay</v>
      </c>
      <c r="Y350" s="70"/>
      <c r="Z350" s="70"/>
    </row>
    <row r="351" spans="1:26" s="49" customFormat="1" ht="21" customHeight="1">
      <c r="A351" s="60"/>
      <c r="B351" s="60"/>
      <c r="C351" s="58"/>
      <c r="D351" s="56"/>
      <c r="E351" s="56"/>
      <c r="G351" s="128" t="s">
        <v>497</v>
      </c>
      <c r="H351" s="128" t="s">
        <v>1508</v>
      </c>
      <c r="I351" s="60"/>
      <c r="J351" s="60"/>
      <c r="K351" s="60"/>
      <c r="L351" s="61" t="str">
        <f>IF(I351="","",VLOOKUP(N351,DB!J:L,3,FALSE))</f>
        <v/>
      </c>
      <c r="M351" s="40" t="str">
        <f t="shared" si="10"/>
        <v/>
      </c>
      <c r="N351" s="70" t="str">
        <f t="shared" si="11"/>
        <v>Scope 3Hotel stay</v>
      </c>
      <c r="Y351" s="70"/>
      <c r="Z351" s="70"/>
    </row>
    <row r="352" spans="1:26" s="49" customFormat="1" ht="21" customHeight="1">
      <c r="A352" s="60"/>
      <c r="B352" s="60"/>
      <c r="C352" s="58"/>
      <c r="D352" s="56"/>
      <c r="E352" s="56"/>
      <c r="G352" s="128" t="s">
        <v>497</v>
      </c>
      <c r="H352" s="128" t="s">
        <v>1508</v>
      </c>
      <c r="I352" s="60"/>
      <c r="J352" s="60"/>
      <c r="K352" s="60"/>
      <c r="L352" s="61" t="str">
        <f>IF(I352="","",VLOOKUP(N352,DB!J:L,3,FALSE))</f>
        <v/>
      </c>
      <c r="M352" s="40" t="str">
        <f t="shared" si="10"/>
        <v/>
      </c>
      <c r="N352" s="70" t="str">
        <f t="shared" si="11"/>
        <v>Scope 3Hotel stay</v>
      </c>
      <c r="Y352" s="70"/>
      <c r="Z352" s="70"/>
    </row>
    <row r="353" spans="1:26" s="49" customFormat="1" ht="21" customHeight="1">
      <c r="A353" s="60"/>
      <c r="B353" s="60"/>
      <c r="C353" s="58"/>
      <c r="D353" s="56"/>
      <c r="E353" s="56"/>
      <c r="G353" s="128" t="s">
        <v>497</v>
      </c>
      <c r="H353" s="128" t="s">
        <v>1508</v>
      </c>
      <c r="I353" s="60"/>
      <c r="J353" s="60"/>
      <c r="K353" s="60"/>
      <c r="L353" s="61" t="str">
        <f>IF(I353="","",VLOOKUP(N353,DB!J:L,3,FALSE))</f>
        <v/>
      </c>
      <c r="M353" s="40" t="str">
        <f t="shared" si="10"/>
        <v/>
      </c>
      <c r="N353" s="70" t="str">
        <f t="shared" si="11"/>
        <v>Scope 3Hotel stay</v>
      </c>
      <c r="Y353" s="70"/>
      <c r="Z353" s="70"/>
    </row>
    <row r="354" spans="1:26" s="49" customFormat="1" ht="21" customHeight="1">
      <c r="A354" s="60"/>
      <c r="B354" s="60"/>
      <c r="C354" s="58"/>
      <c r="D354" s="56"/>
      <c r="E354" s="56"/>
      <c r="G354" s="128" t="s">
        <v>497</v>
      </c>
      <c r="H354" s="128" t="s">
        <v>1508</v>
      </c>
      <c r="I354" s="60"/>
      <c r="J354" s="60"/>
      <c r="K354" s="60"/>
      <c r="L354" s="61" t="str">
        <f>IF(I354="","",VLOOKUP(N354,DB!J:L,3,FALSE))</f>
        <v/>
      </c>
      <c r="M354" s="40" t="str">
        <f t="shared" si="10"/>
        <v/>
      </c>
      <c r="N354" s="70" t="str">
        <f t="shared" si="11"/>
        <v>Scope 3Hotel stay</v>
      </c>
      <c r="Y354" s="70"/>
      <c r="Z354" s="70"/>
    </row>
    <row r="355" spans="1:26" s="49" customFormat="1" ht="21" customHeight="1">
      <c r="A355" s="60"/>
      <c r="B355" s="60"/>
      <c r="C355" s="58"/>
      <c r="D355" s="56"/>
      <c r="E355" s="56"/>
      <c r="G355" s="128" t="s">
        <v>497</v>
      </c>
      <c r="H355" s="128" t="s">
        <v>1508</v>
      </c>
      <c r="I355" s="60"/>
      <c r="J355" s="60"/>
      <c r="K355" s="60"/>
      <c r="L355" s="61" t="str">
        <f>IF(I355="","",VLOOKUP(N355,DB!J:L,3,FALSE))</f>
        <v/>
      </c>
      <c r="M355" s="40" t="str">
        <f t="shared" si="10"/>
        <v/>
      </c>
      <c r="N355" s="70" t="str">
        <f t="shared" si="11"/>
        <v>Scope 3Hotel stay</v>
      </c>
      <c r="Y355" s="70"/>
      <c r="Z355" s="70"/>
    </row>
    <row r="356" spans="1:26" s="49" customFormat="1" ht="21" customHeight="1">
      <c r="A356" s="60"/>
      <c r="B356" s="60"/>
      <c r="C356" s="58"/>
      <c r="D356" s="56"/>
      <c r="E356" s="56"/>
      <c r="G356" s="128" t="s">
        <v>497</v>
      </c>
      <c r="H356" s="128" t="s">
        <v>1508</v>
      </c>
      <c r="I356" s="60"/>
      <c r="J356" s="60"/>
      <c r="K356" s="60"/>
      <c r="L356" s="61" t="str">
        <f>IF(I356="","",VLOOKUP(N356,DB!J:L,3,FALSE))</f>
        <v/>
      </c>
      <c r="M356" s="40" t="str">
        <f t="shared" si="10"/>
        <v/>
      </c>
      <c r="N356" s="70" t="str">
        <f t="shared" si="11"/>
        <v>Scope 3Hotel stay</v>
      </c>
      <c r="Y356" s="70"/>
      <c r="Z356" s="70"/>
    </row>
    <row r="357" spans="1:26" s="49" customFormat="1" ht="21" customHeight="1">
      <c r="A357" s="60"/>
      <c r="B357" s="60"/>
      <c r="C357" s="58"/>
      <c r="D357" s="56"/>
      <c r="E357" s="56"/>
      <c r="G357" s="128" t="s">
        <v>497</v>
      </c>
      <c r="H357" s="128" t="s">
        <v>1508</v>
      </c>
      <c r="I357" s="60"/>
      <c r="J357" s="60"/>
      <c r="K357" s="60"/>
      <c r="L357" s="61" t="str">
        <f>IF(I357="","",VLOOKUP(N357,DB!J:L,3,FALSE))</f>
        <v/>
      </c>
      <c r="M357" s="40" t="str">
        <f t="shared" ref="M357:M420" si="12">IF(I357="","",L357*K357*J357)</f>
        <v/>
      </c>
      <c r="N357" s="70" t="str">
        <f t="shared" si="11"/>
        <v>Scope 3Hotel stay</v>
      </c>
      <c r="Y357" s="70"/>
      <c r="Z357" s="70"/>
    </row>
    <row r="358" spans="1:26" s="49" customFormat="1" ht="21" customHeight="1">
      <c r="A358" s="60"/>
      <c r="B358" s="60"/>
      <c r="C358" s="58"/>
      <c r="D358" s="56"/>
      <c r="E358" s="56"/>
      <c r="G358" s="128" t="s">
        <v>497</v>
      </c>
      <c r="H358" s="128" t="s">
        <v>1508</v>
      </c>
      <c r="I358" s="60"/>
      <c r="J358" s="60"/>
      <c r="K358" s="60"/>
      <c r="L358" s="61" t="str">
        <f>IF(I358="","",VLOOKUP(N358,DB!J:L,3,FALSE))</f>
        <v/>
      </c>
      <c r="M358" s="40" t="str">
        <f t="shared" si="12"/>
        <v/>
      </c>
      <c r="N358" s="70" t="str">
        <f t="shared" si="11"/>
        <v>Scope 3Hotel stay</v>
      </c>
      <c r="Y358" s="70"/>
      <c r="Z358" s="70"/>
    </row>
    <row r="359" spans="1:26" s="49" customFormat="1" ht="21" customHeight="1">
      <c r="A359" s="60"/>
      <c r="B359" s="60"/>
      <c r="C359" s="58"/>
      <c r="D359" s="56"/>
      <c r="E359" s="56"/>
      <c r="G359" s="128" t="s">
        <v>497</v>
      </c>
      <c r="H359" s="128" t="s">
        <v>1508</v>
      </c>
      <c r="I359" s="60"/>
      <c r="J359" s="60"/>
      <c r="K359" s="60"/>
      <c r="L359" s="61" t="str">
        <f>IF(I359="","",VLOOKUP(N359,DB!J:L,3,FALSE))</f>
        <v/>
      </c>
      <c r="M359" s="40" t="str">
        <f t="shared" si="12"/>
        <v/>
      </c>
      <c r="N359" s="70" t="str">
        <f t="shared" si="11"/>
        <v>Scope 3Hotel stay</v>
      </c>
      <c r="Y359" s="70"/>
      <c r="Z359" s="70"/>
    </row>
    <row r="360" spans="1:26" s="49" customFormat="1" ht="21" customHeight="1">
      <c r="A360" s="60"/>
      <c r="B360" s="60"/>
      <c r="C360" s="58"/>
      <c r="D360" s="56"/>
      <c r="E360" s="56"/>
      <c r="G360" s="128" t="s">
        <v>497</v>
      </c>
      <c r="H360" s="128" t="s">
        <v>1508</v>
      </c>
      <c r="I360" s="60"/>
      <c r="J360" s="60"/>
      <c r="K360" s="60"/>
      <c r="L360" s="61" t="str">
        <f>IF(I360="","",VLOOKUP(N360,DB!J:L,3,FALSE))</f>
        <v/>
      </c>
      <c r="M360" s="40" t="str">
        <f t="shared" si="12"/>
        <v/>
      </c>
      <c r="N360" s="70" t="str">
        <f t="shared" si="11"/>
        <v>Scope 3Hotel stay</v>
      </c>
      <c r="Y360" s="70"/>
      <c r="Z360" s="70"/>
    </row>
    <row r="361" spans="1:26" s="49" customFormat="1" ht="21" customHeight="1">
      <c r="A361" s="60"/>
      <c r="B361" s="60"/>
      <c r="C361" s="58"/>
      <c r="D361" s="56"/>
      <c r="E361" s="56"/>
      <c r="G361" s="128" t="s">
        <v>497</v>
      </c>
      <c r="H361" s="128" t="s">
        <v>1508</v>
      </c>
      <c r="I361" s="60"/>
      <c r="J361" s="60"/>
      <c r="K361" s="60"/>
      <c r="L361" s="61" t="str">
        <f>IF(I361="","",VLOOKUP(N361,DB!J:L,3,FALSE))</f>
        <v/>
      </c>
      <c r="M361" s="40" t="str">
        <f t="shared" si="12"/>
        <v/>
      </c>
      <c r="N361" s="70" t="str">
        <f t="shared" si="11"/>
        <v>Scope 3Hotel stay</v>
      </c>
      <c r="Y361" s="70"/>
      <c r="Z361" s="70"/>
    </row>
    <row r="362" spans="1:26" s="49" customFormat="1" ht="21" customHeight="1">
      <c r="A362" s="60"/>
      <c r="B362" s="60"/>
      <c r="C362" s="58"/>
      <c r="D362" s="56"/>
      <c r="E362" s="56"/>
      <c r="G362" s="128" t="s">
        <v>497</v>
      </c>
      <c r="H362" s="128" t="s">
        <v>1508</v>
      </c>
      <c r="I362" s="60"/>
      <c r="J362" s="60"/>
      <c r="K362" s="60"/>
      <c r="L362" s="61" t="str">
        <f>IF(I362="","",VLOOKUP(N362,DB!J:L,3,FALSE))</f>
        <v/>
      </c>
      <c r="M362" s="40" t="str">
        <f t="shared" si="12"/>
        <v/>
      </c>
      <c r="N362" s="70" t="str">
        <f t="shared" si="11"/>
        <v>Scope 3Hotel stay</v>
      </c>
      <c r="Y362" s="70"/>
      <c r="Z362" s="70"/>
    </row>
    <row r="363" spans="1:26" s="49" customFormat="1" ht="21" customHeight="1">
      <c r="A363" s="60"/>
      <c r="B363" s="60"/>
      <c r="C363" s="58"/>
      <c r="D363" s="56"/>
      <c r="E363" s="56"/>
      <c r="G363" s="128" t="s">
        <v>497</v>
      </c>
      <c r="H363" s="128" t="s">
        <v>1508</v>
      </c>
      <c r="I363" s="60"/>
      <c r="J363" s="60"/>
      <c r="K363" s="60"/>
      <c r="L363" s="61" t="str">
        <f>IF(I363="","",VLOOKUP(N363,DB!J:L,3,FALSE))</f>
        <v/>
      </c>
      <c r="M363" s="40" t="str">
        <f t="shared" si="12"/>
        <v/>
      </c>
      <c r="N363" s="70" t="str">
        <f t="shared" si="11"/>
        <v>Scope 3Hotel stay</v>
      </c>
      <c r="Y363" s="70"/>
      <c r="Z363" s="70"/>
    </row>
    <row r="364" spans="1:26" s="49" customFormat="1" ht="21" customHeight="1">
      <c r="A364" s="60"/>
      <c r="B364" s="60"/>
      <c r="C364" s="58"/>
      <c r="D364" s="56"/>
      <c r="E364" s="56"/>
      <c r="G364" s="128" t="s">
        <v>497</v>
      </c>
      <c r="H364" s="128" t="s">
        <v>1508</v>
      </c>
      <c r="I364" s="60"/>
      <c r="J364" s="60"/>
      <c r="K364" s="60"/>
      <c r="L364" s="61" t="str">
        <f>IF(I364="","",VLOOKUP(N364,DB!J:L,3,FALSE))</f>
        <v/>
      </c>
      <c r="M364" s="40" t="str">
        <f t="shared" si="12"/>
        <v/>
      </c>
      <c r="N364" s="70" t="str">
        <f t="shared" si="11"/>
        <v>Scope 3Hotel stay</v>
      </c>
      <c r="Y364" s="70"/>
      <c r="Z364" s="70"/>
    </row>
    <row r="365" spans="1:26" s="49" customFormat="1" ht="21" customHeight="1">
      <c r="A365" s="60"/>
      <c r="B365" s="60"/>
      <c r="C365" s="58"/>
      <c r="D365" s="56"/>
      <c r="E365" s="56"/>
      <c r="G365" s="128" t="s">
        <v>497</v>
      </c>
      <c r="H365" s="128" t="s">
        <v>1508</v>
      </c>
      <c r="I365" s="60"/>
      <c r="J365" s="60"/>
      <c r="K365" s="60"/>
      <c r="L365" s="61" t="str">
        <f>IF(I365="","",VLOOKUP(N365,DB!J:L,3,FALSE))</f>
        <v/>
      </c>
      <c r="M365" s="40" t="str">
        <f t="shared" si="12"/>
        <v/>
      </c>
      <c r="N365" s="70" t="str">
        <f t="shared" si="11"/>
        <v>Scope 3Hotel stay</v>
      </c>
      <c r="Y365" s="70"/>
      <c r="Z365" s="70"/>
    </row>
    <row r="366" spans="1:26" s="49" customFormat="1" ht="21" customHeight="1">
      <c r="A366" s="60"/>
      <c r="B366" s="60"/>
      <c r="C366" s="58"/>
      <c r="D366" s="56"/>
      <c r="E366" s="56"/>
      <c r="G366" s="128" t="s">
        <v>497</v>
      </c>
      <c r="H366" s="128" t="s">
        <v>1508</v>
      </c>
      <c r="I366" s="60"/>
      <c r="J366" s="60"/>
      <c r="K366" s="60"/>
      <c r="L366" s="61" t="str">
        <f>IF(I366="","",VLOOKUP(N366,DB!J:L,3,FALSE))</f>
        <v/>
      </c>
      <c r="M366" s="40" t="str">
        <f t="shared" si="12"/>
        <v/>
      </c>
      <c r="N366" s="70" t="str">
        <f t="shared" si="11"/>
        <v>Scope 3Hotel stay</v>
      </c>
      <c r="Y366" s="70"/>
      <c r="Z366" s="70"/>
    </row>
    <row r="367" spans="1:26" s="49" customFormat="1" ht="21" customHeight="1">
      <c r="A367" s="60"/>
      <c r="B367" s="60"/>
      <c r="C367" s="58"/>
      <c r="D367" s="56"/>
      <c r="E367" s="56"/>
      <c r="G367" s="128" t="s">
        <v>497</v>
      </c>
      <c r="H367" s="128" t="s">
        <v>1508</v>
      </c>
      <c r="I367" s="60"/>
      <c r="J367" s="60"/>
      <c r="K367" s="60"/>
      <c r="L367" s="61" t="str">
        <f>IF(I367="","",VLOOKUP(N367,DB!J:L,3,FALSE))</f>
        <v/>
      </c>
      <c r="M367" s="40" t="str">
        <f t="shared" si="12"/>
        <v/>
      </c>
      <c r="N367" s="70" t="str">
        <f t="shared" si="11"/>
        <v>Scope 3Hotel stay</v>
      </c>
      <c r="Y367" s="70"/>
      <c r="Z367" s="70"/>
    </row>
    <row r="368" spans="1:26" s="49" customFormat="1" ht="21" customHeight="1">
      <c r="A368" s="60"/>
      <c r="B368" s="60"/>
      <c r="C368" s="58"/>
      <c r="D368" s="56"/>
      <c r="E368" s="56"/>
      <c r="G368" s="128" t="s">
        <v>497</v>
      </c>
      <c r="H368" s="128" t="s">
        <v>1508</v>
      </c>
      <c r="I368" s="60"/>
      <c r="J368" s="60"/>
      <c r="K368" s="60"/>
      <c r="L368" s="61" t="str">
        <f>IF(I368="","",VLOOKUP(N368,DB!J:L,3,FALSE))</f>
        <v/>
      </c>
      <c r="M368" s="40" t="str">
        <f t="shared" si="12"/>
        <v/>
      </c>
      <c r="N368" s="70" t="str">
        <f t="shared" si="11"/>
        <v>Scope 3Hotel stay</v>
      </c>
      <c r="Y368" s="70"/>
      <c r="Z368" s="70"/>
    </row>
    <row r="369" spans="1:26" s="49" customFormat="1" ht="21" customHeight="1">
      <c r="A369" s="60"/>
      <c r="B369" s="60"/>
      <c r="C369" s="58"/>
      <c r="D369" s="56"/>
      <c r="E369" s="56"/>
      <c r="G369" s="128" t="s">
        <v>497</v>
      </c>
      <c r="H369" s="128" t="s">
        <v>1508</v>
      </c>
      <c r="I369" s="60"/>
      <c r="J369" s="60"/>
      <c r="K369" s="60"/>
      <c r="L369" s="61" t="str">
        <f>IF(I369="","",VLOOKUP(N369,DB!J:L,3,FALSE))</f>
        <v/>
      </c>
      <c r="M369" s="40" t="str">
        <f t="shared" si="12"/>
        <v/>
      </c>
      <c r="N369" s="70" t="str">
        <f t="shared" si="11"/>
        <v>Scope 3Hotel stay</v>
      </c>
      <c r="Y369" s="70"/>
      <c r="Z369" s="70"/>
    </row>
    <row r="370" spans="1:26" s="49" customFormat="1" ht="21" customHeight="1">
      <c r="A370" s="60"/>
      <c r="B370" s="60"/>
      <c r="C370" s="58"/>
      <c r="D370" s="56"/>
      <c r="E370" s="56"/>
      <c r="G370" s="128" t="s">
        <v>497</v>
      </c>
      <c r="H370" s="128" t="s">
        <v>1508</v>
      </c>
      <c r="I370" s="60"/>
      <c r="J370" s="60"/>
      <c r="K370" s="60"/>
      <c r="L370" s="61" t="str">
        <f>IF(I370="","",VLOOKUP(N370,DB!J:L,3,FALSE))</f>
        <v/>
      </c>
      <c r="M370" s="40" t="str">
        <f t="shared" si="12"/>
        <v/>
      </c>
      <c r="N370" s="70" t="str">
        <f t="shared" si="11"/>
        <v>Scope 3Hotel stay</v>
      </c>
      <c r="Y370" s="70"/>
      <c r="Z370" s="70"/>
    </row>
    <row r="371" spans="1:26" s="49" customFormat="1" ht="21" customHeight="1">
      <c r="A371" s="60"/>
      <c r="B371" s="60"/>
      <c r="C371" s="58"/>
      <c r="D371" s="56"/>
      <c r="E371" s="56"/>
      <c r="G371" s="128" t="s">
        <v>497</v>
      </c>
      <c r="H371" s="128" t="s">
        <v>1508</v>
      </c>
      <c r="I371" s="60"/>
      <c r="J371" s="60"/>
      <c r="K371" s="60"/>
      <c r="L371" s="61" t="str">
        <f>IF(I371="","",VLOOKUP(N371,DB!J:L,3,FALSE))</f>
        <v/>
      </c>
      <c r="M371" s="40" t="str">
        <f t="shared" si="12"/>
        <v/>
      </c>
      <c r="N371" s="70" t="str">
        <f t="shared" si="11"/>
        <v>Scope 3Hotel stay</v>
      </c>
      <c r="Y371" s="70"/>
      <c r="Z371" s="70"/>
    </row>
    <row r="372" spans="1:26" s="49" customFormat="1" ht="21" customHeight="1">
      <c r="A372" s="60"/>
      <c r="B372" s="60"/>
      <c r="C372" s="58"/>
      <c r="D372" s="56"/>
      <c r="E372" s="56"/>
      <c r="G372" s="128" t="s">
        <v>497</v>
      </c>
      <c r="H372" s="128" t="s">
        <v>1508</v>
      </c>
      <c r="I372" s="60"/>
      <c r="J372" s="60"/>
      <c r="K372" s="60"/>
      <c r="L372" s="61" t="str">
        <f>IF(I372="","",VLOOKUP(N372,DB!J:L,3,FALSE))</f>
        <v/>
      </c>
      <c r="M372" s="40" t="str">
        <f t="shared" si="12"/>
        <v/>
      </c>
      <c r="N372" s="70" t="str">
        <f t="shared" si="11"/>
        <v>Scope 3Hotel stay</v>
      </c>
      <c r="Y372" s="70"/>
      <c r="Z372" s="70"/>
    </row>
    <row r="373" spans="1:26" s="49" customFormat="1" ht="21" customHeight="1">
      <c r="A373" s="60"/>
      <c r="B373" s="60"/>
      <c r="C373" s="58"/>
      <c r="D373" s="56"/>
      <c r="E373" s="56"/>
      <c r="G373" s="128" t="s">
        <v>497</v>
      </c>
      <c r="H373" s="128" t="s">
        <v>1508</v>
      </c>
      <c r="I373" s="60"/>
      <c r="J373" s="60"/>
      <c r="K373" s="60"/>
      <c r="L373" s="61" t="str">
        <f>IF(I373="","",VLOOKUP(N373,DB!J:L,3,FALSE))</f>
        <v/>
      </c>
      <c r="M373" s="40" t="str">
        <f t="shared" si="12"/>
        <v/>
      </c>
      <c r="N373" s="70" t="str">
        <f t="shared" si="11"/>
        <v>Scope 3Hotel stay</v>
      </c>
      <c r="Y373" s="70"/>
      <c r="Z373" s="70"/>
    </row>
    <row r="374" spans="1:26" s="49" customFormat="1" ht="21" customHeight="1">
      <c r="A374" s="60"/>
      <c r="B374" s="60"/>
      <c r="C374" s="58"/>
      <c r="D374" s="56"/>
      <c r="E374" s="56"/>
      <c r="G374" s="128" t="s">
        <v>497</v>
      </c>
      <c r="H374" s="128" t="s">
        <v>1508</v>
      </c>
      <c r="I374" s="60"/>
      <c r="J374" s="60"/>
      <c r="K374" s="60"/>
      <c r="L374" s="61" t="str">
        <f>IF(I374="","",VLOOKUP(N374,DB!J:L,3,FALSE))</f>
        <v/>
      </c>
      <c r="M374" s="40" t="str">
        <f t="shared" si="12"/>
        <v/>
      </c>
      <c r="N374" s="70" t="str">
        <f t="shared" si="11"/>
        <v>Scope 3Hotel stay</v>
      </c>
      <c r="Y374" s="70"/>
      <c r="Z374" s="70"/>
    </row>
    <row r="375" spans="1:26" s="49" customFormat="1" ht="21" customHeight="1">
      <c r="A375" s="60"/>
      <c r="B375" s="60"/>
      <c r="C375" s="58"/>
      <c r="D375" s="56"/>
      <c r="E375" s="56"/>
      <c r="G375" s="128" t="s">
        <v>497</v>
      </c>
      <c r="H375" s="128" t="s">
        <v>1508</v>
      </c>
      <c r="I375" s="60"/>
      <c r="J375" s="60"/>
      <c r="K375" s="60"/>
      <c r="L375" s="61" t="str">
        <f>IF(I375="","",VLOOKUP(N375,DB!J:L,3,FALSE))</f>
        <v/>
      </c>
      <c r="M375" s="40" t="str">
        <f t="shared" si="12"/>
        <v/>
      </c>
      <c r="N375" s="70" t="str">
        <f t="shared" si="11"/>
        <v>Scope 3Hotel stay</v>
      </c>
      <c r="Y375" s="70"/>
      <c r="Z375" s="70"/>
    </row>
    <row r="376" spans="1:26" s="49" customFormat="1" ht="21" customHeight="1">
      <c r="A376" s="60"/>
      <c r="B376" s="60"/>
      <c r="C376" s="58"/>
      <c r="D376" s="56"/>
      <c r="E376" s="56"/>
      <c r="G376" s="128" t="s">
        <v>497</v>
      </c>
      <c r="H376" s="128" t="s">
        <v>1508</v>
      </c>
      <c r="I376" s="60"/>
      <c r="J376" s="60"/>
      <c r="K376" s="60"/>
      <c r="L376" s="61" t="str">
        <f>IF(I376="","",VLOOKUP(N376,DB!J:L,3,FALSE))</f>
        <v/>
      </c>
      <c r="M376" s="40" t="str">
        <f t="shared" si="12"/>
        <v/>
      </c>
      <c r="N376" s="70" t="str">
        <f t="shared" si="11"/>
        <v>Scope 3Hotel stay</v>
      </c>
      <c r="Y376" s="70"/>
      <c r="Z376" s="70"/>
    </row>
    <row r="377" spans="1:26" s="49" customFormat="1" ht="21" customHeight="1">
      <c r="A377" s="60"/>
      <c r="B377" s="60"/>
      <c r="C377" s="58"/>
      <c r="D377" s="56"/>
      <c r="E377" s="56"/>
      <c r="G377" s="128" t="s">
        <v>497</v>
      </c>
      <c r="H377" s="128" t="s">
        <v>1508</v>
      </c>
      <c r="I377" s="60"/>
      <c r="J377" s="60"/>
      <c r="K377" s="60"/>
      <c r="L377" s="61" t="str">
        <f>IF(I377="","",VLOOKUP(N377,DB!J:L,3,FALSE))</f>
        <v/>
      </c>
      <c r="M377" s="40" t="str">
        <f t="shared" si="12"/>
        <v/>
      </c>
      <c r="N377" s="70" t="str">
        <f t="shared" si="11"/>
        <v>Scope 3Hotel stay</v>
      </c>
      <c r="Y377" s="70"/>
      <c r="Z377" s="70"/>
    </row>
    <row r="378" spans="1:26" s="49" customFormat="1" ht="21" customHeight="1">
      <c r="A378" s="60"/>
      <c r="B378" s="60"/>
      <c r="C378" s="58"/>
      <c r="D378" s="56"/>
      <c r="E378" s="56"/>
      <c r="G378" s="128" t="s">
        <v>497</v>
      </c>
      <c r="H378" s="128" t="s">
        <v>1508</v>
      </c>
      <c r="I378" s="60"/>
      <c r="J378" s="60"/>
      <c r="K378" s="60"/>
      <c r="L378" s="61" t="str">
        <f>IF(I378="","",VLOOKUP(N378,DB!J:L,3,FALSE))</f>
        <v/>
      </c>
      <c r="M378" s="40" t="str">
        <f t="shared" si="12"/>
        <v/>
      </c>
      <c r="N378" s="70" t="str">
        <f t="shared" si="11"/>
        <v>Scope 3Hotel stay</v>
      </c>
      <c r="Y378" s="70"/>
      <c r="Z378" s="70"/>
    </row>
    <row r="379" spans="1:26" s="49" customFormat="1" ht="21" customHeight="1">
      <c r="A379" s="60"/>
      <c r="B379" s="60"/>
      <c r="C379" s="58"/>
      <c r="D379" s="56"/>
      <c r="E379" s="56"/>
      <c r="G379" s="128" t="s">
        <v>497</v>
      </c>
      <c r="H379" s="128" t="s">
        <v>1508</v>
      </c>
      <c r="I379" s="60"/>
      <c r="J379" s="60"/>
      <c r="K379" s="60"/>
      <c r="L379" s="61" t="str">
        <f>IF(I379="","",VLOOKUP(N379,DB!J:L,3,FALSE))</f>
        <v/>
      </c>
      <c r="M379" s="40" t="str">
        <f t="shared" si="12"/>
        <v/>
      </c>
      <c r="N379" s="70" t="str">
        <f t="shared" si="11"/>
        <v>Scope 3Hotel stay</v>
      </c>
      <c r="Y379" s="70"/>
      <c r="Z379" s="70"/>
    </row>
    <row r="380" spans="1:26" s="49" customFormat="1" ht="21" customHeight="1">
      <c r="A380" s="60"/>
      <c r="B380" s="60"/>
      <c r="C380" s="58"/>
      <c r="D380" s="56"/>
      <c r="E380" s="56"/>
      <c r="G380" s="128" t="s">
        <v>497</v>
      </c>
      <c r="H380" s="128" t="s">
        <v>1508</v>
      </c>
      <c r="I380" s="60"/>
      <c r="J380" s="60"/>
      <c r="K380" s="60"/>
      <c r="L380" s="61" t="str">
        <f>IF(I380="","",VLOOKUP(N380,DB!J:L,3,FALSE))</f>
        <v/>
      </c>
      <c r="M380" s="40" t="str">
        <f t="shared" si="12"/>
        <v/>
      </c>
      <c r="N380" s="70" t="str">
        <f t="shared" si="11"/>
        <v>Scope 3Hotel stay</v>
      </c>
      <c r="Y380" s="70"/>
      <c r="Z380" s="70"/>
    </row>
    <row r="381" spans="1:26" s="49" customFormat="1" ht="21" customHeight="1">
      <c r="A381" s="60"/>
      <c r="B381" s="60"/>
      <c r="C381" s="58"/>
      <c r="D381" s="56"/>
      <c r="E381" s="56"/>
      <c r="G381" s="128" t="s">
        <v>497</v>
      </c>
      <c r="H381" s="128" t="s">
        <v>1508</v>
      </c>
      <c r="I381" s="60"/>
      <c r="J381" s="60"/>
      <c r="K381" s="60"/>
      <c r="L381" s="61" t="str">
        <f>IF(I381="","",VLOOKUP(N381,DB!J:L,3,FALSE))</f>
        <v/>
      </c>
      <c r="M381" s="40" t="str">
        <f t="shared" si="12"/>
        <v/>
      </c>
      <c r="N381" s="70" t="str">
        <f t="shared" si="11"/>
        <v>Scope 3Hotel stay</v>
      </c>
      <c r="Y381" s="70"/>
      <c r="Z381" s="70"/>
    </row>
    <row r="382" spans="1:26" s="49" customFormat="1" ht="21" customHeight="1">
      <c r="A382" s="60"/>
      <c r="B382" s="60"/>
      <c r="C382" s="58"/>
      <c r="D382" s="56"/>
      <c r="E382" s="56"/>
      <c r="G382" s="128" t="s">
        <v>497</v>
      </c>
      <c r="H382" s="128" t="s">
        <v>1508</v>
      </c>
      <c r="I382" s="60"/>
      <c r="J382" s="60"/>
      <c r="K382" s="60"/>
      <c r="L382" s="61" t="str">
        <f>IF(I382="","",VLOOKUP(N382,DB!J:L,3,FALSE))</f>
        <v/>
      </c>
      <c r="M382" s="40" t="str">
        <f t="shared" si="12"/>
        <v/>
      </c>
      <c r="N382" s="70" t="str">
        <f t="shared" si="11"/>
        <v>Scope 3Hotel stay</v>
      </c>
      <c r="Y382" s="70"/>
      <c r="Z382" s="70"/>
    </row>
    <row r="383" spans="1:26" s="49" customFormat="1" ht="21" customHeight="1">
      <c r="A383" s="60"/>
      <c r="B383" s="60"/>
      <c r="C383" s="58"/>
      <c r="D383" s="56"/>
      <c r="E383" s="56"/>
      <c r="G383" s="128" t="s">
        <v>497</v>
      </c>
      <c r="H383" s="128" t="s">
        <v>1508</v>
      </c>
      <c r="I383" s="60"/>
      <c r="J383" s="60"/>
      <c r="K383" s="60"/>
      <c r="L383" s="61" t="str">
        <f>IF(I383="","",VLOOKUP(N383,DB!J:L,3,FALSE))</f>
        <v/>
      </c>
      <c r="M383" s="40" t="str">
        <f t="shared" si="12"/>
        <v/>
      </c>
      <c r="N383" s="70" t="str">
        <f t="shared" si="11"/>
        <v>Scope 3Hotel stay</v>
      </c>
      <c r="Y383" s="70"/>
      <c r="Z383" s="70"/>
    </row>
    <row r="384" spans="1:26" s="49" customFormat="1" ht="21" customHeight="1">
      <c r="A384" s="60"/>
      <c r="B384" s="60"/>
      <c r="C384" s="58"/>
      <c r="D384" s="56"/>
      <c r="E384" s="56"/>
      <c r="G384" s="128" t="s">
        <v>497</v>
      </c>
      <c r="H384" s="128" t="s">
        <v>1508</v>
      </c>
      <c r="I384" s="60"/>
      <c r="J384" s="60"/>
      <c r="K384" s="60"/>
      <c r="L384" s="61" t="str">
        <f>IF(I384="","",VLOOKUP(N384,DB!J:L,3,FALSE))</f>
        <v/>
      </c>
      <c r="M384" s="40" t="str">
        <f t="shared" si="12"/>
        <v/>
      </c>
      <c r="N384" s="70" t="str">
        <f t="shared" si="11"/>
        <v>Scope 3Hotel stay</v>
      </c>
      <c r="Y384" s="70"/>
      <c r="Z384" s="70"/>
    </row>
    <row r="385" spans="1:26" s="49" customFormat="1" ht="21" customHeight="1">
      <c r="A385" s="60"/>
      <c r="B385" s="60"/>
      <c r="C385" s="58"/>
      <c r="D385" s="56"/>
      <c r="E385" s="56"/>
      <c r="G385" s="128" t="s">
        <v>497</v>
      </c>
      <c r="H385" s="128" t="s">
        <v>1508</v>
      </c>
      <c r="I385" s="60"/>
      <c r="J385" s="60"/>
      <c r="K385" s="60"/>
      <c r="L385" s="61" t="str">
        <f>IF(I385="","",VLOOKUP(N385,DB!J:L,3,FALSE))</f>
        <v/>
      </c>
      <c r="M385" s="40" t="str">
        <f t="shared" si="12"/>
        <v/>
      </c>
      <c r="N385" s="70" t="str">
        <f t="shared" si="11"/>
        <v>Scope 3Hotel stay</v>
      </c>
      <c r="Y385" s="70"/>
      <c r="Z385" s="70"/>
    </row>
    <row r="386" spans="1:26" s="49" customFormat="1" ht="21" customHeight="1">
      <c r="A386" s="60"/>
      <c r="B386" s="60"/>
      <c r="C386" s="58"/>
      <c r="D386" s="56"/>
      <c r="E386" s="56"/>
      <c r="G386" s="128" t="s">
        <v>497</v>
      </c>
      <c r="H386" s="128" t="s">
        <v>1508</v>
      </c>
      <c r="I386" s="60"/>
      <c r="J386" s="60"/>
      <c r="K386" s="60"/>
      <c r="L386" s="61" t="str">
        <f>IF(I386="","",VLOOKUP(N386,DB!J:L,3,FALSE))</f>
        <v/>
      </c>
      <c r="M386" s="40" t="str">
        <f t="shared" si="12"/>
        <v/>
      </c>
      <c r="N386" s="70" t="str">
        <f t="shared" si="11"/>
        <v>Scope 3Hotel stay</v>
      </c>
      <c r="Y386" s="70"/>
      <c r="Z386" s="70"/>
    </row>
    <row r="387" spans="1:26" s="49" customFormat="1" ht="21" customHeight="1">
      <c r="A387" s="60"/>
      <c r="B387" s="60"/>
      <c r="C387" s="58"/>
      <c r="D387" s="56"/>
      <c r="E387" s="56"/>
      <c r="G387" s="128" t="s">
        <v>497</v>
      </c>
      <c r="H387" s="128" t="s">
        <v>1508</v>
      </c>
      <c r="I387" s="60"/>
      <c r="J387" s="60"/>
      <c r="K387" s="60"/>
      <c r="L387" s="61" t="str">
        <f>IF(I387="","",VLOOKUP(N387,DB!J:L,3,FALSE))</f>
        <v/>
      </c>
      <c r="M387" s="40" t="str">
        <f t="shared" si="12"/>
        <v/>
      </c>
      <c r="N387" s="70" t="str">
        <f t="shared" si="11"/>
        <v>Scope 3Hotel stay</v>
      </c>
      <c r="Y387" s="70"/>
      <c r="Z387" s="70"/>
    </row>
    <row r="388" spans="1:26" s="49" customFormat="1" ht="21" customHeight="1">
      <c r="A388" s="60"/>
      <c r="B388" s="60"/>
      <c r="C388" s="58"/>
      <c r="D388" s="56"/>
      <c r="E388" s="56"/>
      <c r="G388" s="128" t="s">
        <v>497</v>
      </c>
      <c r="H388" s="128" t="s">
        <v>1508</v>
      </c>
      <c r="I388" s="60"/>
      <c r="J388" s="60"/>
      <c r="K388" s="60"/>
      <c r="L388" s="61" t="str">
        <f>IF(I388="","",VLOOKUP(N388,DB!J:L,3,FALSE))</f>
        <v/>
      </c>
      <c r="M388" s="40" t="str">
        <f t="shared" si="12"/>
        <v/>
      </c>
      <c r="N388" s="70" t="str">
        <f t="shared" si="11"/>
        <v>Scope 3Hotel stay</v>
      </c>
      <c r="Y388" s="70"/>
      <c r="Z388" s="70"/>
    </row>
    <row r="389" spans="1:26" s="49" customFormat="1" ht="21" customHeight="1">
      <c r="A389" s="60"/>
      <c r="B389" s="60"/>
      <c r="C389" s="58"/>
      <c r="D389" s="56"/>
      <c r="E389" s="56"/>
      <c r="G389" s="128" t="s">
        <v>497</v>
      </c>
      <c r="H389" s="128" t="s">
        <v>1508</v>
      </c>
      <c r="I389" s="60"/>
      <c r="J389" s="60"/>
      <c r="K389" s="60"/>
      <c r="L389" s="61" t="str">
        <f>IF(I389="","",VLOOKUP(N389,DB!J:L,3,FALSE))</f>
        <v/>
      </c>
      <c r="M389" s="40" t="str">
        <f t="shared" si="12"/>
        <v/>
      </c>
      <c r="N389" s="70" t="str">
        <f t="shared" si="11"/>
        <v>Scope 3Hotel stay</v>
      </c>
      <c r="Y389" s="70"/>
      <c r="Z389" s="70"/>
    </row>
    <row r="390" spans="1:26" s="49" customFormat="1" ht="21" customHeight="1">
      <c r="A390" s="60"/>
      <c r="B390" s="60"/>
      <c r="C390" s="58"/>
      <c r="D390" s="56"/>
      <c r="E390" s="56"/>
      <c r="G390" s="128" t="s">
        <v>497</v>
      </c>
      <c r="H390" s="128" t="s">
        <v>1508</v>
      </c>
      <c r="I390" s="60"/>
      <c r="J390" s="60"/>
      <c r="K390" s="60"/>
      <c r="L390" s="61" t="str">
        <f>IF(I390="","",VLOOKUP(N390,DB!J:L,3,FALSE))</f>
        <v/>
      </c>
      <c r="M390" s="40" t="str">
        <f t="shared" si="12"/>
        <v/>
      </c>
      <c r="N390" s="70" t="str">
        <f t="shared" si="11"/>
        <v>Scope 3Hotel stay</v>
      </c>
      <c r="Y390" s="70"/>
      <c r="Z390" s="70"/>
    </row>
    <row r="391" spans="1:26" s="49" customFormat="1" ht="21" customHeight="1">
      <c r="A391" s="60"/>
      <c r="B391" s="60"/>
      <c r="C391" s="58"/>
      <c r="D391" s="56"/>
      <c r="E391" s="56"/>
      <c r="G391" s="128" t="s">
        <v>497</v>
      </c>
      <c r="H391" s="128" t="s">
        <v>1508</v>
      </c>
      <c r="I391" s="60"/>
      <c r="J391" s="60"/>
      <c r="K391" s="60"/>
      <c r="L391" s="61" t="str">
        <f>IF(I391="","",VLOOKUP(N391,DB!J:L,3,FALSE))</f>
        <v/>
      </c>
      <c r="M391" s="40" t="str">
        <f t="shared" si="12"/>
        <v/>
      </c>
      <c r="N391" s="70" t="str">
        <f t="shared" ref="N391:N454" si="13">CONCATENATE(G391,H391,I391)</f>
        <v>Scope 3Hotel stay</v>
      </c>
      <c r="Y391" s="70"/>
      <c r="Z391" s="70"/>
    </row>
    <row r="392" spans="1:26" s="49" customFormat="1" ht="21" customHeight="1">
      <c r="A392" s="60"/>
      <c r="B392" s="60"/>
      <c r="C392" s="58"/>
      <c r="D392" s="56"/>
      <c r="E392" s="56"/>
      <c r="G392" s="128" t="s">
        <v>497</v>
      </c>
      <c r="H392" s="128" t="s">
        <v>1508</v>
      </c>
      <c r="I392" s="60"/>
      <c r="J392" s="60"/>
      <c r="K392" s="60"/>
      <c r="L392" s="61" t="str">
        <f>IF(I392="","",VLOOKUP(N392,DB!J:L,3,FALSE))</f>
        <v/>
      </c>
      <c r="M392" s="40" t="str">
        <f t="shared" si="12"/>
        <v/>
      </c>
      <c r="N392" s="70" t="str">
        <f t="shared" si="13"/>
        <v>Scope 3Hotel stay</v>
      </c>
      <c r="Y392" s="70"/>
      <c r="Z392" s="70"/>
    </row>
    <row r="393" spans="1:26" s="49" customFormat="1" ht="21" customHeight="1">
      <c r="A393" s="60"/>
      <c r="B393" s="60"/>
      <c r="C393" s="58"/>
      <c r="D393" s="56"/>
      <c r="E393" s="56"/>
      <c r="G393" s="128" t="s">
        <v>497</v>
      </c>
      <c r="H393" s="128" t="s">
        <v>1508</v>
      </c>
      <c r="I393" s="60"/>
      <c r="J393" s="60"/>
      <c r="K393" s="60"/>
      <c r="L393" s="61" t="str">
        <f>IF(I393="","",VLOOKUP(N393,DB!J:L,3,FALSE))</f>
        <v/>
      </c>
      <c r="M393" s="40" t="str">
        <f t="shared" si="12"/>
        <v/>
      </c>
      <c r="N393" s="70" t="str">
        <f t="shared" si="13"/>
        <v>Scope 3Hotel stay</v>
      </c>
      <c r="Y393" s="70"/>
      <c r="Z393" s="70"/>
    </row>
    <row r="394" spans="1:26" s="49" customFormat="1" ht="21" customHeight="1">
      <c r="A394" s="60"/>
      <c r="B394" s="60"/>
      <c r="C394" s="58"/>
      <c r="D394" s="56"/>
      <c r="E394" s="56"/>
      <c r="G394" s="128" t="s">
        <v>497</v>
      </c>
      <c r="H394" s="128" t="s">
        <v>1508</v>
      </c>
      <c r="I394" s="60"/>
      <c r="J394" s="60"/>
      <c r="K394" s="60"/>
      <c r="L394" s="61" t="str">
        <f>IF(I394="","",VLOOKUP(N394,DB!J:L,3,FALSE))</f>
        <v/>
      </c>
      <c r="M394" s="40" t="str">
        <f t="shared" si="12"/>
        <v/>
      </c>
      <c r="N394" s="70" t="str">
        <f t="shared" si="13"/>
        <v>Scope 3Hotel stay</v>
      </c>
      <c r="Y394" s="70"/>
      <c r="Z394" s="70"/>
    </row>
    <row r="395" spans="1:26" s="49" customFormat="1" ht="21" customHeight="1">
      <c r="A395" s="60"/>
      <c r="B395" s="60"/>
      <c r="C395" s="58"/>
      <c r="D395" s="56"/>
      <c r="E395" s="56"/>
      <c r="G395" s="128" t="s">
        <v>497</v>
      </c>
      <c r="H395" s="128" t="s">
        <v>1508</v>
      </c>
      <c r="I395" s="60"/>
      <c r="J395" s="60"/>
      <c r="K395" s="60"/>
      <c r="L395" s="61" t="str">
        <f>IF(I395="","",VLOOKUP(N395,DB!J:L,3,FALSE))</f>
        <v/>
      </c>
      <c r="M395" s="40" t="str">
        <f t="shared" si="12"/>
        <v/>
      </c>
      <c r="N395" s="70" t="str">
        <f t="shared" si="13"/>
        <v>Scope 3Hotel stay</v>
      </c>
      <c r="Y395" s="70"/>
      <c r="Z395" s="70"/>
    </row>
    <row r="396" spans="1:26" s="49" customFormat="1" ht="21" customHeight="1">
      <c r="A396" s="60"/>
      <c r="B396" s="60"/>
      <c r="C396" s="58"/>
      <c r="D396" s="56"/>
      <c r="E396" s="56"/>
      <c r="G396" s="128" t="s">
        <v>497</v>
      </c>
      <c r="H396" s="128" t="s">
        <v>1508</v>
      </c>
      <c r="I396" s="60"/>
      <c r="J396" s="60"/>
      <c r="K396" s="60"/>
      <c r="L396" s="61" t="str">
        <f>IF(I396="","",VLOOKUP(N396,DB!J:L,3,FALSE))</f>
        <v/>
      </c>
      <c r="M396" s="40" t="str">
        <f t="shared" si="12"/>
        <v/>
      </c>
      <c r="N396" s="70" t="str">
        <f t="shared" si="13"/>
        <v>Scope 3Hotel stay</v>
      </c>
      <c r="Y396" s="70"/>
      <c r="Z396" s="70"/>
    </row>
    <row r="397" spans="1:26" s="49" customFormat="1" ht="21" customHeight="1">
      <c r="A397" s="60"/>
      <c r="B397" s="60"/>
      <c r="C397" s="58"/>
      <c r="D397" s="56"/>
      <c r="E397" s="56"/>
      <c r="G397" s="128" t="s">
        <v>497</v>
      </c>
      <c r="H397" s="128" t="s">
        <v>1508</v>
      </c>
      <c r="I397" s="60"/>
      <c r="J397" s="60"/>
      <c r="K397" s="60"/>
      <c r="L397" s="61" t="str">
        <f>IF(I397="","",VLOOKUP(N397,DB!J:L,3,FALSE))</f>
        <v/>
      </c>
      <c r="M397" s="40" t="str">
        <f t="shared" si="12"/>
        <v/>
      </c>
      <c r="N397" s="70" t="str">
        <f t="shared" si="13"/>
        <v>Scope 3Hotel stay</v>
      </c>
      <c r="Y397" s="70"/>
      <c r="Z397" s="70"/>
    </row>
    <row r="398" spans="1:26" s="49" customFormat="1" ht="21" customHeight="1">
      <c r="A398" s="60"/>
      <c r="B398" s="60"/>
      <c r="C398" s="58"/>
      <c r="D398" s="56"/>
      <c r="E398" s="56"/>
      <c r="G398" s="128" t="s">
        <v>497</v>
      </c>
      <c r="H398" s="128" t="s">
        <v>1508</v>
      </c>
      <c r="I398" s="60"/>
      <c r="J398" s="60"/>
      <c r="K398" s="60"/>
      <c r="L398" s="61" t="str">
        <f>IF(I398="","",VLOOKUP(N398,DB!J:L,3,FALSE))</f>
        <v/>
      </c>
      <c r="M398" s="40" t="str">
        <f t="shared" si="12"/>
        <v/>
      </c>
      <c r="N398" s="70" t="str">
        <f t="shared" si="13"/>
        <v>Scope 3Hotel stay</v>
      </c>
      <c r="Y398" s="70"/>
      <c r="Z398" s="70"/>
    </row>
    <row r="399" spans="1:26" s="49" customFormat="1" ht="21" customHeight="1">
      <c r="A399" s="60"/>
      <c r="B399" s="60"/>
      <c r="C399" s="58"/>
      <c r="D399" s="56"/>
      <c r="E399" s="56"/>
      <c r="G399" s="128" t="s">
        <v>497</v>
      </c>
      <c r="H399" s="128" t="s">
        <v>1508</v>
      </c>
      <c r="I399" s="60"/>
      <c r="J399" s="60"/>
      <c r="K399" s="60"/>
      <c r="L399" s="61" t="str">
        <f>IF(I399="","",VLOOKUP(N399,DB!J:L,3,FALSE))</f>
        <v/>
      </c>
      <c r="M399" s="40" t="str">
        <f t="shared" si="12"/>
        <v/>
      </c>
      <c r="N399" s="70" t="str">
        <f t="shared" si="13"/>
        <v>Scope 3Hotel stay</v>
      </c>
      <c r="Y399" s="70"/>
      <c r="Z399" s="70"/>
    </row>
    <row r="400" spans="1:26" s="49" customFormat="1" ht="21" customHeight="1">
      <c r="A400" s="60"/>
      <c r="B400" s="60"/>
      <c r="C400" s="58"/>
      <c r="D400" s="56"/>
      <c r="E400" s="56"/>
      <c r="G400" s="128" t="s">
        <v>497</v>
      </c>
      <c r="H400" s="128" t="s">
        <v>1508</v>
      </c>
      <c r="I400" s="60"/>
      <c r="J400" s="60"/>
      <c r="K400" s="60"/>
      <c r="L400" s="61" t="str">
        <f>IF(I400="","",VLOOKUP(N400,DB!J:L,3,FALSE))</f>
        <v/>
      </c>
      <c r="M400" s="40" t="str">
        <f t="shared" si="12"/>
        <v/>
      </c>
      <c r="N400" s="70" t="str">
        <f t="shared" si="13"/>
        <v>Scope 3Hotel stay</v>
      </c>
      <c r="Y400" s="70"/>
      <c r="Z400" s="70"/>
    </row>
    <row r="401" spans="1:26" s="49" customFormat="1" ht="21" customHeight="1">
      <c r="A401" s="60"/>
      <c r="B401" s="60"/>
      <c r="C401" s="58"/>
      <c r="D401" s="56"/>
      <c r="E401" s="56"/>
      <c r="G401" s="128" t="s">
        <v>497</v>
      </c>
      <c r="H401" s="128" t="s">
        <v>1508</v>
      </c>
      <c r="I401" s="60"/>
      <c r="J401" s="60"/>
      <c r="K401" s="60"/>
      <c r="L401" s="61" t="str">
        <f>IF(I401="","",VLOOKUP(N401,DB!J:L,3,FALSE))</f>
        <v/>
      </c>
      <c r="M401" s="40" t="str">
        <f t="shared" si="12"/>
        <v/>
      </c>
      <c r="N401" s="70" t="str">
        <f t="shared" si="13"/>
        <v>Scope 3Hotel stay</v>
      </c>
      <c r="Y401" s="70"/>
      <c r="Z401" s="70"/>
    </row>
    <row r="402" spans="1:26" s="49" customFormat="1" ht="21" customHeight="1">
      <c r="A402" s="60"/>
      <c r="B402" s="60"/>
      <c r="C402" s="58"/>
      <c r="D402" s="56"/>
      <c r="E402" s="56"/>
      <c r="G402" s="128" t="s">
        <v>497</v>
      </c>
      <c r="H402" s="128" t="s">
        <v>1508</v>
      </c>
      <c r="I402" s="60"/>
      <c r="J402" s="60"/>
      <c r="K402" s="60"/>
      <c r="L402" s="61" t="str">
        <f>IF(I402="","",VLOOKUP(N402,DB!J:L,3,FALSE))</f>
        <v/>
      </c>
      <c r="M402" s="40" t="str">
        <f t="shared" si="12"/>
        <v/>
      </c>
      <c r="N402" s="70" t="str">
        <f t="shared" si="13"/>
        <v>Scope 3Hotel stay</v>
      </c>
      <c r="Y402" s="70"/>
      <c r="Z402" s="70"/>
    </row>
    <row r="403" spans="1:26" s="49" customFormat="1" ht="21" customHeight="1">
      <c r="A403" s="60"/>
      <c r="B403" s="60"/>
      <c r="C403" s="58"/>
      <c r="D403" s="56"/>
      <c r="E403" s="56"/>
      <c r="G403" s="128" t="s">
        <v>497</v>
      </c>
      <c r="H403" s="128" t="s">
        <v>1508</v>
      </c>
      <c r="I403" s="60"/>
      <c r="J403" s="60"/>
      <c r="K403" s="60"/>
      <c r="L403" s="61" t="str">
        <f>IF(I403="","",VLOOKUP(N403,DB!J:L,3,FALSE))</f>
        <v/>
      </c>
      <c r="M403" s="40" t="str">
        <f t="shared" si="12"/>
        <v/>
      </c>
      <c r="N403" s="70" t="str">
        <f t="shared" si="13"/>
        <v>Scope 3Hotel stay</v>
      </c>
      <c r="Y403" s="70"/>
      <c r="Z403" s="70"/>
    </row>
    <row r="404" spans="1:26" s="49" customFormat="1" ht="21" customHeight="1">
      <c r="A404" s="60"/>
      <c r="B404" s="60"/>
      <c r="C404" s="58"/>
      <c r="D404" s="56"/>
      <c r="E404" s="56"/>
      <c r="G404" s="128" t="s">
        <v>497</v>
      </c>
      <c r="H404" s="128" t="s">
        <v>1508</v>
      </c>
      <c r="I404" s="60"/>
      <c r="J404" s="60"/>
      <c r="K404" s="60"/>
      <c r="L404" s="61" t="str">
        <f>IF(I404="","",VLOOKUP(N404,DB!J:L,3,FALSE))</f>
        <v/>
      </c>
      <c r="M404" s="40" t="str">
        <f t="shared" si="12"/>
        <v/>
      </c>
      <c r="N404" s="70" t="str">
        <f t="shared" si="13"/>
        <v>Scope 3Hotel stay</v>
      </c>
      <c r="Y404" s="70"/>
      <c r="Z404" s="70"/>
    </row>
    <row r="405" spans="1:26" s="49" customFormat="1" ht="21" customHeight="1">
      <c r="A405" s="60"/>
      <c r="B405" s="60"/>
      <c r="C405" s="58"/>
      <c r="D405" s="56"/>
      <c r="E405" s="56"/>
      <c r="G405" s="128" t="s">
        <v>497</v>
      </c>
      <c r="H405" s="128" t="s">
        <v>1508</v>
      </c>
      <c r="I405" s="60"/>
      <c r="J405" s="60"/>
      <c r="K405" s="60"/>
      <c r="L405" s="61" t="str">
        <f>IF(I405="","",VLOOKUP(N405,DB!J:L,3,FALSE))</f>
        <v/>
      </c>
      <c r="M405" s="40" t="str">
        <f t="shared" si="12"/>
        <v/>
      </c>
      <c r="N405" s="70" t="str">
        <f t="shared" si="13"/>
        <v>Scope 3Hotel stay</v>
      </c>
      <c r="Y405" s="70"/>
      <c r="Z405" s="70"/>
    </row>
    <row r="406" spans="1:26" s="49" customFormat="1" ht="21" customHeight="1">
      <c r="A406" s="60"/>
      <c r="B406" s="60"/>
      <c r="C406" s="58"/>
      <c r="D406" s="56"/>
      <c r="E406" s="56"/>
      <c r="G406" s="128" t="s">
        <v>497</v>
      </c>
      <c r="H406" s="128" t="s">
        <v>1508</v>
      </c>
      <c r="I406" s="60"/>
      <c r="J406" s="60"/>
      <c r="K406" s="60"/>
      <c r="L406" s="61" t="str">
        <f>IF(I406="","",VLOOKUP(N406,DB!J:L,3,FALSE))</f>
        <v/>
      </c>
      <c r="M406" s="40" t="str">
        <f t="shared" si="12"/>
        <v/>
      </c>
      <c r="N406" s="70" t="str">
        <f t="shared" si="13"/>
        <v>Scope 3Hotel stay</v>
      </c>
      <c r="Y406" s="70"/>
      <c r="Z406" s="70"/>
    </row>
    <row r="407" spans="1:26" s="49" customFormat="1" ht="21" customHeight="1">
      <c r="A407" s="60"/>
      <c r="B407" s="60"/>
      <c r="C407" s="58"/>
      <c r="D407" s="56"/>
      <c r="E407" s="56"/>
      <c r="G407" s="128" t="s">
        <v>497</v>
      </c>
      <c r="H407" s="128" t="s">
        <v>1508</v>
      </c>
      <c r="I407" s="60"/>
      <c r="J407" s="60"/>
      <c r="K407" s="60"/>
      <c r="L407" s="61" t="str">
        <f>IF(I407="","",VLOOKUP(N407,DB!J:L,3,FALSE))</f>
        <v/>
      </c>
      <c r="M407" s="40" t="str">
        <f t="shared" si="12"/>
        <v/>
      </c>
      <c r="N407" s="70" t="str">
        <f t="shared" si="13"/>
        <v>Scope 3Hotel stay</v>
      </c>
      <c r="Y407" s="70"/>
      <c r="Z407" s="70"/>
    </row>
    <row r="408" spans="1:26" s="49" customFormat="1" ht="21" customHeight="1">
      <c r="A408" s="60"/>
      <c r="B408" s="60"/>
      <c r="C408" s="58"/>
      <c r="D408" s="56"/>
      <c r="E408" s="56"/>
      <c r="G408" s="128" t="s">
        <v>497</v>
      </c>
      <c r="H408" s="128" t="s">
        <v>1508</v>
      </c>
      <c r="I408" s="60"/>
      <c r="J408" s="60"/>
      <c r="K408" s="60"/>
      <c r="L408" s="61" t="str">
        <f>IF(I408="","",VLOOKUP(N408,DB!J:L,3,FALSE))</f>
        <v/>
      </c>
      <c r="M408" s="40" t="str">
        <f t="shared" si="12"/>
        <v/>
      </c>
      <c r="N408" s="70" t="str">
        <f t="shared" si="13"/>
        <v>Scope 3Hotel stay</v>
      </c>
      <c r="Y408" s="70"/>
      <c r="Z408" s="70"/>
    </row>
    <row r="409" spans="1:26" s="49" customFormat="1" ht="21" customHeight="1">
      <c r="A409" s="60"/>
      <c r="B409" s="60"/>
      <c r="C409" s="58"/>
      <c r="D409" s="56"/>
      <c r="E409" s="56"/>
      <c r="G409" s="128" t="s">
        <v>497</v>
      </c>
      <c r="H409" s="128" t="s">
        <v>1508</v>
      </c>
      <c r="I409" s="60"/>
      <c r="J409" s="60"/>
      <c r="K409" s="60"/>
      <c r="L409" s="61" t="str">
        <f>IF(I409="","",VLOOKUP(N409,DB!J:L,3,FALSE))</f>
        <v/>
      </c>
      <c r="M409" s="40" t="str">
        <f t="shared" si="12"/>
        <v/>
      </c>
      <c r="N409" s="70" t="str">
        <f t="shared" si="13"/>
        <v>Scope 3Hotel stay</v>
      </c>
      <c r="Y409" s="70"/>
      <c r="Z409" s="70"/>
    </row>
    <row r="410" spans="1:26" s="49" customFormat="1" ht="21" customHeight="1">
      <c r="A410" s="60"/>
      <c r="B410" s="60"/>
      <c r="C410" s="58"/>
      <c r="D410" s="56"/>
      <c r="E410" s="56"/>
      <c r="G410" s="128" t="s">
        <v>497</v>
      </c>
      <c r="H410" s="128" t="s">
        <v>1508</v>
      </c>
      <c r="I410" s="60"/>
      <c r="J410" s="60"/>
      <c r="K410" s="60"/>
      <c r="L410" s="61" t="str">
        <f>IF(I410="","",VLOOKUP(N410,DB!J:L,3,FALSE))</f>
        <v/>
      </c>
      <c r="M410" s="40" t="str">
        <f t="shared" si="12"/>
        <v/>
      </c>
      <c r="N410" s="70" t="str">
        <f t="shared" si="13"/>
        <v>Scope 3Hotel stay</v>
      </c>
      <c r="Y410" s="70"/>
      <c r="Z410" s="70"/>
    </row>
    <row r="411" spans="1:26" s="49" customFormat="1" ht="21" customHeight="1">
      <c r="A411" s="60"/>
      <c r="B411" s="60"/>
      <c r="C411" s="58"/>
      <c r="D411" s="56"/>
      <c r="E411" s="56"/>
      <c r="G411" s="128" t="s">
        <v>497</v>
      </c>
      <c r="H411" s="128" t="s">
        <v>1508</v>
      </c>
      <c r="I411" s="60"/>
      <c r="J411" s="60"/>
      <c r="K411" s="60"/>
      <c r="L411" s="61" t="str">
        <f>IF(I411="","",VLOOKUP(N411,DB!J:L,3,FALSE))</f>
        <v/>
      </c>
      <c r="M411" s="40" t="str">
        <f t="shared" si="12"/>
        <v/>
      </c>
      <c r="N411" s="70" t="str">
        <f t="shared" si="13"/>
        <v>Scope 3Hotel stay</v>
      </c>
      <c r="Y411" s="70"/>
      <c r="Z411" s="70"/>
    </row>
    <row r="412" spans="1:26" s="49" customFormat="1" ht="21" customHeight="1">
      <c r="A412" s="60"/>
      <c r="B412" s="60"/>
      <c r="C412" s="58"/>
      <c r="D412" s="56"/>
      <c r="E412" s="56"/>
      <c r="G412" s="128" t="s">
        <v>497</v>
      </c>
      <c r="H412" s="128" t="s">
        <v>1508</v>
      </c>
      <c r="I412" s="60"/>
      <c r="J412" s="60"/>
      <c r="K412" s="60"/>
      <c r="L412" s="61" t="str">
        <f>IF(I412="","",VLOOKUP(N412,DB!J:L,3,FALSE))</f>
        <v/>
      </c>
      <c r="M412" s="40" t="str">
        <f t="shared" si="12"/>
        <v/>
      </c>
      <c r="N412" s="70" t="str">
        <f t="shared" si="13"/>
        <v>Scope 3Hotel stay</v>
      </c>
      <c r="Y412" s="70"/>
      <c r="Z412" s="70"/>
    </row>
    <row r="413" spans="1:26" s="49" customFormat="1" ht="21" customHeight="1">
      <c r="A413" s="60"/>
      <c r="B413" s="60"/>
      <c r="C413" s="58"/>
      <c r="D413" s="56"/>
      <c r="E413" s="56"/>
      <c r="G413" s="128" t="s">
        <v>497</v>
      </c>
      <c r="H413" s="128" t="s">
        <v>1508</v>
      </c>
      <c r="I413" s="60"/>
      <c r="J413" s="60"/>
      <c r="K413" s="60"/>
      <c r="L413" s="61" t="str">
        <f>IF(I413="","",VLOOKUP(N413,DB!J:L,3,FALSE))</f>
        <v/>
      </c>
      <c r="M413" s="40" t="str">
        <f t="shared" si="12"/>
        <v/>
      </c>
      <c r="N413" s="70" t="str">
        <f t="shared" si="13"/>
        <v>Scope 3Hotel stay</v>
      </c>
      <c r="Y413" s="70"/>
      <c r="Z413" s="70"/>
    </row>
    <row r="414" spans="1:26" s="49" customFormat="1" ht="21" customHeight="1">
      <c r="A414" s="60"/>
      <c r="B414" s="60"/>
      <c r="C414" s="58"/>
      <c r="D414" s="56"/>
      <c r="E414" s="56"/>
      <c r="G414" s="128" t="s">
        <v>497</v>
      </c>
      <c r="H414" s="128" t="s">
        <v>1508</v>
      </c>
      <c r="I414" s="60"/>
      <c r="J414" s="60"/>
      <c r="K414" s="60"/>
      <c r="L414" s="61" t="str">
        <f>IF(I414="","",VLOOKUP(N414,DB!J:L,3,FALSE))</f>
        <v/>
      </c>
      <c r="M414" s="40" t="str">
        <f t="shared" si="12"/>
        <v/>
      </c>
      <c r="N414" s="70" t="str">
        <f t="shared" si="13"/>
        <v>Scope 3Hotel stay</v>
      </c>
      <c r="Y414" s="70"/>
      <c r="Z414" s="70"/>
    </row>
    <row r="415" spans="1:26" s="49" customFormat="1" ht="21" customHeight="1">
      <c r="A415" s="60"/>
      <c r="B415" s="60"/>
      <c r="C415" s="58"/>
      <c r="D415" s="56"/>
      <c r="E415" s="56"/>
      <c r="G415" s="128" t="s">
        <v>497</v>
      </c>
      <c r="H415" s="128" t="s">
        <v>1508</v>
      </c>
      <c r="I415" s="60"/>
      <c r="J415" s="60"/>
      <c r="K415" s="60"/>
      <c r="L415" s="61" t="str">
        <f>IF(I415="","",VLOOKUP(N415,DB!J:L,3,FALSE))</f>
        <v/>
      </c>
      <c r="M415" s="40" t="str">
        <f t="shared" si="12"/>
        <v/>
      </c>
      <c r="N415" s="70" t="str">
        <f t="shared" si="13"/>
        <v>Scope 3Hotel stay</v>
      </c>
      <c r="Y415" s="70"/>
      <c r="Z415" s="70"/>
    </row>
    <row r="416" spans="1:26" s="49" customFormat="1" ht="21" customHeight="1">
      <c r="A416" s="60"/>
      <c r="B416" s="60"/>
      <c r="C416" s="58"/>
      <c r="D416" s="56"/>
      <c r="E416" s="56"/>
      <c r="G416" s="128" t="s">
        <v>497</v>
      </c>
      <c r="H416" s="128" t="s">
        <v>1508</v>
      </c>
      <c r="I416" s="60"/>
      <c r="J416" s="60"/>
      <c r="K416" s="60"/>
      <c r="L416" s="61" t="str">
        <f>IF(I416="","",VLOOKUP(N416,DB!J:L,3,FALSE))</f>
        <v/>
      </c>
      <c r="M416" s="40" t="str">
        <f t="shared" si="12"/>
        <v/>
      </c>
      <c r="N416" s="70" t="str">
        <f t="shared" si="13"/>
        <v>Scope 3Hotel stay</v>
      </c>
      <c r="Y416" s="70"/>
      <c r="Z416" s="70"/>
    </row>
    <row r="417" spans="1:26" s="49" customFormat="1" ht="21" customHeight="1">
      <c r="A417" s="60"/>
      <c r="B417" s="60"/>
      <c r="C417" s="58"/>
      <c r="D417" s="56"/>
      <c r="E417" s="56"/>
      <c r="G417" s="128" t="s">
        <v>497</v>
      </c>
      <c r="H417" s="128" t="s">
        <v>1508</v>
      </c>
      <c r="I417" s="60"/>
      <c r="J417" s="60"/>
      <c r="K417" s="60"/>
      <c r="L417" s="61" t="str">
        <f>IF(I417="","",VLOOKUP(N417,DB!J:L,3,FALSE))</f>
        <v/>
      </c>
      <c r="M417" s="40" t="str">
        <f t="shared" si="12"/>
        <v/>
      </c>
      <c r="N417" s="70" t="str">
        <f t="shared" si="13"/>
        <v>Scope 3Hotel stay</v>
      </c>
      <c r="Y417" s="70"/>
      <c r="Z417" s="70"/>
    </row>
    <row r="418" spans="1:26" s="49" customFormat="1" ht="21" customHeight="1">
      <c r="A418" s="60"/>
      <c r="B418" s="60"/>
      <c r="C418" s="58"/>
      <c r="D418" s="56"/>
      <c r="E418" s="56"/>
      <c r="G418" s="128" t="s">
        <v>497</v>
      </c>
      <c r="H418" s="128" t="s">
        <v>1508</v>
      </c>
      <c r="I418" s="60"/>
      <c r="J418" s="60"/>
      <c r="K418" s="60"/>
      <c r="L418" s="61" t="str">
        <f>IF(I418="","",VLOOKUP(N418,DB!J:L,3,FALSE))</f>
        <v/>
      </c>
      <c r="M418" s="40" t="str">
        <f t="shared" si="12"/>
        <v/>
      </c>
      <c r="N418" s="70" t="str">
        <f t="shared" si="13"/>
        <v>Scope 3Hotel stay</v>
      </c>
      <c r="Y418" s="70"/>
      <c r="Z418" s="70"/>
    </row>
    <row r="419" spans="1:26" s="49" customFormat="1" ht="21" customHeight="1">
      <c r="A419" s="60"/>
      <c r="B419" s="60"/>
      <c r="C419" s="58"/>
      <c r="D419" s="56"/>
      <c r="E419" s="56"/>
      <c r="G419" s="128" t="s">
        <v>497</v>
      </c>
      <c r="H419" s="128" t="s">
        <v>1508</v>
      </c>
      <c r="I419" s="60"/>
      <c r="J419" s="60"/>
      <c r="K419" s="60"/>
      <c r="L419" s="61" t="str">
        <f>IF(I419="","",VLOOKUP(N419,DB!J:L,3,FALSE))</f>
        <v/>
      </c>
      <c r="M419" s="40" t="str">
        <f t="shared" si="12"/>
        <v/>
      </c>
      <c r="N419" s="70" t="str">
        <f t="shared" si="13"/>
        <v>Scope 3Hotel stay</v>
      </c>
      <c r="Y419" s="70"/>
      <c r="Z419" s="70"/>
    </row>
    <row r="420" spans="1:26" s="49" customFormat="1" ht="21" customHeight="1">
      <c r="A420" s="60"/>
      <c r="B420" s="60"/>
      <c r="C420" s="58"/>
      <c r="D420" s="56"/>
      <c r="E420" s="56"/>
      <c r="G420" s="128" t="s">
        <v>497</v>
      </c>
      <c r="H420" s="128" t="s">
        <v>1508</v>
      </c>
      <c r="I420" s="60"/>
      <c r="J420" s="60"/>
      <c r="K420" s="60"/>
      <c r="L420" s="61" t="str">
        <f>IF(I420="","",VLOOKUP(N420,DB!J:L,3,FALSE))</f>
        <v/>
      </c>
      <c r="M420" s="40" t="str">
        <f t="shared" si="12"/>
        <v/>
      </c>
      <c r="N420" s="70" t="str">
        <f t="shared" si="13"/>
        <v>Scope 3Hotel stay</v>
      </c>
      <c r="Y420" s="70"/>
      <c r="Z420" s="70"/>
    </row>
    <row r="421" spans="1:26" s="49" customFormat="1" ht="21" customHeight="1">
      <c r="A421" s="60"/>
      <c r="B421" s="60"/>
      <c r="C421" s="58"/>
      <c r="D421" s="56"/>
      <c r="E421" s="56"/>
      <c r="G421" s="128" t="s">
        <v>497</v>
      </c>
      <c r="H421" s="128" t="s">
        <v>1508</v>
      </c>
      <c r="I421" s="60"/>
      <c r="J421" s="60"/>
      <c r="K421" s="60"/>
      <c r="L421" s="61" t="str">
        <f>IF(I421="","",VLOOKUP(N421,DB!J:L,3,FALSE))</f>
        <v/>
      </c>
      <c r="M421" s="40" t="str">
        <f t="shared" ref="M421:M484" si="14">IF(I421="","",L421*K421*J421)</f>
        <v/>
      </c>
      <c r="N421" s="70" t="str">
        <f t="shared" si="13"/>
        <v>Scope 3Hotel stay</v>
      </c>
      <c r="Y421" s="70"/>
      <c r="Z421" s="70"/>
    </row>
    <row r="422" spans="1:26" s="49" customFormat="1" ht="21" customHeight="1">
      <c r="A422" s="60"/>
      <c r="B422" s="60"/>
      <c r="C422" s="58"/>
      <c r="D422" s="56"/>
      <c r="E422" s="56"/>
      <c r="G422" s="128" t="s">
        <v>497</v>
      </c>
      <c r="H422" s="128" t="s">
        <v>1508</v>
      </c>
      <c r="I422" s="60"/>
      <c r="J422" s="60"/>
      <c r="K422" s="60"/>
      <c r="L422" s="61" t="str">
        <f>IF(I422="","",VLOOKUP(N422,DB!J:L,3,FALSE))</f>
        <v/>
      </c>
      <c r="M422" s="40" t="str">
        <f t="shared" si="14"/>
        <v/>
      </c>
      <c r="N422" s="70" t="str">
        <f t="shared" si="13"/>
        <v>Scope 3Hotel stay</v>
      </c>
      <c r="Y422" s="70"/>
      <c r="Z422" s="70"/>
    </row>
    <row r="423" spans="1:26" s="49" customFormat="1" ht="21" customHeight="1">
      <c r="A423" s="60"/>
      <c r="B423" s="60"/>
      <c r="C423" s="58"/>
      <c r="D423" s="56"/>
      <c r="E423" s="56"/>
      <c r="G423" s="128" t="s">
        <v>497</v>
      </c>
      <c r="H423" s="128" t="s">
        <v>1508</v>
      </c>
      <c r="I423" s="60"/>
      <c r="J423" s="60"/>
      <c r="K423" s="60"/>
      <c r="L423" s="61" t="str">
        <f>IF(I423="","",VLOOKUP(N423,DB!J:L,3,FALSE))</f>
        <v/>
      </c>
      <c r="M423" s="40" t="str">
        <f t="shared" si="14"/>
        <v/>
      </c>
      <c r="N423" s="70" t="str">
        <f t="shared" si="13"/>
        <v>Scope 3Hotel stay</v>
      </c>
      <c r="Y423" s="70"/>
      <c r="Z423" s="70"/>
    </row>
    <row r="424" spans="1:26" s="49" customFormat="1" ht="21" customHeight="1">
      <c r="A424" s="60"/>
      <c r="B424" s="60"/>
      <c r="C424" s="58"/>
      <c r="D424" s="56"/>
      <c r="E424" s="56"/>
      <c r="G424" s="128" t="s">
        <v>497</v>
      </c>
      <c r="H424" s="128" t="s">
        <v>1508</v>
      </c>
      <c r="I424" s="60"/>
      <c r="J424" s="60"/>
      <c r="K424" s="60"/>
      <c r="L424" s="61" t="str">
        <f>IF(I424="","",VLOOKUP(N424,DB!J:L,3,FALSE))</f>
        <v/>
      </c>
      <c r="M424" s="40" t="str">
        <f t="shared" si="14"/>
        <v/>
      </c>
      <c r="N424" s="70" t="str">
        <f t="shared" si="13"/>
        <v>Scope 3Hotel stay</v>
      </c>
      <c r="Y424" s="70"/>
      <c r="Z424" s="70"/>
    </row>
    <row r="425" spans="1:26" s="49" customFormat="1" ht="21" customHeight="1">
      <c r="A425" s="60"/>
      <c r="B425" s="60"/>
      <c r="C425" s="58"/>
      <c r="D425" s="56"/>
      <c r="E425" s="56"/>
      <c r="G425" s="128" t="s">
        <v>497</v>
      </c>
      <c r="H425" s="128" t="s">
        <v>1508</v>
      </c>
      <c r="I425" s="60"/>
      <c r="J425" s="60"/>
      <c r="K425" s="60"/>
      <c r="L425" s="61" t="str">
        <f>IF(I425="","",VLOOKUP(N425,DB!J:L,3,FALSE))</f>
        <v/>
      </c>
      <c r="M425" s="40" t="str">
        <f t="shared" si="14"/>
        <v/>
      </c>
      <c r="N425" s="70" t="str">
        <f t="shared" si="13"/>
        <v>Scope 3Hotel stay</v>
      </c>
      <c r="Y425" s="70"/>
      <c r="Z425" s="70"/>
    </row>
    <row r="426" spans="1:26" s="49" customFormat="1" ht="21" customHeight="1">
      <c r="A426" s="60"/>
      <c r="B426" s="60"/>
      <c r="C426" s="58"/>
      <c r="D426" s="56"/>
      <c r="E426" s="56"/>
      <c r="G426" s="128" t="s">
        <v>497</v>
      </c>
      <c r="H426" s="128" t="s">
        <v>1508</v>
      </c>
      <c r="I426" s="60"/>
      <c r="J426" s="60"/>
      <c r="K426" s="60"/>
      <c r="L426" s="61" t="str">
        <f>IF(I426="","",VLOOKUP(N426,DB!J:L,3,FALSE))</f>
        <v/>
      </c>
      <c r="M426" s="40" t="str">
        <f t="shared" si="14"/>
        <v/>
      </c>
      <c r="N426" s="70" t="str">
        <f t="shared" si="13"/>
        <v>Scope 3Hotel stay</v>
      </c>
      <c r="Y426" s="70"/>
      <c r="Z426" s="70"/>
    </row>
    <row r="427" spans="1:26" s="49" customFormat="1" ht="21" customHeight="1">
      <c r="A427" s="60"/>
      <c r="B427" s="60"/>
      <c r="C427" s="58"/>
      <c r="D427" s="56"/>
      <c r="E427" s="56"/>
      <c r="G427" s="128" t="s">
        <v>497</v>
      </c>
      <c r="H427" s="128" t="s">
        <v>1508</v>
      </c>
      <c r="I427" s="60"/>
      <c r="J427" s="60"/>
      <c r="K427" s="60"/>
      <c r="L427" s="61" t="str">
        <f>IF(I427="","",VLOOKUP(N427,DB!J:L,3,FALSE))</f>
        <v/>
      </c>
      <c r="M427" s="40" t="str">
        <f t="shared" si="14"/>
        <v/>
      </c>
      <c r="N427" s="70" t="str">
        <f t="shared" si="13"/>
        <v>Scope 3Hotel stay</v>
      </c>
      <c r="Y427" s="70"/>
      <c r="Z427" s="70"/>
    </row>
    <row r="428" spans="1:26" s="49" customFormat="1" ht="21" customHeight="1">
      <c r="A428" s="60"/>
      <c r="B428" s="60"/>
      <c r="C428" s="58"/>
      <c r="D428" s="56"/>
      <c r="E428" s="56"/>
      <c r="G428" s="128" t="s">
        <v>497</v>
      </c>
      <c r="H428" s="128" t="s">
        <v>1508</v>
      </c>
      <c r="I428" s="60"/>
      <c r="J428" s="60"/>
      <c r="K428" s="60"/>
      <c r="L428" s="61" t="str">
        <f>IF(I428="","",VLOOKUP(N428,DB!J:L,3,FALSE))</f>
        <v/>
      </c>
      <c r="M428" s="40" t="str">
        <f t="shared" si="14"/>
        <v/>
      </c>
      <c r="N428" s="70" t="str">
        <f t="shared" si="13"/>
        <v>Scope 3Hotel stay</v>
      </c>
      <c r="Y428" s="70"/>
      <c r="Z428" s="70"/>
    </row>
    <row r="429" spans="1:26" s="49" customFormat="1" ht="21" customHeight="1">
      <c r="A429" s="60"/>
      <c r="B429" s="60"/>
      <c r="C429" s="58"/>
      <c r="D429" s="56"/>
      <c r="E429" s="56"/>
      <c r="G429" s="128" t="s">
        <v>497</v>
      </c>
      <c r="H429" s="128" t="s">
        <v>1508</v>
      </c>
      <c r="I429" s="60"/>
      <c r="J429" s="60"/>
      <c r="K429" s="60"/>
      <c r="L429" s="61" t="str">
        <f>IF(I429="","",VLOOKUP(N429,DB!J:L,3,FALSE))</f>
        <v/>
      </c>
      <c r="M429" s="40" t="str">
        <f t="shared" si="14"/>
        <v/>
      </c>
      <c r="N429" s="70" t="str">
        <f t="shared" si="13"/>
        <v>Scope 3Hotel stay</v>
      </c>
      <c r="Y429" s="70"/>
      <c r="Z429" s="70"/>
    </row>
    <row r="430" spans="1:26" s="49" customFormat="1" ht="21" customHeight="1">
      <c r="A430" s="60"/>
      <c r="B430" s="60"/>
      <c r="C430" s="58"/>
      <c r="D430" s="56"/>
      <c r="E430" s="56"/>
      <c r="G430" s="128" t="s">
        <v>497</v>
      </c>
      <c r="H430" s="128" t="s">
        <v>1508</v>
      </c>
      <c r="I430" s="60"/>
      <c r="J430" s="60"/>
      <c r="K430" s="60"/>
      <c r="L430" s="61" t="str">
        <f>IF(I430="","",VLOOKUP(N430,DB!J:L,3,FALSE))</f>
        <v/>
      </c>
      <c r="M430" s="40" t="str">
        <f t="shared" si="14"/>
        <v/>
      </c>
      <c r="N430" s="70" t="str">
        <f t="shared" si="13"/>
        <v>Scope 3Hotel stay</v>
      </c>
      <c r="Y430" s="70"/>
      <c r="Z430" s="70"/>
    </row>
    <row r="431" spans="1:26" s="49" customFormat="1" ht="21" customHeight="1">
      <c r="A431" s="60"/>
      <c r="B431" s="60"/>
      <c r="C431" s="58"/>
      <c r="D431" s="56"/>
      <c r="E431" s="56"/>
      <c r="G431" s="128" t="s">
        <v>497</v>
      </c>
      <c r="H431" s="128" t="s">
        <v>1508</v>
      </c>
      <c r="I431" s="60"/>
      <c r="J431" s="60"/>
      <c r="K431" s="60"/>
      <c r="L431" s="61" t="str">
        <f>IF(I431="","",VLOOKUP(N431,DB!J:L,3,FALSE))</f>
        <v/>
      </c>
      <c r="M431" s="40" t="str">
        <f t="shared" si="14"/>
        <v/>
      </c>
      <c r="N431" s="70" t="str">
        <f t="shared" si="13"/>
        <v>Scope 3Hotel stay</v>
      </c>
      <c r="Y431" s="70"/>
      <c r="Z431" s="70"/>
    </row>
    <row r="432" spans="1:26" s="49" customFormat="1" ht="21" customHeight="1">
      <c r="A432" s="60"/>
      <c r="B432" s="60"/>
      <c r="C432" s="58"/>
      <c r="D432" s="56"/>
      <c r="E432" s="56"/>
      <c r="G432" s="128" t="s">
        <v>497</v>
      </c>
      <c r="H432" s="128" t="s">
        <v>1508</v>
      </c>
      <c r="I432" s="60"/>
      <c r="J432" s="60"/>
      <c r="K432" s="60"/>
      <c r="L432" s="61" t="str">
        <f>IF(I432="","",VLOOKUP(N432,DB!J:L,3,FALSE))</f>
        <v/>
      </c>
      <c r="M432" s="40" t="str">
        <f t="shared" si="14"/>
        <v/>
      </c>
      <c r="N432" s="70" t="str">
        <f t="shared" si="13"/>
        <v>Scope 3Hotel stay</v>
      </c>
      <c r="Y432" s="70"/>
      <c r="Z432" s="70"/>
    </row>
    <row r="433" spans="1:26" s="49" customFormat="1" ht="21" customHeight="1">
      <c r="A433" s="60"/>
      <c r="B433" s="60"/>
      <c r="C433" s="58"/>
      <c r="D433" s="56"/>
      <c r="E433" s="56"/>
      <c r="G433" s="128" t="s">
        <v>497</v>
      </c>
      <c r="H433" s="128" t="s">
        <v>1508</v>
      </c>
      <c r="I433" s="60"/>
      <c r="J433" s="60"/>
      <c r="K433" s="60"/>
      <c r="L433" s="61" t="str">
        <f>IF(I433="","",VLOOKUP(N433,DB!J:L,3,FALSE))</f>
        <v/>
      </c>
      <c r="M433" s="40" t="str">
        <f t="shared" si="14"/>
        <v/>
      </c>
      <c r="N433" s="70" t="str">
        <f t="shared" si="13"/>
        <v>Scope 3Hotel stay</v>
      </c>
      <c r="Y433" s="70"/>
      <c r="Z433" s="70"/>
    </row>
    <row r="434" spans="1:26" s="49" customFormat="1" ht="21" customHeight="1">
      <c r="A434" s="60"/>
      <c r="B434" s="60"/>
      <c r="C434" s="58"/>
      <c r="D434" s="56"/>
      <c r="E434" s="56"/>
      <c r="G434" s="128" t="s">
        <v>497</v>
      </c>
      <c r="H434" s="128" t="s">
        <v>1508</v>
      </c>
      <c r="I434" s="60"/>
      <c r="J434" s="60"/>
      <c r="K434" s="60"/>
      <c r="L434" s="61" t="str">
        <f>IF(I434="","",VLOOKUP(N434,DB!J:L,3,FALSE))</f>
        <v/>
      </c>
      <c r="M434" s="40" t="str">
        <f t="shared" si="14"/>
        <v/>
      </c>
      <c r="N434" s="70" t="str">
        <f t="shared" si="13"/>
        <v>Scope 3Hotel stay</v>
      </c>
      <c r="Y434" s="70"/>
      <c r="Z434" s="70"/>
    </row>
    <row r="435" spans="1:26" s="49" customFormat="1" ht="21" customHeight="1">
      <c r="A435" s="60"/>
      <c r="B435" s="60"/>
      <c r="C435" s="58"/>
      <c r="D435" s="56"/>
      <c r="E435" s="56"/>
      <c r="G435" s="128" t="s">
        <v>497</v>
      </c>
      <c r="H435" s="128" t="s">
        <v>1508</v>
      </c>
      <c r="I435" s="60"/>
      <c r="J435" s="60"/>
      <c r="K435" s="60"/>
      <c r="L435" s="61" t="str">
        <f>IF(I435="","",VLOOKUP(N435,DB!J:L,3,FALSE))</f>
        <v/>
      </c>
      <c r="M435" s="40" t="str">
        <f t="shared" si="14"/>
        <v/>
      </c>
      <c r="N435" s="70" t="str">
        <f t="shared" si="13"/>
        <v>Scope 3Hotel stay</v>
      </c>
      <c r="Y435" s="70"/>
      <c r="Z435" s="70"/>
    </row>
    <row r="436" spans="1:26" s="49" customFormat="1" ht="21" customHeight="1">
      <c r="A436" s="60"/>
      <c r="B436" s="60"/>
      <c r="C436" s="58"/>
      <c r="D436" s="56"/>
      <c r="E436" s="56"/>
      <c r="G436" s="128" t="s">
        <v>497</v>
      </c>
      <c r="H436" s="128" t="s">
        <v>1508</v>
      </c>
      <c r="I436" s="60"/>
      <c r="J436" s="60"/>
      <c r="K436" s="60"/>
      <c r="L436" s="61" t="str">
        <f>IF(I436="","",VLOOKUP(N436,DB!J:L,3,FALSE))</f>
        <v/>
      </c>
      <c r="M436" s="40" t="str">
        <f t="shared" si="14"/>
        <v/>
      </c>
      <c r="N436" s="70" t="str">
        <f t="shared" si="13"/>
        <v>Scope 3Hotel stay</v>
      </c>
      <c r="Y436" s="70"/>
      <c r="Z436" s="70"/>
    </row>
    <row r="437" spans="1:26" s="49" customFormat="1" ht="21" customHeight="1">
      <c r="A437" s="60"/>
      <c r="B437" s="60"/>
      <c r="C437" s="58"/>
      <c r="D437" s="56"/>
      <c r="E437" s="56"/>
      <c r="G437" s="128" t="s">
        <v>497</v>
      </c>
      <c r="H437" s="128" t="s">
        <v>1508</v>
      </c>
      <c r="I437" s="60"/>
      <c r="J437" s="60"/>
      <c r="K437" s="60"/>
      <c r="L437" s="61" t="str">
        <f>IF(I437="","",VLOOKUP(N437,DB!J:L,3,FALSE))</f>
        <v/>
      </c>
      <c r="M437" s="40" t="str">
        <f t="shared" si="14"/>
        <v/>
      </c>
      <c r="N437" s="70" t="str">
        <f t="shared" si="13"/>
        <v>Scope 3Hotel stay</v>
      </c>
      <c r="Y437" s="70"/>
      <c r="Z437" s="70"/>
    </row>
    <row r="438" spans="1:26" s="49" customFormat="1" ht="21" customHeight="1">
      <c r="A438" s="60"/>
      <c r="B438" s="60"/>
      <c r="C438" s="58"/>
      <c r="D438" s="56"/>
      <c r="E438" s="56"/>
      <c r="G438" s="128" t="s">
        <v>497</v>
      </c>
      <c r="H438" s="128" t="s">
        <v>1508</v>
      </c>
      <c r="I438" s="60"/>
      <c r="J438" s="60"/>
      <c r="K438" s="60"/>
      <c r="L438" s="61" t="str">
        <f>IF(I438="","",VLOOKUP(N438,DB!J:L,3,FALSE))</f>
        <v/>
      </c>
      <c r="M438" s="40" t="str">
        <f t="shared" si="14"/>
        <v/>
      </c>
      <c r="N438" s="70" t="str">
        <f t="shared" si="13"/>
        <v>Scope 3Hotel stay</v>
      </c>
      <c r="Y438" s="70"/>
      <c r="Z438" s="70"/>
    </row>
    <row r="439" spans="1:26" s="49" customFormat="1" ht="21" customHeight="1">
      <c r="A439" s="60"/>
      <c r="B439" s="60"/>
      <c r="C439" s="58"/>
      <c r="D439" s="56"/>
      <c r="E439" s="56"/>
      <c r="G439" s="128" t="s">
        <v>497</v>
      </c>
      <c r="H439" s="128" t="s">
        <v>1508</v>
      </c>
      <c r="I439" s="60"/>
      <c r="J439" s="60"/>
      <c r="K439" s="60"/>
      <c r="L439" s="61" t="str">
        <f>IF(I439="","",VLOOKUP(N439,DB!J:L,3,FALSE))</f>
        <v/>
      </c>
      <c r="M439" s="40" t="str">
        <f t="shared" si="14"/>
        <v/>
      </c>
      <c r="N439" s="70" t="str">
        <f t="shared" si="13"/>
        <v>Scope 3Hotel stay</v>
      </c>
      <c r="Y439" s="70"/>
      <c r="Z439" s="70"/>
    </row>
    <row r="440" spans="1:26" s="49" customFormat="1" ht="21" customHeight="1">
      <c r="A440" s="60"/>
      <c r="B440" s="60"/>
      <c r="C440" s="58"/>
      <c r="D440" s="56"/>
      <c r="E440" s="56"/>
      <c r="G440" s="128" t="s">
        <v>497</v>
      </c>
      <c r="H440" s="128" t="s">
        <v>1508</v>
      </c>
      <c r="I440" s="60"/>
      <c r="J440" s="60"/>
      <c r="K440" s="60"/>
      <c r="L440" s="61" t="str">
        <f>IF(I440="","",VLOOKUP(N440,DB!J:L,3,FALSE))</f>
        <v/>
      </c>
      <c r="M440" s="40" t="str">
        <f t="shared" si="14"/>
        <v/>
      </c>
      <c r="N440" s="70" t="str">
        <f t="shared" si="13"/>
        <v>Scope 3Hotel stay</v>
      </c>
      <c r="Y440" s="70"/>
      <c r="Z440" s="70"/>
    </row>
    <row r="441" spans="1:26" s="49" customFormat="1" ht="21" customHeight="1">
      <c r="A441" s="60"/>
      <c r="B441" s="60"/>
      <c r="C441" s="58"/>
      <c r="D441" s="56"/>
      <c r="E441" s="56"/>
      <c r="G441" s="128" t="s">
        <v>497</v>
      </c>
      <c r="H441" s="128" t="s">
        <v>1508</v>
      </c>
      <c r="I441" s="60"/>
      <c r="J441" s="60"/>
      <c r="K441" s="60"/>
      <c r="L441" s="61" t="str">
        <f>IF(I441="","",VLOOKUP(N441,DB!J:L,3,FALSE))</f>
        <v/>
      </c>
      <c r="M441" s="40" t="str">
        <f t="shared" si="14"/>
        <v/>
      </c>
      <c r="N441" s="70" t="str">
        <f t="shared" si="13"/>
        <v>Scope 3Hotel stay</v>
      </c>
      <c r="Y441" s="70"/>
      <c r="Z441" s="70"/>
    </row>
    <row r="442" spans="1:26" s="49" customFormat="1" ht="21" customHeight="1">
      <c r="A442" s="60"/>
      <c r="B442" s="60"/>
      <c r="C442" s="58"/>
      <c r="D442" s="56"/>
      <c r="E442" s="56"/>
      <c r="G442" s="128" t="s">
        <v>497</v>
      </c>
      <c r="H442" s="128" t="s">
        <v>1508</v>
      </c>
      <c r="I442" s="60"/>
      <c r="J442" s="60"/>
      <c r="K442" s="60"/>
      <c r="L442" s="61" t="str">
        <f>IF(I442="","",VLOOKUP(N442,DB!J:L,3,FALSE))</f>
        <v/>
      </c>
      <c r="M442" s="40" t="str">
        <f t="shared" si="14"/>
        <v/>
      </c>
      <c r="N442" s="70" t="str">
        <f t="shared" si="13"/>
        <v>Scope 3Hotel stay</v>
      </c>
      <c r="Y442" s="70"/>
      <c r="Z442" s="70"/>
    </row>
    <row r="443" spans="1:26" s="49" customFormat="1" ht="21" customHeight="1">
      <c r="A443" s="60"/>
      <c r="B443" s="60"/>
      <c r="C443" s="58"/>
      <c r="D443" s="56"/>
      <c r="E443" s="56"/>
      <c r="G443" s="128" t="s">
        <v>497</v>
      </c>
      <c r="H443" s="128" t="s">
        <v>1508</v>
      </c>
      <c r="I443" s="60"/>
      <c r="J443" s="60"/>
      <c r="K443" s="60"/>
      <c r="L443" s="61" t="str">
        <f>IF(I443="","",VLOOKUP(N443,DB!J:L,3,FALSE))</f>
        <v/>
      </c>
      <c r="M443" s="40" t="str">
        <f t="shared" si="14"/>
        <v/>
      </c>
      <c r="N443" s="70" t="str">
        <f t="shared" si="13"/>
        <v>Scope 3Hotel stay</v>
      </c>
      <c r="Y443" s="70"/>
      <c r="Z443" s="70"/>
    </row>
    <row r="444" spans="1:26" s="49" customFormat="1" ht="21" customHeight="1">
      <c r="A444" s="60"/>
      <c r="B444" s="60"/>
      <c r="C444" s="58"/>
      <c r="D444" s="56"/>
      <c r="E444" s="56"/>
      <c r="G444" s="128" t="s">
        <v>497</v>
      </c>
      <c r="H444" s="128" t="s">
        <v>1508</v>
      </c>
      <c r="I444" s="60"/>
      <c r="J444" s="60"/>
      <c r="K444" s="60"/>
      <c r="L444" s="61" t="str">
        <f>IF(I444="","",VLOOKUP(N444,DB!J:L,3,FALSE))</f>
        <v/>
      </c>
      <c r="M444" s="40" t="str">
        <f t="shared" si="14"/>
        <v/>
      </c>
      <c r="N444" s="70" t="str">
        <f t="shared" si="13"/>
        <v>Scope 3Hotel stay</v>
      </c>
      <c r="Y444" s="70"/>
      <c r="Z444" s="70"/>
    </row>
    <row r="445" spans="1:26" s="49" customFormat="1" ht="21" customHeight="1">
      <c r="A445" s="60"/>
      <c r="B445" s="60"/>
      <c r="C445" s="58"/>
      <c r="D445" s="56"/>
      <c r="E445" s="56"/>
      <c r="G445" s="128" t="s">
        <v>497</v>
      </c>
      <c r="H445" s="128" t="s">
        <v>1508</v>
      </c>
      <c r="I445" s="60"/>
      <c r="J445" s="60"/>
      <c r="K445" s="60"/>
      <c r="L445" s="61" t="str">
        <f>IF(I445="","",VLOOKUP(N445,DB!J:L,3,FALSE))</f>
        <v/>
      </c>
      <c r="M445" s="40" t="str">
        <f t="shared" si="14"/>
        <v/>
      </c>
      <c r="N445" s="70" t="str">
        <f t="shared" si="13"/>
        <v>Scope 3Hotel stay</v>
      </c>
      <c r="Y445" s="70"/>
      <c r="Z445" s="70"/>
    </row>
    <row r="446" spans="1:26" s="49" customFormat="1" ht="21" customHeight="1">
      <c r="A446" s="60"/>
      <c r="B446" s="60"/>
      <c r="C446" s="58"/>
      <c r="D446" s="56"/>
      <c r="E446" s="56"/>
      <c r="G446" s="128" t="s">
        <v>497</v>
      </c>
      <c r="H446" s="128" t="s">
        <v>1508</v>
      </c>
      <c r="I446" s="60"/>
      <c r="J446" s="60"/>
      <c r="K446" s="60"/>
      <c r="L446" s="61" t="str">
        <f>IF(I446="","",VLOOKUP(N446,DB!J:L,3,FALSE))</f>
        <v/>
      </c>
      <c r="M446" s="40" t="str">
        <f t="shared" si="14"/>
        <v/>
      </c>
      <c r="N446" s="70" t="str">
        <f t="shared" si="13"/>
        <v>Scope 3Hotel stay</v>
      </c>
      <c r="Y446" s="70"/>
      <c r="Z446" s="70"/>
    </row>
    <row r="447" spans="1:26" s="49" customFormat="1" ht="21" customHeight="1">
      <c r="A447" s="60"/>
      <c r="B447" s="60"/>
      <c r="C447" s="58"/>
      <c r="D447" s="56"/>
      <c r="E447" s="56"/>
      <c r="G447" s="128" t="s">
        <v>497</v>
      </c>
      <c r="H447" s="128" t="s">
        <v>1508</v>
      </c>
      <c r="I447" s="60"/>
      <c r="J447" s="60"/>
      <c r="K447" s="60"/>
      <c r="L447" s="61" t="str">
        <f>IF(I447="","",VLOOKUP(N447,DB!J:L,3,FALSE))</f>
        <v/>
      </c>
      <c r="M447" s="40" t="str">
        <f t="shared" si="14"/>
        <v/>
      </c>
      <c r="N447" s="70" t="str">
        <f t="shared" si="13"/>
        <v>Scope 3Hotel stay</v>
      </c>
      <c r="Y447" s="70"/>
      <c r="Z447" s="70"/>
    </row>
    <row r="448" spans="1:26" s="49" customFormat="1" ht="21" customHeight="1">
      <c r="A448" s="60"/>
      <c r="B448" s="60"/>
      <c r="C448" s="58"/>
      <c r="D448" s="56"/>
      <c r="E448" s="56"/>
      <c r="G448" s="128" t="s">
        <v>497</v>
      </c>
      <c r="H448" s="128" t="s">
        <v>1508</v>
      </c>
      <c r="I448" s="60"/>
      <c r="J448" s="60"/>
      <c r="K448" s="60"/>
      <c r="L448" s="61" t="str">
        <f>IF(I448="","",VLOOKUP(N448,DB!J:L,3,FALSE))</f>
        <v/>
      </c>
      <c r="M448" s="40" t="str">
        <f t="shared" si="14"/>
        <v/>
      </c>
      <c r="N448" s="70" t="str">
        <f t="shared" si="13"/>
        <v>Scope 3Hotel stay</v>
      </c>
      <c r="Y448" s="70"/>
      <c r="Z448" s="70"/>
    </row>
    <row r="449" spans="1:26" s="49" customFormat="1" ht="21" customHeight="1">
      <c r="A449" s="60"/>
      <c r="B449" s="60"/>
      <c r="C449" s="58"/>
      <c r="D449" s="56"/>
      <c r="E449" s="56"/>
      <c r="G449" s="128" t="s">
        <v>497</v>
      </c>
      <c r="H449" s="128" t="s">
        <v>1508</v>
      </c>
      <c r="I449" s="60"/>
      <c r="J449" s="60"/>
      <c r="K449" s="60"/>
      <c r="L449" s="61" t="str">
        <f>IF(I449="","",VLOOKUP(N449,DB!J:L,3,FALSE))</f>
        <v/>
      </c>
      <c r="M449" s="40" t="str">
        <f t="shared" si="14"/>
        <v/>
      </c>
      <c r="N449" s="70" t="str">
        <f t="shared" si="13"/>
        <v>Scope 3Hotel stay</v>
      </c>
      <c r="Y449" s="70"/>
      <c r="Z449" s="70"/>
    </row>
    <row r="450" spans="1:26" s="49" customFormat="1" ht="21" customHeight="1">
      <c r="A450" s="60"/>
      <c r="B450" s="60"/>
      <c r="C450" s="58"/>
      <c r="D450" s="56"/>
      <c r="E450" s="56"/>
      <c r="G450" s="128" t="s">
        <v>497</v>
      </c>
      <c r="H450" s="128" t="s">
        <v>1508</v>
      </c>
      <c r="I450" s="60"/>
      <c r="J450" s="60"/>
      <c r="K450" s="60"/>
      <c r="L450" s="61" t="str">
        <f>IF(I450="","",VLOOKUP(N450,DB!J:L,3,FALSE))</f>
        <v/>
      </c>
      <c r="M450" s="40" t="str">
        <f t="shared" si="14"/>
        <v/>
      </c>
      <c r="N450" s="70" t="str">
        <f t="shared" si="13"/>
        <v>Scope 3Hotel stay</v>
      </c>
      <c r="Y450" s="70"/>
      <c r="Z450" s="70"/>
    </row>
    <row r="451" spans="1:26" s="49" customFormat="1" ht="21" customHeight="1">
      <c r="A451" s="60"/>
      <c r="B451" s="60"/>
      <c r="C451" s="58"/>
      <c r="D451" s="56"/>
      <c r="E451" s="56"/>
      <c r="G451" s="128" t="s">
        <v>497</v>
      </c>
      <c r="H451" s="128" t="s">
        <v>1508</v>
      </c>
      <c r="I451" s="60"/>
      <c r="J451" s="60"/>
      <c r="K451" s="60"/>
      <c r="L451" s="61" t="str">
        <f>IF(I451="","",VLOOKUP(N451,DB!J:L,3,FALSE))</f>
        <v/>
      </c>
      <c r="M451" s="40" t="str">
        <f t="shared" si="14"/>
        <v/>
      </c>
      <c r="N451" s="70" t="str">
        <f t="shared" si="13"/>
        <v>Scope 3Hotel stay</v>
      </c>
      <c r="Y451" s="70"/>
      <c r="Z451" s="70"/>
    </row>
    <row r="452" spans="1:26" s="49" customFormat="1" ht="21" customHeight="1">
      <c r="A452" s="60"/>
      <c r="B452" s="60"/>
      <c r="C452" s="58"/>
      <c r="D452" s="56"/>
      <c r="E452" s="56"/>
      <c r="G452" s="128" t="s">
        <v>497</v>
      </c>
      <c r="H452" s="128" t="s">
        <v>1508</v>
      </c>
      <c r="I452" s="60"/>
      <c r="J452" s="60"/>
      <c r="K452" s="60"/>
      <c r="L452" s="61" t="str">
        <f>IF(I452="","",VLOOKUP(N452,DB!J:L,3,FALSE))</f>
        <v/>
      </c>
      <c r="M452" s="40" t="str">
        <f t="shared" si="14"/>
        <v/>
      </c>
      <c r="N452" s="70" t="str">
        <f t="shared" si="13"/>
        <v>Scope 3Hotel stay</v>
      </c>
      <c r="Y452" s="70"/>
      <c r="Z452" s="70"/>
    </row>
    <row r="453" spans="1:26" s="49" customFormat="1" ht="21" customHeight="1">
      <c r="A453" s="60"/>
      <c r="B453" s="60"/>
      <c r="C453" s="58"/>
      <c r="D453" s="56"/>
      <c r="E453" s="56"/>
      <c r="G453" s="128" t="s">
        <v>497</v>
      </c>
      <c r="H453" s="128" t="s">
        <v>1508</v>
      </c>
      <c r="I453" s="60"/>
      <c r="J453" s="60"/>
      <c r="K453" s="60"/>
      <c r="L453" s="61" t="str">
        <f>IF(I453="","",VLOOKUP(N453,DB!J:L,3,FALSE))</f>
        <v/>
      </c>
      <c r="M453" s="40" t="str">
        <f t="shared" si="14"/>
        <v/>
      </c>
      <c r="N453" s="70" t="str">
        <f t="shared" si="13"/>
        <v>Scope 3Hotel stay</v>
      </c>
      <c r="Y453" s="70"/>
      <c r="Z453" s="70"/>
    </row>
    <row r="454" spans="1:26" s="49" customFormat="1" ht="21" customHeight="1">
      <c r="A454" s="60"/>
      <c r="B454" s="60"/>
      <c r="C454" s="58"/>
      <c r="D454" s="56"/>
      <c r="E454" s="56"/>
      <c r="G454" s="128" t="s">
        <v>497</v>
      </c>
      <c r="H454" s="128" t="s">
        <v>1508</v>
      </c>
      <c r="I454" s="60"/>
      <c r="J454" s="60"/>
      <c r="K454" s="60"/>
      <c r="L454" s="61" t="str">
        <f>IF(I454="","",VLOOKUP(N454,DB!J:L,3,FALSE))</f>
        <v/>
      </c>
      <c r="M454" s="40" t="str">
        <f t="shared" si="14"/>
        <v/>
      </c>
      <c r="N454" s="70" t="str">
        <f t="shared" si="13"/>
        <v>Scope 3Hotel stay</v>
      </c>
      <c r="Y454" s="70"/>
      <c r="Z454" s="70"/>
    </row>
    <row r="455" spans="1:26" s="49" customFormat="1" ht="21" customHeight="1">
      <c r="A455" s="60"/>
      <c r="B455" s="60"/>
      <c r="C455" s="58"/>
      <c r="D455" s="56"/>
      <c r="E455" s="56"/>
      <c r="G455" s="128" t="s">
        <v>497</v>
      </c>
      <c r="H455" s="128" t="s">
        <v>1508</v>
      </c>
      <c r="I455" s="60"/>
      <c r="J455" s="60"/>
      <c r="K455" s="60"/>
      <c r="L455" s="61" t="str">
        <f>IF(I455="","",VLOOKUP(N455,DB!J:L,3,FALSE))</f>
        <v/>
      </c>
      <c r="M455" s="40" t="str">
        <f t="shared" si="14"/>
        <v/>
      </c>
      <c r="N455" s="70" t="str">
        <f t="shared" ref="N455:N518" si="15">CONCATENATE(G455,H455,I455)</f>
        <v>Scope 3Hotel stay</v>
      </c>
      <c r="Y455" s="70"/>
      <c r="Z455" s="70"/>
    </row>
    <row r="456" spans="1:26" s="49" customFormat="1" ht="21" customHeight="1">
      <c r="A456" s="60"/>
      <c r="B456" s="60"/>
      <c r="C456" s="58"/>
      <c r="D456" s="56"/>
      <c r="E456" s="56"/>
      <c r="G456" s="128" t="s">
        <v>497</v>
      </c>
      <c r="H456" s="128" t="s">
        <v>1508</v>
      </c>
      <c r="I456" s="60"/>
      <c r="J456" s="60"/>
      <c r="K456" s="60"/>
      <c r="L456" s="61" t="str">
        <f>IF(I456="","",VLOOKUP(N456,DB!J:L,3,FALSE))</f>
        <v/>
      </c>
      <c r="M456" s="40" t="str">
        <f t="shared" si="14"/>
        <v/>
      </c>
      <c r="N456" s="70" t="str">
        <f t="shared" si="15"/>
        <v>Scope 3Hotel stay</v>
      </c>
      <c r="Y456" s="70"/>
      <c r="Z456" s="70"/>
    </row>
    <row r="457" spans="1:26" s="49" customFormat="1" ht="21" customHeight="1">
      <c r="A457" s="60"/>
      <c r="B457" s="60"/>
      <c r="C457" s="58"/>
      <c r="D457" s="56"/>
      <c r="E457" s="56"/>
      <c r="G457" s="128" t="s">
        <v>497</v>
      </c>
      <c r="H457" s="128" t="s">
        <v>1508</v>
      </c>
      <c r="I457" s="60"/>
      <c r="J457" s="60"/>
      <c r="K457" s="60"/>
      <c r="L457" s="61" t="str">
        <f>IF(I457="","",VLOOKUP(N457,DB!J:L,3,FALSE))</f>
        <v/>
      </c>
      <c r="M457" s="40" t="str">
        <f t="shared" si="14"/>
        <v/>
      </c>
      <c r="N457" s="70" t="str">
        <f t="shared" si="15"/>
        <v>Scope 3Hotel stay</v>
      </c>
      <c r="Y457" s="70"/>
      <c r="Z457" s="70"/>
    </row>
    <row r="458" spans="1:26" s="49" customFormat="1" ht="21" customHeight="1">
      <c r="A458" s="60"/>
      <c r="B458" s="60"/>
      <c r="C458" s="58"/>
      <c r="D458" s="56"/>
      <c r="E458" s="56"/>
      <c r="G458" s="128" t="s">
        <v>497</v>
      </c>
      <c r="H458" s="128" t="s">
        <v>1508</v>
      </c>
      <c r="I458" s="60"/>
      <c r="J458" s="60"/>
      <c r="K458" s="60"/>
      <c r="L458" s="61" t="str">
        <f>IF(I458="","",VLOOKUP(N458,DB!J:L,3,FALSE))</f>
        <v/>
      </c>
      <c r="M458" s="40" t="str">
        <f t="shared" si="14"/>
        <v/>
      </c>
      <c r="N458" s="70" t="str">
        <f t="shared" si="15"/>
        <v>Scope 3Hotel stay</v>
      </c>
      <c r="Y458" s="70"/>
      <c r="Z458" s="70"/>
    </row>
    <row r="459" spans="1:26" s="49" customFormat="1" ht="21" customHeight="1">
      <c r="A459" s="60"/>
      <c r="B459" s="60"/>
      <c r="C459" s="58"/>
      <c r="D459" s="56"/>
      <c r="E459" s="56"/>
      <c r="G459" s="128" t="s">
        <v>497</v>
      </c>
      <c r="H459" s="128" t="s">
        <v>1508</v>
      </c>
      <c r="I459" s="60"/>
      <c r="J459" s="60"/>
      <c r="K459" s="60"/>
      <c r="L459" s="61" t="str">
        <f>IF(I459="","",VLOOKUP(N459,DB!J:L,3,FALSE))</f>
        <v/>
      </c>
      <c r="M459" s="40" t="str">
        <f t="shared" si="14"/>
        <v/>
      </c>
      <c r="N459" s="70" t="str">
        <f t="shared" si="15"/>
        <v>Scope 3Hotel stay</v>
      </c>
      <c r="Y459" s="70"/>
      <c r="Z459" s="70"/>
    </row>
    <row r="460" spans="1:26" s="49" customFormat="1" ht="21" customHeight="1">
      <c r="A460" s="60"/>
      <c r="B460" s="60"/>
      <c r="C460" s="58"/>
      <c r="D460" s="56"/>
      <c r="E460" s="56"/>
      <c r="G460" s="128" t="s">
        <v>497</v>
      </c>
      <c r="H460" s="128" t="s">
        <v>1508</v>
      </c>
      <c r="I460" s="60"/>
      <c r="J460" s="60"/>
      <c r="K460" s="60"/>
      <c r="L460" s="61" t="str">
        <f>IF(I460="","",VLOOKUP(N460,DB!J:L,3,FALSE))</f>
        <v/>
      </c>
      <c r="M460" s="40" t="str">
        <f t="shared" si="14"/>
        <v/>
      </c>
      <c r="N460" s="70" t="str">
        <f t="shared" si="15"/>
        <v>Scope 3Hotel stay</v>
      </c>
      <c r="Y460" s="70"/>
      <c r="Z460" s="70"/>
    </row>
    <row r="461" spans="1:26" s="49" customFormat="1" ht="21" customHeight="1">
      <c r="A461" s="60"/>
      <c r="B461" s="60"/>
      <c r="C461" s="58"/>
      <c r="D461" s="56"/>
      <c r="E461" s="56"/>
      <c r="G461" s="128" t="s">
        <v>497</v>
      </c>
      <c r="H461" s="128" t="s">
        <v>1508</v>
      </c>
      <c r="I461" s="60"/>
      <c r="J461" s="60"/>
      <c r="K461" s="60"/>
      <c r="L461" s="61" t="str">
        <f>IF(I461="","",VLOOKUP(N461,DB!J:L,3,FALSE))</f>
        <v/>
      </c>
      <c r="M461" s="40" t="str">
        <f t="shared" si="14"/>
        <v/>
      </c>
      <c r="N461" s="70" t="str">
        <f t="shared" si="15"/>
        <v>Scope 3Hotel stay</v>
      </c>
      <c r="Y461" s="70"/>
      <c r="Z461" s="70"/>
    </row>
    <row r="462" spans="1:26" s="49" customFormat="1" ht="21" customHeight="1">
      <c r="A462" s="60"/>
      <c r="B462" s="60"/>
      <c r="C462" s="58"/>
      <c r="D462" s="56"/>
      <c r="E462" s="56"/>
      <c r="G462" s="128" t="s">
        <v>497</v>
      </c>
      <c r="H462" s="128" t="s">
        <v>1508</v>
      </c>
      <c r="I462" s="60"/>
      <c r="J462" s="60"/>
      <c r="K462" s="60"/>
      <c r="L462" s="61" t="str">
        <f>IF(I462="","",VLOOKUP(N462,DB!J:L,3,FALSE))</f>
        <v/>
      </c>
      <c r="M462" s="40" t="str">
        <f t="shared" si="14"/>
        <v/>
      </c>
      <c r="N462" s="70" t="str">
        <f t="shared" si="15"/>
        <v>Scope 3Hotel stay</v>
      </c>
      <c r="Y462" s="70"/>
      <c r="Z462" s="70"/>
    </row>
    <row r="463" spans="1:26" s="49" customFormat="1" ht="21" customHeight="1">
      <c r="A463" s="60"/>
      <c r="B463" s="60"/>
      <c r="C463" s="58"/>
      <c r="D463" s="56"/>
      <c r="E463" s="56"/>
      <c r="G463" s="128" t="s">
        <v>497</v>
      </c>
      <c r="H463" s="128" t="s">
        <v>1508</v>
      </c>
      <c r="I463" s="60"/>
      <c r="J463" s="60"/>
      <c r="K463" s="60"/>
      <c r="L463" s="61" t="str">
        <f>IF(I463="","",VLOOKUP(N463,DB!J:L,3,FALSE))</f>
        <v/>
      </c>
      <c r="M463" s="40" t="str">
        <f t="shared" si="14"/>
        <v/>
      </c>
      <c r="N463" s="70" t="str">
        <f t="shared" si="15"/>
        <v>Scope 3Hotel stay</v>
      </c>
      <c r="Y463" s="70"/>
      <c r="Z463" s="70"/>
    </row>
    <row r="464" spans="1:26" s="49" customFormat="1" ht="21" customHeight="1">
      <c r="A464" s="60"/>
      <c r="B464" s="60"/>
      <c r="C464" s="58"/>
      <c r="D464" s="56"/>
      <c r="E464" s="56"/>
      <c r="G464" s="128" t="s">
        <v>497</v>
      </c>
      <c r="H464" s="128" t="s">
        <v>1508</v>
      </c>
      <c r="I464" s="60"/>
      <c r="J464" s="60"/>
      <c r="K464" s="60"/>
      <c r="L464" s="61" t="str">
        <f>IF(I464="","",VLOOKUP(N464,DB!J:L,3,FALSE))</f>
        <v/>
      </c>
      <c r="M464" s="40" t="str">
        <f t="shared" si="14"/>
        <v/>
      </c>
      <c r="N464" s="70" t="str">
        <f t="shared" si="15"/>
        <v>Scope 3Hotel stay</v>
      </c>
      <c r="Y464" s="70"/>
      <c r="Z464" s="70"/>
    </row>
    <row r="465" spans="1:26" s="49" customFormat="1" ht="21" customHeight="1">
      <c r="A465" s="60"/>
      <c r="B465" s="60"/>
      <c r="C465" s="58"/>
      <c r="D465" s="56"/>
      <c r="E465" s="56"/>
      <c r="G465" s="128" t="s">
        <v>497</v>
      </c>
      <c r="H465" s="128" t="s">
        <v>1508</v>
      </c>
      <c r="I465" s="60"/>
      <c r="J465" s="60"/>
      <c r="K465" s="60"/>
      <c r="L465" s="61" t="str">
        <f>IF(I465="","",VLOOKUP(N465,DB!J:L,3,FALSE))</f>
        <v/>
      </c>
      <c r="M465" s="40" t="str">
        <f t="shared" si="14"/>
        <v/>
      </c>
      <c r="N465" s="70" t="str">
        <f t="shared" si="15"/>
        <v>Scope 3Hotel stay</v>
      </c>
      <c r="Y465" s="70"/>
      <c r="Z465" s="70"/>
    </row>
    <row r="466" spans="1:26" s="49" customFormat="1" ht="21" customHeight="1">
      <c r="A466" s="60"/>
      <c r="B466" s="60"/>
      <c r="C466" s="58"/>
      <c r="D466" s="56"/>
      <c r="E466" s="56"/>
      <c r="G466" s="128" t="s">
        <v>497</v>
      </c>
      <c r="H466" s="128" t="s">
        <v>1508</v>
      </c>
      <c r="I466" s="60"/>
      <c r="J466" s="60"/>
      <c r="K466" s="60"/>
      <c r="L466" s="61" t="str">
        <f>IF(I466="","",VLOOKUP(N466,DB!J:L,3,FALSE))</f>
        <v/>
      </c>
      <c r="M466" s="40" t="str">
        <f t="shared" si="14"/>
        <v/>
      </c>
      <c r="N466" s="70" t="str">
        <f t="shared" si="15"/>
        <v>Scope 3Hotel stay</v>
      </c>
      <c r="Y466" s="70"/>
      <c r="Z466" s="70"/>
    </row>
    <row r="467" spans="1:26" s="49" customFormat="1" ht="21" customHeight="1">
      <c r="A467" s="60"/>
      <c r="B467" s="60"/>
      <c r="C467" s="58"/>
      <c r="D467" s="56"/>
      <c r="E467" s="56"/>
      <c r="G467" s="128" t="s">
        <v>497</v>
      </c>
      <c r="H467" s="128" t="s">
        <v>1508</v>
      </c>
      <c r="I467" s="60"/>
      <c r="J467" s="60"/>
      <c r="K467" s="60"/>
      <c r="L467" s="61" t="str">
        <f>IF(I467="","",VLOOKUP(N467,DB!J:L,3,FALSE))</f>
        <v/>
      </c>
      <c r="M467" s="40" t="str">
        <f t="shared" si="14"/>
        <v/>
      </c>
      <c r="N467" s="70" t="str">
        <f t="shared" si="15"/>
        <v>Scope 3Hotel stay</v>
      </c>
      <c r="Y467" s="70"/>
      <c r="Z467" s="70"/>
    </row>
    <row r="468" spans="1:26" s="49" customFormat="1" ht="21" customHeight="1">
      <c r="A468" s="60"/>
      <c r="B468" s="60"/>
      <c r="C468" s="58"/>
      <c r="D468" s="56"/>
      <c r="E468" s="56"/>
      <c r="G468" s="128" t="s">
        <v>497</v>
      </c>
      <c r="H468" s="128" t="s">
        <v>1508</v>
      </c>
      <c r="I468" s="60"/>
      <c r="J468" s="60"/>
      <c r="K468" s="60"/>
      <c r="L468" s="61" t="str">
        <f>IF(I468="","",VLOOKUP(N468,DB!J:L,3,FALSE))</f>
        <v/>
      </c>
      <c r="M468" s="40" t="str">
        <f t="shared" si="14"/>
        <v/>
      </c>
      <c r="N468" s="70" t="str">
        <f t="shared" si="15"/>
        <v>Scope 3Hotel stay</v>
      </c>
      <c r="Y468" s="70"/>
      <c r="Z468" s="70"/>
    </row>
    <row r="469" spans="1:26" s="49" customFormat="1" ht="21" customHeight="1">
      <c r="A469" s="60"/>
      <c r="B469" s="60"/>
      <c r="C469" s="58"/>
      <c r="D469" s="56"/>
      <c r="E469" s="56"/>
      <c r="G469" s="128" t="s">
        <v>497</v>
      </c>
      <c r="H469" s="128" t="s">
        <v>1508</v>
      </c>
      <c r="I469" s="60"/>
      <c r="J469" s="60"/>
      <c r="K469" s="60"/>
      <c r="L469" s="61" t="str">
        <f>IF(I469="","",VLOOKUP(N469,DB!J:L,3,FALSE))</f>
        <v/>
      </c>
      <c r="M469" s="40" t="str">
        <f t="shared" si="14"/>
        <v/>
      </c>
      <c r="N469" s="70" t="str">
        <f t="shared" si="15"/>
        <v>Scope 3Hotel stay</v>
      </c>
      <c r="Y469" s="70"/>
      <c r="Z469" s="70"/>
    </row>
    <row r="470" spans="1:26" s="49" customFormat="1" ht="21" customHeight="1">
      <c r="A470" s="60"/>
      <c r="B470" s="60"/>
      <c r="C470" s="58"/>
      <c r="D470" s="56"/>
      <c r="E470" s="56"/>
      <c r="G470" s="128" t="s">
        <v>497</v>
      </c>
      <c r="H470" s="128" t="s">
        <v>1508</v>
      </c>
      <c r="I470" s="60"/>
      <c r="J470" s="60"/>
      <c r="K470" s="60"/>
      <c r="L470" s="61" t="str">
        <f>IF(I470="","",VLOOKUP(N470,DB!J:L,3,FALSE))</f>
        <v/>
      </c>
      <c r="M470" s="40" t="str">
        <f t="shared" si="14"/>
        <v/>
      </c>
      <c r="N470" s="70" t="str">
        <f t="shared" si="15"/>
        <v>Scope 3Hotel stay</v>
      </c>
      <c r="Y470" s="70"/>
      <c r="Z470" s="70"/>
    </row>
    <row r="471" spans="1:26" s="49" customFormat="1" ht="21" customHeight="1">
      <c r="A471" s="60"/>
      <c r="B471" s="60"/>
      <c r="C471" s="58"/>
      <c r="D471" s="56"/>
      <c r="E471" s="56"/>
      <c r="G471" s="128" t="s">
        <v>497</v>
      </c>
      <c r="H471" s="128" t="s">
        <v>1508</v>
      </c>
      <c r="I471" s="60"/>
      <c r="J471" s="60"/>
      <c r="K471" s="60"/>
      <c r="L471" s="61" t="str">
        <f>IF(I471="","",VLOOKUP(N471,DB!J:L,3,FALSE))</f>
        <v/>
      </c>
      <c r="M471" s="40" t="str">
        <f t="shared" si="14"/>
        <v/>
      </c>
      <c r="N471" s="70" t="str">
        <f t="shared" si="15"/>
        <v>Scope 3Hotel stay</v>
      </c>
      <c r="Y471" s="70"/>
      <c r="Z471" s="70"/>
    </row>
    <row r="472" spans="1:26" s="49" customFormat="1" ht="21" customHeight="1">
      <c r="A472" s="60"/>
      <c r="B472" s="60"/>
      <c r="C472" s="58"/>
      <c r="D472" s="56"/>
      <c r="E472" s="56"/>
      <c r="G472" s="128" t="s">
        <v>497</v>
      </c>
      <c r="H472" s="128" t="s">
        <v>1508</v>
      </c>
      <c r="I472" s="60"/>
      <c r="J472" s="60"/>
      <c r="K472" s="60"/>
      <c r="L472" s="61" t="str">
        <f>IF(I472="","",VLOOKUP(N472,DB!J:L,3,FALSE))</f>
        <v/>
      </c>
      <c r="M472" s="40" t="str">
        <f t="shared" si="14"/>
        <v/>
      </c>
      <c r="N472" s="70" t="str">
        <f t="shared" si="15"/>
        <v>Scope 3Hotel stay</v>
      </c>
      <c r="Y472" s="70"/>
      <c r="Z472" s="70"/>
    </row>
    <row r="473" spans="1:26" s="49" customFormat="1" ht="21" customHeight="1">
      <c r="A473" s="60"/>
      <c r="B473" s="60"/>
      <c r="C473" s="58"/>
      <c r="D473" s="56"/>
      <c r="E473" s="56"/>
      <c r="G473" s="128" t="s">
        <v>497</v>
      </c>
      <c r="H473" s="128" t="s">
        <v>1508</v>
      </c>
      <c r="I473" s="60"/>
      <c r="J473" s="60"/>
      <c r="K473" s="60"/>
      <c r="L473" s="61" t="str">
        <f>IF(I473="","",VLOOKUP(N473,DB!J:L,3,FALSE))</f>
        <v/>
      </c>
      <c r="M473" s="40" t="str">
        <f t="shared" si="14"/>
        <v/>
      </c>
      <c r="N473" s="70" t="str">
        <f t="shared" si="15"/>
        <v>Scope 3Hotel stay</v>
      </c>
      <c r="Y473" s="70"/>
      <c r="Z473" s="70"/>
    </row>
    <row r="474" spans="1:26" s="49" customFormat="1" ht="21" customHeight="1">
      <c r="A474" s="60"/>
      <c r="B474" s="60"/>
      <c r="C474" s="58"/>
      <c r="D474" s="56"/>
      <c r="E474" s="56"/>
      <c r="G474" s="128" t="s">
        <v>497</v>
      </c>
      <c r="H474" s="128" t="s">
        <v>1508</v>
      </c>
      <c r="I474" s="60"/>
      <c r="J474" s="60"/>
      <c r="K474" s="60"/>
      <c r="L474" s="61" t="str">
        <f>IF(I474="","",VLOOKUP(N474,DB!J:L,3,FALSE))</f>
        <v/>
      </c>
      <c r="M474" s="40" t="str">
        <f t="shared" si="14"/>
        <v/>
      </c>
      <c r="N474" s="70" t="str">
        <f t="shared" si="15"/>
        <v>Scope 3Hotel stay</v>
      </c>
      <c r="Y474" s="70"/>
      <c r="Z474" s="70"/>
    </row>
    <row r="475" spans="1:26" s="49" customFormat="1" ht="21" customHeight="1">
      <c r="A475" s="60"/>
      <c r="B475" s="60"/>
      <c r="C475" s="58"/>
      <c r="D475" s="56"/>
      <c r="E475" s="56"/>
      <c r="G475" s="128" t="s">
        <v>497</v>
      </c>
      <c r="H475" s="128" t="s">
        <v>1508</v>
      </c>
      <c r="I475" s="60"/>
      <c r="J475" s="60"/>
      <c r="K475" s="60"/>
      <c r="L475" s="61" t="str">
        <f>IF(I475="","",VLOOKUP(N475,DB!J:L,3,FALSE))</f>
        <v/>
      </c>
      <c r="M475" s="40" t="str">
        <f t="shared" si="14"/>
        <v/>
      </c>
      <c r="N475" s="70" t="str">
        <f t="shared" si="15"/>
        <v>Scope 3Hotel stay</v>
      </c>
      <c r="Y475" s="70"/>
      <c r="Z475" s="70"/>
    </row>
    <row r="476" spans="1:26" s="49" customFormat="1" ht="21" customHeight="1">
      <c r="A476" s="60"/>
      <c r="B476" s="60"/>
      <c r="C476" s="58"/>
      <c r="D476" s="56"/>
      <c r="E476" s="56"/>
      <c r="G476" s="128" t="s">
        <v>497</v>
      </c>
      <c r="H476" s="128" t="s">
        <v>1508</v>
      </c>
      <c r="I476" s="60"/>
      <c r="J476" s="60"/>
      <c r="K476" s="60"/>
      <c r="L476" s="61" t="str">
        <f>IF(I476="","",VLOOKUP(N476,DB!J:L,3,FALSE))</f>
        <v/>
      </c>
      <c r="M476" s="40" t="str">
        <f t="shared" si="14"/>
        <v/>
      </c>
      <c r="N476" s="70" t="str">
        <f t="shared" si="15"/>
        <v>Scope 3Hotel stay</v>
      </c>
      <c r="Y476" s="70"/>
      <c r="Z476" s="70"/>
    </row>
    <row r="477" spans="1:26" s="49" customFormat="1" ht="21" customHeight="1">
      <c r="A477" s="60"/>
      <c r="B477" s="60"/>
      <c r="C477" s="58"/>
      <c r="D477" s="56"/>
      <c r="E477" s="56"/>
      <c r="G477" s="128" t="s">
        <v>497</v>
      </c>
      <c r="H477" s="128" t="s">
        <v>1508</v>
      </c>
      <c r="I477" s="60"/>
      <c r="J477" s="60"/>
      <c r="K477" s="60"/>
      <c r="L477" s="61" t="str">
        <f>IF(I477="","",VLOOKUP(N477,DB!J:L,3,FALSE))</f>
        <v/>
      </c>
      <c r="M477" s="40" t="str">
        <f t="shared" si="14"/>
        <v/>
      </c>
      <c r="N477" s="70" t="str">
        <f t="shared" si="15"/>
        <v>Scope 3Hotel stay</v>
      </c>
      <c r="Y477" s="70"/>
      <c r="Z477" s="70"/>
    </row>
    <row r="478" spans="1:26" s="49" customFormat="1" ht="21" customHeight="1">
      <c r="A478" s="60"/>
      <c r="B478" s="60"/>
      <c r="C478" s="58"/>
      <c r="D478" s="56"/>
      <c r="E478" s="56"/>
      <c r="G478" s="128" t="s">
        <v>497</v>
      </c>
      <c r="H478" s="128" t="s">
        <v>1508</v>
      </c>
      <c r="I478" s="60"/>
      <c r="J478" s="60"/>
      <c r="K478" s="60"/>
      <c r="L478" s="61" t="str">
        <f>IF(I478="","",VLOOKUP(N478,DB!J:L,3,FALSE))</f>
        <v/>
      </c>
      <c r="M478" s="40" t="str">
        <f t="shared" si="14"/>
        <v/>
      </c>
      <c r="N478" s="70" t="str">
        <f t="shared" si="15"/>
        <v>Scope 3Hotel stay</v>
      </c>
      <c r="Y478" s="70"/>
      <c r="Z478" s="70"/>
    </row>
    <row r="479" spans="1:26" s="49" customFormat="1" ht="21" customHeight="1">
      <c r="A479" s="60"/>
      <c r="B479" s="60"/>
      <c r="C479" s="58"/>
      <c r="D479" s="56"/>
      <c r="E479" s="56"/>
      <c r="G479" s="128" t="s">
        <v>497</v>
      </c>
      <c r="H479" s="128" t="s">
        <v>1508</v>
      </c>
      <c r="I479" s="60"/>
      <c r="J479" s="60"/>
      <c r="K479" s="60"/>
      <c r="L479" s="61" t="str">
        <f>IF(I479="","",VLOOKUP(N479,DB!J:L,3,FALSE))</f>
        <v/>
      </c>
      <c r="M479" s="40" t="str">
        <f t="shared" si="14"/>
        <v/>
      </c>
      <c r="N479" s="70" t="str">
        <f t="shared" si="15"/>
        <v>Scope 3Hotel stay</v>
      </c>
      <c r="Y479" s="70"/>
      <c r="Z479" s="70"/>
    </row>
    <row r="480" spans="1:26" s="49" customFormat="1" ht="21" customHeight="1">
      <c r="A480" s="60"/>
      <c r="B480" s="60"/>
      <c r="C480" s="58"/>
      <c r="D480" s="56"/>
      <c r="E480" s="56"/>
      <c r="G480" s="128" t="s">
        <v>497</v>
      </c>
      <c r="H480" s="128" t="s">
        <v>1508</v>
      </c>
      <c r="I480" s="60"/>
      <c r="J480" s="60"/>
      <c r="K480" s="60"/>
      <c r="L480" s="61" t="str">
        <f>IF(I480="","",VLOOKUP(N480,DB!J:L,3,FALSE))</f>
        <v/>
      </c>
      <c r="M480" s="40" t="str">
        <f t="shared" si="14"/>
        <v/>
      </c>
      <c r="N480" s="70" t="str">
        <f t="shared" si="15"/>
        <v>Scope 3Hotel stay</v>
      </c>
      <c r="Y480" s="70"/>
      <c r="Z480" s="70"/>
    </row>
    <row r="481" spans="1:26" s="49" customFormat="1" ht="21" customHeight="1">
      <c r="A481" s="60"/>
      <c r="B481" s="60"/>
      <c r="C481" s="58"/>
      <c r="D481" s="56"/>
      <c r="E481" s="56"/>
      <c r="G481" s="128" t="s">
        <v>497</v>
      </c>
      <c r="H481" s="128" t="s">
        <v>1508</v>
      </c>
      <c r="I481" s="60"/>
      <c r="J481" s="60"/>
      <c r="K481" s="60"/>
      <c r="L481" s="61" t="str">
        <f>IF(I481="","",VLOOKUP(N481,DB!J:L,3,FALSE))</f>
        <v/>
      </c>
      <c r="M481" s="40" t="str">
        <f t="shared" si="14"/>
        <v/>
      </c>
      <c r="N481" s="70" t="str">
        <f t="shared" si="15"/>
        <v>Scope 3Hotel stay</v>
      </c>
      <c r="Y481" s="70"/>
      <c r="Z481" s="70"/>
    </row>
    <row r="482" spans="1:26" s="49" customFormat="1" ht="21" customHeight="1">
      <c r="A482" s="60"/>
      <c r="B482" s="60"/>
      <c r="C482" s="58"/>
      <c r="D482" s="56"/>
      <c r="E482" s="56"/>
      <c r="G482" s="128" t="s">
        <v>497</v>
      </c>
      <c r="H482" s="128" t="s">
        <v>1508</v>
      </c>
      <c r="I482" s="60"/>
      <c r="J482" s="60"/>
      <c r="K482" s="60"/>
      <c r="L482" s="61" t="str">
        <f>IF(I482="","",VLOOKUP(N482,DB!J:L,3,FALSE))</f>
        <v/>
      </c>
      <c r="M482" s="40" t="str">
        <f t="shared" si="14"/>
        <v/>
      </c>
      <c r="N482" s="70" t="str">
        <f t="shared" si="15"/>
        <v>Scope 3Hotel stay</v>
      </c>
      <c r="Y482" s="70"/>
      <c r="Z482" s="70"/>
    </row>
    <row r="483" spans="1:26" s="49" customFormat="1" ht="21" customHeight="1">
      <c r="A483" s="60"/>
      <c r="B483" s="60"/>
      <c r="C483" s="58"/>
      <c r="D483" s="56"/>
      <c r="E483" s="56"/>
      <c r="G483" s="128" t="s">
        <v>497</v>
      </c>
      <c r="H483" s="128" t="s">
        <v>1508</v>
      </c>
      <c r="I483" s="60"/>
      <c r="J483" s="60"/>
      <c r="K483" s="60"/>
      <c r="L483" s="61" t="str">
        <f>IF(I483="","",VLOOKUP(N483,DB!J:L,3,FALSE))</f>
        <v/>
      </c>
      <c r="M483" s="40" t="str">
        <f t="shared" si="14"/>
        <v/>
      </c>
      <c r="N483" s="70" t="str">
        <f t="shared" si="15"/>
        <v>Scope 3Hotel stay</v>
      </c>
      <c r="Y483" s="70"/>
      <c r="Z483" s="70"/>
    </row>
    <row r="484" spans="1:26" s="49" customFormat="1" ht="21" customHeight="1">
      <c r="A484" s="60"/>
      <c r="B484" s="60"/>
      <c r="C484" s="58"/>
      <c r="D484" s="56"/>
      <c r="E484" s="56"/>
      <c r="G484" s="128" t="s">
        <v>497</v>
      </c>
      <c r="H484" s="128" t="s">
        <v>1508</v>
      </c>
      <c r="I484" s="60"/>
      <c r="J484" s="60"/>
      <c r="K484" s="60"/>
      <c r="L484" s="61" t="str">
        <f>IF(I484="","",VLOOKUP(N484,DB!J:L,3,FALSE))</f>
        <v/>
      </c>
      <c r="M484" s="40" t="str">
        <f t="shared" si="14"/>
        <v/>
      </c>
      <c r="N484" s="70" t="str">
        <f t="shared" si="15"/>
        <v>Scope 3Hotel stay</v>
      </c>
      <c r="Y484" s="70"/>
      <c r="Z484" s="70"/>
    </row>
    <row r="485" spans="1:26" s="49" customFormat="1" ht="21" customHeight="1">
      <c r="A485" s="60"/>
      <c r="B485" s="60"/>
      <c r="C485" s="58"/>
      <c r="D485" s="56"/>
      <c r="E485" s="56"/>
      <c r="G485" s="128" t="s">
        <v>497</v>
      </c>
      <c r="H485" s="128" t="s">
        <v>1508</v>
      </c>
      <c r="I485" s="60"/>
      <c r="J485" s="60"/>
      <c r="K485" s="60"/>
      <c r="L485" s="61" t="str">
        <f>IF(I485="","",VLOOKUP(N485,DB!J:L,3,FALSE))</f>
        <v/>
      </c>
      <c r="M485" s="40" t="str">
        <f t="shared" ref="M485:M548" si="16">IF(I485="","",L485*K485*J485)</f>
        <v/>
      </c>
      <c r="N485" s="70" t="str">
        <f t="shared" si="15"/>
        <v>Scope 3Hotel stay</v>
      </c>
      <c r="Y485" s="70"/>
      <c r="Z485" s="70"/>
    </row>
    <row r="486" spans="1:26" s="49" customFormat="1" ht="21" customHeight="1">
      <c r="A486" s="60"/>
      <c r="B486" s="60"/>
      <c r="C486" s="58"/>
      <c r="D486" s="56"/>
      <c r="E486" s="56"/>
      <c r="G486" s="128" t="s">
        <v>497</v>
      </c>
      <c r="H486" s="128" t="s">
        <v>1508</v>
      </c>
      <c r="I486" s="60"/>
      <c r="J486" s="60"/>
      <c r="K486" s="60"/>
      <c r="L486" s="61" t="str">
        <f>IF(I486="","",VLOOKUP(N486,DB!J:L,3,FALSE))</f>
        <v/>
      </c>
      <c r="M486" s="40" t="str">
        <f t="shared" si="16"/>
        <v/>
      </c>
      <c r="N486" s="70" t="str">
        <f t="shared" si="15"/>
        <v>Scope 3Hotel stay</v>
      </c>
      <c r="Y486" s="70"/>
      <c r="Z486" s="70"/>
    </row>
    <row r="487" spans="1:26" s="49" customFormat="1" ht="21" customHeight="1">
      <c r="A487" s="60"/>
      <c r="B487" s="60"/>
      <c r="C487" s="58"/>
      <c r="D487" s="56"/>
      <c r="E487" s="56"/>
      <c r="G487" s="128" t="s">
        <v>497</v>
      </c>
      <c r="H487" s="128" t="s">
        <v>1508</v>
      </c>
      <c r="I487" s="60"/>
      <c r="J487" s="60"/>
      <c r="K487" s="60"/>
      <c r="L487" s="61" t="str">
        <f>IF(I487="","",VLOOKUP(N487,DB!J:L,3,FALSE))</f>
        <v/>
      </c>
      <c r="M487" s="40" t="str">
        <f t="shared" si="16"/>
        <v/>
      </c>
      <c r="N487" s="70" t="str">
        <f t="shared" si="15"/>
        <v>Scope 3Hotel stay</v>
      </c>
      <c r="Y487" s="70"/>
      <c r="Z487" s="70"/>
    </row>
    <row r="488" spans="1:26" s="49" customFormat="1" ht="21" customHeight="1">
      <c r="A488" s="60"/>
      <c r="B488" s="60"/>
      <c r="C488" s="58"/>
      <c r="D488" s="56"/>
      <c r="E488" s="56"/>
      <c r="G488" s="128" t="s">
        <v>497</v>
      </c>
      <c r="H488" s="128" t="s">
        <v>1508</v>
      </c>
      <c r="I488" s="60"/>
      <c r="J488" s="60"/>
      <c r="K488" s="60"/>
      <c r="L488" s="61" t="str">
        <f>IF(I488="","",VLOOKUP(N488,DB!J:L,3,FALSE))</f>
        <v/>
      </c>
      <c r="M488" s="40" t="str">
        <f t="shared" si="16"/>
        <v/>
      </c>
      <c r="N488" s="70" t="str">
        <f t="shared" si="15"/>
        <v>Scope 3Hotel stay</v>
      </c>
      <c r="Y488" s="70"/>
      <c r="Z488" s="70"/>
    </row>
    <row r="489" spans="1:26" s="49" customFormat="1" ht="21" customHeight="1">
      <c r="A489" s="60"/>
      <c r="B489" s="60"/>
      <c r="C489" s="58"/>
      <c r="D489" s="56"/>
      <c r="E489" s="56"/>
      <c r="G489" s="128" t="s">
        <v>497</v>
      </c>
      <c r="H489" s="128" t="s">
        <v>1508</v>
      </c>
      <c r="I489" s="60"/>
      <c r="J489" s="60"/>
      <c r="K489" s="60"/>
      <c r="L489" s="61" t="str">
        <f>IF(I489="","",VLOOKUP(N489,DB!J:L,3,FALSE))</f>
        <v/>
      </c>
      <c r="M489" s="40" t="str">
        <f t="shared" si="16"/>
        <v/>
      </c>
      <c r="N489" s="70" t="str">
        <f t="shared" si="15"/>
        <v>Scope 3Hotel stay</v>
      </c>
      <c r="Y489" s="70"/>
      <c r="Z489" s="70"/>
    </row>
    <row r="490" spans="1:26" s="49" customFormat="1" ht="21" customHeight="1">
      <c r="A490" s="60"/>
      <c r="B490" s="60"/>
      <c r="C490" s="58"/>
      <c r="D490" s="56"/>
      <c r="E490" s="56"/>
      <c r="G490" s="128" t="s">
        <v>497</v>
      </c>
      <c r="H490" s="128" t="s">
        <v>1508</v>
      </c>
      <c r="I490" s="60"/>
      <c r="J490" s="60"/>
      <c r="K490" s="60"/>
      <c r="L490" s="61" t="str">
        <f>IF(I490="","",VLOOKUP(N490,DB!J:L,3,FALSE))</f>
        <v/>
      </c>
      <c r="M490" s="40" t="str">
        <f t="shared" si="16"/>
        <v/>
      </c>
      <c r="N490" s="70" t="str">
        <f t="shared" si="15"/>
        <v>Scope 3Hotel stay</v>
      </c>
      <c r="Y490" s="70"/>
      <c r="Z490" s="70"/>
    </row>
    <row r="491" spans="1:26" s="49" customFormat="1" ht="21" customHeight="1">
      <c r="A491" s="60"/>
      <c r="B491" s="60"/>
      <c r="C491" s="58"/>
      <c r="D491" s="56"/>
      <c r="E491" s="56"/>
      <c r="G491" s="128" t="s">
        <v>497</v>
      </c>
      <c r="H491" s="128" t="s">
        <v>1508</v>
      </c>
      <c r="I491" s="60"/>
      <c r="J491" s="60"/>
      <c r="K491" s="60"/>
      <c r="L491" s="61" t="str">
        <f>IF(I491="","",VLOOKUP(N491,DB!J:L,3,FALSE))</f>
        <v/>
      </c>
      <c r="M491" s="40" t="str">
        <f t="shared" si="16"/>
        <v/>
      </c>
      <c r="N491" s="70" t="str">
        <f t="shared" si="15"/>
        <v>Scope 3Hotel stay</v>
      </c>
      <c r="Y491" s="70"/>
      <c r="Z491" s="70"/>
    </row>
    <row r="492" spans="1:26" s="49" customFormat="1" ht="21" customHeight="1">
      <c r="A492" s="60"/>
      <c r="B492" s="60"/>
      <c r="C492" s="58"/>
      <c r="D492" s="56"/>
      <c r="E492" s="56"/>
      <c r="G492" s="128" t="s">
        <v>497</v>
      </c>
      <c r="H492" s="128" t="s">
        <v>1508</v>
      </c>
      <c r="I492" s="60"/>
      <c r="J492" s="60"/>
      <c r="K492" s="60"/>
      <c r="L492" s="61" t="str">
        <f>IF(I492="","",VLOOKUP(N492,DB!J:L,3,FALSE))</f>
        <v/>
      </c>
      <c r="M492" s="40" t="str">
        <f t="shared" si="16"/>
        <v/>
      </c>
      <c r="N492" s="70" t="str">
        <f t="shared" si="15"/>
        <v>Scope 3Hotel stay</v>
      </c>
      <c r="Y492" s="70"/>
      <c r="Z492" s="70"/>
    </row>
    <row r="493" spans="1:26" s="49" customFormat="1" ht="21" customHeight="1">
      <c r="A493" s="60"/>
      <c r="B493" s="60"/>
      <c r="C493" s="58"/>
      <c r="D493" s="56"/>
      <c r="E493" s="56"/>
      <c r="G493" s="128" t="s">
        <v>497</v>
      </c>
      <c r="H493" s="128" t="s">
        <v>1508</v>
      </c>
      <c r="I493" s="60"/>
      <c r="J493" s="60"/>
      <c r="K493" s="60"/>
      <c r="L493" s="61" t="str">
        <f>IF(I493="","",VLOOKUP(N493,DB!J:L,3,FALSE))</f>
        <v/>
      </c>
      <c r="M493" s="40" t="str">
        <f t="shared" si="16"/>
        <v/>
      </c>
      <c r="N493" s="70" t="str">
        <f t="shared" si="15"/>
        <v>Scope 3Hotel stay</v>
      </c>
      <c r="Y493" s="70"/>
      <c r="Z493" s="70"/>
    </row>
    <row r="494" spans="1:26" s="49" customFormat="1" ht="21" customHeight="1">
      <c r="A494" s="60"/>
      <c r="B494" s="60"/>
      <c r="C494" s="58"/>
      <c r="D494" s="56"/>
      <c r="E494" s="56"/>
      <c r="G494" s="128" t="s">
        <v>497</v>
      </c>
      <c r="H494" s="128" t="s">
        <v>1508</v>
      </c>
      <c r="I494" s="60"/>
      <c r="J494" s="60"/>
      <c r="K494" s="60"/>
      <c r="L494" s="61" t="str">
        <f>IF(I494="","",VLOOKUP(N494,DB!J:L,3,FALSE))</f>
        <v/>
      </c>
      <c r="M494" s="40" t="str">
        <f t="shared" si="16"/>
        <v/>
      </c>
      <c r="N494" s="70" t="str">
        <f t="shared" si="15"/>
        <v>Scope 3Hotel stay</v>
      </c>
      <c r="Y494" s="70"/>
      <c r="Z494" s="70"/>
    </row>
    <row r="495" spans="1:26" s="49" customFormat="1" ht="21" customHeight="1">
      <c r="A495" s="60"/>
      <c r="B495" s="60"/>
      <c r="C495" s="58"/>
      <c r="D495" s="56"/>
      <c r="E495" s="56"/>
      <c r="G495" s="128" t="s">
        <v>497</v>
      </c>
      <c r="H495" s="128" t="s">
        <v>1508</v>
      </c>
      <c r="I495" s="60"/>
      <c r="J495" s="60"/>
      <c r="K495" s="60"/>
      <c r="L495" s="61" t="str">
        <f>IF(I495="","",VLOOKUP(N495,DB!J:L,3,FALSE))</f>
        <v/>
      </c>
      <c r="M495" s="40" t="str">
        <f t="shared" si="16"/>
        <v/>
      </c>
      <c r="N495" s="70" t="str">
        <f t="shared" si="15"/>
        <v>Scope 3Hotel stay</v>
      </c>
      <c r="Y495" s="70"/>
      <c r="Z495" s="70"/>
    </row>
    <row r="496" spans="1:26" s="49" customFormat="1" ht="21" customHeight="1">
      <c r="A496" s="60"/>
      <c r="B496" s="60"/>
      <c r="C496" s="58"/>
      <c r="D496" s="56"/>
      <c r="E496" s="56"/>
      <c r="G496" s="128" t="s">
        <v>497</v>
      </c>
      <c r="H496" s="128" t="s">
        <v>1508</v>
      </c>
      <c r="I496" s="60"/>
      <c r="J496" s="60"/>
      <c r="K496" s="60"/>
      <c r="L496" s="61" t="str">
        <f>IF(I496="","",VLOOKUP(N496,DB!J:L,3,FALSE))</f>
        <v/>
      </c>
      <c r="M496" s="40" t="str">
        <f t="shared" si="16"/>
        <v/>
      </c>
      <c r="N496" s="70" t="str">
        <f t="shared" si="15"/>
        <v>Scope 3Hotel stay</v>
      </c>
      <c r="Y496" s="70"/>
      <c r="Z496" s="70"/>
    </row>
    <row r="497" spans="1:26" s="49" customFormat="1" ht="21" customHeight="1">
      <c r="A497" s="60"/>
      <c r="B497" s="60"/>
      <c r="C497" s="58"/>
      <c r="D497" s="56"/>
      <c r="E497" s="56"/>
      <c r="G497" s="128" t="s">
        <v>497</v>
      </c>
      <c r="H497" s="128" t="s">
        <v>1508</v>
      </c>
      <c r="I497" s="60"/>
      <c r="J497" s="60"/>
      <c r="K497" s="60"/>
      <c r="L497" s="61" t="str">
        <f>IF(I497="","",VLOOKUP(N497,DB!J:L,3,FALSE))</f>
        <v/>
      </c>
      <c r="M497" s="40" t="str">
        <f t="shared" si="16"/>
        <v/>
      </c>
      <c r="N497" s="70" t="str">
        <f t="shared" si="15"/>
        <v>Scope 3Hotel stay</v>
      </c>
      <c r="Y497" s="70"/>
      <c r="Z497" s="70"/>
    </row>
    <row r="498" spans="1:26" s="49" customFormat="1" ht="21" customHeight="1">
      <c r="A498" s="60"/>
      <c r="B498" s="60"/>
      <c r="C498" s="58"/>
      <c r="D498" s="56"/>
      <c r="E498" s="56"/>
      <c r="G498" s="128" t="s">
        <v>497</v>
      </c>
      <c r="H498" s="128" t="s">
        <v>1508</v>
      </c>
      <c r="I498" s="60"/>
      <c r="J498" s="60"/>
      <c r="K498" s="60"/>
      <c r="L498" s="61" t="str">
        <f>IF(I498="","",VLOOKUP(N498,DB!J:L,3,FALSE))</f>
        <v/>
      </c>
      <c r="M498" s="40" t="str">
        <f t="shared" si="16"/>
        <v/>
      </c>
      <c r="N498" s="70" t="str">
        <f t="shared" si="15"/>
        <v>Scope 3Hotel stay</v>
      </c>
      <c r="Y498" s="70"/>
      <c r="Z498" s="70"/>
    </row>
    <row r="499" spans="1:26" s="49" customFormat="1" ht="21" customHeight="1">
      <c r="A499" s="60"/>
      <c r="B499" s="60"/>
      <c r="C499" s="58"/>
      <c r="D499" s="56"/>
      <c r="E499" s="56"/>
      <c r="G499" s="128" t="s">
        <v>497</v>
      </c>
      <c r="H499" s="128" t="s">
        <v>1508</v>
      </c>
      <c r="I499" s="60"/>
      <c r="J499" s="60"/>
      <c r="K499" s="60"/>
      <c r="L499" s="61" t="str">
        <f>IF(I499="","",VLOOKUP(N499,DB!J:L,3,FALSE))</f>
        <v/>
      </c>
      <c r="M499" s="40" t="str">
        <f t="shared" si="16"/>
        <v/>
      </c>
      <c r="N499" s="70" t="str">
        <f t="shared" si="15"/>
        <v>Scope 3Hotel stay</v>
      </c>
      <c r="Y499" s="70"/>
      <c r="Z499" s="70"/>
    </row>
    <row r="500" spans="1:26" s="49" customFormat="1" ht="21" customHeight="1">
      <c r="A500" s="60"/>
      <c r="B500" s="60"/>
      <c r="C500" s="58"/>
      <c r="D500" s="56"/>
      <c r="E500" s="56"/>
      <c r="G500" s="128" t="s">
        <v>497</v>
      </c>
      <c r="H500" s="128" t="s">
        <v>1508</v>
      </c>
      <c r="I500" s="60"/>
      <c r="J500" s="60"/>
      <c r="K500" s="60"/>
      <c r="L500" s="61" t="str">
        <f>IF(I500="","",VLOOKUP(N500,DB!J:L,3,FALSE))</f>
        <v/>
      </c>
      <c r="M500" s="40" t="str">
        <f t="shared" si="16"/>
        <v/>
      </c>
      <c r="N500" s="70" t="str">
        <f t="shared" si="15"/>
        <v>Scope 3Hotel stay</v>
      </c>
      <c r="Y500" s="70"/>
      <c r="Z500" s="70"/>
    </row>
    <row r="501" spans="1:26" s="49" customFormat="1" ht="21" customHeight="1">
      <c r="A501" s="60"/>
      <c r="B501" s="60"/>
      <c r="C501" s="58"/>
      <c r="D501" s="56"/>
      <c r="E501" s="56"/>
      <c r="G501" s="128" t="s">
        <v>497</v>
      </c>
      <c r="H501" s="128" t="s">
        <v>1508</v>
      </c>
      <c r="I501" s="60"/>
      <c r="J501" s="60"/>
      <c r="K501" s="60"/>
      <c r="L501" s="61" t="str">
        <f>IF(I501="","",VLOOKUP(N501,DB!J:L,3,FALSE))</f>
        <v/>
      </c>
      <c r="M501" s="40" t="str">
        <f t="shared" si="16"/>
        <v/>
      </c>
      <c r="N501" s="70" t="str">
        <f t="shared" si="15"/>
        <v>Scope 3Hotel stay</v>
      </c>
      <c r="Y501" s="70"/>
      <c r="Z501" s="70"/>
    </row>
    <row r="502" spans="1:26" s="49" customFormat="1" ht="21" customHeight="1">
      <c r="A502" s="60"/>
      <c r="B502" s="60"/>
      <c r="C502" s="58"/>
      <c r="D502" s="56"/>
      <c r="E502" s="56"/>
      <c r="G502" s="128" t="s">
        <v>497</v>
      </c>
      <c r="H502" s="128" t="s">
        <v>1508</v>
      </c>
      <c r="I502" s="60"/>
      <c r="J502" s="60"/>
      <c r="K502" s="60"/>
      <c r="L502" s="61" t="str">
        <f>IF(I502="","",VLOOKUP(N502,DB!J:L,3,FALSE))</f>
        <v/>
      </c>
      <c r="M502" s="40" t="str">
        <f t="shared" si="16"/>
        <v/>
      </c>
      <c r="N502" s="70" t="str">
        <f t="shared" si="15"/>
        <v>Scope 3Hotel stay</v>
      </c>
      <c r="Y502" s="70"/>
      <c r="Z502" s="70"/>
    </row>
    <row r="503" spans="1:26" s="49" customFormat="1" ht="21" customHeight="1">
      <c r="A503" s="60"/>
      <c r="B503" s="60"/>
      <c r="C503" s="58"/>
      <c r="D503" s="56"/>
      <c r="E503" s="56"/>
      <c r="G503" s="128" t="s">
        <v>497</v>
      </c>
      <c r="H503" s="128" t="s">
        <v>1508</v>
      </c>
      <c r="I503" s="60"/>
      <c r="J503" s="60"/>
      <c r="K503" s="60"/>
      <c r="L503" s="61" t="str">
        <f>IF(I503="","",VLOOKUP(N503,DB!J:L,3,FALSE))</f>
        <v/>
      </c>
      <c r="M503" s="40" t="str">
        <f t="shared" si="16"/>
        <v/>
      </c>
      <c r="N503" s="70" t="str">
        <f t="shared" si="15"/>
        <v>Scope 3Hotel stay</v>
      </c>
      <c r="Y503" s="70"/>
      <c r="Z503" s="70"/>
    </row>
    <row r="504" spans="1:26" s="49" customFormat="1" ht="21" customHeight="1">
      <c r="A504" s="60"/>
      <c r="B504" s="60"/>
      <c r="C504" s="58"/>
      <c r="D504" s="56"/>
      <c r="E504" s="56"/>
      <c r="G504" s="128" t="s">
        <v>497</v>
      </c>
      <c r="H504" s="128" t="s">
        <v>1508</v>
      </c>
      <c r="I504" s="60"/>
      <c r="J504" s="60"/>
      <c r="K504" s="60"/>
      <c r="L504" s="61" t="str">
        <f>IF(I504="","",VLOOKUP(N504,DB!J:L,3,FALSE))</f>
        <v/>
      </c>
      <c r="M504" s="40" t="str">
        <f t="shared" si="16"/>
        <v/>
      </c>
      <c r="N504" s="70" t="str">
        <f t="shared" si="15"/>
        <v>Scope 3Hotel stay</v>
      </c>
      <c r="Y504" s="70"/>
      <c r="Z504" s="70"/>
    </row>
    <row r="505" spans="1:26" s="49" customFormat="1" ht="21" customHeight="1">
      <c r="A505" s="60"/>
      <c r="B505" s="60"/>
      <c r="C505" s="58"/>
      <c r="D505" s="56"/>
      <c r="E505" s="56"/>
      <c r="G505" s="128" t="s">
        <v>497</v>
      </c>
      <c r="H505" s="128" t="s">
        <v>1508</v>
      </c>
      <c r="I505" s="60"/>
      <c r="J505" s="60"/>
      <c r="K505" s="60"/>
      <c r="L505" s="61" t="str">
        <f>IF(I505="","",VLOOKUP(N505,DB!J:L,3,FALSE))</f>
        <v/>
      </c>
      <c r="M505" s="40" t="str">
        <f t="shared" si="16"/>
        <v/>
      </c>
      <c r="N505" s="70" t="str">
        <f t="shared" si="15"/>
        <v>Scope 3Hotel stay</v>
      </c>
      <c r="Y505" s="70"/>
      <c r="Z505" s="70"/>
    </row>
    <row r="506" spans="1:26" s="49" customFormat="1" ht="21" customHeight="1">
      <c r="A506" s="60"/>
      <c r="B506" s="60"/>
      <c r="C506" s="58"/>
      <c r="D506" s="56"/>
      <c r="E506" s="56"/>
      <c r="G506" s="128" t="s">
        <v>497</v>
      </c>
      <c r="H506" s="128" t="s">
        <v>1508</v>
      </c>
      <c r="I506" s="60"/>
      <c r="J506" s="60"/>
      <c r="K506" s="60"/>
      <c r="L506" s="61" t="str">
        <f>IF(I506="","",VLOOKUP(N506,DB!J:L,3,FALSE))</f>
        <v/>
      </c>
      <c r="M506" s="40" t="str">
        <f t="shared" si="16"/>
        <v/>
      </c>
      <c r="N506" s="70" t="str">
        <f t="shared" si="15"/>
        <v>Scope 3Hotel stay</v>
      </c>
      <c r="Y506" s="70"/>
      <c r="Z506" s="70"/>
    </row>
    <row r="507" spans="1:26" s="49" customFormat="1" ht="21" customHeight="1">
      <c r="A507" s="60"/>
      <c r="B507" s="60"/>
      <c r="C507" s="58"/>
      <c r="D507" s="56"/>
      <c r="E507" s="56"/>
      <c r="G507" s="128" t="s">
        <v>497</v>
      </c>
      <c r="H507" s="128" t="s">
        <v>1508</v>
      </c>
      <c r="I507" s="60"/>
      <c r="J507" s="60"/>
      <c r="K507" s="60"/>
      <c r="L507" s="61" t="str">
        <f>IF(I507="","",VLOOKUP(N507,DB!J:L,3,FALSE))</f>
        <v/>
      </c>
      <c r="M507" s="40" t="str">
        <f t="shared" si="16"/>
        <v/>
      </c>
      <c r="N507" s="70" t="str">
        <f t="shared" si="15"/>
        <v>Scope 3Hotel stay</v>
      </c>
      <c r="Y507" s="70"/>
      <c r="Z507" s="70"/>
    </row>
    <row r="508" spans="1:26" s="49" customFormat="1" ht="21" customHeight="1">
      <c r="A508" s="60"/>
      <c r="B508" s="60"/>
      <c r="C508" s="58"/>
      <c r="D508" s="56"/>
      <c r="E508" s="56"/>
      <c r="G508" s="128" t="s">
        <v>497</v>
      </c>
      <c r="H508" s="128" t="s">
        <v>1508</v>
      </c>
      <c r="I508" s="60"/>
      <c r="J508" s="60"/>
      <c r="K508" s="60"/>
      <c r="L508" s="61" t="str">
        <f>IF(I508="","",VLOOKUP(N508,DB!J:L,3,FALSE))</f>
        <v/>
      </c>
      <c r="M508" s="40" t="str">
        <f t="shared" si="16"/>
        <v/>
      </c>
      <c r="N508" s="70" t="str">
        <f t="shared" si="15"/>
        <v>Scope 3Hotel stay</v>
      </c>
      <c r="Y508" s="70"/>
      <c r="Z508" s="70"/>
    </row>
    <row r="509" spans="1:26" s="49" customFormat="1" ht="21" customHeight="1">
      <c r="A509" s="60"/>
      <c r="B509" s="60"/>
      <c r="C509" s="58"/>
      <c r="D509" s="56"/>
      <c r="E509" s="56"/>
      <c r="G509" s="128" t="s">
        <v>497</v>
      </c>
      <c r="H509" s="128" t="s">
        <v>1508</v>
      </c>
      <c r="I509" s="60"/>
      <c r="J509" s="60"/>
      <c r="K509" s="60"/>
      <c r="L509" s="61" t="str">
        <f>IF(I509="","",VLOOKUP(N509,DB!J:L,3,FALSE))</f>
        <v/>
      </c>
      <c r="M509" s="40" t="str">
        <f t="shared" si="16"/>
        <v/>
      </c>
      <c r="N509" s="70" t="str">
        <f t="shared" si="15"/>
        <v>Scope 3Hotel stay</v>
      </c>
      <c r="Y509" s="70"/>
      <c r="Z509" s="70"/>
    </row>
    <row r="510" spans="1:26" s="49" customFormat="1" ht="21" customHeight="1">
      <c r="A510" s="60"/>
      <c r="B510" s="60"/>
      <c r="C510" s="58"/>
      <c r="D510" s="56"/>
      <c r="E510" s="56"/>
      <c r="G510" s="128" t="s">
        <v>497</v>
      </c>
      <c r="H510" s="128" t="s">
        <v>1508</v>
      </c>
      <c r="I510" s="60"/>
      <c r="J510" s="60"/>
      <c r="K510" s="60"/>
      <c r="L510" s="61" t="str">
        <f>IF(I510="","",VLOOKUP(N510,DB!J:L,3,FALSE))</f>
        <v/>
      </c>
      <c r="M510" s="40" t="str">
        <f t="shared" si="16"/>
        <v/>
      </c>
      <c r="N510" s="70" t="str">
        <f t="shared" si="15"/>
        <v>Scope 3Hotel stay</v>
      </c>
      <c r="Y510" s="70"/>
      <c r="Z510" s="70"/>
    </row>
    <row r="511" spans="1:26" s="49" customFormat="1" ht="21" customHeight="1">
      <c r="A511" s="60"/>
      <c r="B511" s="60"/>
      <c r="C511" s="58"/>
      <c r="D511" s="56"/>
      <c r="E511" s="56"/>
      <c r="G511" s="128" t="s">
        <v>497</v>
      </c>
      <c r="H511" s="128" t="s">
        <v>1508</v>
      </c>
      <c r="I511" s="60"/>
      <c r="J511" s="60"/>
      <c r="K511" s="60"/>
      <c r="L511" s="61" t="str">
        <f>IF(I511="","",VLOOKUP(N511,DB!J:L,3,FALSE))</f>
        <v/>
      </c>
      <c r="M511" s="40" t="str">
        <f t="shared" si="16"/>
        <v/>
      </c>
      <c r="N511" s="70" t="str">
        <f t="shared" si="15"/>
        <v>Scope 3Hotel stay</v>
      </c>
      <c r="Y511" s="70"/>
      <c r="Z511" s="70"/>
    </row>
    <row r="512" spans="1:26" s="49" customFormat="1" ht="21" customHeight="1">
      <c r="A512" s="60"/>
      <c r="B512" s="60"/>
      <c r="C512" s="58"/>
      <c r="D512" s="56"/>
      <c r="E512" s="56"/>
      <c r="G512" s="128" t="s">
        <v>497</v>
      </c>
      <c r="H512" s="128" t="s">
        <v>1508</v>
      </c>
      <c r="I512" s="60"/>
      <c r="J512" s="60"/>
      <c r="K512" s="60"/>
      <c r="L512" s="61" t="str">
        <f>IF(I512="","",VLOOKUP(N512,DB!J:L,3,FALSE))</f>
        <v/>
      </c>
      <c r="M512" s="40" t="str">
        <f t="shared" si="16"/>
        <v/>
      </c>
      <c r="N512" s="70" t="str">
        <f t="shared" si="15"/>
        <v>Scope 3Hotel stay</v>
      </c>
      <c r="Y512" s="70"/>
      <c r="Z512" s="70"/>
    </row>
    <row r="513" spans="1:26" s="49" customFormat="1" ht="21" customHeight="1">
      <c r="A513" s="60"/>
      <c r="B513" s="60"/>
      <c r="C513" s="58"/>
      <c r="D513" s="56"/>
      <c r="E513" s="56"/>
      <c r="G513" s="128" t="s">
        <v>497</v>
      </c>
      <c r="H513" s="128" t="s">
        <v>1508</v>
      </c>
      <c r="I513" s="60"/>
      <c r="J513" s="60"/>
      <c r="K513" s="60"/>
      <c r="L513" s="61" t="str">
        <f>IF(I513="","",VLOOKUP(N513,DB!J:L,3,FALSE))</f>
        <v/>
      </c>
      <c r="M513" s="40" t="str">
        <f t="shared" si="16"/>
        <v/>
      </c>
      <c r="N513" s="70" t="str">
        <f t="shared" si="15"/>
        <v>Scope 3Hotel stay</v>
      </c>
      <c r="Y513" s="70"/>
      <c r="Z513" s="70"/>
    </row>
    <row r="514" spans="1:26" s="49" customFormat="1" ht="21" customHeight="1">
      <c r="A514" s="60"/>
      <c r="B514" s="60"/>
      <c r="C514" s="58"/>
      <c r="D514" s="56"/>
      <c r="E514" s="56"/>
      <c r="G514" s="128" t="s">
        <v>497</v>
      </c>
      <c r="H514" s="128" t="s">
        <v>1508</v>
      </c>
      <c r="I514" s="60"/>
      <c r="J514" s="60"/>
      <c r="K514" s="60"/>
      <c r="L514" s="61" t="str">
        <f>IF(I514="","",VLOOKUP(N514,DB!J:L,3,FALSE))</f>
        <v/>
      </c>
      <c r="M514" s="40" t="str">
        <f t="shared" si="16"/>
        <v/>
      </c>
      <c r="N514" s="70" t="str">
        <f t="shared" si="15"/>
        <v>Scope 3Hotel stay</v>
      </c>
      <c r="Y514" s="70"/>
      <c r="Z514" s="70"/>
    </row>
    <row r="515" spans="1:26" s="49" customFormat="1" ht="21" customHeight="1">
      <c r="A515" s="60"/>
      <c r="B515" s="60"/>
      <c r="C515" s="58"/>
      <c r="D515" s="56"/>
      <c r="E515" s="56"/>
      <c r="G515" s="128" t="s">
        <v>497</v>
      </c>
      <c r="H515" s="128" t="s">
        <v>1508</v>
      </c>
      <c r="I515" s="60"/>
      <c r="J515" s="60"/>
      <c r="K515" s="60"/>
      <c r="L515" s="61" t="str">
        <f>IF(I515="","",VLOOKUP(N515,DB!J:L,3,FALSE))</f>
        <v/>
      </c>
      <c r="M515" s="40" t="str">
        <f t="shared" si="16"/>
        <v/>
      </c>
      <c r="N515" s="70" t="str">
        <f t="shared" si="15"/>
        <v>Scope 3Hotel stay</v>
      </c>
      <c r="Y515" s="70"/>
      <c r="Z515" s="70"/>
    </row>
    <row r="516" spans="1:26" s="49" customFormat="1" ht="21" customHeight="1">
      <c r="A516" s="60"/>
      <c r="B516" s="60"/>
      <c r="C516" s="58"/>
      <c r="D516" s="56"/>
      <c r="E516" s="56"/>
      <c r="G516" s="128" t="s">
        <v>497</v>
      </c>
      <c r="H516" s="128" t="s">
        <v>1508</v>
      </c>
      <c r="I516" s="60"/>
      <c r="J516" s="60"/>
      <c r="K516" s="60"/>
      <c r="L516" s="61" t="str">
        <f>IF(I516="","",VLOOKUP(N516,DB!J:L,3,FALSE))</f>
        <v/>
      </c>
      <c r="M516" s="40" t="str">
        <f t="shared" si="16"/>
        <v/>
      </c>
      <c r="N516" s="70" t="str">
        <f t="shared" si="15"/>
        <v>Scope 3Hotel stay</v>
      </c>
      <c r="Y516" s="70"/>
      <c r="Z516" s="70"/>
    </row>
    <row r="517" spans="1:26" s="49" customFormat="1" ht="21" customHeight="1">
      <c r="A517" s="60"/>
      <c r="B517" s="60"/>
      <c r="C517" s="58"/>
      <c r="D517" s="56"/>
      <c r="E517" s="56"/>
      <c r="G517" s="128" t="s">
        <v>497</v>
      </c>
      <c r="H517" s="128" t="s">
        <v>1508</v>
      </c>
      <c r="I517" s="60"/>
      <c r="J517" s="60"/>
      <c r="K517" s="60"/>
      <c r="L517" s="61" t="str">
        <f>IF(I517="","",VLOOKUP(N517,DB!J:L,3,FALSE))</f>
        <v/>
      </c>
      <c r="M517" s="40" t="str">
        <f t="shared" si="16"/>
        <v/>
      </c>
      <c r="N517" s="70" t="str">
        <f t="shared" si="15"/>
        <v>Scope 3Hotel stay</v>
      </c>
      <c r="Y517" s="70"/>
      <c r="Z517" s="70"/>
    </row>
    <row r="518" spans="1:26" s="49" customFormat="1" ht="21" customHeight="1">
      <c r="A518" s="60"/>
      <c r="B518" s="60"/>
      <c r="C518" s="58"/>
      <c r="D518" s="56"/>
      <c r="E518" s="56"/>
      <c r="G518" s="128" t="s">
        <v>497</v>
      </c>
      <c r="H518" s="128" t="s">
        <v>1508</v>
      </c>
      <c r="I518" s="60"/>
      <c r="J518" s="60"/>
      <c r="K518" s="60"/>
      <c r="L518" s="61" t="str">
        <f>IF(I518="","",VLOOKUP(N518,DB!J:L,3,FALSE))</f>
        <v/>
      </c>
      <c r="M518" s="40" t="str">
        <f t="shared" si="16"/>
        <v/>
      </c>
      <c r="N518" s="70" t="str">
        <f t="shared" si="15"/>
        <v>Scope 3Hotel stay</v>
      </c>
      <c r="Y518" s="70"/>
      <c r="Z518" s="70"/>
    </row>
    <row r="519" spans="1:26" s="49" customFormat="1" ht="21" customHeight="1">
      <c r="A519" s="60"/>
      <c r="B519" s="60"/>
      <c r="C519" s="58"/>
      <c r="D519" s="56"/>
      <c r="E519" s="56"/>
      <c r="G519" s="128" t="s">
        <v>497</v>
      </c>
      <c r="H519" s="128" t="s">
        <v>1508</v>
      </c>
      <c r="I519" s="60"/>
      <c r="J519" s="60"/>
      <c r="K519" s="60"/>
      <c r="L519" s="61" t="str">
        <f>IF(I519="","",VLOOKUP(N519,DB!J:L,3,FALSE))</f>
        <v/>
      </c>
      <c r="M519" s="40" t="str">
        <f t="shared" si="16"/>
        <v/>
      </c>
      <c r="N519" s="70" t="str">
        <f t="shared" ref="N519:N582" si="17">CONCATENATE(G519,H519,I519)</f>
        <v>Scope 3Hotel stay</v>
      </c>
      <c r="Y519" s="70"/>
      <c r="Z519" s="70"/>
    </row>
    <row r="520" spans="1:26" s="49" customFormat="1" ht="21" customHeight="1">
      <c r="A520" s="60"/>
      <c r="B520" s="60"/>
      <c r="C520" s="58"/>
      <c r="D520" s="56"/>
      <c r="E520" s="56"/>
      <c r="G520" s="128" t="s">
        <v>497</v>
      </c>
      <c r="H520" s="128" t="s">
        <v>1508</v>
      </c>
      <c r="I520" s="60"/>
      <c r="J520" s="60"/>
      <c r="K520" s="60"/>
      <c r="L520" s="61" t="str">
        <f>IF(I520="","",VLOOKUP(N520,DB!J:L,3,FALSE))</f>
        <v/>
      </c>
      <c r="M520" s="40" t="str">
        <f t="shared" si="16"/>
        <v/>
      </c>
      <c r="N520" s="70" t="str">
        <f t="shared" si="17"/>
        <v>Scope 3Hotel stay</v>
      </c>
      <c r="Y520" s="70"/>
      <c r="Z520" s="70"/>
    </row>
    <row r="521" spans="1:26" s="49" customFormat="1" ht="21" customHeight="1">
      <c r="A521" s="60"/>
      <c r="B521" s="60"/>
      <c r="C521" s="58"/>
      <c r="D521" s="56"/>
      <c r="E521" s="56"/>
      <c r="G521" s="128" t="s">
        <v>497</v>
      </c>
      <c r="H521" s="128" t="s">
        <v>1508</v>
      </c>
      <c r="I521" s="60"/>
      <c r="J521" s="60"/>
      <c r="K521" s="60"/>
      <c r="L521" s="61" t="str">
        <f>IF(I521="","",VLOOKUP(N521,DB!J:L,3,FALSE))</f>
        <v/>
      </c>
      <c r="M521" s="40" t="str">
        <f t="shared" si="16"/>
        <v/>
      </c>
      <c r="N521" s="70" t="str">
        <f t="shared" si="17"/>
        <v>Scope 3Hotel stay</v>
      </c>
      <c r="Y521" s="70"/>
      <c r="Z521" s="70"/>
    </row>
    <row r="522" spans="1:26" s="49" customFormat="1" ht="21" customHeight="1">
      <c r="A522" s="60"/>
      <c r="B522" s="60"/>
      <c r="C522" s="58"/>
      <c r="D522" s="56"/>
      <c r="E522" s="56"/>
      <c r="G522" s="128" t="s">
        <v>497</v>
      </c>
      <c r="H522" s="128" t="s">
        <v>1508</v>
      </c>
      <c r="I522" s="60"/>
      <c r="J522" s="60"/>
      <c r="K522" s="60"/>
      <c r="L522" s="61" t="str">
        <f>IF(I522="","",VLOOKUP(N522,DB!J:L,3,FALSE))</f>
        <v/>
      </c>
      <c r="M522" s="40" t="str">
        <f t="shared" si="16"/>
        <v/>
      </c>
      <c r="N522" s="70" t="str">
        <f t="shared" si="17"/>
        <v>Scope 3Hotel stay</v>
      </c>
      <c r="Y522" s="70"/>
      <c r="Z522" s="70"/>
    </row>
    <row r="523" spans="1:26" s="49" customFormat="1" ht="21" customHeight="1">
      <c r="A523" s="60"/>
      <c r="B523" s="60"/>
      <c r="C523" s="58"/>
      <c r="D523" s="56"/>
      <c r="E523" s="56"/>
      <c r="G523" s="128" t="s">
        <v>497</v>
      </c>
      <c r="H523" s="128" t="s">
        <v>1508</v>
      </c>
      <c r="I523" s="60"/>
      <c r="J523" s="60"/>
      <c r="K523" s="60"/>
      <c r="L523" s="61" t="str">
        <f>IF(I523="","",VLOOKUP(N523,DB!J:L,3,FALSE))</f>
        <v/>
      </c>
      <c r="M523" s="40" t="str">
        <f t="shared" si="16"/>
        <v/>
      </c>
      <c r="N523" s="70" t="str">
        <f t="shared" si="17"/>
        <v>Scope 3Hotel stay</v>
      </c>
      <c r="Y523" s="70"/>
      <c r="Z523" s="70"/>
    </row>
    <row r="524" spans="1:26" s="49" customFormat="1" ht="21" customHeight="1">
      <c r="A524" s="60"/>
      <c r="B524" s="60"/>
      <c r="C524" s="58"/>
      <c r="D524" s="56"/>
      <c r="E524" s="56"/>
      <c r="G524" s="128" t="s">
        <v>497</v>
      </c>
      <c r="H524" s="128" t="s">
        <v>1508</v>
      </c>
      <c r="I524" s="60"/>
      <c r="J524" s="60"/>
      <c r="K524" s="60"/>
      <c r="L524" s="61" t="str">
        <f>IF(I524="","",VLOOKUP(N524,DB!J:L,3,FALSE))</f>
        <v/>
      </c>
      <c r="M524" s="40" t="str">
        <f t="shared" si="16"/>
        <v/>
      </c>
      <c r="N524" s="70" t="str">
        <f t="shared" si="17"/>
        <v>Scope 3Hotel stay</v>
      </c>
      <c r="Y524" s="70"/>
      <c r="Z524" s="70"/>
    </row>
    <row r="525" spans="1:26" s="49" customFormat="1" ht="21" customHeight="1">
      <c r="A525" s="60"/>
      <c r="B525" s="60"/>
      <c r="C525" s="58"/>
      <c r="D525" s="56"/>
      <c r="E525" s="56"/>
      <c r="G525" s="128" t="s">
        <v>497</v>
      </c>
      <c r="H525" s="128" t="s">
        <v>1508</v>
      </c>
      <c r="I525" s="60"/>
      <c r="J525" s="60"/>
      <c r="K525" s="60"/>
      <c r="L525" s="61" t="str">
        <f>IF(I525="","",VLOOKUP(N525,DB!J:L,3,FALSE))</f>
        <v/>
      </c>
      <c r="M525" s="40" t="str">
        <f t="shared" si="16"/>
        <v/>
      </c>
      <c r="N525" s="70" t="str">
        <f t="shared" si="17"/>
        <v>Scope 3Hotel stay</v>
      </c>
      <c r="Y525" s="70"/>
      <c r="Z525" s="70"/>
    </row>
    <row r="526" spans="1:26" s="49" customFormat="1" ht="21" customHeight="1">
      <c r="A526" s="60"/>
      <c r="B526" s="60"/>
      <c r="C526" s="58"/>
      <c r="D526" s="56"/>
      <c r="E526" s="56"/>
      <c r="G526" s="128" t="s">
        <v>497</v>
      </c>
      <c r="H526" s="128" t="s">
        <v>1508</v>
      </c>
      <c r="I526" s="60"/>
      <c r="J526" s="60"/>
      <c r="K526" s="60"/>
      <c r="L526" s="61" t="str">
        <f>IF(I526="","",VLOOKUP(N526,DB!J:L,3,FALSE))</f>
        <v/>
      </c>
      <c r="M526" s="40" t="str">
        <f t="shared" si="16"/>
        <v/>
      </c>
      <c r="N526" s="70" t="str">
        <f t="shared" si="17"/>
        <v>Scope 3Hotel stay</v>
      </c>
      <c r="Y526" s="70"/>
      <c r="Z526" s="70"/>
    </row>
    <row r="527" spans="1:26" s="49" customFormat="1" ht="21" customHeight="1">
      <c r="A527" s="60"/>
      <c r="B527" s="60"/>
      <c r="C527" s="58"/>
      <c r="D527" s="56"/>
      <c r="E527" s="56"/>
      <c r="G527" s="128" t="s">
        <v>497</v>
      </c>
      <c r="H527" s="128" t="s">
        <v>1508</v>
      </c>
      <c r="I527" s="60"/>
      <c r="J527" s="60"/>
      <c r="K527" s="60"/>
      <c r="L527" s="61" t="str">
        <f>IF(I527="","",VLOOKUP(N527,DB!J:L,3,FALSE))</f>
        <v/>
      </c>
      <c r="M527" s="40" t="str">
        <f t="shared" si="16"/>
        <v/>
      </c>
      <c r="N527" s="70" t="str">
        <f t="shared" si="17"/>
        <v>Scope 3Hotel stay</v>
      </c>
      <c r="Y527" s="70"/>
      <c r="Z527" s="70"/>
    </row>
    <row r="528" spans="1:26" s="49" customFormat="1" ht="21" customHeight="1">
      <c r="A528" s="60"/>
      <c r="B528" s="60"/>
      <c r="C528" s="58"/>
      <c r="D528" s="56"/>
      <c r="E528" s="56"/>
      <c r="G528" s="128" t="s">
        <v>497</v>
      </c>
      <c r="H528" s="128" t="s">
        <v>1508</v>
      </c>
      <c r="I528" s="60"/>
      <c r="J528" s="60"/>
      <c r="K528" s="60"/>
      <c r="L528" s="61" t="str">
        <f>IF(I528="","",VLOOKUP(N528,DB!J:L,3,FALSE))</f>
        <v/>
      </c>
      <c r="M528" s="40" t="str">
        <f t="shared" si="16"/>
        <v/>
      </c>
      <c r="N528" s="70" t="str">
        <f t="shared" si="17"/>
        <v>Scope 3Hotel stay</v>
      </c>
      <c r="Y528" s="70"/>
      <c r="Z528" s="70"/>
    </row>
    <row r="529" spans="1:26" s="49" customFormat="1" ht="21" customHeight="1">
      <c r="A529" s="60"/>
      <c r="B529" s="60"/>
      <c r="C529" s="58"/>
      <c r="D529" s="56"/>
      <c r="E529" s="56"/>
      <c r="G529" s="128" t="s">
        <v>497</v>
      </c>
      <c r="H529" s="128" t="s">
        <v>1508</v>
      </c>
      <c r="I529" s="60"/>
      <c r="J529" s="60"/>
      <c r="K529" s="60"/>
      <c r="L529" s="61" t="str">
        <f>IF(I529="","",VLOOKUP(N529,DB!J:L,3,FALSE))</f>
        <v/>
      </c>
      <c r="M529" s="40" t="str">
        <f t="shared" si="16"/>
        <v/>
      </c>
      <c r="N529" s="70" t="str">
        <f t="shared" si="17"/>
        <v>Scope 3Hotel stay</v>
      </c>
      <c r="Y529" s="70"/>
      <c r="Z529" s="70"/>
    </row>
    <row r="530" spans="1:26" s="49" customFormat="1" ht="21" customHeight="1">
      <c r="A530" s="60"/>
      <c r="B530" s="60"/>
      <c r="C530" s="58"/>
      <c r="D530" s="56"/>
      <c r="E530" s="56"/>
      <c r="G530" s="128" t="s">
        <v>497</v>
      </c>
      <c r="H530" s="128" t="s">
        <v>1508</v>
      </c>
      <c r="I530" s="60"/>
      <c r="J530" s="60"/>
      <c r="K530" s="60"/>
      <c r="L530" s="61" t="str">
        <f>IF(I530="","",VLOOKUP(N530,DB!J:L,3,FALSE))</f>
        <v/>
      </c>
      <c r="M530" s="40" t="str">
        <f t="shared" si="16"/>
        <v/>
      </c>
      <c r="N530" s="70" t="str">
        <f t="shared" si="17"/>
        <v>Scope 3Hotel stay</v>
      </c>
      <c r="Y530" s="70"/>
      <c r="Z530" s="70"/>
    </row>
    <row r="531" spans="1:26" s="49" customFormat="1" ht="21" customHeight="1">
      <c r="A531" s="60"/>
      <c r="B531" s="60"/>
      <c r="C531" s="58"/>
      <c r="D531" s="56"/>
      <c r="E531" s="56"/>
      <c r="G531" s="128" t="s">
        <v>497</v>
      </c>
      <c r="H531" s="128" t="s">
        <v>1508</v>
      </c>
      <c r="I531" s="60"/>
      <c r="J531" s="60"/>
      <c r="K531" s="60"/>
      <c r="L531" s="61" t="str">
        <f>IF(I531="","",VLOOKUP(N531,DB!J:L,3,FALSE))</f>
        <v/>
      </c>
      <c r="M531" s="40" t="str">
        <f t="shared" si="16"/>
        <v/>
      </c>
      <c r="N531" s="70" t="str">
        <f t="shared" si="17"/>
        <v>Scope 3Hotel stay</v>
      </c>
      <c r="Y531" s="70"/>
      <c r="Z531" s="70"/>
    </row>
    <row r="532" spans="1:26" s="49" customFormat="1" ht="21" customHeight="1">
      <c r="A532" s="60"/>
      <c r="B532" s="60"/>
      <c r="C532" s="58"/>
      <c r="D532" s="56"/>
      <c r="E532" s="56"/>
      <c r="G532" s="128" t="s">
        <v>497</v>
      </c>
      <c r="H532" s="128" t="s">
        <v>1508</v>
      </c>
      <c r="I532" s="60"/>
      <c r="J532" s="60"/>
      <c r="K532" s="60"/>
      <c r="L532" s="61" t="str">
        <f>IF(I532="","",VLOOKUP(N532,DB!J:L,3,FALSE))</f>
        <v/>
      </c>
      <c r="M532" s="40" t="str">
        <f t="shared" si="16"/>
        <v/>
      </c>
      <c r="N532" s="70" t="str">
        <f t="shared" si="17"/>
        <v>Scope 3Hotel stay</v>
      </c>
      <c r="Y532" s="70"/>
      <c r="Z532" s="70"/>
    </row>
    <row r="533" spans="1:26" s="49" customFormat="1" ht="21" customHeight="1">
      <c r="A533" s="60"/>
      <c r="B533" s="60"/>
      <c r="C533" s="58"/>
      <c r="D533" s="56"/>
      <c r="E533" s="56"/>
      <c r="G533" s="128" t="s">
        <v>497</v>
      </c>
      <c r="H533" s="128" t="s">
        <v>1508</v>
      </c>
      <c r="I533" s="60"/>
      <c r="J533" s="60"/>
      <c r="K533" s="60"/>
      <c r="L533" s="61" t="str">
        <f>IF(I533="","",VLOOKUP(N533,DB!J:L,3,FALSE))</f>
        <v/>
      </c>
      <c r="M533" s="40" t="str">
        <f t="shared" si="16"/>
        <v/>
      </c>
      <c r="N533" s="70" t="str">
        <f t="shared" si="17"/>
        <v>Scope 3Hotel stay</v>
      </c>
      <c r="Y533" s="70"/>
      <c r="Z533" s="70"/>
    </row>
    <row r="534" spans="1:26" s="49" customFormat="1" ht="21" customHeight="1">
      <c r="A534" s="60"/>
      <c r="B534" s="60"/>
      <c r="C534" s="58"/>
      <c r="D534" s="56"/>
      <c r="E534" s="56"/>
      <c r="G534" s="128" t="s">
        <v>497</v>
      </c>
      <c r="H534" s="128" t="s">
        <v>1508</v>
      </c>
      <c r="I534" s="60"/>
      <c r="J534" s="60"/>
      <c r="K534" s="60"/>
      <c r="L534" s="61" t="str">
        <f>IF(I534="","",VLOOKUP(N534,DB!J:L,3,FALSE))</f>
        <v/>
      </c>
      <c r="M534" s="40" t="str">
        <f t="shared" si="16"/>
        <v/>
      </c>
      <c r="N534" s="70" t="str">
        <f t="shared" si="17"/>
        <v>Scope 3Hotel stay</v>
      </c>
      <c r="Y534" s="70"/>
      <c r="Z534" s="70"/>
    </row>
    <row r="535" spans="1:26" s="49" customFormat="1" ht="21" customHeight="1">
      <c r="A535" s="60"/>
      <c r="B535" s="60"/>
      <c r="C535" s="58"/>
      <c r="D535" s="56"/>
      <c r="E535" s="56"/>
      <c r="G535" s="128" t="s">
        <v>497</v>
      </c>
      <c r="H535" s="128" t="s">
        <v>1508</v>
      </c>
      <c r="I535" s="60"/>
      <c r="J535" s="60"/>
      <c r="K535" s="60"/>
      <c r="L535" s="61" t="str">
        <f>IF(I535="","",VLOOKUP(N535,DB!J:L,3,FALSE))</f>
        <v/>
      </c>
      <c r="M535" s="40" t="str">
        <f t="shared" si="16"/>
        <v/>
      </c>
      <c r="N535" s="70" t="str">
        <f t="shared" si="17"/>
        <v>Scope 3Hotel stay</v>
      </c>
      <c r="Y535" s="70"/>
      <c r="Z535" s="70"/>
    </row>
    <row r="536" spans="1:26" s="49" customFormat="1" ht="21" customHeight="1">
      <c r="A536" s="60"/>
      <c r="B536" s="60"/>
      <c r="C536" s="58"/>
      <c r="D536" s="56"/>
      <c r="E536" s="56"/>
      <c r="G536" s="128" t="s">
        <v>497</v>
      </c>
      <c r="H536" s="128" t="s">
        <v>1508</v>
      </c>
      <c r="I536" s="60"/>
      <c r="J536" s="60"/>
      <c r="K536" s="60"/>
      <c r="L536" s="61" t="str">
        <f>IF(I536="","",VLOOKUP(N536,DB!J:L,3,FALSE))</f>
        <v/>
      </c>
      <c r="M536" s="40" t="str">
        <f t="shared" si="16"/>
        <v/>
      </c>
      <c r="N536" s="70" t="str">
        <f t="shared" si="17"/>
        <v>Scope 3Hotel stay</v>
      </c>
      <c r="Y536" s="70"/>
      <c r="Z536" s="70"/>
    </row>
    <row r="537" spans="1:26" s="49" customFormat="1" ht="21" customHeight="1">
      <c r="A537" s="60"/>
      <c r="B537" s="60"/>
      <c r="C537" s="58"/>
      <c r="D537" s="56"/>
      <c r="E537" s="56"/>
      <c r="G537" s="128" t="s">
        <v>497</v>
      </c>
      <c r="H537" s="128" t="s">
        <v>1508</v>
      </c>
      <c r="I537" s="60"/>
      <c r="J537" s="60"/>
      <c r="K537" s="60"/>
      <c r="L537" s="61" t="str">
        <f>IF(I537="","",VLOOKUP(N537,DB!J:L,3,FALSE))</f>
        <v/>
      </c>
      <c r="M537" s="40" t="str">
        <f t="shared" si="16"/>
        <v/>
      </c>
      <c r="N537" s="70" t="str">
        <f t="shared" si="17"/>
        <v>Scope 3Hotel stay</v>
      </c>
      <c r="Y537" s="70"/>
      <c r="Z537" s="70"/>
    </row>
    <row r="538" spans="1:26" s="49" customFormat="1" ht="21" customHeight="1">
      <c r="A538" s="60"/>
      <c r="B538" s="60"/>
      <c r="C538" s="58"/>
      <c r="D538" s="56"/>
      <c r="E538" s="56"/>
      <c r="G538" s="128" t="s">
        <v>497</v>
      </c>
      <c r="H538" s="128" t="s">
        <v>1508</v>
      </c>
      <c r="I538" s="60"/>
      <c r="J538" s="60"/>
      <c r="K538" s="60"/>
      <c r="L538" s="61" t="str">
        <f>IF(I538="","",VLOOKUP(N538,DB!J:L,3,FALSE))</f>
        <v/>
      </c>
      <c r="M538" s="40" t="str">
        <f t="shared" si="16"/>
        <v/>
      </c>
      <c r="N538" s="70" t="str">
        <f t="shared" si="17"/>
        <v>Scope 3Hotel stay</v>
      </c>
      <c r="Y538" s="70"/>
      <c r="Z538" s="70"/>
    </row>
    <row r="539" spans="1:26" s="49" customFormat="1" ht="21" customHeight="1">
      <c r="A539" s="60"/>
      <c r="B539" s="60"/>
      <c r="C539" s="58"/>
      <c r="D539" s="56"/>
      <c r="E539" s="56"/>
      <c r="G539" s="128" t="s">
        <v>497</v>
      </c>
      <c r="H539" s="128" t="s">
        <v>1508</v>
      </c>
      <c r="I539" s="60"/>
      <c r="J539" s="60"/>
      <c r="K539" s="60"/>
      <c r="L539" s="61" t="str">
        <f>IF(I539="","",VLOOKUP(N539,DB!J:L,3,FALSE))</f>
        <v/>
      </c>
      <c r="M539" s="40" t="str">
        <f t="shared" si="16"/>
        <v/>
      </c>
      <c r="N539" s="70" t="str">
        <f t="shared" si="17"/>
        <v>Scope 3Hotel stay</v>
      </c>
      <c r="Y539" s="70"/>
      <c r="Z539" s="70"/>
    </row>
    <row r="540" spans="1:26" s="49" customFormat="1" ht="21" customHeight="1">
      <c r="A540" s="60"/>
      <c r="B540" s="60"/>
      <c r="C540" s="58"/>
      <c r="D540" s="56"/>
      <c r="E540" s="56"/>
      <c r="G540" s="128" t="s">
        <v>497</v>
      </c>
      <c r="H540" s="128" t="s">
        <v>1508</v>
      </c>
      <c r="I540" s="60"/>
      <c r="J540" s="60"/>
      <c r="K540" s="60"/>
      <c r="L540" s="61" t="str">
        <f>IF(I540="","",VLOOKUP(N540,DB!J:L,3,FALSE))</f>
        <v/>
      </c>
      <c r="M540" s="40" t="str">
        <f t="shared" si="16"/>
        <v/>
      </c>
      <c r="N540" s="70" t="str">
        <f t="shared" si="17"/>
        <v>Scope 3Hotel stay</v>
      </c>
      <c r="Y540" s="70"/>
      <c r="Z540" s="70"/>
    </row>
    <row r="541" spans="1:26" s="49" customFormat="1" ht="21" customHeight="1">
      <c r="A541" s="60"/>
      <c r="B541" s="60"/>
      <c r="C541" s="58"/>
      <c r="D541" s="56"/>
      <c r="E541" s="56"/>
      <c r="G541" s="128" t="s">
        <v>497</v>
      </c>
      <c r="H541" s="128" t="s">
        <v>1508</v>
      </c>
      <c r="I541" s="60"/>
      <c r="J541" s="60"/>
      <c r="K541" s="60"/>
      <c r="L541" s="61" t="str">
        <f>IF(I541="","",VLOOKUP(N541,DB!J:L,3,FALSE))</f>
        <v/>
      </c>
      <c r="M541" s="40" t="str">
        <f t="shared" si="16"/>
        <v/>
      </c>
      <c r="N541" s="70" t="str">
        <f t="shared" si="17"/>
        <v>Scope 3Hotel stay</v>
      </c>
      <c r="Y541" s="70"/>
      <c r="Z541" s="70"/>
    </row>
    <row r="542" spans="1:26" s="49" customFormat="1" ht="21" customHeight="1">
      <c r="A542" s="60"/>
      <c r="B542" s="60"/>
      <c r="C542" s="58"/>
      <c r="D542" s="56"/>
      <c r="E542" s="56"/>
      <c r="G542" s="128" t="s">
        <v>497</v>
      </c>
      <c r="H542" s="128" t="s">
        <v>1508</v>
      </c>
      <c r="I542" s="60"/>
      <c r="J542" s="60"/>
      <c r="K542" s="60"/>
      <c r="L542" s="61" t="str">
        <f>IF(I542="","",VLOOKUP(N542,DB!J:L,3,FALSE))</f>
        <v/>
      </c>
      <c r="M542" s="40" t="str">
        <f t="shared" si="16"/>
        <v/>
      </c>
      <c r="N542" s="70" t="str">
        <f t="shared" si="17"/>
        <v>Scope 3Hotel stay</v>
      </c>
      <c r="Y542" s="70"/>
      <c r="Z542" s="70"/>
    </row>
    <row r="543" spans="1:26" s="49" customFormat="1" ht="21" customHeight="1">
      <c r="A543" s="60"/>
      <c r="B543" s="60"/>
      <c r="C543" s="58"/>
      <c r="D543" s="56"/>
      <c r="E543" s="56"/>
      <c r="G543" s="128" t="s">
        <v>497</v>
      </c>
      <c r="H543" s="128" t="s">
        <v>1508</v>
      </c>
      <c r="I543" s="60"/>
      <c r="J543" s="60"/>
      <c r="K543" s="60"/>
      <c r="L543" s="61" t="str">
        <f>IF(I543="","",VLOOKUP(N543,DB!J:L,3,FALSE))</f>
        <v/>
      </c>
      <c r="M543" s="40" t="str">
        <f t="shared" si="16"/>
        <v/>
      </c>
      <c r="N543" s="70" t="str">
        <f t="shared" si="17"/>
        <v>Scope 3Hotel stay</v>
      </c>
      <c r="Y543" s="70"/>
      <c r="Z543" s="70"/>
    </row>
    <row r="544" spans="1:26" s="49" customFormat="1" ht="21" customHeight="1">
      <c r="A544" s="60"/>
      <c r="B544" s="60"/>
      <c r="C544" s="58"/>
      <c r="D544" s="56"/>
      <c r="E544" s="56"/>
      <c r="G544" s="128" t="s">
        <v>497</v>
      </c>
      <c r="H544" s="128" t="s">
        <v>1508</v>
      </c>
      <c r="I544" s="60"/>
      <c r="J544" s="60"/>
      <c r="K544" s="60"/>
      <c r="L544" s="61" t="str">
        <f>IF(I544="","",VLOOKUP(N544,DB!J:L,3,FALSE))</f>
        <v/>
      </c>
      <c r="M544" s="40" t="str">
        <f t="shared" si="16"/>
        <v/>
      </c>
      <c r="N544" s="70" t="str">
        <f t="shared" si="17"/>
        <v>Scope 3Hotel stay</v>
      </c>
      <c r="Y544" s="70"/>
      <c r="Z544" s="70"/>
    </row>
    <row r="545" spans="1:26" s="49" customFormat="1" ht="21" customHeight="1">
      <c r="A545" s="60"/>
      <c r="B545" s="60"/>
      <c r="C545" s="58"/>
      <c r="D545" s="56"/>
      <c r="E545" s="56"/>
      <c r="G545" s="128" t="s">
        <v>497</v>
      </c>
      <c r="H545" s="128" t="s">
        <v>1508</v>
      </c>
      <c r="I545" s="60"/>
      <c r="J545" s="60"/>
      <c r="K545" s="60"/>
      <c r="L545" s="61" t="str">
        <f>IF(I545="","",VLOOKUP(N545,DB!J:L,3,FALSE))</f>
        <v/>
      </c>
      <c r="M545" s="40" t="str">
        <f t="shared" si="16"/>
        <v/>
      </c>
      <c r="N545" s="70" t="str">
        <f t="shared" si="17"/>
        <v>Scope 3Hotel stay</v>
      </c>
      <c r="Y545" s="70"/>
      <c r="Z545" s="70"/>
    </row>
    <row r="546" spans="1:26" s="49" customFormat="1" ht="21" customHeight="1">
      <c r="A546" s="60"/>
      <c r="B546" s="60"/>
      <c r="C546" s="58"/>
      <c r="D546" s="56"/>
      <c r="E546" s="56"/>
      <c r="G546" s="128" t="s">
        <v>497</v>
      </c>
      <c r="H546" s="128" t="s">
        <v>1508</v>
      </c>
      <c r="I546" s="60"/>
      <c r="J546" s="60"/>
      <c r="K546" s="60"/>
      <c r="L546" s="61" t="str">
        <f>IF(I546="","",VLOOKUP(N546,DB!J:L,3,FALSE))</f>
        <v/>
      </c>
      <c r="M546" s="40" t="str">
        <f t="shared" si="16"/>
        <v/>
      </c>
      <c r="N546" s="70" t="str">
        <f t="shared" si="17"/>
        <v>Scope 3Hotel stay</v>
      </c>
      <c r="Y546" s="70"/>
      <c r="Z546" s="70"/>
    </row>
    <row r="547" spans="1:26" s="49" customFormat="1" ht="21" customHeight="1">
      <c r="A547" s="60"/>
      <c r="B547" s="60"/>
      <c r="C547" s="58"/>
      <c r="D547" s="56"/>
      <c r="E547" s="56"/>
      <c r="G547" s="128" t="s">
        <v>497</v>
      </c>
      <c r="H547" s="128" t="s">
        <v>1508</v>
      </c>
      <c r="I547" s="60"/>
      <c r="J547" s="60"/>
      <c r="K547" s="60"/>
      <c r="L547" s="61" t="str">
        <f>IF(I547="","",VLOOKUP(N547,DB!J:L,3,FALSE))</f>
        <v/>
      </c>
      <c r="M547" s="40" t="str">
        <f t="shared" si="16"/>
        <v/>
      </c>
      <c r="N547" s="70" t="str">
        <f t="shared" si="17"/>
        <v>Scope 3Hotel stay</v>
      </c>
      <c r="Y547" s="70"/>
      <c r="Z547" s="70"/>
    </row>
    <row r="548" spans="1:26" s="49" customFormat="1" ht="21" customHeight="1">
      <c r="A548" s="60"/>
      <c r="B548" s="60"/>
      <c r="C548" s="58"/>
      <c r="D548" s="56"/>
      <c r="E548" s="56"/>
      <c r="G548" s="128" t="s">
        <v>497</v>
      </c>
      <c r="H548" s="128" t="s">
        <v>1508</v>
      </c>
      <c r="I548" s="60"/>
      <c r="J548" s="60"/>
      <c r="K548" s="60"/>
      <c r="L548" s="61" t="str">
        <f>IF(I548="","",VLOOKUP(N548,DB!J:L,3,FALSE))</f>
        <v/>
      </c>
      <c r="M548" s="40" t="str">
        <f t="shared" si="16"/>
        <v/>
      </c>
      <c r="N548" s="70" t="str">
        <f t="shared" si="17"/>
        <v>Scope 3Hotel stay</v>
      </c>
      <c r="Y548" s="70"/>
      <c r="Z548" s="70"/>
    </row>
    <row r="549" spans="1:26" s="49" customFormat="1" ht="21" customHeight="1">
      <c r="A549" s="60"/>
      <c r="B549" s="60"/>
      <c r="C549" s="58"/>
      <c r="D549" s="56"/>
      <c r="E549" s="56"/>
      <c r="G549" s="128" t="s">
        <v>497</v>
      </c>
      <c r="H549" s="128" t="s">
        <v>1508</v>
      </c>
      <c r="I549" s="60"/>
      <c r="J549" s="60"/>
      <c r="K549" s="60"/>
      <c r="L549" s="61" t="str">
        <f>IF(I549="","",VLOOKUP(N549,DB!J:L,3,FALSE))</f>
        <v/>
      </c>
      <c r="M549" s="40" t="str">
        <f t="shared" ref="M549:M612" si="18">IF(I549="","",L549*K549*J549)</f>
        <v/>
      </c>
      <c r="N549" s="70" t="str">
        <f t="shared" si="17"/>
        <v>Scope 3Hotel stay</v>
      </c>
      <c r="Y549" s="70"/>
      <c r="Z549" s="70"/>
    </row>
    <row r="550" spans="1:26" s="49" customFormat="1" ht="21" customHeight="1">
      <c r="A550" s="60"/>
      <c r="B550" s="60"/>
      <c r="C550" s="58"/>
      <c r="D550" s="56"/>
      <c r="E550" s="56"/>
      <c r="G550" s="128" t="s">
        <v>497</v>
      </c>
      <c r="H550" s="128" t="s">
        <v>1508</v>
      </c>
      <c r="I550" s="60"/>
      <c r="J550" s="60"/>
      <c r="K550" s="60"/>
      <c r="L550" s="61" t="str">
        <f>IF(I550="","",VLOOKUP(N550,DB!J:L,3,FALSE))</f>
        <v/>
      </c>
      <c r="M550" s="40" t="str">
        <f t="shared" si="18"/>
        <v/>
      </c>
      <c r="N550" s="70" t="str">
        <f t="shared" si="17"/>
        <v>Scope 3Hotel stay</v>
      </c>
      <c r="Y550" s="70"/>
      <c r="Z550" s="70"/>
    </row>
    <row r="551" spans="1:26" s="49" customFormat="1" ht="21" customHeight="1">
      <c r="A551" s="60"/>
      <c r="B551" s="60"/>
      <c r="C551" s="58"/>
      <c r="D551" s="56"/>
      <c r="E551" s="56"/>
      <c r="G551" s="128" t="s">
        <v>497</v>
      </c>
      <c r="H551" s="128" t="s">
        <v>1508</v>
      </c>
      <c r="I551" s="60"/>
      <c r="J551" s="60"/>
      <c r="K551" s="60"/>
      <c r="L551" s="61" t="str">
        <f>IF(I551="","",VLOOKUP(N551,DB!J:L,3,FALSE))</f>
        <v/>
      </c>
      <c r="M551" s="40" t="str">
        <f t="shared" si="18"/>
        <v/>
      </c>
      <c r="N551" s="70" t="str">
        <f t="shared" si="17"/>
        <v>Scope 3Hotel stay</v>
      </c>
      <c r="Y551" s="70"/>
      <c r="Z551" s="70"/>
    </row>
    <row r="552" spans="1:26" s="49" customFormat="1" ht="21" customHeight="1">
      <c r="A552" s="60"/>
      <c r="B552" s="60"/>
      <c r="C552" s="58"/>
      <c r="D552" s="56"/>
      <c r="E552" s="56"/>
      <c r="G552" s="128" t="s">
        <v>497</v>
      </c>
      <c r="H552" s="128" t="s">
        <v>1508</v>
      </c>
      <c r="I552" s="60"/>
      <c r="J552" s="60"/>
      <c r="K552" s="60"/>
      <c r="L552" s="61" t="str">
        <f>IF(I552="","",VLOOKUP(N552,DB!J:L,3,FALSE))</f>
        <v/>
      </c>
      <c r="M552" s="40" t="str">
        <f t="shared" si="18"/>
        <v/>
      </c>
      <c r="N552" s="70" t="str">
        <f t="shared" si="17"/>
        <v>Scope 3Hotel stay</v>
      </c>
      <c r="Y552" s="70"/>
      <c r="Z552" s="70"/>
    </row>
    <row r="553" spans="1:26" s="49" customFormat="1" ht="21" customHeight="1">
      <c r="A553" s="60"/>
      <c r="B553" s="60"/>
      <c r="C553" s="58"/>
      <c r="D553" s="56"/>
      <c r="E553" s="56"/>
      <c r="G553" s="128" t="s">
        <v>497</v>
      </c>
      <c r="H553" s="128" t="s">
        <v>1508</v>
      </c>
      <c r="I553" s="60"/>
      <c r="J553" s="60"/>
      <c r="K553" s="60"/>
      <c r="L553" s="61" t="str">
        <f>IF(I553="","",VLOOKUP(N553,DB!J:L,3,FALSE))</f>
        <v/>
      </c>
      <c r="M553" s="40" t="str">
        <f t="shared" si="18"/>
        <v/>
      </c>
      <c r="N553" s="70" t="str">
        <f t="shared" si="17"/>
        <v>Scope 3Hotel stay</v>
      </c>
      <c r="Y553" s="70"/>
      <c r="Z553" s="70"/>
    </row>
    <row r="554" spans="1:26" s="49" customFormat="1" ht="21" customHeight="1">
      <c r="A554" s="60"/>
      <c r="B554" s="60"/>
      <c r="C554" s="58"/>
      <c r="D554" s="56"/>
      <c r="E554" s="56"/>
      <c r="G554" s="128" t="s">
        <v>497</v>
      </c>
      <c r="H554" s="128" t="s">
        <v>1508</v>
      </c>
      <c r="I554" s="60"/>
      <c r="J554" s="60"/>
      <c r="K554" s="60"/>
      <c r="L554" s="61" t="str">
        <f>IF(I554="","",VLOOKUP(N554,DB!J:L,3,FALSE))</f>
        <v/>
      </c>
      <c r="M554" s="40" t="str">
        <f t="shared" si="18"/>
        <v/>
      </c>
      <c r="N554" s="70" t="str">
        <f t="shared" si="17"/>
        <v>Scope 3Hotel stay</v>
      </c>
      <c r="Y554" s="70"/>
      <c r="Z554" s="70"/>
    </row>
    <row r="555" spans="1:26" s="49" customFormat="1" ht="21" customHeight="1">
      <c r="A555" s="60"/>
      <c r="B555" s="60"/>
      <c r="C555" s="58"/>
      <c r="D555" s="56"/>
      <c r="E555" s="56"/>
      <c r="G555" s="128" t="s">
        <v>497</v>
      </c>
      <c r="H555" s="128" t="s">
        <v>1508</v>
      </c>
      <c r="I555" s="60"/>
      <c r="J555" s="60"/>
      <c r="K555" s="60"/>
      <c r="L555" s="61" t="str">
        <f>IF(I555="","",VLOOKUP(N555,DB!J:L,3,FALSE))</f>
        <v/>
      </c>
      <c r="M555" s="40" t="str">
        <f t="shared" si="18"/>
        <v/>
      </c>
      <c r="N555" s="70" t="str">
        <f t="shared" si="17"/>
        <v>Scope 3Hotel stay</v>
      </c>
      <c r="Y555" s="70"/>
      <c r="Z555" s="70"/>
    </row>
    <row r="556" spans="1:26" s="49" customFormat="1" ht="21" customHeight="1">
      <c r="A556" s="60"/>
      <c r="B556" s="60"/>
      <c r="C556" s="58"/>
      <c r="D556" s="56"/>
      <c r="E556" s="56"/>
      <c r="G556" s="128" t="s">
        <v>497</v>
      </c>
      <c r="H556" s="128" t="s">
        <v>1508</v>
      </c>
      <c r="I556" s="60"/>
      <c r="J556" s="60"/>
      <c r="K556" s="60"/>
      <c r="L556" s="61" t="str">
        <f>IF(I556="","",VLOOKUP(N556,DB!J:L,3,FALSE))</f>
        <v/>
      </c>
      <c r="M556" s="40" t="str">
        <f t="shared" si="18"/>
        <v/>
      </c>
      <c r="N556" s="70" t="str">
        <f t="shared" si="17"/>
        <v>Scope 3Hotel stay</v>
      </c>
      <c r="Y556" s="70"/>
      <c r="Z556" s="70"/>
    </row>
    <row r="557" spans="1:26" s="49" customFormat="1" ht="21" customHeight="1">
      <c r="A557" s="60"/>
      <c r="B557" s="60"/>
      <c r="C557" s="58"/>
      <c r="D557" s="56"/>
      <c r="E557" s="56"/>
      <c r="G557" s="128" t="s">
        <v>497</v>
      </c>
      <c r="H557" s="128" t="s">
        <v>1508</v>
      </c>
      <c r="I557" s="60"/>
      <c r="J557" s="60"/>
      <c r="K557" s="60"/>
      <c r="L557" s="61" t="str">
        <f>IF(I557="","",VLOOKUP(N557,DB!J:L,3,FALSE))</f>
        <v/>
      </c>
      <c r="M557" s="40" t="str">
        <f t="shared" si="18"/>
        <v/>
      </c>
      <c r="N557" s="70" t="str">
        <f t="shared" si="17"/>
        <v>Scope 3Hotel stay</v>
      </c>
      <c r="Y557" s="70"/>
      <c r="Z557" s="70"/>
    </row>
    <row r="558" spans="1:26" s="49" customFormat="1" ht="21" customHeight="1">
      <c r="A558" s="60"/>
      <c r="B558" s="60"/>
      <c r="C558" s="58"/>
      <c r="D558" s="56"/>
      <c r="E558" s="56"/>
      <c r="G558" s="128" t="s">
        <v>497</v>
      </c>
      <c r="H558" s="128" t="s">
        <v>1508</v>
      </c>
      <c r="I558" s="60"/>
      <c r="J558" s="60"/>
      <c r="K558" s="60"/>
      <c r="L558" s="61" t="str">
        <f>IF(I558="","",VLOOKUP(N558,DB!J:L,3,FALSE))</f>
        <v/>
      </c>
      <c r="M558" s="40" t="str">
        <f t="shared" si="18"/>
        <v/>
      </c>
      <c r="N558" s="70" t="str">
        <f t="shared" si="17"/>
        <v>Scope 3Hotel stay</v>
      </c>
      <c r="Y558" s="70"/>
      <c r="Z558" s="70"/>
    </row>
    <row r="559" spans="1:26" s="49" customFormat="1" ht="21" customHeight="1">
      <c r="A559" s="60"/>
      <c r="B559" s="60"/>
      <c r="C559" s="58"/>
      <c r="D559" s="56"/>
      <c r="E559" s="56"/>
      <c r="G559" s="128" t="s">
        <v>497</v>
      </c>
      <c r="H559" s="128" t="s">
        <v>1508</v>
      </c>
      <c r="I559" s="60"/>
      <c r="J559" s="60"/>
      <c r="K559" s="60"/>
      <c r="L559" s="61" t="str">
        <f>IF(I559="","",VLOOKUP(N559,DB!J:L,3,FALSE))</f>
        <v/>
      </c>
      <c r="M559" s="40" t="str">
        <f t="shared" si="18"/>
        <v/>
      </c>
      <c r="N559" s="70" t="str">
        <f t="shared" si="17"/>
        <v>Scope 3Hotel stay</v>
      </c>
      <c r="Y559" s="70"/>
      <c r="Z559" s="70"/>
    </row>
    <row r="560" spans="1:26" s="49" customFormat="1" ht="21" customHeight="1">
      <c r="A560" s="60"/>
      <c r="B560" s="60"/>
      <c r="C560" s="58"/>
      <c r="D560" s="56"/>
      <c r="E560" s="56"/>
      <c r="G560" s="128" t="s">
        <v>497</v>
      </c>
      <c r="H560" s="128" t="s">
        <v>1508</v>
      </c>
      <c r="I560" s="60"/>
      <c r="J560" s="60"/>
      <c r="K560" s="60"/>
      <c r="L560" s="61" t="str">
        <f>IF(I560="","",VLOOKUP(N560,DB!J:L,3,FALSE))</f>
        <v/>
      </c>
      <c r="M560" s="40" t="str">
        <f t="shared" si="18"/>
        <v/>
      </c>
      <c r="N560" s="70" t="str">
        <f t="shared" si="17"/>
        <v>Scope 3Hotel stay</v>
      </c>
      <c r="Y560" s="70"/>
      <c r="Z560" s="70"/>
    </row>
    <row r="561" spans="1:26" s="49" customFormat="1" ht="21" customHeight="1">
      <c r="A561" s="60"/>
      <c r="B561" s="60"/>
      <c r="C561" s="58"/>
      <c r="D561" s="56"/>
      <c r="E561" s="56"/>
      <c r="G561" s="128" t="s">
        <v>497</v>
      </c>
      <c r="H561" s="128" t="s">
        <v>1508</v>
      </c>
      <c r="I561" s="60"/>
      <c r="J561" s="60"/>
      <c r="K561" s="60"/>
      <c r="L561" s="61" t="str">
        <f>IF(I561="","",VLOOKUP(N561,DB!J:L,3,FALSE))</f>
        <v/>
      </c>
      <c r="M561" s="40" t="str">
        <f t="shared" si="18"/>
        <v/>
      </c>
      <c r="N561" s="70" t="str">
        <f t="shared" si="17"/>
        <v>Scope 3Hotel stay</v>
      </c>
      <c r="Y561" s="70"/>
      <c r="Z561" s="70"/>
    </row>
    <row r="562" spans="1:26" s="49" customFormat="1" ht="21" customHeight="1">
      <c r="A562" s="60"/>
      <c r="B562" s="60"/>
      <c r="C562" s="58"/>
      <c r="D562" s="56"/>
      <c r="E562" s="56"/>
      <c r="G562" s="128" t="s">
        <v>497</v>
      </c>
      <c r="H562" s="128" t="s">
        <v>1508</v>
      </c>
      <c r="I562" s="60"/>
      <c r="J562" s="60"/>
      <c r="K562" s="60"/>
      <c r="L562" s="61" t="str">
        <f>IF(I562="","",VLOOKUP(N562,DB!J:L,3,FALSE))</f>
        <v/>
      </c>
      <c r="M562" s="40" t="str">
        <f t="shared" si="18"/>
        <v/>
      </c>
      <c r="N562" s="70" t="str">
        <f t="shared" si="17"/>
        <v>Scope 3Hotel stay</v>
      </c>
      <c r="Y562" s="70"/>
      <c r="Z562" s="70"/>
    </row>
    <row r="563" spans="1:26" s="49" customFormat="1" ht="21" customHeight="1">
      <c r="A563" s="60"/>
      <c r="B563" s="60"/>
      <c r="C563" s="58"/>
      <c r="D563" s="56"/>
      <c r="E563" s="56"/>
      <c r="G563" s="128" t="s">
        <v>497</v>
      </c>
      <c r="H563" s="128" t="s">
        <v>1508</v>
      </c>
      <c r="I563" s="60"/>
      <c r="J563" s="60"/>
      <c r="K563" s="60"/>
      <c r="L563" s="61" t="str">
        <f>IF(I563="","",VLOOKUP(N563,DB!J:L,3,FALSE))</f>
        <v/>
      </c>
      <c r="M563" s="40" t="str">
        <f t="shared" si="18"/>
        <v/>
      </c>
      <c r="N563" s="70" t="str">
        <f t="shared" si="17"/>
        <v>Scope 3Hotel stay</v>
      </c>
      <c r="Y563" s="70"/>
      <c r="Z563" s="70"/>
    </row>
    <row r="564" spans="1:26" s="49" customFormat="1" ht="21" customHeight="1">
      <c r="A564" s="60"/>
      <c r="B564" s="60"/>
      <c r="C564" s="58"/>
      <c r="D564" s="56"/>
      <c r="E564" s="56"/>
      <c r="G564" s="128" t="s">
        <v>497</v>
      </c>
      <c r="H564" s="128" t="s">
        <v>1508</v>
      </c>
      <c r="I564" s="60"/>
      <c r="J564" s="60"/>
      <c r="K564" s="60"/>
      <c r="L564" s="61" t="str">
        <f>IF(I564="","",VLOOKUP(N564,DB!J:L,3,FALSE))</f>
        <v/>
      </c>
      <c r="M564" s="40" t="str">
        <f t="shared" si="18"/>
        <v/>
      </c>
      <c r="N564" s="70" t="str">
        <f t="shared" si="17"/>
        <v>Scope 3Hotel stay</v>
      </c>
      <c r="Y564" s="70"/>
      <c r="Z564" s="70"/>
    </row>
    <row r="565" spans="1:26" s="49" customFormat="1" ht="21" customHeight="1">
      <c r="A565" s="60"/>
      <c r="B565" s="60"/>
      <c r="C565" s="58"/>
      <c r="D565" s="56"/>
      <c r="E565" s="56"/>
      <c r="G565" s="128" t="s">
        <v>497</v>
      </c>
      <c r="H565" s="128" t="s">
        <v>1508</v>
      </c>
      <c r="I565" s="60"/>
      <c r="J565" s="60"/>
      <c r="K565" s="60"/>
      <c r="L565" s="61" t="str">
        <f>IF(I565="","",VLOOKUP(N565,DB!J:L,3,FALSE))</f>
        <v/>
      </c>
      <c r="M565" s="40" t="str">
        <f t="shared" si="18"/>
        <v/>
      </c>
      <c r="N565" s="70" t="str">
        <f t="shared" si="17"/>
        <v>Scope 3Hotel stay</v>
      </c>
      <c r="Y565" s="70"/>
      <c r="Z565" s="70"/>
    </row>
    <row r="566" spans="1:26" s="49" customFormat="1" ht="21" customHeight="1">
      <c r="A566" s="60"/>
      <c r="B566" s="60"/>
      <c r="C566" s="58"/>
      <c r="D566" s="56"/>
      <c r="E566" s="56"/>
      <c r="G566" s="128" t="s">
        <v>497</v>
      </c>
      <c r="H566" s="128" t="s">
        <v>1508</v>
      </c>
      <c r="I566" s="60"/>
      <c r="J566" s="60"/>
      <c r="K566" s="60"/>
      <c r="L566" s="61" t="str">
        <f>IF(I566="","",VLOOKUP(N566,DB!J:L,3,FALSE))</f>
        <v/>
      </c>
      <c r="M566" s="40" t="str">
        <f t="shared" si="18"/>
        <v/>
      </c>
      <c r="N566" s="70" t="str">
        <f t="shared" si="17"/>
        <v>Scope 3Hotel stay</v>
      </c>
      <c r="Y566" s="70"/>
      <c r="Z566" s="70"/>
    </row>
    <row r="567" spans="1:26" s="49" customFormat="1" ht="21" customHeight="1">
      <c r="A567" s="60"/>
      <c r="B567" s="60"/>
      <c r="C567" s="58"/>
      <c r="D567" s="56"/>
      <c r="E567" s="56"/>
      <c r="G567" s="128" t="s">
        <v>497</v>
      </c>
      <c r="H567" s="128" t="s">
        <v>1508</v>
      </c>
      <c r="I567" s="60"/>
      <c r="J567" s="60"/>
      <c r="K567" s="60"/>
      <c r="L567" s="61" t="str">
        <f>IF(I567="","",VLOOKUP(N567,DB!J:L,3,FALSE))</f>
        <v/>
      </c>
      <c r="M567" s="40" t="str">
        <f t="shared" si="18"/>
        <v/>
      </c>
      <c r="N567" s="70" t="str">
        <f t="shared" si="17"/>
        <v>Scope 3Hotel stay</v>
      </c>
      <c r="Y567" s="70"/>
      <c r="Z567" s="70"/>
    </row>
    <row r="568" spans="1:26" s="49" customFormat="1" ht="21" customHeight="1">
      <c r="A568" s="60"/>
      <c r="B568" s="60"/>
      <c r="C568" s="58"/>
      <c r="D568" s="56"/>
      <c r="E568" s="56"/>
      <c r="G568" s="128" t="s">
        <v>497</v>
      </c>
      <c r="H568" s="128" t="s">
        <v>1508</v>
      </c>
      <c r="I568" s="60"/>
      <c r="J568" s="60"/>
      <c r="K568" s="60"/>
      <c r="L568" s="61" t="str">
        <f>IF(I568="","",VLOOKUP(N568,DB!J:L,3,FALSE))</f>
        <v/>
      </c>
      <c r="M568" s="40" t="str">
        <f t="shared" si="18"/>
        <v/>
      </c>
      <c r="N568" s="70" t="str">
        <f t="shared" si="17"/>
        <v>Scope 3Hotel stay</v>
      </c>
      <c r="Y568" s="70"/>
      <c r="Z568" s="70"/>
    </row>
    <row r="569" spans="1:26" s="49" customFormat="1" ht="21" customHeight="1">
      <c r="A569" s="60"/>
      <c r="B569" s="60"/>
      <c r="C569" s="58"/>
      <c r="D569" s="56"/>
      <c r="E569" s="56"/>
      <c r="G569" s="128" t="s">
        <v>497</v>
      </c>
      <c r="H569" s="128" t="s">
        <v>1508</v>
      </c>
      <c r="I569" s="60"/>
      <c r="J569" s="60"/>
      <c r="K569" s="60"/>
      <c r="L569" s="61" t="str">
        <f>IF(I569="","",VLOOKUP(N569,DB!J:L,3,FALSE))</f>
        <v/>
      </c>
      <c r="M569" s="40" t="str">
        <f t="shared" si="18"/>
        <v/>
      </c>
      <c r="N569" s="70" t="str">
        <f t="shared" si="17"/>
        <v>Scope 3Hotel stay</v>
      </c>
      <c r="Y569" s="70"/>
      <c r="Z569" s="70"/>
    </row>
    <row r="570" spans="1:26" s="49" customFormat="1" ht="21" customHeight="1">
      <c r="A570" s="60"/>
      <c r="B570" s="60"/>
      <c r="C570" s="58"/>
      <c r="D570" s="56"/>
      <c r="E570" s="56"/>
      <c r="G570" s="128" t="s">
        <v>497</v>
      </c>
      <c r="H570" s="128" t="s">
        <v>1508</v>
      </c>
      <c r="I570" s="60"/>
      <c r="J570" s="60"/>
      <c r="K570" s="60"/>
      <c r="L570" s="61" t="str">
        <f>IF(I570="","",VLOOKUP(N570,DB!J:L,3,FALSE))</f>
        <v/>
      </c>
      <c r="M570" s="40" t="str">
        <f t="shared" si="18"/>
        <v/>
      </c>
      <c r="N570" s="70" t="str">
        <f t="shared" si="17"/>
        <v>Scope 3Hotel stay</v>
      </c>
      <c r="Y570" s="70"/>
      <c r="Z570" s="70"/>
    </row>
    <row r="571" spans="1:26" s="49" customFormat="1" ht="21" customHeight="1">
      <c r="A571" s="60"/>
      <c r="B571" s="60"/>
      <c r="C571" s="58"/>
      <c r="D571" s="56"/>
      <c r="E571" s="56"/>
      <c r="G571" s="128" t="s">
        <v>497</v>
      </c>
      <c r="H571" s="128" t="s">
        <v>1508</v>
      </c>
      <c r="I571" s="60"/>
      <c r="J571" s="60"/>
      <c r="K571" s="60"/>
      <c r="L571" s="61" t="str">
        <f>IF(I571="","",VLOOKUP(N571,DB!J:L,3,FALSE))</f>
        <v/>
      </c>
      <c r="M571" s="40" t="str">
        <f t="shared" si="18"/>
        <v/>
      </c>
      <c r="N571" s="70" t="str">
        <f t="shared" si="17"/>
        <v>Scope 3Hotel stay</v>
      </c>
      <c r="Y571" s="70"/>
      <c r="Z571" s="70"/>
    </row>
    <row r="572" spans="1:26" s="49" customFormat="1" ht="21" customHeight="1">
      <c r="A572" s="60"/>
      <c r="B572" s="60"/>
      <c r="C572" s="58"/>
      <c r="D572" s="56"/>
      <c r="E572" s="56"/>
      <c r="G572" s="128" t="s">
        <v>497</v>
      </c>
      <c r="H572" s="128" t="s">
        <v>1508</v>
      </c>
      <c r="I572" s="60"/>
      <c r="J572" s="60"/>
      <c r="K572" s="60"/>
      <c r="L572" s="61" t="str">
        <f>IF(I572="","",VLOOKUP(N572,DB!J:L,3,FALSE))</f>
        <v/>
      </c>
      <c r="M572" s="40" t="str">
        <f t="shared" si="18"/>
        <v/>
      </c>
      <c r="N572" s="70" t="str">
        <f t="shared" si="17"/>
        <v>Scope 3Hotel stay</v>
      </c>
      <c r="Y572" s="70"/>
      <c r="Z572" s="70"/>
    </row>
    <row r="573" spans="1:26" s="49" customFormat="1" ht="21" customHeight="1">
      <c r="A573" s="60"/>
      <c r="B573" s="60"/>
      <c r="C573" s="58"/>
      <c r="D573" s="56"/>
      <c r="E573" s="56"/>
      <c r="G573" s="128" t="s">
        <v>497</v>
      </c>
      <c r="H573" s="128" t="s">
        <v>1508</v>
      </c>
      <c r="I573" s="60"/>
      <c r="J573" s="60"/>
      <c r="K573" s="60"/>
      <c r="L573" s="61" t="str">
        <f>IF(I573="","",VLOOKUP(N573,DB!J:L,3,FALSE))</f>
        <v/>
      </c>
      <c r="M573" s="40" t="str">
        <f t="shared" si="18"/>
        <v/>
      </c>
      <c r="N573" s="70" t="str">
        <f t="shared" si="17"/>
        <v>Scope 3Hotel stay</v>
      </c>
      <c r="Y573" s="70"/>
      <c r="Z573" s="70"/>
    </row>
    <row r="574" spans="1:26" s="49" customFormat="1" ht="21" customHeight="1">
      <c r="A574" s="60"/>
      <c r="B574" s="60"/>
      <c r="C574" s="58"/>
      <c r="D574" s="56"/>
      <c r="E574" s="56"/>
      <c r="G574" s="128" t="s">
        <v>497</v>
      </c>
      <c r="H574" s="128" t="s">
        <v>1508</v>
      </c>
      <c r="I574" s="60"/>
      <c r="J574" s="60"/>
      <c r="K574" s="60"/>
      <c r="L574" s="61" t="str">
        <f>IF(I574="","",VLOOKUP(N574,DB!J:L,3,FALSE))</f>
        <v/>
      </c>
      <c r="M574" s="40" t="str">
        <f t="shared" si="18"/>
        <v/>
      </c>
      <c r="N574" s="70" t="str">
        <f t="shared" si="17"/>
        <v>Scope 3Hotel stay</v>
      </c>
      <c r="Y574" s="70"/>
      <c r="Z574" s="70"/>
    </row>
    <row r="575" spans="1:26" s="49" customFormat="1" ht="21" customHeight="1">
      <c r="A575" s="60"/>
      <c r="B575" s="60"/>
      <c r="C575" s="58"/>
      <c r="D575" s="56"/>
      <c r="E575" s="56"/>
      <c r="G575" s="128" t="s">
        <v>497</v>
      </c>
      <c r="H575" s="128" t="s">
        <v>1508</v>
      </c>
      <c r="I575" s="60"/>
      <c r="J575" s="60"/>
      <c r="K575" s="60"/>
      <c r="L575" s="61" t="str">
        <f>IF(I575="","",VLOOKUP(N575,DB!J:L,3,FALSE))</f>
        <v/>
      </c>
      <c r="M575" s="40" t="str">
        <f t="shared" si="18"/>
        <v/>
      </c>
      <c r="N575" s="70" t="str">
        <f t="shared" si="17"/>
        <v>Scope 3Hotel stay</v>
      </c>
      <c r="Y575" s="70"/>
      <c r="Z575" s="70"/>
    </row>
    <row r="576" spans="1:26" s="49" customFormat="1" ht="21" customHeight="1">
      <c r="A576" s="60"/>
      <c r="B576" s="60"/>
      <c r="C576" s="58"/>
      <c r="D576" s="56"/>
      <c r="E576" s="56"/>
      <c r="G576" s="128" t="s">
        <v>497</v>
      </c>
      <c r="H576" s="128" t="s">
        <v>1508</v>
      </c>
      <c r="I576" s="60"/>
      <c r="J576" s="60"/>
      <c r="K576" s="60"/>
      <c r="L576" s="61" t="str">
        <f>IF(I576="","",VLOOKUP(N576,DB!J:L,3,FALSE))</f>
        <v/>
      </c>
      <c r="M576" s="40" t="str">
        <f t="shared" si="18"/>
        <v/>
      </c>
      <c r="N576" s="70" t="str">
        <f t="shared" si="17"/>
        <v>Scope 3Hotel stay</v>
      </c>
      <c r="Y576" s="70"/>
      <c r="Z576" s="70"/>
    </row>
    <row r="577" spans="1:26" s="49" customFormat="1" ht="21" customHeight="1">
      <c r="A577" s="60"/>
      <c r="B577" s="60"/>
      <c r="C577" s="58"/>
      <c r="D577" s="56"/>
      <c r="E577" s="56"/>
      <c r="G577" s="128" t="s">
        <v>497</v>
      </c>
      <c r="H577" s="128" t="s">
        <v>1508</v>
      </c>
      <c r="I577" s="60"/>
      <c r="J577" s="60"/>
      <c r="K577" s="60"/>
      <c r="L577" s="61" t="str">
        <f>IF(I577="","",VLOOKUP(N577,DB!J:L,3,FALSE))</f>
        <v/>
      </c>
      <c r="M577" s="40" t="str">
        <f t="shared" si="18"/>
        <v/>
      </c>
      <c r="N577" s="70" t="str">
        <f t="shared" si="17"/>
        <v>Scope 3Hotel stay</v>
      </c>
      <c r="Y577" s="70"/>
      <c r="Z577" s="70"/>
    </row>
    <row r="578" spans="1:26" s="49" customFormat="1" ht="21" customHeight="1">
      <c r="A578" s="60"/>
      <c r="B578" s="60"/>
      <c r="C578" s="58"/>
      <c r="D578" s="56"/>
      <c r="E578" s="56"/>
      <c r="G578" s="128" t="s">
        <v>497</v>
      </c>
      <c r="H578" s="128" t="s">
        <v>1508</v>
      </c>
      <c r="I578" s="60"/>
      <c r="J578" s="60"/>
      <c r="K578" s="60"/>
      <c r="L578" s="61" t="str">
        <f>IF(I578="","",VLOOKUP(N578,DB!J:L,3,FALSE))</f>
        <v/>
      </c>
      <c r="M578" s="40" t="str">
        <f t="shared" si="18"/>
        <v/>
      </c>
      <c r="N578" s="70" t="str">
        <f t="shared" si="17"/>
        <v>Scope 3Hotel stay</v>
      </c>
      <c r="Y578" s="70"/>
      <c r="Z578" s="70"/>
    </row>
    <row r="579" spans="1:26" s="49" customFormat="1" ht="21" customHeight="1">
      <c r="A579" s="60"/>
      <c r="B579" s="60"/>
      <c r="C579" s="58"/>
      <c r="D579" s="56"/>
      <c r="E579" s="56"/>
      <c r="G579" s="128" t="s">
        <v>497</v>
      </c>
      <c r="H579" s="128" t="s">
        <v>1508</v>
      </c>
      <c r="I579" s="60"/>
      <c r="J579" s="60"/>
      <c r="K579" s="60"/>
      <c r="L579" s="61" t="str">
        <f>IF(I579="","",VLOOKUP(N579,DB!J:L,3,FALSE))</f>
        <v/>
      </c>
      <c r="M579" s="40" t="str">
        <f t="shared" si="18"/>
        <v/>
      </c>
      <c r="N579" s="70" t="str">
        <f t="shared" si="17"/>
        <v>Scope 3Hotel stay</v>
      </c>
      <c r="Y579" s="70"/>
      <c r="Z579" s="70"/>
    </row>
    <row r="580" spans="1:26" s="49" customFormat="1" ht="21" customHeight="1">
      <c r="A580" s="60"/>
      <c r="B580" s="60"/>
      <c r="C580" s="58"/>
      <c r="D580" s="56"/>
      <c r="E580" s="56"/>
      <c r="G580" s="128" t="s">
        <v>497</v>
      </c>
      <c r="H580" s="128" t="s">
        <v>1508</v>
      </c>
      <c r="I580" s="60"/>
      <c r="J580" s="60"/>
      <c r="K580" s="60"/>
      <c r="L580" s="61" t="str">
        <f>IF(I580="","",VLOOKUP(N580,DB!J:L,3,FALSE))</f>
        <v/>
      </c>
      <c r="M580" s="40" t="str">
        <f t="shared" si="18"/>
        <v/>
      </c>
      <c r="N580" s="70" t="str">
        <f t="shared" si="17"/>
        <v>Scope 3Hotel stay</v>
      </c>
      <c r="Y580" s="70"/>
      <c r="Z580" s="70"/>
    </row>
    <row r="581" spans="1:26" s="49" customFormat="1" ht="21" customHeight="1">
      <c r="A581" s="60"/>
      <c r="B581" s="60"/>
      <c r="C581" s="58"/>
      <c r="D581" s="56"/>
      <c r="E581" s="56"/>
      <c r="G581" s="128" t="s">
        <v>497</v>
      </c>
      <c r="H581" s="128" t="s">
        <v>1508</v>
      </c>
      <c r="I581" s="60"/>
      <c r="J581" s="60"/>
      <c r="K581" s="60"/>
      <c r="L581" s="61" t="str">
        <f>IF(I581="","",VLOOKUP(N581,DB!J:L,3,FALSE))</f>
        <v/>
      </c>
      <c r="M581" s="40" t="str">
        <f t="shared" si="18"/>
        <v/>
      </c>
      <c r="N581" s="70" t="str">
        <f t="shared" si="17"/>
        <v>Scope 3Hotel stay</v>
      </c>
      <c r="Y581" s="70"/>
      <c r="Z581" s="70"/>
    </row>
    <row r="582" spans="1:26" s="49" customFormat="1" ht="21" customHeight="1">
      <c r="A582" s="60"/>
      <c r="B582" s="60"/>
      <c r="C582" s="58"/>
      <c r="D582" s="56"/>
      <c r="E582" s="56"/>
      <c r="G582" s="128" t="s">
        <v>497</v>
      </c>
      <c r="H582" s="128" t="s">
        <v>1508</v>
      </c>
      <c r="I582" s="60"/>
      <c r="J582" s="60"/>
      <c r="K582" s="60"/>
      <c r="L582" s="61" t="str">
        <f>IF(I582="","",VLOOKUP(N582,DB!J:L,3,FALSE))</f>
        <v/>
      </c>
      <c r="M582" s="40" t="str">
        <f t="shared" si="18"/>
        <v/>
      </c>
      <c r="N582" s="70" t="str">
        <f t="shared" si="17"/>
        <v>Scope 3Hotel stay</v>
      </c>
      <c r="Y582" s="70"/>
      <c r="Z582" s="70"/>
    </row>
    <row r="583" spans="1:26" s="49" customFormat="1" ht="21" customHeight="1">
      <c r="A583" s="60"/>
      <c r="B583" s="60"/>
      <c r="C583" s="58"/>
      <c r="D583" s="56"/>
      <c r="E583" s="56"/>
      <c r="G583" s="128" t="s">
        <v>497</v>
      </c>
      <c r="H583" s="128" t="s">
        <v>1508</v>
      </c>
      <c r="I583" s="60"/>
      <c r="J583" s="60"/>
      <c r="K583" s="60"/>
      <c r="L583" s="61" t="str">
        <f>IF(I583="","",VLOOKUP(N583,DB!J:L,3,FALSE))</f>
        <v/>
      </c>
      <c r="M583" s="40" t="str">
        <f t="shared" si="18"/>
        <v/>
      </c>
      <c r="N583" s="70" t="str">
        <f t="shared" ref="N583:N646" si="19">CONCATENATE(G583,H583,I583)</f>
        <v>Scope 3Hotel stay</v>
      </c>
      <c r="Y583" s="70"/>
      <c r="Z583" s="70"/>
    </row>
    <row r="584" spans="1:26" s="49" customFormat="1" ht="21" customHeight="1">
      <c r="A584" s="60"/>
      <c r="B584" s="60"/>
      <c r="C584" s="58"/>
      <c r="D584" s="56"/>
      <c r="E584" s="56"/>
      <c r="G584" s="128" t="s">
        <v>497</v>
      </c>
      <c r="H584" s="128" t="s">
        <v>1508</v>
      </c>
      <c r="I584" s="60"/>
      <c r="J584" s="60"/>
      <c r="K584" s="60"/>
      <c r="L584" s="61" t="str">
        <f>IF(I584="","",VLOOKUP(N584,DB!J:L,3,FALSE))</f>
        <v/>
      </c>
      <c r="M584" s="40" t="str">
        <f t="shared" si="18"/>
        <v/>
      </c>
      <c r="N584" s="70" t="str">
        <f t="shared" si="19"/>
        <v>Scope 3Hotel stay</v>
      </c>
      <c r="Y584" s="70"/>
      <c r="Z584" s="70"/>
    </row>
    <row r="585" spans="1:26" s="49" customFormat="1" ht="21" customHeight="1">
      <c r="A585" s="60"/>
      <c r="B585" s="60"/>
      <c r="C585" s="58"/>
      <c r="D585" s="56"/>
      <c r="E585" s="56"/>
      <c r="G585" s="128" t="s">
        <v>497</v>
      </c>
      <c r="H585" s="128" t="s">
        <v>1508</v>
      </c>
      <c r="I585" s="60"/>
      <c r="J585" s="60"/>
      <c r="K585" s="60"/>
      <c r="L585" s="61" t="str">
        <f>IF(I585="","",VLOOKUP(N585,DB!J:L,3,FALSE))</f>
        <v/>
      </c>
      <c r="M585" s="40" t="str">
        <f t="shared" si="18"/>
        <v/>
      </c>
      <c r="N585" s="70" t="str">
        <f t="shared" si="19"/>
        <v>Scope 3Hotel stay</v>
      </c>
      <c r="Y585" s="70"/>
      <c r="Z585" s="70"/>
    </row>
    <row r="586" spans="1:26" s="49" customFormat="1" ht="21" customHeight="1">
      <c r="A586" s="60"/>
      <c r="B586" s="60"/>
      <c r="C586" s="58"/>
      <c r="D586" s="56"/>
      <c r="E586" s="56"/>
      <c r="G586" s="128" t="s">
        <v>497</v>
      </c>
      <c r="H586" s="128" t="s">
        <v>1508</v>
      </c>
      <c r="I586" s="60"/>
      <c r="J586" s="60"/>
      <c r="K586" s="60"/>
      <c r="L586" s="61" t="str">
        <f>IF(I586="","",VLOOKUP(N586,DB!J:L,3,FALSE))</f>
        <v/>
      </c>
      <c r="M586" s="40" t="str">
        <f t="shared" si="18"/>
        <v/>
      </c>
      <c r="N586" s="70" t="str">
        <f t="shared" si="19"/>
        <v>Scope 3Hotel stay</v>
      </c>
      <c r="Y586" s="70"/>
      <c r="Z586" s="70"/>
    </row>
    <row r="587" spans="1:26" s="49" customFormat="1" ht="21" customHeight="1">
      <c r="A587" s="60"/>
      <c r="B587" s="60"/>
      <c r="C587" s="58"/>
      <c r="D587" s="56"/>
      <c r="E587" s="56"/>
      <c r="G587" s="128" t="s">
        <v>497</v>
      </c>
      <c r="H587" s="128" t="s">
        <v>1508</v>
      </c>
      <c r="I587" s="60"/>
      <c r="J587" s="60"/>
      <c r="K587" s="60"/>
      <c r="L587" s="61" t="str">
        <f>IF(I587="","",VLOOKUP(N587,DB!J:L,3,FALSE))</f>
        <v/>
      </c>
      <c r="M587" s="40" t="str">
        <f t="shared" si="18"/>
        <v/>
      </c>
      <c r="N587" s="70" t="str">
        <f t="shared" si="19"/>
        <v>Scope 3Hotel stay</v>
      </c>
      <c r="Y587" s="70"/>
      <c r="Z587" s="70"/>
    </row>
    <row r="588" spans="1:26" s="49" customFormat="1" ht="21" customHeight="1">
      <c r="A588" s="60"/>
      <c r="B588" s="60"/>
      <c r="C588" s="58"/>
      <c r="D588" s="56"/>
      <c r="E588" s="56"/>
      <c r="G588" s="128" t="s">
        <v>497</v>
      </c>
      <c r="H588" s="128" t="s">
        <v>1508</v>
      </c>
      <c r="I588" s="60"/>
      <c r="J588" s="60"/>
      <c r="K588" s="60"/>
      <c r="L588" s="61" t="str">
        <f>IF(I588="","",VLOOKUP(N588,DB!J:L,3,FALSE))</f>
        <v/>
      </c>
      <c r="M588" s="40" t="str">
        <f t="shared" si="18"/>
        <v/>
      </c>
      <c r="N588" s="70" t="str">
        <f t="shared" si="19"/>
        <v>Scope 3Hotel stay</v>
      </c>
      <c r="Y588" s="70"/>
      <c r="Z588" s="70"/>
    </row>
    <row r="589" spans="1:26" s="49" customFormat="1" ht="21" customHeight="1">
      <c r="A589" s="60"/>
      <c r="B589" s="60"/>
      <c r="C589" s="58"/>
      <c r="D589" s="56"/>
      <c r="E589" s="56"/>
      <c r="G589" s="128" t="s">
        <v>497</v>
      </c>
      <c r="H589" s="128" t="s">
        <v>1508</v>
      </c>
      <c r="I589" s="60"/>
      <c r="J589" s="60"/>
      <c r="K589" s="60"/>
      <c r="L589" s="61" t="str">
        <f>IF(I589="","",VLOOKUP(N589,DB!J:L,3,FALSE))</f>
        <v/>
      </c>
      <c r="M589" s="40" t="str">
        <f t="shared" si="18"/>
        <v/>
      </c>
      <c r="N589" s="70" t="str">
        <f t="shared" si="19"/>
        <v>Scope 3Hotel stay</v>
      </c>
      <c r="Y589" s="70"/>
      <c r="Z589" s="70"/>
    </row>
    <row r="590" spans="1:26" s="49" customFormat="1" ht="21" customHeight="1">
      <c r="A590" s="60"/>
      <c r="B590" s="60"/>
      <c r="C590" s="58"/>
      <c r="D590" s="56"/>
      <c r="E590" s="56"/>
      <c r="G590" s="128" t="s">
        <v>497</v>
      </c>
      <c r="H590" s="128" t="s">
        <v>1508</v>
      </c>
      <c r="I590" s="60"/>
      <c r="J590" s="60"/>
      <c r="K590" s="60"/>
      <c r="L590" s="61" t="str">
        <f>IF(I590="","",VLOOKUP(N590,DB!J:L,3,FALSE))</f>
        <v/>
      </c>
      <c r="M590" s="40" t="str">
        <f t="shared" si="18"/>
        <v/>
      </c>
      <c r="N590" s="70" t="str">
        <f t="shared" si="19"/>
        <v>Scope 3Hotel stay</v>
      </c>
      <c r="Y590" s="70"/>
      <c r="Z590" s="70"/>
    </row>
    <row r="591" spans="1:26" s="49" customFormat="1" ht="21" customHeight="1">
      <c r="A591" s="60"/>
      <c r="B591" s="60"/>
      <c r="C591" s="58"/>
      <c r="D591" s="56"/>
      <c r="E591" s="56"/>
      <c r="G591" s="128" t="s">
        <v>497</v>
      </c>
      <c r="H591" s="128" t="s">
        <v>1508</v>
      </c>
      <c r="I591" s="60"/>
      <c r="J591" s="60"/>
      <c r="K591" s="60"/>
      <c r="L591" s="61" t="str">
        <f>IF(I591="","",VLOOKUP(N591,DB!J:L,3,FALSE))</f>
        <v/>
      </c>
      <c r="M591" s="40" t="str">
        <f t="shared" si="18"/>
        <v/>
      </c>
      <c r="N591" s="70" t="str">
        <f t="shared" si="19"/>
        <v>Scope 3Hotel stay</v>
      </c>
      <c r="Y591" s="70"/>
      <c r="Z591" s="70"/>
    </row>
    <row r="592" spans="1:26" s="49" customFormat="1" ht="21" customHeight="1">
      <c r="A592" s="60"/>
      <c r="B592" s="60"/>
      <c r="C592" s="58"/>
      <c r="D592" s="56"/>
      <c r="E592" s="56"/>
      <c r="G592" s="128" t="s">
        <v>497</v>
      </c>
      <c r="H592" s="128" t="s">
        <v>1508</v>
      </c>
      <c r="I592" s="60"/>
      <c r="J592" s="60"/>
      <c r="K592" s="60"/>
      <c r="L592" s="61" t="str">
        <f>IF(I592="","",VLOOKUP(N592,DB!J:L,3,FALSE))</f>
        <v/>
      </c>
      <c r="M592" s="40" t="str">
        <f t="shared" si="18"/>
        <v/>
      </c>
      <c r="N592" s="70" t="str">
        <f t="shared" si="19"/>
        <v>Scope 3Hotel stay</v>
      </c>
      <c r="Y592" s="70"/>
      <c r="Z592" s="70"/>
    </row>
    <row r="593" spans="1:26" s="49" customFormat="1" ht="21" customHeight="1">
      <c r="A593" s="60"/>
      <c r="B593" s="60"/>
      <c r="C593" s="58"/>
      <c r="D593" s="56"/>
      <c r="E593" s="56"/>
      <c r="G593" s="128" t="s">
        <v>497</v>
      </c>
      <c r="H593" s="128" t="s">
        <v>1508</v>
      </c>
      <c r="I593" s="60"/>
      <c r="J593" s="60"/>
      <c r="K593" s="60"/>
      <c r="L593" s="61" t="str">
        <f>IF(I593="","",VLOOKUP(N593,DB!J:L,3,FALSE))</f>
        <v/>
      </c>
      <c r="M593" s="40" t="str">
        <f t="shared" si="18"/>
        <v/>
      </c>
      <c r="N593" s="70" t="str">
        <f t="shared" si="19"/>
        <v>Scope 3Hotel stay</v>
      </c>
      <c r="Y593" s="70"/>
      <c r="Z593" s="70"/>
    </row>
    <row r="594" spans="1:26" s="49" customFormat="1" ht="21" customHeight="1">
      <c r="A594" s="60"/>
      <c r="B594" s="60"/>
      <c r="C594" s="58"/>
      <c r="D594" s="56"/>
      <c r="E594" s="56"/>
      <c r="G594" s="128" t="s">
        <v>497</v>
      </c>
      <c r="H594" s="128" t="s">
        <v>1508</v>
      </c>
      <c r="I594" s="60"/>
      <c r="J594" s="60"/>
      <c r="K594" s="60"/>
      <c r="L594" s="61" t="str">
        <f>IF(I594="","",VLOOKUP(N594,DB!J:L,3,FALSE))</f>
        <v/>
      </c>
      <c r="M594" s="40" t="str">
        <f t="shared" si="18"/>
        <v/>
      </c>
      <c r="N594" s="70" t="str">
        <f t="shared" si="19"/>
        <v>Scope 3Hotel stay</v>
      </c>
      <c r="Y594" s="70"/>
      <c r="Z594" s="70"/>
    </row>
    <row r="595" spans="1:26" s="49" customFormat="1" ht="21" customHeight="1">
      <c r="A595" s="60"/>
      <c r="B595" s="60"/>
      <c r="C595" s="58"/>
      <c r="D595" s="56"/>
      <c r="E595" s="56"/>
      <c r="G595" s="128" t="s">
        <v>497</v>
      </c>
      <c r="H595" s="128" t="s">
        <v>1508</v>
      </c>
      <c r="I595" s="60"/>
      <c r="J595" s="60"/>
      <c r="K595" s="60"/>
      <c r="L595" s="61" t="str">
        <f>IF(I595="","",VLOOKUP(N595,DB!J:L,3,FALSE))</f>
        <v/>
      </c>
      <c r="M595" s="40" t="str">
        <f t="shared" si="18"/>
        <v/>
      </c>
      <c r="N595" s="70" t="str">
        <f t="shared" si="19"/>
        <v>Scope 3Hotel stay</v>
      </c>
      <c r="Y595" s="70"/>
      <c r="Z595" s="70"/>
    </row>
    <row r="596" spans="1:26" s="49" customFormat="1" ht="21" customHeight="1">
      <c r="A596" s="60"/>
      <c r="B596" s="60"/>
      <c r="C596" s="58"/>
      <c r="D596" s="56"/>
      <c r="E596" s="56"/>
      <c r="G596" s="128" t="s">
        <v>497</v>
      </c>
      <c r="H596" s="128" t="s">
        <v>1508</v>
      </c>
      <c r="I596" s="60"/>
      <c r="J596" s="60"/>
      <c r="K596" s="60"/>
      <c r="L596" s="61" t="str">
        <f>IF(I596="","",VLOOKUP(N596,DB!J:L,3,FALSE))</f>
        <v/>
      </c>
      <c r="M596" s="40" t="str">
        <f t="shared" si="18"/>
        <v/>
      </c>
      <c r="N596" s="70" t="str">
        <f t="shared" si="19"/>
        <v>Scope 3Hotel stay</v>
      </c>
      <c r="Y596" s="70"/>
      <c r="Z596" s="70"/>
    </row>
    <row r="597" spans="1:26" s="49" customFormat="1" ht="21" customHeight="1">
      <c r="A597" s="60"/>
      <c r="B597" s="60"/>
      <c r="C597" s="58"/>
      <c r="D597" s="56"/>
      <c r="E597" s="56"/>
      <c r="G597" s="128" t="s">
        <v>497</v>
      </c>
      <c r="H597" s="128" t="s">
        <v>1508</v>
      </c>
      <c r="I597" s="60"/>
      <c r="J597" s="60"/>
      <c r="K597" s="60"/>
      <c r="L597" s="61" t="str">
        <f>IF(I597="","",VLOOKUP(N597,DB!J:L,3,FALSE))</f>
        <v/>
      </c>
      <c r="M597" s="40" t="str">
        <f t="shared" si="18"/>
        <v/>
      </c>
      <c r="N597" s="70" t="str">
        <f t="shared" si="19"/>
        <v>Scope 3Hotel stay</v>
      </c>
      <c r="Y597" s="70"/>
      <c r="Z597" s="70"/>
    </row>
    <row r="598" spans="1:26" s="49" customFormat="1" ht="21" customHeight="1">
      <c r="A598" s="60"/>
      <c r="B598" s="60"/>
      <c r="C598" s="58"/>
      <c r="D598" s="56"/>
      <c r="E598" s="56"/>
      <c r="G598" s="128" t="s">
        <v>497</v>
      </c>
      <c r="H598" s="128" t="s">
        <v>1508</v>
      </c>
      <c r="I598" s="60"/>
      <c r="J598" s="60"/>
      <c r="K598" s="60"/>
      <c r="L598" s="61" t="str">
        <f>IF(I598="","",VLOOKUP(N598,DB!J:L,3,FALSE))</f>
        <v/>
      </c>
      <c r="M598" s="40" t="str">
        <f t="shared" si="18"/>
        <v/>
      </c>
      <c r="N598" s="70" t="str">
        <f t="shared" si="19"/>
        <v>Scope 3Hotel stay</v>
      </c>
      <c r="Y598" s="70"/>
      <c r="Z598" s="70"/>
    </row>
    <row r="599" spans="1:26" s="49" customFormat="1" ht="21" customHeight="1">
      <c r="A599" s="60"/>
      <c r="B599" s="60"/>
      <c r="C599" s="58"/>
      <c r="D599" s="56"/>
      <c r="E599" s="56"/>
      <c r="G599" s="128" t="s">
        <v>497</v>
      </c>
      <c r="H599" s="128" t="s">
        <v>1508</v>
      </c>
      <c r="I599" s="60"/>
      <c r="J599" s="60"/>
      <c r="K599" s="60"/>
      <c r="L599" s="61" t="str">
        <f>IF(I599="","",VLOOKUP(N599,DB!J:L,3,FALSE))</f>
        <v/>
      </c>
      <c r="M599" s="40" t="str">
        <f t="shared" si="18"/>
        <v/>
      </c>
      <c r="N599" s="70" t="str">
        <f t="shared" si="19"/>
        <v>Scope 3Hotel stay</v>
      </c>
      <c r="Y599" s="70"/>
      <c r="Z599" s="70"/>
    </row>
    <row r="600" spans="1:26" s="49" customFormat="1" ht="21" customHeight="1">
      <c r="A600" s="60"/>
      <c r="B600" s="60"/>
      <c r="C600" s="58"/>
      <c r="D600" s="56"/>
      <c r="E600" s="56"/>
      <c r="G600" s="128" t="s">
        <v>497</v>
      </c>
      <c r="H600" s="128" t="s">
        <v>1508</v>
      </c>
      <c r="I600" s="60"/>
      <c r="J600" s="60"/>
      <c r="K600" s="60"/>
      <c r="L600" s="61" t="str">
        <f>IF(I600="","",VLOOKUP(N600,DB!J:L,3,FALSE))</f>
        <v/>
      </c>
      <c r="M600" s="40" t="str">
        <f t="shared" si="18"/>
        <v/>
      </c>
      <c r="N600" s="70" t="str">
        <f t="shared" si="19"/>
        <v>Scope 3Hotel stay</v>
      </c>
      <c r="Y600" s="70"/>
      <c r="Z600" s="70"/>
    </row>
    <row r="601" spans="1:26" s="49" customFormat="1" ht="21" customHeight="1">
      <c r="A601" s="60"/>
      <c r="B601" s="60"/>
      <c r="C601" s="58"/>
      <c r="D601" s="56"/>
      <c r="E601" s="56"/>
      <c r="G601" s="128" t="s">
        <v>497</v>
      </c>
      <c r="H601" s="128" t="s">
        <v>1508</v>
      </c>
      <c r="I601" s="60"/>
      <c r="J601" s="60"/>
      <c r="K601" s="60"/>
      <c r="L601" s="61" t="str">
        <f>IF(I601="","",VLOOKUP(N601,DB!J:L,3,FALSE))</f>
        <v/>
      </c>
      <c r="M601" s="40" t="str">
        <f t="shared" si="18"/>
        <v/>
      </c>
      <c r="N601" s="70" t="str">
        <f t="shared" si="19"/>
        <v>Scope 3Hotel stay</v>
      </c>
      <c r="Y601" s="70"/>
      <c r="Z601" s="70"/>
    </row>
    <row r="602" spans="1:26" s="49" customFormat="1" ht="21" customHeight="1">
      <c r="A602" s="60"/>
      <c r="B602" s="60"/>
      <c r="C602" s="58"/>
      <c r="D602" s="56"/>
      <c r="E602" s="56"/>
      <c r="G602" s="128" t="s">
        <v>497</v>
      </c>
      <c r="H602" s="128" t="s">
        <v>1508</v>
      </c>
      <c r="I602" s="60"/>
      <c r="J602" s="60"/>
      <c r="K602" s="60"/>
      <c r="L602" s="61" t="str">
        <f>IF(I602="","",VLOOKUP(N602,DB!J:L,3,FALSE))</f>
        <v/>
      </c>
      <c r="M602" s="40" t="str">
        <f t="shared" si="18"/>
        <v/>
      </c>
      <c r="N602" s="70" t="str">
        <f t="shared" si="19"/>
        <v>Scope 3Hotel stay</v>
      </c>
      <c r="Y602" s="70"/>
      <c r="Z602" s="70"/>
    </row>
    <row r="603" spans="1:26" s="49" customFormat="1" ht="21" customHeight="1">
      <c r="A603" s="60"/>
      <c r="B603" s="60"/>
      <c r="C603" s="58"/>
      <c r="D603" s="56"/>
      <c r="E603" s="56"/>
      <c r="G603" s="128" t="s">
        <v>497</v>
      </c>
      <c r="H603" s="128" t="s">
        <v>1508</v>
      </c>
      <c r="I603" s="60"/>
      <c r="J603" s="60"/>
      <c r="K603" s="60"/>
      <c r="L603" s="61" t="str">
        <f>IF(I603="","",VLOOKUP(N603,DB!J:L,3,FALSE))</f>
        <v/>
      </c>
      <c r="M603" s="40" t="str">
        <f t="shared" si="18"/>
        <v/>
      </c>
      <c r="N603" s="70" t="str">
        <f t="shared" si="19"/>
        <v>Scope 3Hotel stay</v>
      </c>
      <c r="Y603" s="70"/>
      <c r="Z603" s="70"/>
    </row>
    <row r="604" spans="1:26" s="49" customFormat="1" ht="21" customHeight="1">
      <c r="A604" s="60"/>
      <c r="B604" s="60"/>
      <c r="C604" s="58"/>
      <c r="D604" s="56"/>
      <c r="E604" s="56"/>
      <c r="G604" s="128" t="s">
        <v>497</v>
      </c>
      <c r="H604" s="128" t="s">
        <v>1508</v>
      </c>
      <c r="I604" s="60"/>
      <c r="J604" s="60"/>
      <c r="K604" s="60"/>
      <c r="L604" s="61" t="str">
        <f>IF(I604="","",VLOOKUP(N604,DB!J:L,3,FALSE))</f>
        <v/>
      </c>
      <c r="M604" s="40" t="str">
        <f t="shared" si="18"/>
        <v/>
      </c>
      <c r="N604" s="70" t="str">
        <f t="shared" si="19"/>
        <v>Scope 3Hotel stay</v>
      </c>
      <c r="Y604" s="70"/>
      <c r="Z604" s="70"/>
    </row>
    <row r="605" spans="1:26" s="49" customFormat="1" ht="21" customHeight="1">
      <c r="A605" s="60"/>
      <c r="B605" s="60"/>
      <c r="C605" s="58"/>
      <c r="D605" s="56"/>
      <c r="E605" s="56"/>
      <c r="G605" s="128" t="s">
        <v>497</v>
      </c>
      <c r="H605" s="128" t="s">
        <v>1508</v>
      </c>
      <c r="I605" s="60"/>
      <c r="J605" s="60"/>
      <c r="K605" s="60"/>
      <c r="L605" s="61" t="str">
        <f>IF(I605="","",VLOOKUP(N605,DB!J:L,3,FALSE))</f>
        <v/>
      </c>
      <c r="M605" s="40" t="str">
        <f t="shared" si="18"/>
        <v/>
      </c>
      <c r="N605" s="70" t="str">
        <f t="shared" si="19"/>
        <v>Scope 3Hotel stay</v>
      </c>
      <c r="Y605" s="70"/>
      <c r="Z605" s="70"/>
    </row>
    <row r="606" spans="1:26" s="49" customFormat="1" ht="21" customHeight="1">
      <c r="A606" s="60"/>
      <c r="B606" s="60"/>
      <c r="C606" s="58"/>
      <c r="D606" s="56"/>
      <c r="E606" s="56"/>
      <c r="G606" s="128" t="s">
        <v>497</v>
      </c>
      <c r="H606" s="128" t="s">
        <v>1508</v>
      </c>
      <c r="I606" s="60"/>
      <c r="J606" s="60"/>
      <c r="K606" s="60"/>
      <c r="L606" s="61" t="str">
        <f>IF(I606="","",VLOOKUP(N606,DB!J:L,3,FALSE))</f>
        <v/>
      </c>
      <c r="M606" s="40" t="str">
        <f t="shared" si="18"/>
        <v/>
      </c>
      <c r="N606" s="70" t="str">
        <f t="shared" si="19"/>
        <v>Scope 3Hotel stay</v>
      </c>
      <c r="Y606" s="70"/>
      <c r="Z606" s="70"/>
    </row>
    <row r="607" spans="1:26" s="49" customFormat="1" ht="21" customHeight="1">
      <c r="A607" s="60"/>
      <c r="B607" s="60"/>
      <c r="C607" s="58"/>
      <c r="D607" s="56"/>
      <c r="E607" s="56"/>
      <c r="G607" s="128" t="s">
        <v>497</v>
      </c>
      <c r="H607" s="128" t="s">
        <v>1508</v>
      </c>
      <c r="I607" s="60"/>
      <c r="J607" s="60"/>
      <c r="K607" s="60"/>
      <c r="L607" s="61" t="str">
        <f>IF(I607="","",VLOOKUP(N607,DB!J:L,3,FALSE))</f>
        <v/>
      </c>
      <c r="M607" s="40" t="str">
        <f t="shared" si="18"/>
        <v/>
      </c>
      <c r="N607" s="70" t="str">
        <f t="shared" si="19"/>
        <v>Scope 3Hotel stay</v>
      </c>
      <c r="Y607" s="70"/>
      <c r="Z607" s="70"/>
    </row>
    <row r="608" spans="1:26" s="49" customFormat="1" ht="21" customHeight="1">
      <c r="A608" s="60"/>
      <c r="B608" s="60"/>
      <c r="C608" s="58"/>
      <c r="D608" s="56"/>
      <c r="E608" s="56"/>
      <c r="G608" s="128" t="s">
        <v>497</v>
      </c>
      <c r="H608" s="128" t="s">
        <v>1508</v>
      </c>
      <c r="I608" s="60"/>
      <c r="J608" s="60"/>
      <c r="K608" s="60"/>
      <c r="L608" s="61" t="str">
        <f>IF(I608="","",VLOOKUP(N608,DB!J:L,3,FALSE))</f>
        <v/>
      </c>
      <c r="M608" s="40" t="str">
        <f t="shared" si="18"/>
        <v/>
      </c>
      <c r="N608" s="70" t="str">
        <f t="shared" si="19"/>
        <v>Scope 3Hotel stay</v>
      </c>
      <c r="Y608" s="70"/>
      <c r="Z608" s="70"/>
    </row>
    <row r="609" spans="1:26" s="49" customFormat="1" ht="21" customHeight="1">
      <c r="A609" s="60"/>
      <c r="B609" s="60"/>
      <c r="C609" s="58"/>
      <c r="D609" s="56"/>
      <c r="E609" s="56"/>
      <c r="G609" s="128" t="s">
        <v>497</v>
      </c>
      <c r="H609" s="128" t="s">
        <v>1508</v>
      </c>
      <c r="I609" s="60"/>
      <c r="J609" s="60"/>
      <c r="K609" s="60"/>
      <c r="L609" s="61" t="str">
        <f>IF(I609="","",VLOOKUP(N609,DB!J:L,3,FALSE))</f>
        <v/>
      </c>
      <c r="M609" s="40" t="str">
        <f t="shared" si="18"/>
        <v/>
      </c>
      <c r="N609" s="70" t="str">
        <f t="shared" si="19"/>
        <v>Scope 3Hotel stay</v>
      </c>
      <c r="Y609" s="70"/>
      <c r="Z609" s="70"/>
    </row>
    <row r="610" spans="1:26" s="49" customFormat="1" ht="21" customHeight="1">
      <c r="A610" s="60"/>
      <c r="B610" s="60"/>
      <c r="C610" s="58"/>
      <c r="D610" s="56"/>
      <c r="E610" s="56"/>
      <c r="G610" s="128" t="s">
        <v>497</v>
      </c>
      <c r="H610" s="128" t="s">
        <v>1508</v>
      </c>
      <c r="I610" s="60"/>
      <c r="J610" s="60"/>
      <c r="K610" s="60"/>
      <c r="L610" s="61" t="str">
        <f>IF(I610="","",VLOOKUP(N610,DB!J:L,3,FALSE))</f>
        <v/>
      </c>
      <c r="M610" s="40" t="str">
        <f t="shared" si="18"/>
        <v/>
      </c>
      <c r="N610" s="70" t="str">
        <f t="shared" si="19"/>
        <v>Scope 3Hotel stay</v>
      </c>
      <c r="Y610" s="70"/>
      <c r="Z610" s="70"/>
    </row>
    <row r="611" spans="1:26" s="49" customFormat="1" ht="21" customHeight="1">
      <c r="A611" s="60"/>
      <c r="B611" s="60"/>
      <c r="C611" s="58"/>
      <c r="D611" s="56"/>
      <c r="E611" s="56"/>
      <c r="G611" s="128" t="s">
        <v>497</v>
      </c>
      <c r="H611" s="128" t="s">
        <v>1508</v>
      </c>
      <c r="I611" s="60"/>
      <c r="J611" s="60"/>
      <c r="K611" s="60"/>
      <c r="L611" s="61" t="str">
        <f>IF(I611="","",VLOOKUP(N611,DB!J:L,3,FALSE))</f>
        <v/>
      </c>
      <c r="M611" s="40" t="str">
        <f t="shared" si="18"/>
        <v/>
      </c>
      <c r="N611" s="70" t="str">
        <f t="shared" si="19"/>
        <v>Scope 3Hotel stay</v>
      </c>
      <c r="Y611" s="70"/>
      <c r="Z611" s="70"/>
    </row>
    <row r="612" spans="1:26" s="49" customFormat="1" ht="21" customHeight="1">
      <c r="A612" s="60"/>
      <c r="B612" s="60"/>
      <c r="C612" s="58"/>
      <c r="D612" s="56"/>
      <c r="E612" s="56"/>
      <c r="G612" s="128" t="s">
        <v>497</v>
      </c>
      <c r="H612" s="128" t="s">
        <v>1508</v>
      </c>
      <c r="I612" s="60"/>
      <c r="J612" s="60"/>
      <c r="K612" s="60"/>
      <c r="L612" s="61" t="str">
        <f>IF(I612="","",VLOOKUP(N612,DB!J:L,3,FALSE))</f>
        <v/>
      </c>
      <c r="M612" s="40" t="str">
        <f t="shared" si="18"/>
        <v/>
      </c>
      <c r="N612" s="70" t="str">
        <f t="shared" si="19"/>
        <v>Scope 3Hotel stay</v>
      </c>
      <c r="Y612" s="70"/>
      <c r="Z612" s="70"/>
    </row>
    <row r="613" spans="1:26" s="49" customFormat="1" ht="21" customHeight="1">
      <c r="A613" s="60"/>
      <c r="B613" s="60"/>
      <c r="C613" s="58"/>
      <c r="D613" s="56"/>
      <c r="E613" s="56"/>
      <c r="G613" s="128" t="s">
        <v>497</v>
      </c>
      <c r="H613" s="128" t="s">
        <v>1508</v>
      </c>
      <c r="I613" s="60"/>
      <c r="J613" s="60"/>
      <c r="K613" s="60"/>
      <c r="L613" s="61" t="str">
        <f>IF(I613="","",VLOOKUP(N613,DB!J:L,3,FALSE))</f>
        <v/>
      </c>
      <c r="M613" s="40" t="str">
        <f t="shared" ref="M613:M676" si="20">IF(I613="","",L613*K613*J613)</f>
        <v/>
      </c>
      <c r="N613" s="70" t="str">
        <f t="shared" si="19"/>
        <v>Scope 3Hotel stay</v>
      </c>
      <c r="Y613" s="70"/>
      <c r="Z613" s="70"/>
    </row>
    <row r="614" spans="1:26" s="49" customFormat="1" ht="21" customHeight="1">
      <c r="A614" s="60"/>
      <c r="B614" s="60"/>
      <c r="C614" s="58"/>
      <c r="D614" s="56"/>
      <c r="E614" s="56"/>
      <c r="G614" s="128" t="s">
        <v>497</v>
      </c>
      <c r="H614" s="128" t="s">
        <v>1508</v>
      </c>
      <c r="I614" s="60"/>
      <c r="J614" s="60"/>
      <c r="K614" s="60"/>
      <c r="L614" s="61" t="str">
        <f>IF(I614="","",VLOOKUP(N614,DB!J:L,3,FALSE))</f>
        <v/>
      </c>
      <c r="M614" s="40" t="str">
        <f t="shared" si="20"/>
        <v/>
      </c>
      <c r="N614" s="70" t="str">
        <f t="shared" si="19"/>
        <v>Scope 3Hotel stay</v>
      </c>
      <c r="Y614" s="70"/>
      <c r="Z614" s="70"/>
    </row>
    <row r="615" spans="1:26" s="49" customFormat="1" ht="21" customHeight="1">
      <c r="A615" s="60"/>
      <c r="B615" s="60"/>
      <c r="C615" s="58"/>
      <c r="D615" s="56"/>
      <c r="E615" s="56"/>
      <c r="G615" s="128" t="s">
        <v>497</v>
      </c>
      <c r="H615" s="128" t="s">
        <v>1508</v>
      </c>
      <c r="I615" s="60"/>
      <c r="J615" s="60"/>
      <c r="K615" s="60"/>
      <c r="L615" s="61" t="str">
        <f>IF(I615="","",VLOOKUP(N615,DB!J:L,3,FALSE))</f>
        <v/>
      </c>
      <c r="M615" s="40" t="str">
        <f t="shared" si="20"/>
        <v/>
      </c>
      <c r="N615" s="70" t="str">
        <f t="shared" si="19"/>
        <v>Scope 3Hotel stay</v>
      </c>
      <c r="Y615" s="70"/>
      <c r="Z615" s="70"/>
    </row>
    <row r="616" spans="1:26" s="49" customFormat="1" ht="21" customHeight="1">
      <c r="A616" s="60"/>
      <c r="B616" s="60"/>
      <c r="C616" s="58"/>
      <c r="D616" s="56"/>
      <c r="E616" s="56"/>
      <c r="G616" s="128" t="s">
        <v>497</v>
      </c>
      <c r="H616" s="128" t="s">
        <v>1508</v>
      </c>
      <c r="I616" s="60"/>
      <c r="J616" s="60"/>
      <c r="K616" s="60"/>
      <c r="L616" s="61" t="str">
        <f>IF(I616="","",VLOOKUP(N616,DB!J:L,3,FALSE))</f>
        <v/>
      </c>
      <c r="M616" s="40" t="str">
        <f t="shared" si="20"/>
        <v/>
      </c>
      <c r="N616" s="70" t="str">
        <f t="shared" si="19"/>
        <v>Scope 3Hotel stay</v>
      </c>
      <c r="Y616" s="70"/>
      <c r="Z616" s="70"/>
    </row>
    <row r="617" spans="1:26" s="49" customFormat="1" ht="21" customHeight="1">
      <c r="A617" s="60"/>
      <c r="B617" s="60"/>
      <c r="C617" s="58"/>
      <c r="D617" s="56"/>
      <c r="E617" s="56"/>
      <c r="G617" s="128" t="s">
        <v>497</v>
      </c>
      <c r="H617" s="128" t="s">
        <v>1508</v>
      </c>
      <c r="I617" s="60"/>
      <c r="J617" s="60"/>
      <c r="K617" s="60"/>
      <c r="L617" s="61" t="str">
        <f>IF(I617="","",VLOOKUP(N617,DB!J:L,3,FALSE))</f>
        <v/>
      </c>
      <c r="M617" s="40" t="str">
        <f t="shared" si="20"/>
        <v/>
      </c>
      <c r="N617" s="70" t="str">
        <f t="shared" si="19"/>
        <v>Scope 3Hotel stay</v>
      </c>
      <c r="Y617" s="70"/>
      <c r="Z617" s="70"/>
    </row>
    <row r="618" spans="1:26" s="49" customFormat="1" ht="21" customHeight="1">
      <c r="A618" s="60"/>
      <c r="B618" s="60"/>
      <c r="C618" s="58"/>
      <c r="D618" s="56"/>
      <c r="E618" s="56"/>
      <c r="G618" s="128" t="s">
        <v>497</v>
      </c>
      <c r="H618" s="128" t="s">
        <v>1508</v>
      </c>
      <c r="I618" s="60"/>
      <c r="J618" s="60"/>
      <c r="K618" s="60"/>
      <c r="L618" s="61" t="str">
        <f>IF(I618="","",VLOOKUP(N618,DB!J:L,3,FALSE))</f>
        <v/>
      </c>
      <c r="M618" s="40" t="str">
        <f t="shared" si="20"/>
        <v/>
      </c>
      <c r="N618" s="70" t="str">
        <f t="shared" si="19"/>
        <v>Scope 3Hotel stay</v>
      </c>
      <c r="Y618" s="70"/>
      <c r="Z618" s="70"/>
    </row>
    <row r="619" spans="1:26" s="49" customFormat="1" ht="21" customHeight="1">
      <c r="A619" s="60"/>
      <c r="B619" s="60"/>
      <c r="C619" s="58"/>
      <c r="D619" s="56"/>
      <c r="E619" s="56"/>
      <c r="G619" s="128" t="s">
        <v>497</v>
      </c>
      <c r="H619" s="128" t="s">
        <v>1508</v>
      </c>
      <c r="I619" s="60"/>
      <c r="J619" s="60"/>
      <c r="K619" s="60"/>
      <c r="L619" s="61" t="str">
        <f>IF(I619="","",VLOOKUP(N619,DB!J:L,3,FALSE))</f>
        <v/>
      </c>
      <c r="M619" s="40" t="str">
        <f t="shared" si="20"/>
        <v/>
      </c>
      <c r="N619" s="70" t="str">
        <f t="shared" si="19"/>
        <v>Scope 3Hotel stay</v>
      </c>
      <c r="Y619" s="70"/>
      <c r="Z619" s="70"/>
    </row>
    <row r="620" spans="1:26" s="49" customFormat="1" ht="21" customHeight="1">
      <c r="A620" s="60"/>
      <c r="B620" s="60"/>
      <c r="C620" s="58"/>
      <c r="D620" s="56"/>
      <c r="E620" s="56"/>
      <c r="G620" s="128" t="s">
        <v>497</v>
      </c>
      <c r="H620" s="128" t="s">
        <v>1508</v>
      </c>
      <c r="I620" s="60"/>
      <c r="J620" s="60"/>
      <c r="K620" s="60"/>
      <c r="L620" s="61" t="str">
        <f>IF(I620="","",VLOOKUP(N620,DB!J:L,3,FALSE))</f>
        <v/>
      </c>
      <c r="M620" s="40" t="str">
        <f t="shared" si="20"/>
        <v/>
      </c>
      <c r="N620" s="70" t="str">
        <f t="shared" si="19"/>
        <v>Scope 3Hotel stay</v>
      </c>
      <c r="Y620" s="70"/>
      <c r="Z620" s="70"/>
    </row>
    <row r="621" spans="1:26" s="49" customFormat="1" ht="21" customHeight="1">
      <c r="A621" s="60"/>
      <c r="B621" s="60"/>
      <c r="C621" s="58"/>
      <c r="D621" s="56"/>
      <c r="E621" s="56"/>
      <c r="G621" s="128" t="s">
        <v>497</v>
      </c>
      <c r="H621" s="128" t="s">
        <v>1508</v>
      </c>
      <c r="I621" s="60"/>
      <c r="J621" s="60"/>
      <c r="K621" s="60"/>
      <c r="L621" s="61" t="str">
        <f>IF(I621="","",VLOOKUP(N621,DB!J:L,3,FALSE))</f>
        <v/>
      </c>
      <c r="M621" s="40" t="str">
        <f t="shared" si="20"/>
        <v/>
      </c>
      <c r="N621" s="70" t="str">
        <f t="shared" si="19"/>
        <v>Scope 3Hotel stay</v>
      </c>
      <c r="Y621" s="70"/>
      <c r="Z621" s="70"/>
    </row>
    <row r="622" spans="1:26" s="49" customFormat="1" ht="21" customHeight="1">
      <c r="A622" s="60"/>
      <c r="B622" s="60"/>
      <c r="C622" s="58"/>
      <c r="D622" s="56"/>
      <c r="E622" s="56"/>
      <c r="G622" s="128" t="s">
        <v>497</v>
      </c>
      <c r="H622" s="128" t="s">
        <v>1508</v>
      </c>
      <c r="I622" s="60"/>
      <c r="J622" s="60"/>
      <c r="K622" s="60"/>
      <c r="L622" s="61" t="str">
        <f>IF(I622="","",VLOOKUP(N622,DB!J:L,3,FALSE))</f>
        <v/>
      </c>
      <c r="M622" s="40" t="str">
        <f t="shared" si="20"/>
        <v/>
      </c>
      <c r="N622" s="70" t="str">
        <f t="shared" si="19"/>
        <v>Scope 3Hotel stay</v>
      </c>
      <c r="Y622" s="70"/>
      <c r="Z622" s="70"/>
    </row>
    <row r="623" spans="1:26" s="49" customFormat="1" ht="21" customHeight="1">
      <c r="A623" s="60"/>
      <c r="B623" s="60"/>
      <c r="C623" s="58"/>
      <c r="D623" s="56"/>
      <c r="E623" s="56"/>
      <c r="G623" s="128" t="s">
        <v>497</v>
      </c>
      <c r="H623" s="128" t="s">
        <v>1508</v>
      </c>
      <c r="I623" s="60"/>
      <c r="J623" s="60"/>
      <c r="K623" s="60"/>
      <c r="L623" s="61" t="str">
        <f>IF(I623="","",VLOOKUP(N623,DB!J:L,3,FALSE))</f>
        <v/>
      </c>
      <c r="M623" s="40" t="str">
        <f t="shared" si="20"/>
        <v/>
      </c>
      <c r="N623" s="70" t="str">
        <f t="shared" si="19"/>
        <v>Scope 3Hotel stay</v>
      </c>
      <c r="Y623" s="70"/>
      <c r="Z623" s="70"/>
    </row>
    <row r="624" spans="1:26" s="49" customFormat="1" ht="21" customHeight="1">
      <c r="A624" s="60"/>
      <c r="B624" s="60"/>
      <c r="C624" s="58"/>
      <c r="D624" s="56"/>
      <c r="E624" s="56"/>
      <c r="G624" s="128" t="s">
        <v>497</v>
      </c>
      <c r="H624" s="128" t="s">
        <v>1508</v>
      </c>
      <c r="I624" s="60"/>
      <c r="J624" s="60"/>
      <c r="K624" s="60"/>
      <c r="L624" s="61" t="str">
        <f>IF(I624="","",VLOOKUP(N624,DB!J:L,3,FALSE))</f>
        <v/>
      </c>
      <c r="M624" s="40" t="str">
        <f t="shared" si="20"/>
        <v/>
      </c>
      <c r="N624" s="70" t="str">
        <f t="shared" si="19"/>
        <v>Scope 3Hotel stay</v>
      </c>
      <c r="Y624" s="70"/>
      <c r="Z624" s="70"/>
    </row>
    <row r="625" spans="1:26" s="49" customFormat="1" ht="21" customHeight="1">
      <c r="A625" s="60"/>
      <c r="B625" s="60"/>
      <c r="C625" s="58"/>
      <c r="D625" s="56"/>
      <c r="E625" s="56"/>
      <c r="G625" s="128" t="s">
        <v>497</v>
      </c>
      <c r="H625" s="128" t="s">
        <v>1508</v>
      </c>
      <c r="I625" s="60"/>
      <c r="J625" s="60"/>
      <c r="K625" s="60"/>
      <c r="L625" s="61" t="str">
        <f>IF(I625="","",VLOOKUP(N625,DB!J:L,3,FALSE))</f>
        <v/>
      </c>
      <c r="M625" s="40" t="str">
        <f t="shared" si="20"/>
        <v/>
      </c>
      <c r="N625" s="70" t="str">
        <f t="shared" si="19"/>
        <v>Scope 3Hotel stay</v>
      </c>
      <c r="Y625" s="70"/>
      <c r="Z625" s="70"/>
    </row>
    <row r="626" spans="1:26" s="49" customFormat="1" ht="21" customHeight="1">
      <c r="A626" s="60"/>
      <c r="B626" s="60"/>
      <c r="C626" s="58"/>
      <c r="D626" s="56"/>
      <c r="E626" s="56"/>
      <c r="G626" s="128" t="s">
        <v>497</v>
      </c>
      <c r="H626" s="128" t="s">
        <v>1508</v>
      </c>
      <c r="I626" s="60"/>
      <c r="J626" s="60"/>
      <c r="K626" s="60"/>
      <c r="L626" s="61" t="str">
        <f>IF(I626="","",VLOOKUP(N626,DB!J:L,3,FALSE))</f>
        <v/>
      </c>
      <c r="M626" s="40" t="str">
        <f t="shared" si="20"/>
        <v/>
      </c>
      <c r="N626" s="70" t="str">
        <f t="shared" si="19"/>
        <v>Scope 3Hotel stay</v>
      </c>
      <c r="Y626" s="70"/>
      <c r="Z626" s="70"/>
    </row>
    <row r="627" spans="1:26" s="49" customFormat="1" ht="21" customHeight="1">
      <c r="A627" s="60"/>
      <c r="B627" s="60"/>
      <c r="C627" s="58"/>
      <c r="D627" s="56"/>
      <c r="E627" s="56"/>
      <c r="G627" s="128" t="s">
        <v>497</v>
      </c>
      <c r="H627" s="128" t="s">
        <v>1508</v>
      </c>
      <c r="I627" s="60"/>
      <c r="J627" s="60"/>
      <c r="K627" s="60"/>
      <c r="L627" s="61" t="str">
        <f>IF(I627="","",VLOOKUP(N627,DB!J:L,3,FALSE))</f>
        <v/>
      </c>
      <c r="M627" s="40" t="str">
        <f t="shared" si="20"/>
        <v/>
      </c>
      <c r="N627" s="70" t="str">
        <f t="shared" si="19"/>
        <v>Scope 3Hotel stay</v>
      </c>
      <c r="Y627" s="70"/>
      <c r="Z627" s="70"/>
    </row>
    <row r="628" spans="1:26" s="49" customFormat="1" ht="21" customHeight="1">
      <c r="A628" s="60"/>
      <c r="B628" s="60"/>
      <c r="C628" s="58"/>
      <c r="D628" s="56"/>
      <c r="E628" s="56"/>
      <c r="G628" s="128" t="s">
        <v>497</v>
      </c>
      <c r="H628" s="128" t="s">
        <v>1508</v>
      </c>
      <c r="I628" s="60"/>
      <c r="J628" s="60"/>
      <c r="K628" s="60"/>
      <c r="L628" s="61" t="str">
        <f>IF(I628="","",VLOOKUP(N628,DB!J:L,3,FALSE))</f>
        <v/>
      </c>
      <c r="M628" s="40" t="str">
        <f t="shared" si="20"/>
        <v/>
      </c>
      <c r="N628" s="70" t="str">
        <f t="shared" si="19"/>
        <v>Scope 3Hotel stay</v>
      </c>
      <c r="Y628" s="70"/>
      <c r="Z628" s="70"/>
    </row>
    <row r="629" spans="1:26" s="49" customFormat="1" ht="21" customHeight="1">
      <c r="A629" s="60"/>
      <c r="B629" s="60"/>
      <c r="C629" s="58"/>
      <c r="D629" s="56"/>
      <c r="E629" s="56"/>
      <c r="G629" s="128" t="s">
        <v>497</v>
      </c>
      <c r="H629" s="128" t="s">
        <v>1508</v>
      </c>
      <c r="I629" s="60"/>
      <c r="J629" s="60"/>
      <c r="K629" s="60"/>
      <c r="L629" s="61" t="str">
        <f>IF(I629="","",VLOOKUP(N629,DB!J:L,3,FALSE))</f>
        <v/>
      </c>
      <c r="M629" s="40" t="str">
        <f t="shared" si="20"/>
        <v/>
      </c>
      <c r="N629" s="70" t="str">
        <f t="shared" si="19"/>
        <v>Scope 3Hotel stay</v>
      </c>
      <c r="Y629" s="70"/>
      <c r="Z629" s="70"/>
    </row>
    <row r="630" spans="1:26" s="49" customFormat="1" ht="21" customHeight="1">
      <c r="A630" s="60"/>
      <c r="B630" s="60"/>
      <c r="C630" s="58"/>
      <c r="D630" s="56"/>
      <c r="E630" s="56"/>
      <c r="G630" s="128" t="s">
        <v>497</v>
      </c>
      <c r="H630" s="128" t="s">
        <v>1508</v>
      </c>
      <c r="I630" s="60"/>
      <c r="J630" s="60"/>
      <c r="K630" s="60"/>
      <c r="L630" s="61" t="str">
        <f>IF(I630="","",VLOOKUP(N630,DB!J:L,3,FALSE))</f>
        <v/>
      </c>
      <c r="M630" s="40" t="str">
        <f t="shared" si="20"/>
        <v/>
      </c>
      <c r="N630" s="70" t="str">
        <f t="shared" si="19"/>
        <v>Scope 3Hotel stay</v>
      </c>
      <c r="Y630" s="70"/>
      <c r="Z630" s="70"/>
    </row>
    <row r="631" spans="1:26" s="49" customFormat="1" ht="21" customHeight="1">
      <c r="A631" s="60"/>
      <c r="B631" s="60"/>
      <c r="C631" s="58"/>
      <c r="D631" s="56"/>
      <c r="E631" s="56"/>
      <c r="G631" s="128" t="s">
        <v>497</v>
      </c>
      <c r="H631" s="128" t="s">
        <v>1508</v>
      </c>
      <c r="I631" s="60"/>
      <c r="J631" s="60"/>
      <c r="K631" s="60"/>
      <c r="L631" s="61" t="str">
        <f>IF(I631="","",VLOOKUP(N631,DB!J:L,3,FALSE))</f>
        <v/>
      </c>
      <c r="M631" s="40" t="str">
        <f t="shared" si="20"/>
        <v/>
      </c>
      <c r="N631" s="70" t="str">
        <f t="shared" si="19"/>
        <v>Scope 3Hotel stay</v>
      </c>
      <c r="Y631" s="70"/>
      <c r="Z631" s="70"/>
    </row>
    <row r="632" spans="1:26" s="49" customFormat="1" ht="21" customHeight="1">
      <c r="A632" s="60"/>
      <c r="B632" s="60"/>
      <c r="C632" s="58"/>
      <c r="D632" s="56"/>
      <c r="E632" s="56"/>
      <c r="G632" s="128" t="s">
        <v>497</v>
      </c>
      <c r="H632" s="128" t="s">
        <v>1508</v>
      </c>
      <c r="I632" s="60"/>
      <c r="J632" s="60"/>
      <c r="K632" s="60"/>
      <c r="L632" s="61" t="str">
        <f>IF(I632="","",VLOOKUP(N632,DB!J:L,3,FALSE))</f>
        <v/>
      </c>
      <c r="M632" s="40" t="str">
        <f t="shared" si="20"/>
        <v/>
      </c>
      <c r="N632" s="70" t="str">
        <f t="shared" si="19"/>
        <v>Scope 3Hotel stay</v>
      </c>
      <c r="Y632" s="70"/>
      <c r="Z632" s="70"/>
    </row>
    <row r="633" spans="1:26" s="49" customFormat="1" ht="21" customHeight="1">
      <c r="A633" s="60"/>
      <c r="B633" s="60"/>
      <c r="C633" s="58"/>
      <c r="D633" s="56"/>
      <c r="E633" s="56"/>
      <c r="G633" s="128" t="s">
        <v>497</v>
      </c>
      <c r="H633" s="128" t="s">
        <v>1508</v>
      </c>
      <c r="I633" s="60"/>
      <c r="J633" s="60"/>
      <c r="K633" s="60"/>
      <c r="L633" s="61" t="str">
        <f>IF(I633="","",VLOOKUP(N633,DB!J:L,3,FALSE))</f>
        <v/>
      </c>
      <c r="M633" s="40" t="str">
        <f t="shared" si="20"/>
        <v/>
      </c>
      <c r="N633" s="70" t="str">
        <f t="shared" si="19"/>
        <v>Scope 3Hotel stay</v>
      </c>
      <c r="Y633" s="70"/>
      <c r="Z633" s="70"/>
    </row>
    <row r="634" spans="1:26" s="49" customFormat="1" ht="21" customHeight="1">
      <c r="A634" s="60"/>
      <c r="B634" s="60"/>
      <c r="C634" s="58"/>
      <c r="D634" s="56"/>
      <c r="E634" s="56"/>
      <c r="G634" s="128" t="s">
        <v>497</v>
      </c>
      <c r="H634" s="128" t="s">
        <v>1508</v>
      </c>
      <c r="I634" s="60"/>
      <c r="J634" s="60"/>
      <c r="K634" s="60"/>
      <c r="L634" s="61" t="str">
        <f>IF(I634="","",VLOOKUP(N634,DB!J:L,3,FALSE))</f>
        <v/>
      </c>
      <c r="M634" s="40" t="str">
        <f t="shared" si="20"/>
        <v/>
      </c>
      <c r="N634" s="70" t="str">
        <f t="shared" si="19"/>
        <v>Scope 3Hotel stay</v>
      </c>
      <c r="Y634" s="70"/>
      <c r="Z634" s="70"/>
    </row>
    <row r="635" spans="1:26" s="49" customFormat="1" ht="21" customHeight="1">
      <c r="A635" s="60"/>
      <c r="B635" s="60"/>
      <c r="C635" s="58"/>
      <c r="D635" s="56"/>
      <c r="E635" s="56"/>
      <c r="G635" s="128" t="s">
        <v>497</v>
      </c>
      <c r="H635" s="128" t="s">
        <v>1508</v>
      </c>
      <c r="I635" s="60"/>
      <c r="J635" s="60"/>
      <c r="K635" s="60"/>
      <c r="L635" s="61" t="str">
        <f>IF(I635="","",VLOOKUP(N635,DB!J:L,3,FALSE))</f>
        <v/>
      </c>
      <c r="M635" s="40" t="str">
        <f t="shared" si="20"/>
        <v/>
      </c>
      <c r="N635" s="70" t="str">
        <f t="shared" si="19"/>
        <v>Scope 3Hotel stay</v>
      </c>
      <c r="Y635" s="70"/>
      <c r="Z635" s="70"/>
    </row>
    <row r="636" spans="1:26" s="49" customFormat="1" ht="21" customHeight="1">
      <c r="A636" s="60"/>
      <c r="B636" s="60"/>
      <c r="C636" s="58"/>
      <c r="D636" s="56"/>
      <c r="E636" s="56"/>
      <c r="G636" s="128" t="s">
        <v>497</v>
      </c>
      <c r="H636" s="128" t="s">
        <v>1508</v>
      </c>
      <c r="I636" s="60"/>
      <c r="J636" s="60"/>
      <c r="K636" s="60"/>
      <c r="L636" s="61" t="str">
        <f>IF(I636="","",VLOOKUP(N636,DB!J:L,3,FALSE))</f>
        <v/>
      </c>
      <c r="M636" s="40" t="str">
        <f t="shared" si="20"/>
        <v/>
      </c>
      <c r="N636" s="70" t="str">
        <f t="shared" si="19"/>
        <v>Scope 3Hotel stay</v>
      </c>
      <c r="Y636" s="70"/>
      <c r="Z636" s="70"/>
    </row>
    <row r="637" spans="1:26" s="49" customFormat="1" ht="21" customHeight="1">
      <c r="A637" s="60"/>
      <c r="B637" s="60"/>
      <c r="C637" s="58"/>
      <c r="D637" s="56"/>
      <c r="E637" s="56"/>
      <c r="G637" s="128" t="s">
        <v>497</v>
      </c>
      <c r="H637" s="128" t="s">
        <v>1508</v>
      </c>
      <c r="I637" s="60"/>
      <c r="J637" s="60"/>
      <c r="K637" s="60"/>
      <c r="L637" s="61" t="str">
        <f>IF(I637="","",VLOOKUP(N637,DB!J:L,3,FALSE))</f>
        <v/>
      </c>
      <c r="M637" s="40" t="str">
        <f t="shared" si="20"/>
        <v/>
      </c>
      <c r="N637" s="70" t="str">
        <f t="shared" si="19"/>
        <v>Scope 3Hotel stay</v>
      </c>
      <c r="Y637" s="70"/>
      <c r="Z637" s="70"/>
    </row>
    <row r="638" spans="1:26" s="49" customFormat="1" ht="21" customHeight="1">
      <c r="A638" s="60"/>
      <c r="B638" s="60"/>
      <c r="C638" s="58"/>
      <c r="D638" s="56"/>
      <c r="E638" s="56"/>
      <c r="G638" s="128" t="s">
        <v>497</v>
      </c>
      <c r="H638" s="128" t="s">
        <v>1508</v>
      </c>
      <c r="I638" s="60"/>
      <c r="J638" s="60"/>
      <c r="K638" s="60"/>
      <c r="L638" s="61" t="str">
        <f>IF(I638="","",VLOOKUP(N638,DB!J:L,3,FALSE))</f>
        <v/>
      </c>
      <c r="M638" s="40" t="str">
        <f t="shared" si="20"/>
        <v/>
      </c>
      <c r="N638" s="70" t="str">
        <f t="shared" si="19"/>
        <v>Scope 3Hotel stay</v>
      </c>
      <c r="Y638" s="70"/>
      <c r="Z638" s="70"/>
    </row>
    <row r="639" spans="1:26" s="49" customFormat="1" ht="21" customHeight="1">
      <c r="A639" s="60"/>
      <c r="B639" s="60"/>
      <c r="C639" s="58"/>
      <c r="D639" s="56"/>
      <c r="E639" s="56"/>
      <c r="G639" s="128" t="s">
        <v>497</v>
      </c>
      <c r="H639" s="128" t="s">
        <v>1508</v>
      </c>
      <c r="I639" s="60"/>
      <c r="J639" s="60"/>
      <c r="K639" s="60"/>
      <c r="L639" s="61" t="str">
        <f>IF(I639="","",VLOOKUP(N639,DB!J:L,3,FALSE))</f>
        <v/>
      </c>
      <c r="M639" s="40" t="str">
        <f t="shared" si="20"/>
        <v/>
      </c>
      <c r="N639" s="70" t="str">
        <f t="shared" si="19"/>
        <v>Scope 3Hotel stay</v>
      </c>
      <c r="Y639" s="70"/>
      <c r="Z639" s="70"/>
    </row>
    <row r="640" spans="1:26" s="49" customFormat="1" ht="21" customHeight="1">
      <c r="A640" s="60"/>
      <c r="B640" s="60"/>
      <c r="C640" s="58"/>
      <c r="D640" s="56"/>
      <c r="E640" s="56"/>
      <c r="G640" s="128" t="s">
        <v>497</v>
      </c>
      <c r="H640" s="128" t="s">
        <v>1508</v>
      </c>
      <c r="I640" s="60"/>
      <c r="J640" s="60"/>
      <c r="K640" s="60"/>
      <c r="L640" s="61" t="str">
        <f>IF(I640="","",VLOOKUP(N640,DB!J:L,3,FALSE))</f>
        <v/>
      </c>
      <c r="M640" s="40" t="str">
        <f t="shared" si="20"/>
        <v/>
      </c>
      <c r="N640" s="70" t="str">
        <f t="shared" si="19"/>
        <v>Scope 3Hotel stay</v>
      </c>
      <c r="Y640" s="70"/>
      <c r="Z640" s="70"/>
    </row>
    <row r="641" spans="1:26" s="49" customFormat="1" ht="21" customHeight="1">
      <c r="A641" s="60"/>
      <c r="B641" s="60"/>
      <c r="C641" s="58"/>
      <c r="D641" s="56"/>
      <c r="E641" s="56"/>
      <c r="G641" s="128" t="s">
        <v>497</v>
      </c>
      <c r="H641" s="128" t="s">
        <v>1508</v>
      </c>
      <c r="I641" s="60"/>
      <c r="J641" s="60"/>
      <c r="K641" s="60"/>
      <c r="L641" s="61" t="str">
        <f>IF(I641="","",VLOOKUP(N641,DB!J:L,3,FALSE))</f>
        <v/>
      </c>
      <c r="M641" s="40" t="str">
        <f t="shared" si="20"/>
        <v/>
      </c>
      <c r="N641" s="70" t="str">
        <f t="shared" si="19"/>
        <v>Scope 3Hotel stay</v>
      </c>
      <c r="Y641" s="70"/>
      <c r="Z641" s="70"/>
    </row>
    <row r="642" spans="1:26" s="49" customFormat="1" ht="21" customHeight="1">
      <c r="A642" s="60"/>
      <c r="B642" s="60"/>
      <c r="C642" s="58"/>
      <c r="D642" s="56"/>
      <c r="E642" s="56"/>
      <c r="G642" s="128" t="s">
        <v>497</v>
      </c>
      <c r="H642" s="128" t="s">
        <v>1508</v>
      </c>
      <c r="I642" s="60"/>
      <c r="J642" s="60"/>
      <c r="K642" s="60"/>
      <c r="L642" s="61" t="str">
        <f>IF(I642="","",VLOOKUP(N642,DB!J:L,3,FALSE))</f>
        <v/>
      </c>
      <c r="M642" s="40" t="str">
        <f t="shared" si="20"/>
        <v/>
      </c>
      <c r="N642" s="70" t="str">
        <f t="shared" si="19"/>
        <v>Scope 3Hotel stay</v>
      </c>
      <c r="Y642" s="70"/>
      <c r="Z642" s="70"/>
    </row>
    <row r="643" spans="1:26" s="49" customFormat="1" ht="21" customHeight="1">
      <c r="A643" s="60"/>
      <c r="B643" s="60"/>
      <c r="C643" s="58"/>
      <c r="D643" s="56"/>
      <c r="E643" s="56"/>
      <c r="G643" s="128" t="s">
        <v>497</v>
      </c>
      <c r="H643" s="128" t="s">
        <v>1508</v>
      </c>
      <c r="I643" s="60"/>
      <c r="J643" s="60"/>
      <c r="K643" s="60"/>
      <c r="L643" s="61" t="str">
        <f>IF(I643="","",VLOOKUP(N643,DB!J:L,3,FALSE))</f>
        <v/>
      </c>
      <c r="M643" s="40" t="str">
        <f t="shared" si="20"/>
        <v/>
      </c>
      <c r="N643" s="70" t="str">
        <f t="shared" si="19"/>
        <v>Scope 3Hotel stay</v>
      </c>
      <c r="Y643" s="70"/>
      <c r="Z643" s="70"/>
    </row>
    <row r="644" spans="1:26" s="49" customFormat="1" ht="21" customHeight="1">
      <c r="A644" s="60"/>
      <c r="B644" s="60"/>
      <c r="C644" s="58"/>
      <c r="D644" s="56"/>
      <c r="E644" s="56"/>
      <c r="G644" s="128" t="s">
        <v>497</v>
      </c>
      <c r="H644" s="128" t="s">
        <v>1508</v>
      </c>
      <c r="I644" s="60"/>
      <c r="J644" s="60"/>
      <c r="K644" s="60"/>
      <c r="L644" s="61" t="str">
        <f>IF(I644="","",VLOOKUP(N644,DB!J:L,3,FALSE))</f>
        <v/>
      </c>
      <c r="M644" s="40" t="str">
        <f t="shared" si="20"/>
        <v/>
      </c>
      <c r="N644" s="70" t="str">
        <f t="shared" si="19"/>
        <v>Scope 3Hotel stay</v>
      </c>
      <c r="Y644" s="70"/>
      <c r="Z644" s="70"/>
    </row>
    <row r="645" spans="1:26" s="49" customFormat="1" ht="21" customHeight="1">
      <c r="A645" s="60"/>
      <c r="B645" s="60"/>
      <c r="C645" s="58"/>
      <c r="D645" s="56"/>
      <c r="E645" s="56"/>
      <c r="G645" s="128" t="s">
        <v>497</v>
      </c>
      <c r="H645" s="128" t="s">
        <v>1508</v>
      </c>
      <c r="I645" s="60"/>
      <c r="J645" s="60"/>
      <c r="K645" s="60"/>
      <c r="L645" s="61" t="str">
        <f>IF(I645="","",VLOOKUP(N645,DB!J:L,3,FALSE))</f>
        <v/>
      </c>
      <c r="M645" s="40" t="str">
        <f t="shared" si="20"/>
        <v/>
      </c>
      <c r="N645" s="70" t="str">
        <f t="shared" si="19"/>
        <v>Scope 3Hotel stay</v>
      </c>
      <c r="Y645" s="70"/>
      <c r="Z645" s="70"/>
    </row>
    <row r="646" spans="1:26" s="49" customFormat="1" ht="21" customHeight="1">
      <c r="A646" s="60"/>
      <c r="B646" s="60"/>
      <c r="C646" s="58"/>
      <c r="D646" s="56"/>
      <c r="E646" s="56"/>
      <c r="G646" s="128" t="s">
        <v>497</v>
      </c>
      <c r="H646" s="128" t="s">
        <v>1508</v>
      </c>
      <c r="I646" s="60"/>
      <c r="J646" s="60"/>
      <c r="K646" s="60"/>
      <c r="L646" s="61" t="str">
        <f>IF(I646="","",VLOOKUP(N646,DB!J:L,3,FALSE))</f>
        <v/>
      </c>
      <c r="M646" s="40" t="str">
        <f t="shared" si="20"/>
        <v/>
      </c>
      <c r="N646" s="70" t="str">
        <f t="shared" si="19"/>
        <v>Scope 3Hotel stay</v>
      </c>
      <c r="Y646" s="70"/>
      <c r="Z646" s="70"/>
    </row>
    <row r="647" spans="1:26" s="49" customFormat="1" ht="21" customHeight="1">
      <c r="A647" s="60"/>
      <c r="B647" s="60"/>
      <c r="C647" s="58"/>
      <c r="D647" s="56"/>
      <c r="E647" s="56"/>
      <c r="G647" s="128" t="s">
        <v>497</v>
      </c>
      <c r="H647" s="128" t="s">
        <v>1508</v>
      </c>
      <c r="I647" s="60"/>
      <c r="J647" s="60"/>
      <c r="K647" s="60"/>
      <c r="L647" s="61" t="str">
        <f>IF(I647="","",VLOOKUP(N647,DB!J:L,3,FALSE))</f>
        <v/>
      </c>
      <c r="M647" s="40" t="str">
        <f t="shared" si="20"/>
        <v/>
      </c>
      <c r="N647" s="70" t="str">
        <f t="shared" ref="N647:N710" si="21">CONCATENATE(G647,H647,I647)</f>
        <v>Scope 3Hotel stay</v>
      </c>
      <c r="Y647" s="70"/>
      <c r="Z647" s="70"/>
    </row>
    <row r="648" spans="1:26" s="49" customFormat="1" ht="21" customHeight="1">
      <c r="A648" s="60"/>
      <c r="B648" s="60"/>
      <c r="C648" s="58"/>
      <c r="D648" s="56"/>
      <c r="E648" s="56"/>
      <c r="G648" s="128" t="s">
        <v>497</v>
      </c>
      <c r="H648" s="128" t="s">
        <v>1508</v>
      </c>
      <c r="I648" s="60"/>
      <c r="J648" s="60"/>
      <c r="K648" s="60"/>
      <c r="L648" s="61" t="str">
        <f>IF(I648="","",VLOOKUP(N648,DB!J:L,3,FALSE))</f>
        <v/>
      </c>
      <c r="M648" s="40" t="str">
        <f t="shared" si="20"/>
        <v/>
      </c>
      <c r="N648" s="70" t="str">
        <f t="shared" si="21"/>
        <v>Scope 3Hotel stay</v>
      </c>
      <c r="Y648" s="70"/>
      <c r="Z648" s="70"/>
    </row>
    <row r="649" spans="1:26" s="49" customFormat="1" ht="21" customHeight="1">
      <c r="A649" s="60"/>
      <c r="B649" s="60"/>
      <c r="C649" s="58"/>
      <c r="D649" s="56"/>
      <c r="E649" s="56"/>
      <c r="G649" s="128" t="s">
        <v>497</v>
      </c>
      <c r="H649" s="128" t="s">
        <v>1508</v>
      </c>
      <c r="I649" s="60"/>
      <c r="J649" s="60"/>
      <c r="K649" s="60"/>
      <c r="L649" s="61" t="str">
        <f>IF(I649="","",VLOOKUP(N649,DB!J:L,3,FALSE))</f>
        <v/>
      </c>
      <c r="M649" s="40" t="str">
        <f t="shared" si="20"/>
        <v/>
      </c>
      <c r="N649" s="70" t="str">
        <f t="shared" si="21"/>
        <v>Scope 3Hotel stay</v>
      </c>
      <c r="Y649" s="70"/>
      <c r="Z649" s="70"/>
    </row>
    <row r="650" spans="1:26" s="49" customFormat="1" ht="21" customHeight="1">
      <c r="A650" s="60"/>
      <c r="B650" s="60"/>
      <c r="C650" s="58"/>
      <c r="D650" s="56"/>
      <c r="E650" s="56"/>
      <c r="G650" s="128" t="s">
        <v>497</v>
      </c>
      <c r="H650" s="128" t="s">
        <v>1508</v>
      </c>
      <c r="I650" s="60"/>
      <c r="J650" s="60"/>
      <c r="K650" s="60"/>
      <c r="L650" s="61" t="str">
        <f>IF(I650="","",VLOOKUP(N650,DB!J:L,3,FALSE))</f>
        <v/>
      </c>
      <c r="M650" s="40" t="str">
        <f t="shared" si="20"/>
        <v/>
      </c>
      <c r="N650" s="70" t="str">
        <f t="shared" si="21"/>
        <v>Scope 3Hotel stay</v>
      </c>
      <c r="Y650" s="70"/>
      <c r="Z650" s="70"/>
    </row>
    <row r="651" spans="1:26" s="49" customFormat="1" ht="21" customHeight="1">
      <c r="A651" s="60"/>
      <c r="B651" s="60"/>
      <c r="C651" s="58"/>
      <c r="D651" s="56"/>
      <c r="E651" s="56"/>
      <c r="G651" s="128" t="s">
        <v>497</v>
      </c>
      <c r="H651" s="128" t="s">
        <v>1508</v>
      </c>
      <c r="I651" s="60"/>
      <c r="J651" s="60"/>
      <c r="K651" s="60"/>
      <c r="L651" s="61" t="str">
        <f>IF(I651="","",VLOOKUP(N651,DB!J:L,3,FALSE))</f>
        <v/>
      </c>
      <c r="M651" s="40" t="str">
        <f t="shared" si="20"/>
        <v/>
      </c>
      <c r="N651" s="70" t="str">
        <f t="shared" si="21"/>
        <v>Scope 3Hotel stay</v>
      </c>
      <c r="Y651" s="70"/>
      <c r="Z651" s="70"/>
    </row>
    <row r="652" spans="1:26" s="49" customFormat="1" ht="21" customHeight="1">
      <c r="A652" s="60"/>
      <c r="B652" s="60"/>
      <c r="C652" s="58"/>
      <c r="D652" s="56"/>
      <c r="E652" s="56"/>
      <c r="G652" s="128" t="s">
        <v>497</v>
      </c>
      <c r="H652" s="128" t="s">
        <v>1508</v>
      </c>
      <c r="I652" s="60"/>
      <c r="J652" s="60"/>
      <c r="K652" s="60"/>
      <c r="L652" s="61" t="str">
        <f>IF(I652="","",VLOOKUP(N652,DB!J:L,3,FALSE))</f>
        <v/>
      </c>
      <c r="M652" s="40" t="str">
        <f t="shared" si="20"/>
        <v/>
      </c>
      <c r="N652" s="70" t="str">
        <f t="shared" si="21"/>
        <v>Scope 3Hotel stay</v>
      </c>
      <c r="Y652" s="70"/>
      <c r="Z652" s="70"/>
    </row>
    <row r="653" spans="1:26" s="49" customFormat="1" ht="21" customHeight="1">
      <c r="A653" s="60"/>
      <c r="B653" s="60"/>
      <c r="C653" s="58"/>
      <c r="D653" s="56"/>
      <c r="E653" s="56"/>
      <c r="G653" s="128" t="s">
        <v>497</v>
      </c>
      <c r="H653" s="128" t="s">
        <v>1508</v>
      </c>
      <c r="I653" s="60"/>
      <c r="J653" s="60"/>
      <c r="K653" s="60"/>
      <c r="L653" s="61" t="str">
        <f>IF(I653="","",VLOOKUP(N653,DB!J:L,3,FALSE))</f>
        <v/>
      </c>
      <c r="M653" s="40" t="str">
        <f t="shared" si="20"/>
        <v/>
      </c>
      <c r="N653" s="70" t="str">
        <f t="shared" si="21"/>
        <v>Scope 3Hotel stay</v>
      </c>
      <c r="Y653" s="70"/>
      <c r="Z653" s="70"/>
    </row>
    <row r="654" spans="1:26" s="49" customFormat="1" ht="21" customHeight="1">
      <c r="A654" s="60"/>
      <c r="B654" s="60"/>
      <c r="C654" s="58"/>
      <c r="D654" s="56"/>
      <c r="E654" s="56"/>
      <c r="G654" s="128" t="s">
        <v>497</v>
      </c>
      <c r="H654" s="128" t="s">
        <v>1508</v>
      </c>
      <c r="I654" s="60"/>
      <c r="J654" s="60"/>
      <c r="K654" s="60"/>
      <c r="L654" s="61" t="str">
        <f>IF(I654="","",VLOOKUP(N654,DB!J:L,3,FALSE))</f>
        <v/>
      </c>
      <c r="M654" s="40" t="str">
        <f t="shared" si="20"/>
        <v/>
      </c>
      <c r="N654" s="70" t="str">
        <f t="shared" si="21"/>
        <v>Scope 3Hotel stay</v>
      </c>
      <c r="Y654" s="70"/>
      <c r="Z654" s="70"/>
    </row>
    <row r="655" spans="1:26" s="49" customFormat="1" ht="21" customHeight="1">
      <c r="A655" s="60"/>
      <c r="B655" s="60"/>
      <c r="C655" s="58"/>
      <c r="D655" s="56"/>
      <c r="E655" s="56"/>
      <c r="G655" s="128" t="s">
        <v>497</v>
      </c>
      <c r="H655" s="128" t="s">
        <v>1508</v>
      </c>
      <c r="I655" s="60"/>
      <c r="J655" s="60"/>
      <c r="K655" s="60"/>
      <c r="L655" s="61" t="str">
        <f>IF(I655="","",VLOOKUP(N655,DB!J:L,3,FALSE))</f>
        <v/>
      </c>
      <c r="M655" s="40" t="str">
        <f t="shared" si="20"/>
        <v/>
      </c>
      <c r="N655" s="70" t="str">
        <f t="shared" si="21"/>
        <v>Scope 3Hotel stay</v>
      </c>
      <c r="Y655" s="70"/>
      <c r="Z655" s="70"/>
    </row>
    <row r="656" spans="1:26" s="49" customFormat="1" ht="21" customHeight="1">
      <c r="A656" s="60"/>
      <c r="B656" s="60"/>
      <c r="C656" s="58"/>
      <c r="D656" s="56"/>
      <c r="E656" s="56"/>
      <c r="G656" s="128" t="s">
        <v>497</v>
      </c>
      <c r="H656" s="128" t="s">
        <v>1508</v>
      </c>
      <c r="I656" s="60"/>
      <c r="J656" s="60"/>
      <c r="K656" s="60"/>
      <c r="L656" s="61" t="str">
        <f>IF(I656="","",VLOOKUP(N656,DB!J:L,3,FALSE))</f>
        <v/>
      </c>
      <c r="M656" s="40" t="str">
        <f t="shared" si="20"/>
        <v/>
      </c>
      <c r="N656" s="70" t="str">
        <f t="shared" si="21"/>
        <v>Scope 3Hotel stay</v>
      </c>
      <c r="Y656" s="70"/>
      <c r="Z656" s="70"/>
    </row>
    <row r="657" spans="1:26" s="49" customFormat="1" ht="21" customHeight="1">
      <c r="A657" s="60"/>
      <c r="B657" s="60"/>
      <c r="C657" s="58"/>
      <c r="D657" s="56"/>
      <c r="E657" s="56"/>
      <c r="G657" s="128" t="s">
        <v>497</v>
      </c>
      <c r="H657" s="128" t="s">
        <v>1508</v>
      </c>
      <c r="I657" s="60"/>
      <c r="J657" s="60"/>
      <c r="K657" s="60"/>
      <c r="L657" s="61" t="str">
        <f>IF(I657="","",VLOOKUP(N657,DB!J:L,3,FALSE))</f>
        <v/>
      </c>
      <c r="M657" s="40" t="str">
        <f t="shared" si="20"/>
        <v/>
      </c>
      <c r="N657" s="70" t="str">
        <f t="shared" si="21"/>
        <v>Scope 3Hotel stay</v>
      </c>
      <c r="Y657" s="70"/>
      <c r="Z657" s="70"/>
    </row>
    <row r="658" spans="1:26" s="49" customFormat="1" ht="21" customHeight="1">
      <c r="A658" s="60"/>
      <c r="B658" s="60"/>
      <c r="C658" s="58"/>
      <c r="D658" s="56"/>
      <c r="E658" s="56"/>
      <c r="G658" s="128" t="s">
        <v>497</v>
      </c>
      <c r="H658" s="128" t="s">
        <v>1508</v>
      </c>
      <c r="I658" s="60"/>
      <c r="J658" s="60"/>
      <c r="K658" s="60"/>
      <c r="L658" s="61" t="str">
        <f>IF(I658="","",VLOOKUP(N658,DB!J:L,3,FALSE))</f>
        <v/>
      </c>
      <c r="M658" s="40" t="str">
        <f t="shared" si="20"/>
        <v/>
      </c>
      <c r="N658" s="70" t="str">
        <f t="shared" si="21"/>
        <v>Scope 3Hotel stay</v>
      </c>
      <c r="Y658" s="70"/>
      <c r="Z658" s="70"/>
    </row>
    <row r="659" spans="1:26" s="49" customFormat="1" ht="21" customHeight="1">
      <c r="A659" s="60"/>
      <c r="B659" s="60"/>
      <c r="C659" s="58"/>
      <c r="D659" s="56"/>
      <c r="E659" s="56"/>
      <c r="G659" s="128" t="s">
        <v>497</v>
      </c>
      <c r="H659" s="128" t="s">
        <v>1508</v>
      </c>
      <c r="I659" s="60"/>
      <c r="J659" s="60"/>
      <c r="K659" s="60"/>
      <c r="L659" s="61" t="str">
        <f>IF(I659="","",VLOOKUP(N659,DB!J:L,3,FALSE))</f>
        <v/>
      </c>
      <c r="M659" s="40" t="str">
        <f t="shared" si="20"/>
        <v/>
      </c>
      <c r="N659" s="70" t="str">
        <f t="shared" si="21"/>
        <v>Scope 3Hotel stay</v>
      </c>
      <c r="Y659" s="70"/>
      <c r="Z659" s="70"/>
    </row>
    <row r="660" spans="1:26" s="49" customFormat="1" ht="21" customHeight="1">
      <c r="A660" s="60"/>
      <c r="B660" s="60"/>
      <c r="C660" s="58"/>
      <c r="D660" s="56"/>
      <c r="E660" s="56"/>
      <c r="G660" s="128" t="s">
        <v>497</v>
      </c>
      <c r="H660" s="128" t="s">
        <v>1508</v>
      </c>
      <c r="I660" s="60"/>
      <c r="J660" s="60"/>
      <c r="K660" s="60"/>
      <c r="L660" s="61" t="str">
        <f>IF(I660="","",VLOOKUP(N660,DB!J:L,3,FALSE))</f>
        <v/>
      </c>
      <c r="M660" s="40" t="str">
        <f t="shared" si="20"/>
        <v/>
      </c>
      <c r="N660" s="70" t="str">
        <f t="shared" si="21"/>
        <v>Scope 3Hotel stay</v>
      </c>
      <c r="Y660" s="70"/>
      <c r="Z660" s="70"/>
    </row>
    <row r="661" spans="1:26" s="49" customFormat="1" ht="21" customHeight="1">
      <c r="A661" s="60"/>
      <c r="B661" s="60"/>
      <c r="C661" s="58"/>
      <c r="D661" s="56"/>
      <c r="E661" s="56"/>
      <c r="G661" s="128" t="s">
        <v>497</v>
      </c>
      <c r="H661" s="128" t="s">
        <v>1508</v>
      </c>
      <c r="I661" s="60"/>
      <c r="J661" s="60"/>
      <c r="K661" s="60"/>
      <c r="L661" s="61" t="str">
        <f>IF(I661="","",VLOOKUP(N661,DB!J:L,3,FALSE))</f>
        <v/>
      </c>
      <c r="M661" s="40" t="str">
        <f t="shared" si="20"/>
        <v/>
      </c>
      <c r="N661" s="70" t="str">
        <f t="shared" si="21"/>
        <v>Scope 3Hotel stay</v>
      </c>
      <c r="Y661" s="70"/>
      <c r="Z661" s="70"/>
    </row>
    <row r="662" spans="1:26" s="49" customFormat="1" ht="21" customHeight="1">
      <c r="A662" s="60"/>
      <c r="B662" s="60"/>
      <c r="C662" s="58"/>
      <c r="D662" s="56"/>
      <c r="E662" s="56"/>
      <c r="G662" s="128" t="s">
        <v>497</v>
      </c>
      <c r="H662" s="128" t="s">
        <v>1508</v>
      </c>
      <c r="I662" s="60"/>
      <c r="J662" s="60"/>
      <c r="K662" s="60"/>
      <c r="L662" s="61" t="str">
        <f>IF(I662="","",VLOOKUP(N662,DB!J:L,3,FALSE))</f>
        <v/>
      </c>
      <c r="M662" s="40" t="str">
        <f t="shared" si="20"/>
        <v/>
      </c>
      <c r="N662" s="70" t="str">
        <f t="shared" si="21"/>
        <v>Scope 3Hotel stay</v>
      </c>
      <c r="Y662" s="70"/>
      <c r="Z662" s="70"/>
    </row>
    <row r="663" spans="1:26" s="49" customFormat="1" ht="21" customHeight="1">
      <c r="A663" s="60"/>
      <c r="B663" s="60"/>
      <c r="C663" s="58"/>
      <c r="D663" s="56"/>
      <c r="E663" s="56"/>
      <c r="G663" s="128" t="s">
        <v>497</v>
      </c>
      <c r="H663" s="128" t="s">
        <v>1508</v>
      </c>
      <c r="I663" s="60"/>
      <c r="J663" s="60"/>
      <c r="K663" s="60"/>
      <c r="L663" s="61" t="str">
        <f>IF(I663="","",VLOOKUP(N663,DB!J:L,3,FALSE))</f>
        <v/>
      </c>
      <c r="M663" s="40" t="str">
        <f t="shared" si="20"/>
        <v/>
      </c>
      <c r="N663" s="70" t="str">
        <f t="shared" si="21"/>
        <v>Scope 3Hotel stay</v>
      </c>
      <c r="Y663" s="70"/>
      <c r="Z663" s="70"/>
    </row>
    <row r="664" spans="1:26" s="49" customFormat="1" ht="21" customHeight="1">
      <c r="A664" s="60"/>
      <c r="B664" s="60"/>
      <c r="C664" s="58"/>
      <c r="D664" s="56"/>
      <c r="E664" s="56"/>
      <c r="G664" s="128" t="s">
        <v>497</v>
      </c>
      <c r="H664" s="128" t="s">
        <v>1508</v>
      </c>
      <c r="I664" s="60"/>
      <c r="J664" s="60"/>
      <c r="K664" s="60"/>
      <c r="L664" s="61" t="str">
        <f>IF(I664="","",VLOOKUP(N664,DB!J:L,3,FALSE))</f>
        <v/>
      </c>
      <c r="M664" s="40" t="str">
        <f t="shared" si="20"/>
        <v/>
      </c>
      <c r="N664" s="70" t="str">
        <f t="shared" si="21"/>
        <v>Scope 3Hotel stay</v>
      </c>
      <c r="Y664" s="70"/>
      <c r="Z664" s="70"/>
    </row>
    <row r="665" spans="1:26" s="49" customFormat="1" ht="21" customHeight="1">
      <c r="A665" s="60"/>
      <c r="B665" s="60"/>
      <c r="C665" s="58"/>
      <c r="D665" s="56"/>
      <c r="E665" s="56"/>
      <c r="G665" s="128" t="s">
        <v>497</v>
      </c>
      <c r="H665" s="128" t="s">
        <v>1508</v>
      </c>
      <c r="I665" s="60"/>
      <c r="J665" s="60"/>
      <c r="K665" s="60"/>
      <c r="L665" s="61" t="str">
        <f>IF(I665="","",VLOOKUP(N665,DB!J:L,3,FALSE))</f>
        <v/>
      </c>
      <c r="M665" s="40" t="str">
        <f t="shared" si="20"/>
        <v/>
      </c>
      <c r="N665" s="70" t="str">
        <f t="shared" si="21"/>
        <v>Scope 3Hotel stay</v>
      </c>
      <c r="Y665" s="70"/>
      <c r="Z665" s="70"/>
    </row>
    <row r="666" spans="1:26" s="49" customFormat="1" ht="21" customHeight="1">
      <c r="A666" s="60"/>
      <c r="B666" s="60"/>
      <c r="C666" s="58"/>
      <c r="D666" s="56"/>
      <c r="E666" s="56"/>
      <c r="G666" s="128" t="s">
        <v>497</v>
      </c>
      <c r="H666" s="128" t="s">
        <v>1508</v>
      </c>
      <c r="I666" s="60"/>
      <c r="J666" s="60"/>
      <c r="K666" s="60"/>
      <c r="L666" s="61" t="str">
        <f>IF(I666="","",VLOOKUP(N666,DB!J:L,3,FALSE))</f>
        <v/>
      </c>
      <c r="M666" s="40" t="str">
        <f t="shared" si="20"/>
        <v/>
      </c>
      <c r="N666" s="70" t="str">
        <f t="shared" si="21"/>
        <v>Scope 3Hotel stay</v>
      </c>
      <c r="Y666" s="70"/>
      <c r="Z666" s="70"/>
    </row>
    <row r="667" spans="1:26" s="49" customFormat="1" ht="21" customHeight="1">
      <c r="A667" s="60"/>
      <c r="B667" s="60"/>
      <c r="C667" s="58"/>
      <c r="D667" s="56"/>
      <c r="E667" s="56"/>
      <c r="G667" s="128" t="s">
        <v>497</v>
      </c>
      <c r="H667" s="128" t="s">
        <v>1508</v>
      </c>
      <c r="I667" s="60"/>
      <c r="J667" s="60"/>
      <c r="K667" s="60"/>
      <c r="L667" s="61" t="str">
        <f>IF(I667="","",VLOOKUP(N667,DB!J:L,3,FALSE))</f>
        <v/>
      </c>
      <c r="M667" s="40" t="str">
        <f t="shared" si="20"/>
        <v/>
      </c>
      <c r="N667" s="70" t="str">
        <f t="shared" si="21"/>
        <v>Scope 3Hotel stay</v>
      </c>
      <c r="Y667" s="70"/>
      <c r="Z667" s="70"/>
    </row>
    <row r="668" spans="1:26" s="49" customFormat="1" ht="21" customHeight="1">
      <c r="A668" s="60"/>
      <c r="B668" s="60"/>
      <c r="C668" s="58"/>
      <c r="D668" s="56"/>
      <c r="E668" s="56"/>
      <c r="G668" s="128" t="s">
        <v>497</v>
      </c>
      <c r="H668" s="128" t="s">
        <v>1508</v>
      </c>
      <c r="I668" s="60"/>
      <c r="J668" s="60"/>
      <c r="K668" s="60"/>
      <c r="L668" s="61" t="str">
        <f>IF(I668="","",VLOOKUP(N668,DB!J:L,3,FALSE))</f>
        <v/>
      </c>
      <c r="M668" s="40" t="str">
        <f t="shared" si="20"/>
        <v/>
      </c>
      <c r="N668" s="70" t="str">
        <f t="shared" si="21"/>
        <v>Scope 3Hotel stay</v>
      </c>
      <c r="Y668" s="70"/>
      <c r="Z668" s="70"/>
    </row>
    <row r="669" spans="1:26" s="49" customFormat="1" ht="21" customHeight="1">
      <c r="A669" s="60"/>
      <c r="B669" s="60"/>
      <c r="C669" s="58"/>
      <c r="D669" s="56"/>
      <c r="E669" s="56"/>
      <c r="G669" s="128" t="s">
        <v>497</v>
      </c>
      <c r="H669" s="128" t="s">
        <v>1508</v>
      </c>
      <c r="I669" s="60"/>
      <c r="J669" s="60"/>
      <c r="K669" s="60"/>
      <c r="L669" s="61" t="str">
        <f>IF(I669="","",VLOOKUP(N669,DB!J:L,3,FALSE))</f>
        <v/>
      </c>
      <c r="M669" s="40" t="str">
        <f t="shared" si="20"/>
        <v/>
      </c>
      <c r="N669" s="70" t="str">
        <f t="shared" si="21"/>
        <v>Scope 3Hotel stay</v>
      </c>
      <c r="Y669" s="70"/>
      <c r="Z669" s="70"/>
    </row>
    <row r="670" spans="1:26" s="49" customFormat="1" ht="21" customHeight="1">
      <c r="A670" s="60"/>
      <c r="B670" s="60"/>
      <c r="C670" s="58"/>
      <c r="D670" s="56"/>
      <c r="E670" s="56"/>
      <c r="G670" s="128" t="s">
        <v>497</v>
      </c>
      <c r="H670" s="128" t="s">
        <v>1508</v>
      </c>
      <c r="I670" s="60"/>
      <c r="J670" s="60"/>
      <c r="K670" s="60"/>
      <c r="L670" s="61" t="str">
        <f>IF(I670="","",VLOOKUP(N670,DB!J:L,3,FALSE))</f>
        <v/>
      </c>
      <c r="M670" s="40" t="str">
        <f t="shared" si="20"/>
        <v/>
      </c>
      <c r="N670" s="70" t="str">
        <f t="shared" si="21"/>
        <v>Scope 3Hotel stay</v>
      </c>
      <c r="Y670" s="70"/>
      <c r="Z670" s="70"/>
    </row>
    <row r="671" spans="1:26" s="49" customFormat="1" ht="21" customHeight="1">
      <c r="A671" s="60"/>
      <c r="B671" s="60"/>
      <c r="C671" s="58"/>
      <c r="D671" s="56"/>
      <c r="E671" s="56"/>
      <c r="G671" s="128" t="s">
        <v>497</v>
      </c>
      <c r="H671" s="128" t="s">
        <v>1508</v>
      </c>
      <c r="I671" s="60"/>
      <c r="J671" s="60"/>
      <c r="K671" s="60"/>
      <c r="L671" s="61" t="str">
        <f>IF(I671="","",VLOOKUP(N671,DB!J:L,3,FALSE))</f>
        <v/>
      </c>
      <c r="M671" s="40" t="str">
        <f t="shared" si="20"/>
        <v/>
      </c>
      <c r="N671" s="70" t="str">
        <f t="shared" si="21"/>
        <v>Scope 3Hotel stay</v>
      </c>
      <c r="Y671" s="70"/>
      <c r="Z671" s="70"/>
    </row>
    <row r="672" spans="1:26" s="49" customFormat="1" ht="21" customHeight="1">
      <c r="A672" s="60"/>
      <c r="B672" s="60"/>
      <c r="C672" s="58"/>
      <c r="D672" s="56"/>
      <c r="E672" s="56"/>
      <c r="G672" s="128" t="s">
        <v>497</v>
      </c>
      <c r="H672" s="128" t="s">
        <v>1508</v>
      </c>
      <c r="I672" s="60"/>
      <c r="J672" s="60"/>
      <c r="K672" s="60"/>
      <c r="L672" s="61" t="str">
        <f>IF(I672="","",VLOOKUP(N672,DB!J:L,3,FALSE))</f>
        <v/>
      </c>
      <c r="M672" s="40" t="str">
        <f t="shared" si="20"/>
        <v/>
      </c>
      <c r="N672" s="70" t="str">
        <f t="shared" si="21"/>
        <v>Scope 3Hotel stay</v>
      </c>
      <c r="Y672" s="70"/>
      <c r="Z672" s="70"/>
    </row>
    <row r="673" spans="1:26" s="49" customFormat="1" ht="21" customHeight="1">
      <c r="A673" s="60"/>
      <c r="B673" s="60"/>
      <c r="C673" s="58"/>
      <c r="D673" s="56"/>
      <c r="E673" s="56"/>
      <c r="G673" s="128" t="s">
        <v>497</v>
      </c>
      <c r="H673" s="128" t="s">
        <v>1508</v>
      </c>
      <c r="I673" s="60"/>
      <c r="J673" s="60"/>
      <c r="K673" s="60"/>
      <c r="L673" s="61" t="str">
        <f>IF(I673="","",VLOOKUP(N673,DB!J:L,3,FALSE))</f>
        <v/>
      </c>
      <c r="M673" s="40" t="str">
        <f t="shared" si="20"/>
        <v/>
      </c>
      <c r="N673" s="70" t="str">
        <f t="shared" si="21"/>
        <v>Scope 3Hotel stay</v>
      </c>
      <c r="Y673" s="70"/>
      <c r="Z673" s="70"/>
    </row>
    <row r="674" spans="1:26" s="49" customFormat="1" ht="21" customHeight="1">
      <c r="A674" s="60"/>
      <c r="B674" s="60"/>
      <c r="C674" s="58"/>
      <c r="D674" s="56"/>
      <c r="E674" s="56"/>
      <c r="G674" s="128" t="s">
        <v>497</v>
      </c>
      <c r="H674" s="128" t="s">
        <v>1508</v>
      </c>
      <c r="I674" s="60"/>
      <c r="J674" s="60"/>
      <c r="K674" s="60"/>
      <c r="L674" s="61" t="str">
        <f>IF(I674="","",VLOOKUP(N674,DB!J:L,3,FALSE))</f>
        <v/>
      </c>
      <c r="M674" s="40" t="str">
        <f t="shared" si="20"/>
        <v/>
      </c>
      <c r="N674" s="70" t="str">
        <f t="shared" si="21"/>
        <v>Scope 3Hotel stay</v>
      </c>
      <c r="Y674" s="70"/>
      <c r="Z674" s="70"/>
    </row>
    <row r="675" spans="1:26" s="49" customFormat="1" ht="21" customHeight="1">
      <c r="A675" s="60"/>
      <c r="B675" s="60"/>
      <c r="C675" s="58"/>
      <c r="D675" s="56"/>
      <c r="E675" s="56"/>
      <c r="G675" s="128" t="s">
        <v>497</v>
      </c>
      <c r="H675" s="128" t="s">
        <v>1508</v>
      </c>
      <c r="I675" s="60"/>
      <c r="J675" s="60"/>
      <c r="K675" s="60"/>
      <c r="L675" s="61" t="str">
        <f>IF(I675="","",VLOOKUP(N675,DB!J:L,3,FALSE))</f>
        <v/>
      </c>
      <c r="M675" s="40" t="str">
        <f t="shared" si="20"/>
        <v/>
      </c>
      <c r="N675" s="70" t="str">
        <f t="shared" si="21"/>
        <v>Scope 3Hotel stay</v>
      </c>
      <c r="Y675" s="70"/>
      <c r="Z675" s="70"/>
    </row>
    <row r="676" spans="1:26" s="49" customFormat="1" ht="21" customHeight="1">
      <c r="A676" s="60"/>
      <c r="B676" s="60"/>
      <c r="C676" s="58"/>
      <c r="D676" s="56"/>
      <c r="E676" s="56"/>
      <c r="G676" s="128" t="s">
        <v>497</v>
      </c>
      <c r="H676" s="128" t="s">
        <v>1508</v>
      </c>
      <c r="I676" s="60"/>
      <c r="J676" s="60"/>
      <c r="K676" s="60"/>
      <c r="L676" s="61" t="str">
        <f>IF(I676="","",VLOOKUP(N676,DB!J:L,3,FALSE))</f>
        <v/>
      </c>
      <c r="M676" s="40" t="str">
        <f t="shared" si="20"/>
        <v/>
      </c>
      <c r="N676" s="70" t="str">
        <f t="shared" si="21"/>
        <v>Scope 3Hotel stay</v>
      </c>
      <c r="Y676" s="70"/>
      <c r="Z676" s="70"/>
    </row>
    <row r="677" spans="1:26" s="49" customFormat="1" ht="21" customHeight="1">
      <c r="A677" s="60"/>
      <c r="B677" s="60"/>
      <c r="C677" s="58"/>
      <c r="D677" s="56"/>
      <c r="E677" s="56"/>
      <c r="G677" s="128" t="s">
        <v>497</v>
      </c>
      <c r="H677" s="128" t="s">
        <v>1508</v>
      </c>
      <c r="I677" s="60"/>
      <c r="J677" s="60"/>
      <c r="K677" s="60"/>
      <c r="L677" s="61" t="str">
        <f>IF(I677="","",VLOOKUP(N677,DB!J:L,3,FALSE))</f>
        <v/>
      </c>
      <c r="M677" s="40" t="str">
        <f t="shared" ref="M677:M740" si="22">IF(I677="","",L677*K677*J677)</f>
        <v/>
      </c>
      <c r="N677" s="70" t="str">
        <f t="shared" si="21"/>
        <v>Scope 3Hotel stay</v>
      </c>
      <c r="Y677" s="70"/>
      <c r="Z677" s="70"/>
    </row>
    <row r="678" spans="1:26" s="49" customFormat="1" ht="21" customHeight="1">
      <c r="A678" s="60"/>
      <c r="B678" s="60"/>
      <c r="C678" s="58"/>
      <c r="D678" s="56"/>
      <c r="E678" s="56"/>
      <c r="G678" s="128" t="s">
        <v>497</v>
      </c>
      <c r="H678" s="128" t="s">
        <v>1508</v>
      </c>
      <c r="I678" s="60"/>
      <c r="J678" s="60"/>
      <c r="K678" s="60"/>
      <c r="L678" s="61" t="str">
        <f>IF(I678="","",VLOOKUP(N678,DB!J:L,3,FALSE))</f>
        <v/>
      </c>
      <c r="M678" s="40" t="str">
        <f t="shared" si="22"/>
        <v/>
      </c>
      <c r="N678" s="70" t="str">
        <f t="shared" si="21"/>
        <v>Scope 3Hotel stay</v>
      </c>
      <c r="Y678" s="70"/>
      <c r="Z678" s="70"/>
    </row>
    <row r="679" spans="1:26" s="49" customFormat="1" ht="21" customHeight="1">
      <c r="A679" s="60"/>
      <c r="B679" s="60"/>
      <c r="C679" s="58"/>
      <c r="D679" s="56"/>
      <c r="E679" s="56"/>
      <c r="G679" s="128" t="s">
        <v>497</v>
      </c>
      <c r="H679" s="128" t="s">
        <v>1508</v>
      </c>
      <c r="I679" s="60"/>
      <c r="J679" s="60"/>
      <c r="K679" s="60"/>
      <c r="L679" s="61" t="str">
        <f>IF(I679="","",VLOOKUP(N679,DB!J:L,3,FALSE))</f>
        <v/>
      </c>
      <c r="M679" s="40" t="str">
        <f t="shared" si="22"/>
        <v/>
      </c>
      <c r="N679" s="70" t="str">
        <f t="shared" si="21"/>
        <v>Scope 3Hotel stay</v>
      </c>
      <c r="Y679" s="70"/>
      <c r="Z679" s="70"/>
    </row>
    <row r="680" spans="1:26" s="49" customFormat="1" ht="21" customHeight="1">
      <c r="A680" s="60"/>
      <c r="B680" s="60"/>
      <c r="C680" s="58"/>
      <c r="D680" s="56"/>
      <c r="E680" s="56"/>
      <c r="G680" s="128" t="s">
        <v>497</v>
      </c>
      <c r="H680" s="128" t="s">
        <v>1508</v>
      </c>
      <c r="I680" s="60"/>
      <c r="J680" s="60"/>
      <c r="K680" s="60"/>
      <c r="L680" s="61" t="str">
        <f>IF(I680="","",VLOOKUP(N680,DB!J:L,3,FALSE))</f>
        <v/>
      </c>
      <c r="M680" s="40" t="str">
        <f t="shared" si="22"/>
        <v/>
      </c>
      <c r="N680" s="70" t="str">
        <f t="shared" si="21"/>
        <v>Scope 3Hotel stay</v>
      </c>
      <c r="Y680" s="70"/>
      <c r="Z680" s="70"/>
    </row>
    <row r="681" spans="1:26" s="49" customFormat="1" ht="21" customHeight="1">
      <c r="A681" s="60"/>
      <c r="B681" s="60"/>
      <c r="C681" s="58"/>
      <c r="D681" s="56"/>
      <c r="E681" s="56"/>
      <c r="G681" s="128" t="s">
        <v>497</v>
      </c>
      <c r="H681" s="128" t="s">
        <v>1508</v>
      </c>
      <c r="I681" s="60"/>
      <c r="J681" s="60"/>
      <c r="K681" s="60"/>
      <c r="L681" s="61" t="str">
        <f>IF(I681="","",VLOOKUP(N681,DB!J:L,3,FALSE))</f>
        <v/>
      </c>
      <c r="M681" s="40" t="str">
        <f t="shared" si="22"/>
        <v/>
      </c>
      <c r="N681" s="70" t="str">
        <f t="shared" si="21"/>
        <v>Scope 3Hotel stay</v>
      </c>
      <c r="Y681" s="70"/>
      <c r="Z681" s="70"/>
    </row>
    <row r="682" spans="1:26" s="49" customFormat="1" ht="21" customHeight="1">
      <c r="A682" s="60"/>
      <c r="B682" s="60"/>
      <c r="C682" s="58"/>
      <c r="D682" s="56"/>
      <c r="E682" s="56"/>
      <c r="G682" s="128" t="s">
        <v>497</v>
      </c>
      <c r="H682" s="128" t="s">
        <v>1508</v>
      </c>
      <c r="I682" s="60"/>
      <c r="J682" s="60"/>
      <c r="K682" s="60"/>
      <c r="L682" s="61" t="str">
        <f>IF(I682="","",VLOOKUP(N682,DB!J:L,3,FALSE))</f>
        <v/>
      </c>
      <c r="M682" s="40" t="str">
        <f t="shared" si="22"/>
        <v/>
      </c>
      <c r="N682" s="70" t="str">
        <f t="shared" si="21"/>
        <v>Scope 3Hotel stay</v>
      </c>
      <c r="Y682" s="70"/>
      <c r="Z682" s="70"/>
    </row>
    <row r="683" spans="1:26" s="49" customFormat="1" ht="21" customHeight="1">
      <c r="A683" s="60"/>
      <c r="B683" s="60"/>
      <c r="C683" s="58"/>
      <c r="D683" s="56"/>
      <c r="E683" s="56"/>
      <c r="G683" s="128" t="s">
        <v>497</v>
      </c>
      <c r="H683" s="128" t="s">
        <v>1508</v>
      </c>
      <c r="I683" s="60"/>
      <c r="J683" s="60"/>
      <c r="K683" s="60"/>
      <c r="L683" s="61" t="str">
        <f>IF(I683="","",VLOOKUP(N683,DB!J:L,3,FALSE))</f>
        <v/>
      </c>
      <c r="M683" s="40" t="str">
        <f t="shared" si="22"/>
        <v/>
      </c>
      <c r="N683" s="70" t="str">
        <f t="shared" si="21"/>
        <v>Scope 3Hotel stay</v>
      </c>
      <c r="Y683" s="70"/>
      <c r="Z683" s="70"/>
    </row>
    <row r="684" spans="1:26" s="49" customFormat="1" ht="21" customHeight="1">
      <c r="A684" s="60"/>
      <c r="B684" s="60"/>
      <c r="C684" s="58"/>
      <c r="D684" s="56"/>
      <c r="E684" s="56"/>
      <c r="G684" s="128" t="s">
        <v>497</v>
      </c>
      <c r="H684" s="128" t="s">
        <v>1508</v>
      </c>
      <c r="I684" s="60"/>
      <c r="J684" s="60"/>
      <c r="K684" s="60"/>
      <c r="L684" s="61" t="str">
        <f>IF(I684="","",VLOOKUP(N684,DB!J:L,3,FALSE))</f>
        <v/>
      </c>
      <c r="M684" s="40" t="str">
        <f t="shared" si="22"/>
        <v/>
      </c>
      <c r="N684" s="70" t="str">
        <f t="shared" si="21"/>
        <v>Scope 3Hotel stay</v>
      </c>
      <c r="Y684" s="70"/>
      <c r="Z684" s="70"/>
    </row>
    <row r="685" spans="1:26" s="49" customFormat="1" ht="21" customHeight="1">
      <c r="A685" s="60"/>
      <c r="B685" s="60"/>
      <c r="C685" s="58"/>
      <c r="D685" s="56"/>
      <c r="E685" s="56"/>
      <c r="G685" s="128" t="s">
        <v>497</v>
      </c>
      <c r="H685" s="128" t="s">
        <v>1508</v>
      </c>
      <c r="I685" s="60"/>
      <c r="J685" s="60"/>
      <c r="K685" s="60"/>
      <c r="L685" s="61" t="str">
        <f>IF(I685="","",VLOOKUP(N685,DB!J:L,3,FALSE))</f>
        <v/>
      </c>
      <c r="M685" s="40" t="str">
        <f t="shared" si="22"/>
        <v/>
      </c>
      <c r="N685" s="70" t="str">
        <f t="shared" si="21"/>
        <v>Scope 3Hotel stay</v>
      </c>
      <c r="Y685" s="70"/>
      <c r="Z685" s="70"/>
    </row>
    <row r="686" spans="1:26" s="49" customFormat="1" ht="21" customHeight="1">
      <c r="A686" s="60"/>
      <c r="B686" s="60"/>
      <c r="C686" s="58"/>
      <c r="D686" s="56"/>
      <c r="E686" s="56"/>
      <c r="G686" s="128" t="s">
        <v>497</v>
      </c>
      <c r="H686" s="128" t="s">
        <v>1508</v>
      </c>
      <c r="I686" s="60"/>
      <c r="J686" s="60"/>
      <c r="K686" s="60"/>
      <c r="L686" s="61" t="str">
        <f>IF(I686="","",VLOOKUP(N686,DB!J:L,3,FALSE))</f>
        <v/>
      </c>
      <c r="M686" s="40" t="str">
        <f t="shared" si="22"/>
        <v/>
      </c>
      <c r="N686" s="70" t="str">
        <f t="shared" si="21"/>
        <v>Scope 3Hotel stay</v>
      </c>
      <c r="Y686" s="70"/>
      <c r="Z686" s="70"/>
    </row>
    <row r="687" spans="1:26" s="49" customFormat="1" ht="21" customHeight="1">
      <c r="A687" s="60"/>
      <c r="B687" s="60"/>
      <c r="C687" s="58"/>
      <c r="D687" s="56"/>
      <c r="E687" s="56"/>
      <c r="G687" s="128" t="s">
        <v>497</v>
      </c>
      <c r="H687" s="128" t="s">
        <v>1508</v>
      </c>
      <c r="I687" s="60"/>
      <c r="J687" s="60"/>
      <c r="K687" s="60"/>
      <c r="L687" s="61" t="str">
        <f>IF(I687="","",VLOOKUP(N687,DB!J:L,3,FALSE))</f>
        <v/>
      </c>
      <c r="M687" s="40" t="str">
        <f t="shared" si="22"/>
        <v/>
      </c>
      <c r="N687" s="70" t="str">
        <f t="shared" si="21"/>
        <v>Scope 3Hotel stay</v>
      </c>
      <c r="Y687" s="70"/>
      <c r="Z687" s="70"/>
    </row>
    <row r="688" spans="1:26" s="49" customFormat="1" ht="21" customHeight="1">
      <c r="A688" s="60"/>
      <c r="B688" s="60"/>
      <c r="C688" s="58"/>
      <c r="D688" s="56"/>
      <c r="E688" s="56"/>
      <c r="G688" s="128" t="s">
        <v>497</v>
      </c>
      <c r="H688" s="128" t="s">
        <v>1508</v>
      </c>
      <c r="I688" s="60"/>
      <c r="J688" s="60"/>
      <c r="K688" s="60"/>
      <c r="L688" s="61" t="str">
        <f>IF(I688="","",VLOOKUP(N688,DB!J:L,3,FALSE))</f>
        <v/>
      </c>
      <c r="M688" s="40" t="str">
        <f t="shared" si="22"/>
        <v/>
      </c>
      <c r="N688" s="70" t="str">
        <f t="shared" si="21"/>
        <v>Scope 3Hotel stay</v>
      </c>
      <c r="Y688" s="70"/>
      <c r="Z688" s="70"/>
    </row>
    <row r="689" spans="1:26" s="49" customFormat="1" ht="21" customHeight="1">
      <c r="A689" s="60"/>
      <c r="B689" s="60"/>
      <c r="C689" s="58"/>
      <c r="D689" s="56"/>
      <c r="E689" s="56"/>
      <c r="G689" s="128" t="s">
        <v>497</v>
      </c>
      <c r="H689" s="128" t="s">
        <v>1508</v>
      </c>
      <c r="I689" s="60"/>
      <c r="J689" s="60"/>
      <c r="K689" s="60"/>
      <c r="L689" s="61" t="str">
        <f>IF(I689="","",VLOOKUP(N689,DB!J:L,3,FALSE))</f>
        <v/>
      </c>
      <c r="M689" s="40" t="str">
        <f t="shared" si="22"/>
        <v/>
      </c>
      <c r="N689" s="70" t="str">
        <f t="shared" si="21"/>
        <v>Scope 3Hotel stay</v>
      </c>
      <c r="Y689" s="70"/>
      <c r="Z689" s="70"/>
    </row>
    <row r="690" spans="1:26" s="49" customFormat="1" ht="21" customHeight="1">
      <c r="A690" s="60"/>
      <c r="B690" s="60"/>
      <c r="C690" s="58"/>
      <c r="D690" s="56"/>
      <c r="E690" s="56"/>
      <c r="G690" s="128" t="s">
        <v>497</v>
      </c>
      <c r="H690" s="128" t="s">
        <v>1508</v>
      </c>
      <c r="I690" s="60"/>
      <c r="J690" s="60"/>
      <c r="K690" s="60"/>
      <c r="L690" s="61" t="str">
        <f>IF(I690="","",VLOOKUP(N690,DB!J:L,3,FALSE))</f>
        <v/>
      </c>
      <c r="M690" s="40" t="str">
        <f t="shared" si="22"/>
        <v/>
      </c>
      <c r="N690" s="70" t="str">
        <f t="shared" si="21"/>
        <v>Scope 3Hotel stay</v>
      </c>
      <c r="Y690" s="70"/>
      <c r="Z690" s="70"/>
    </row>
    <row r="691" spans="1:26" s="49" customFormat="1" ht="21" customHeight="1">
      <c r="A691" s="60"/>
      <c r="B691" s="60"/>
      <c r="C691" s="58"/>
      <c r="D691" s="56"/>
      <c r="E691" s="56"/>
      <c r="G691" s="128" t="s">
        <v>497</v>
      </c>
      <c r="H691" s="128" t="s">
        <v>1508</v>
      </c>
      <c r="I691" s="60"/>
      <c r="J691" s="60"/>
      <c r="K691" s="60"/>
      <c r="L691" s="61" t="str">
        <f>IF(I691="","",VLOOKUP(N691,DB!J:L,3,FALSE))</f>
        <v/>
      </c>
      <c r="M691" s="40" t="str">
        <f t="shared" si="22"/>
        <v/>
      </c>
      <c r="N691" s="70" t="str">
        <f t="shared" si="21"/>
        <v>Scope 3Hotel stay</v>
      </c>
      <c r="Y691" s="70"/>
      <c r="Z691" s="70"/>
    </row>
    <row r="692" spans="1:26" s="49" customFormat="1" ht="21" customHeight="1">
      <c r="A692" s="60"/>
      <c r="B692" s="60"/>
      <c r="C692" s="58"/>
      <c r="D692" s="56"/>
      <c r="E692" s="56"/>
      <c r="G692" s="128" t="s">
        <v>497</v>
      </c>
      <c r="H692" s="128" t="s">
        <v>1508</v>
      </c>
      <c r="I692" s="60"/>
      <c r="J692" s="60"/>
      <c r="K692" s="60"/>
      <c r="L692" s="61" t="str">
        <f>IF(I692="","",VLOOKUP(N692,DB!J:L,3,FALSE))</f>
        <v/>
      </c>
      <c r="M692" s="40" t="str">
        <f t="shared" si="22"/>
        <v/>
      </c>
      <c r="N692" s="70" t="str">
        <f t="shared" si="21"/>
        <v>Scope 3Hotel stay</v>
      </c>
      <c r="Y692" s="70"/>
      <c r="Z692" s="70"/>
    </row>
    <row r="693" spans="1:26" s="49" customFormat="1" ht="21" customHeight="1">
      <c r="A693" s="60"/>
      <c r="B693" s="60"/>
      <c r="C693" s="58"/>
      <c r="D693" s="56"/>
      <c r="E693" s="56"/>
      <c r="G693" s="128" t="s">
        <v>497</v>
      </c>
      <c r="H693" s="128" t="s">
        <v>1508</v>
      </c>
      <c r="I693" s="60"/>
      <c r="J693" s="60"/>
      <c r="K693" s="60"/>
      <c r="L693" s="61" t="str">
        <f>IF(I693="","",VLOOKUP(N693,DB!J:L,3,FALSE))</f>
        <v/>
      </c>
      <c r="M693" s="40" t="str">
        <f t="shared" si="22"/>
        <v/>
      </c>
      <c r="N693" s="70" t="str">
        <f t="shared" si="21"/>
        <v>Scope 3Hotel stay</v>
      </c>
      <c r="Y693" s="70"/>
      <c r="Z693" s="70"/>
    </row>
    <row r="694" spans="1:26" s="49" customFormat="1" ht="21" customHeight="1">
      <c r="A694" s="60"/>
      <c r="B694" s="60"/>
      <c r="C694" s="58"/>
      <c r="D694" s="56"/>
      <c r="E694" s="56"/>
      <c r="G694" s="128" t="s">
        <v>497</v>
      </c>
      <c r="H694" s="128" t="s">
        <v>1508</v>
      </c>
      <c r="I694" s="60"/>
      <c r="J694" s="60"/>
      <c r="K694" s="60"/>
      <c r="L694" s="61" t="str">
        <f>IF(I694="","",VLOOKUP(N694,DB!J:L,3,FALSE))</f>
        <v/>
      </c>
      <c r="M694" s="40" t="str">
        <f t="shared" si="22"/>
        <v/>
      </c>
      <c r="N694" s="70" t="str">
        <f t="shared" si="21"/>
        <v>Scope 3Hotel stay</v>
      </c>
      <c r="Y694" s="70"/>
      <c r="Z694" s="70"/>
    </row>
    <row r="695" spans="1:26" s="49" customFormat="1" ht="21" customHeight="1">
      <c r="A695" s="60"/>
      <c r="B695" s="60"/>
      <c r="C695" s="58"/>
      <c r="D695" s="56"/>
      <c r="E695" s="56"/>
      <c r="G695" s="128" t="s">
        <v>497</v>
      </c>
      <c r="H695" s="128" t="s">
        <v>1508</v>
      </c>
      <c r="I695" s="60"/>
      <c r="J695" s="60"/>
      <c r="K695" s="60"/>
      <c r="L695" s="61" t="str">
        <f>IF(I695="","",VLOOKUP(N695,DB!J:L,3,FALSE))</f>
        <v/>
      </c>
      <c r="M695" s="40" t="str">
        <f t="shared" si="22"/>
        <v/>
      </c>
      <c r="N695" s="70" t="str">
        <f t="shared" si="21"/>
        <v>Scope 3Hotel stay</v>
      </c>
      <c r="Y695" s="70"/>
      <c r="Z695" s="70"/>
    </row>
    <row r="696" spans="1:26" s="49" customFormat="1" ht="21" customHeight="1">
      <c r="A696" s="60"/>
      <c r="B696" s="60"/>
      <c r="C696" s="58"/>
      <c r="D696" s="56"/>
      <c r="E696" s="56"/>
      <c r="G696" s="128" t="s">
        <v>497</v>
      </c>
      <c r="H696" s="128" t="s">
        <v>1508</v>
      </c>
      <c r="I696" s="60"/>
      <c r="J696" s="60"/>
      <c r="K696" s="60"/>
      <c r="L696" s="61" t="str">
        <f>IF(I696="","",VLOOKUP(N696,DB!J:L,3,FALSE))</f>
        <v/>
      </c>
      <c r="M696" s="40" t="str">
        <f t="shared" si="22"/>
        <v/>
      </c>
      <c r="N696" s="70" t="str">
        <f t="shared" si="21"/>
        <v>Scope 3Hotel stay</v>
      </c>
      <c r="Y696" s="70"/>
      <c r="Z696" s="70"/>
    </row>
    <row r="697" spans="1:26" s="49" customFormat="1" ht="21" customHeight="1">
      <c r="A697" s="60"/>
      <c r="B697" s="60"/>
      <c r="C697" s="58"/>
      <c r="D697" s="56"/>
      <c r="E697" s="56"/>
      <c r="G697" s="128" t="s">
        <v>497</v>
      </c>
      <c r="H697" s="128" t="s">
        <v>1508</v>
      </c>
      <c r="I697" s="60"/>
      <c r="J697" s="60"/>
      <c r="K697" s="60"/>
      <c r="L697" s="61" t="str">
        <f>IF(I697="","",VLOOKUP(N697,DB!J:L,3,FALSE))</f>
        <v/>
      </c>
      <c r="M697" s="40" t="str">
        <f t="shared" si="22"/>
        <v/>
      </c>
      <c r="N697" s="70" t="str">
        <f t="shared" si="21"/>
        <v>Scope 3Hotel stay</v>
      </c>
      <c r="Y697" s="70"/>
      <c r="Z697" s="70"/>
    </row>
    <row r="698" spans="1:26" s="49" customFormat="1" ht="21" customHeight="1">
      <c r="A698" s="60"/>
      <c r="B698" s="60"/>
      <c r="C698" s="58"/>
      <c r="D698" s="56"/>
      <c r="E698" s="56"/>
      <c r="G698" s="128" t="s">
        <v>497</v>
      </c>
      <c r="H698" s="128" t="s">
        <v>1508</v>
      </c>
      <c r="I698" s="60"/>
      <c r="J698" s="60"/>
      <c r="K698" s="60"/>
      <c r="L698" s="61" t="str">
        <f>IF(I698="","",VLOOKUP(N698,DB!J:L,3,FALSE))</f>
        <v/>
      </c>
      <c r="M698" s="40" t="str">
        <f t="shared" si="22"/>
        <v/>
      </c>
      <c r="N698" s="70" t="str">
        <f t="shared" si="21"/>
        <v>Scope 3Hotel stay</v>
      </c>
      <c r="Y698" s="70"/>
      <c r="Z698" s="70"/>
    </row>
    <row r="699" spans="1:26" s="49" customFormat="1" ht="21" customHeight="1">
      <c r="A699" s="60"/>
      <c r="B699" s="60"/>
      <c r="C699" s="58"/>
      <c r="D699" s="56"/>
      <c r="E699" s="56"/>
      <c r="G699" s="128" t="s">
        <v>497</v>
      </c>
      <c r="H699" s="128" t="s">
        <v>1508</v>
      </c>
      <c r="I699" s="60"/>
      <c r="J699" s="60"/>
      <c r="K699" s="60"/>
      <c r="L699" s="61" t="str">
        <f>IF(I699="","",VLOOKUP(N699,DB!J:L,3,FALSE))</f>
        <v/>
      </c>
      <c r="M699" s="40" t="str">
        <f t="shared" si="22"/>
        <v/>
      </c>
      <c r="N699" s="70" t="str">
        <f t="shared" si="21"/>
        <v>Scope 3Hotel stay</v>
      </c>
      <c r="Y699" s="70"/>
      <c r="Z699" s="70"/>
    </row>
    <row r="700" spans="1:26" s="49" customFormat="1" ht="21" customHeight="1">
      <c r="A700" s="60"/>
      <c r="B700" s="60"/>
      <c r="C700" s="58"/>
      <c r="D700" s="56"/>
      <c r="E700" s="56"/>
      <c r="G700" s="128" t="s">
        <v>497</v>
      </c>
      <c r="H700" s="128" t="s">
        <v>1508</v>
      </c>
      <c r="I700" s="60"/>
      <c r="J700" s="60"/>
      <c r="K700" s="60"/>
      <c r="L700" s="61" t="str">
        <f>IF(I700="","",VLOOKUP(N700,DB!J:L,3,FALSE))</f>
        <v/>
      </c>
      <c r="M700" s="40" t="str">
        <f t="shared" si="22"/>
        <v/>
      </c>
      <c r="N700" s="70" t="str">
        <f t="shared" si="21"/>
        <v>Scope 3Hotel stay</v>
      </c>
      <c r="Y700" s="70"/>
      <c r="Z700" s="70"/>
    </row>
    <row r="701" spans="1:26" s="49" customFormat="1" ht="21" customHeight="1">
      <c r="A701" s="60"/>
      <c r="B701" s="60"/>
      <c r="C701" s="58"/>
      <c r="D701" s="56"/>
      <c r="E701" s="56"/>
      <c r="G701" s="128" t="s">
        <v>497</v>
      </c>
      <c r="H701" s="128" t="s">
        <v>1508</v>
      </c>
      <c r="I701" s="60"/>
      <c r="J701" s="60"/>
      <c r="K701" s="60"/>
      <c r="L701" s="61" t="str">
        <f>IF(I701="","",VLOOKUP(N701,DB!J:L,3,FALSE))</f>
        <v/>
      </c>
      <c r="M701" s="40" t="str">
        <f t="shared" si="22"/>
        <v/>
      </c>
      <c r="N701" s="70" t="str">
        <f t="shared" si="21"/>
        <v>Scope 3Hotel stay</v>
      </c>
      <c r="Y701" s="70"/>
      <c r="Z701" s="70"/>
    </row>
    <row r="702" spans="1:26" s="49" customFormat="1" ht="21" customHeight="1">
      <c r="A702" s="60"/>
      <c r="B702" s="60"/>
      <c r="C702" s="58"/>
      <c r="D702" s="56"/>
      <c r="E702" s="56"/>
      <c r="G702" s="128" t="s">
        <v>497</v>
      </c>
      <c r="H702" s="128" t="s">
        <v>1508</v>
      </c>
      <c r="I702" s="60"/>
      <c r="J702" s="60"/>
      <c r="K702" s="60"/>
      <c r="L702" s="61" t="str">
        <f>IF(I702="","",VLOOKUP(N702,DB!J:L,3,FALSE))</f>
        <v/>
      </c>
      <c r="M702" s="40" t="str">
        <f t="shared" si="22"/>
        <v/>
      </c>
      <c r="N702" s="70" t="str">
        <f t="shared" si="21"/>
        <v>Scope 3Hotel stay</v>
      </c>
      <c r="Y702" s="70"/>
      <c r="Z702" s="70"/>
    </row>
    <row r="703" spans="1:26" s="49" customFormat="1" ht="21" customHeight="1">
      <c r="A703" s="60"/>
      <c r="B703" s="60"/>
      <c r="C703" s="58"/>
      <c r="D703" s="56"/>
      <c r="E703" s="56"/>
      <c r="G703" s="128" t="s">
        <v>497</v>
      </c>
      <c r="H703" s="128" t="s">
        <v>1508</v>
      </c>
      <c r="I703" s="60"/>
      <c r="J703" s="60"/>
      <c r="K703" s="60"/>
      <c r="L703" s="61" t="str">
        <f>IF(I703="","",VLOOKUP(N703,DB!J:L,3,FALSE))</f>
        <v/>
      </c>
      <c r="M703" s="40" t="str">
        <f t="shared" si="22"/>
        <v/>
      </c>
      <c r="N703" s="70" t="str">
        <f t="shared" si="21"/>
        <v>Scope 3Hotel stay</v>
      </c>
      <c r="Y703" s="70"/>
      <c r="Z703" s="70"/>
    </row>
    <row r="704" spans="1:26" s="49" customFormat="1" ht="21" customHeight="1">
      <c r="A704" s="60"/>
      <c r="B704" s="60"/>
      <c r="C704" s="58"/>
      <c r="D704" s="56"/>
      <c r="E704" s="56"/>
      <c r="G704" s="128" t="s">
        <v>497</v>
      </c>
      <c r="H704" s="128" t="s">
        <v>1508</v>
      </c>
      <c r="I704" s="60"/>
      <c r="J704" s="60"/>
      <c r="K704" s="60"/>
      <c r="L704" s="61" t="str">
        <f>IF(I704="","",VLOOKUP(N704,DB!J:L,3,FALSE))</f>
        <v/>
      </c>
      <c r="M704" s="40" t="str">
        <f t="shared" si="22"/>
        <v/>
      </c>
      <c r="N704" s="70" t="str">
        <f t="shared" si="21"/>
        <v>Scope 3Hotel stay</v>
      </c>
      <c r="Y704" s="70"/>
      <c r="Z704" s="70"/>
    </row>
    <row r="705" spans="1:26" s="49" customFormat="1" ht="21" customHeight="1">
      <c r="A705" s="60"/>
      <c r="B705" s="60"/>
      <c r="C705" s="58"/>
      <c r="D705" s="56"/>
      <c r="E705" s="56"/>
      <c r="G705" s="128" t="s">
        <v>497</v>
      </c>
      <c r="H705" s="128" t="s">
        <v>1508</v>
      </c>
      <c r="I705" s="60"/>
      <c r="J705" s="60"/>
      <c r="K705" s="60"/>
      <c r="L705" s="61" t="str">
        <f>IF(I705="","",VLOOKUP(N705,DB!J:L,3,FALSE))</f>
        <v/>
      </c>
      <c r="M705" s="40" t="str">
        <f t="shared" si="22"/>
        <v/>
      </c>
      <c r="N705" s="70" t="str">
        <f t="shared" si="21"/>
        <v>Scope 3Hotel stay</v>
      </c>
      <c r="Y705" s="70"/>
      <c r="Z705" s="70"/>
    </row>
    <row r="706" spans="1:26" s="49" customFormat="1" ht="21" customHeight="1">
      <c r="A706" s="60"/>
      <c r="B706" s="60"/>
      <c r="C706" s="58"/>
      <c r="D706" s="56"/>
      <c r="E706" s="56"/>
      <c r="G706" s="128" t="s">
        <v>497</v>
      </c>
      <c r="H706" s="128" t="s">
        <v>1508</v>
      </c>
      <c r="I706" s="60"/>
      <c r="J706" s="60"/>
      <c r="K706" s="60"/>
      <c r="L706" s="61" t="str">
        <f>IF(I706="","",VLOOKUP(N706,DB!J:L,3,FALSE))</f>
        <v/>
      </c>
      <c r="M706" s="40" t="str">
        <f t="shared" si="22"/>
        <v/>
      </c>
      <c r="N706" s="70" t="str">
        <f t="shared" si="21"/>
        <v>Scope 3Hotel stay</v>
      </c>
      <c r="Y706" s="70"/>
      <c r="Z706" s="70"/>
    </row>
    <row r="707" spans="1:26" s="49" customFormat="1" ht="21" customHeight="1">
      <c r="A707" s="60"/>
      <c r="B707" s="60"/>
      <c r="C707" s="58"/>
      <c r="D707" s="56"/>
      <c r="E707" s="56"/>
      <c r="G707" s="128" t="s">
        <v>497</v>
      </c>
      <c r="H707" s="128" t="s">
        <v>1508</v>
      </c>
      <c r="I707" s="60"/>
      <c r="J707" s="60"/>
      <c r="K707" s="60"/>
      <c r="L707" s="61" t="str">
        <f>IF(I707="","",VLOOKUP(N707,DB!J:L,3,FALSE))</f>
        <v/>
      </c>
      <c r="M707" s="40" t="str">
        <f t="shared" si="22"/>
        <v/>
      </c>
      <c r="N707" s="70" t="str">
        <f t="shared" si="21"/>
        <v>Scope 3Hotel stay</v>
      </c>
      <c r="Y707" s="70"/>
      <c r="Z707" s="70"/>
    </row>
    <row r="708" spans="1:26" s="49" customFormat="1" ht="21" customHeight="1">
      <c r="A708" s="60"/>
      <c r="B708" s="60"/>
      <c r="C708" s="58"/>
      <c r="D708" s="56"/>
      <c r="E708" s="56"/>
      <c r="G708" s="128" t="s">
        <v>497</v>
      </c>
      <c r="H708" s="128" t="s">
        <v>1508</v>
      </c>
      <c r="I708" s="60"/>
      <c r="J708" s="60"/>
      <c r="K708" s="60"/>
      <c r="L708" s="61" t="str">
        <f>IF(I708="","",VLOOKUP(N708,DB!J:L,3,FALSE))</f>
        <v/>
      </c>
      <c r="M708" s="40" t="str">
        <f t="shared" si="22"/>
        <v/>
      </c>
      <c r="N708" s="70" t="str">
        <f t="shared" si="21"/>
        <v>Scope 3Hotel stay</v>
      </c>
      <c r="Y708" s="70"/>
      <c r="Z708" s="70"/>
    </row>
    <row r="709" spans="1:26" s="49" customFormat="1" ht="21" customHeight="1">
      <c r="A709" s="60"/>
      <c r="B709" s="60"/>
      <c r="C709" s="58"/>
      <c r="D709" s="56"/>
      <c r="E709" s="56"/>
      <c r="G709" s="128" t="s">
        <v>497</v>
      </c>
      <c r="H709" s="128" t="s">
        <v>1508</v>
      </c>
      <c r="I709" s="60"/>
      <c r="J709" s="60"/>
      <c r="K709" s="60"/>
      <c r="L709" s="61" t="str">
        <f>IF(I709="","",VLOOKUP(N709,DB!J:L,3,FALSE))</f>
        <v/>
      </c>
      <c r="M709" s="40" t="str">
        <f t="shared" si="22"/>
        <v/>
      </c>
      <c r="N709" s="70" t="str">
        <f t="shared" si="21"/>
        <v>Scope 3Hotel stay</v>
      </c>
      <c r="Y709" s="70"/>
      <c r="Z709" s="70"/>
    </row>
    <row r="710" spans="1:26" s="49" customFormat="1" ht="21" customHeight="1">
      <c r="A710" s="60"/>
      <c r="B710" s="60"/>
      <c r="C710" s="58"/>
      <c r="D710" s="56"/>
      <c r="E710" s="56"/>
      <c r="G710" s="128" t="s">
        <v>497</v>
      </c>
      <c r="H710" s="128" t="s">
        <v>1508</v>
      </c>
      <c r="I710" s="60"/>
      <c r="J710" s="60"/>
      <c r="K710" s="60"/>
      <c r="L710" s="61" t="str">
        <f>IF(I710="","",VLOOKUP(N710,DB!J:L,3,FALSE))</f>
        <v/>
      </c>
      <c r="M710" s="40" t="str">
        <f t="shared" si="22"/>
        <v/>
      </c>
      <c r="N710" s="70" t="str">
        <f t="shared" si="21"/>
        <v>Scope 3Hotel stay</v>
      </c>
      <c r="Y710" s="70"/>
      <c r="Z710" s="70"/>
    </row>
    <row r="711" spans="1:26" s="49" customFormat="1" ht="21" customHeight="1">
      <c r="A711" s="60"/>
      <c r="B711" s="60"/>
      <c r="C711" s="58"/>
      <c r="D711" s="56"/>
      <c r="E711" s="56"/>
      <c r="G711" s="128" t="s">
        <v>497</v>
      </c>
      <c r="H711" s="128" t="s">
        <v>1508</v>
      </c>
      <c r="I711" s="60"/>
      <c r="J711" s="60"/>
      <c r="K711" s="60"/>
      <c r="L711" s="61" t="str">
        <f>IF(I711="","",VLOOKUP(N711,DB!J:L,3,FALSE))</f>
        <v/>
      </c>
      <c r="M711" s="40" t="str">
        <f t="shared" si="22"/>
        <v/>
      </c>
      <c r="N711" s="70" t="str">
        <f t="shared" ref="N711:N774" si="23">CONCATENATE(G711,H711,I711)</f>
        <v>Scope 3Hotel stay</v>
      </c>
      <c r="Y711" s="70"/>
      <c r="Z711" s="70"/>
    </row>
    <row r="712" spans="1:26" s="49" customFormat="1" ht="21" customHeight="1">
      <c r="A712" s="60"/>
      <c r="B712" s="60"/>
      <c r="C712" s="58"/>
      <c r="D712" s="56"/>
      <c r="E712" s="56"/>
      <c r="G712" s="128" t="s">
        <v>497</v>
      </c>
      <c r="H712" s="128" t="s">
        <v>1508</v>
      </c>
      <c r="I712" s="60"/>
      <c r="J712" s="60"/>
      <c r="K712" s="60"/>
      <c r="L712" s="61" t="str">
        <f>IF(I712="","",VLOOKUP(N712,DB!J:L,3,FALSE))</f>
        <v/>
      </c>
      <c r="M712" s="40" t="str">
        <f t="shared" si="22"/>
        <v/>
      </c>
      <c r="N712" s="70" t="str">
        <f t="shared" si="23"/>
        <v>Scope 3Hotel stay</v>
      </c>
      <c r="Y712" s="70"/>
      <c r="Z712" s="70"/>
    </row>
    <row r="713" spans="1:26" s="49" customFormat="1" ht="21" customHeight="1">
      <c r="A713" s="60"/>
      <c r="B713" s="60"/>
      <c r="C713" s="58"/>
      <c r="D713" s="56"/>
      <c r="E713" s="56"/>
      <c r="G713" s="128" t="s">
        <v>497</v>
      </c>
      <c r="H713" s="128" t="s">
        <v>1508</v>
      </c>
      <c r="I713" s="60"/>
      <c r="J713" s="60"/>
      <c r="K713" s="60"/>
      <c r="L713" s="61" t="str">
        <f>IF(I713="","",VLOOKUP(N713,DB!J:L,3,FALSE))</f>
        <v/>
      </c>
      <c r="M713" s="40" t="str">
        <f t="shared" si="22"/>
        <v/>
      </c>
      <c r="N713" s="70" t="str">
        <f t="shared" si="23"/>
        <v>Scope 3Hotel stay</v>
      </c>
      <c r="Y713" s="70"/>
      <c r="Z713" s="70"/>
    </row>
    <row r="714" spans="1:26" s="49" customFormat="1" ht="21" customHeight="1">
      <c r="A714" s="60"/>
      <c r="B714" s="60"/>
      <c r="C714" s="58"/>
      <c r="D714" s="56"/>
      <c r="E714" s="56"/>
      <c r="G714" s="128" t="s">
        <v>497</v>
      </c>
      <c r="H714" s="128" t="s">
        <v>1508</v>
      </c>
      <c r="I714" s="60"/>
      <c r="J714" s="60"/>
      <c r="K714" s="60"/>
      <c r="L714" s="61" t="str">
        <f>IF(I714="","",VLOOKUP(N714,DB!J:L,3,FALSE))</f>
        <v/>
      </c>
      <c r="M714" s="40" t="str">
        <f t="shared" si="22"/>
        <v/>
      </c>
      <c r="N714" s="70" t="str">
        <f t="shared" si="23"/>
        <v>Scope 3Hotel stay</v>
      </c>
      <c r="Y714" s="70"/>
      <c r="Z714" s="70"/>
    </row>
    <row r="715" spans="1:26" s="49" customFormat="1" ht="21" customHeight="1">
      <c r="A715" s="60"/>
      <c r="B715" s="60"/>
      <c r="C715" s="58"/>
      <c r="D715" s="56"/>
      <c r="E715" s="56"/>
      <c r="G715" s="128" t="s">
        <v>497</v>
      </c>
      <c r="H715" s="128" t="s">
        <v>1508</v>
      </c>
      <c r="I715" s="60"/>
      <c r="J715" s="60"/>
      <c r="K715" s="60"/>
      <c r="L715" s="61" t="str">
        <f>IF(I715="","",VLOOKUP(N715,DB!J:L,3,FALSE))</f>
        <v/>
      </c>
      <c r="M715" s="40" t="str">
        <f t="shared" si="22"/>
        <v/>
      </c>
      <c r="N715" s="70" t="str">
        <f t="shared" si="23"/>
        <v>Scope 3Hotel stay</v>
      </c>
      <c r="Y715" s="70"/>
      <c r="Z715" s="70"/>
    </row>
    <row r="716" spans="1:26" s="49" customFormat="1" ht="21" customHeight="1">
      <c r="A716" s="60"/>
      <c r="B716" s="60"/>
      <c r="C716" s="58"/>
      <c r="D716" s="56"/>
      <c r="E716" s="56"/>
      <c r="G716" s="128" t="s">
        <v>497</v>
      </c>
      <c r="H716" s="128" t="s">
        <v>1508</v>
      </c>
      <c r="I716" s="60"/>
      <c r="J716" s="60"/>
      <c r="K716" s="60"/>
      <c r="L716" s="61" t="str">
        <f>IF(I716="","",VLOOKUP(N716,DB!J:L,3,FALSE))</f>
        <v/>
      </c>
      <c r="M716" s="40" t="str">
        <f t="shared" si="22"/>
        <v/>
      </c>
      <c r="N716" s="70" t="str">
        <f t="shared" si="23"/>
        <v>Scope 3Hotel stay</v>
      </c>
      <c r="Y716" s="70"/>
      <c r="Z716" s="70"/>
    </row>
    <row r="717" spans="1:26" s="49" customFormat="1" ht="21" customHeight="1">
      <c r="A717" s="60"/>
      <c r="B717" s="60"/>
      <c r="C717" s="58"/>
      <c r="D717" s="56"/>
      <c r="E717" s="56"/>
      <c r="G717" s="128" t="s">
        <v>497</v>
      </c>
      <c r="H717" s="128" t="s">
        <v>1508</v>
      </c>
      <c r="I717" s="60"/>
      <c r="J717" s="60"/>
      <c r="K717" s="60"/>
      <c r="L717" s="61" t="str">
        <f>IF(I717="","",VLOOKUP(N717,DB!J:L,3,FALSE))</f>
        <v/>
      </c>
      <c r="M717" s="40" t="str">
        <f t="shared" si="22"/>
        <v/>
      </c>
      <c r="N717" s="70" t="str">
        <f t="shared" si="23"/>
        <v>Scope 3Hotel stay</v>
      </c>
      <c r="Y717" s="70"/>
      <c r="Z717" s="70"/>
    </row>
    <row r="718" spans="1:26" s="49" customFormat="1" ht="21" customHeight="1">
      <c r="A718" s="60"/>
      <c r="B718" s="60"/>
      <c r="C718" s="58"/>
      <c r="D718" s="56"/>
      <c r="E718" s="56"/>
      <c r="G718" s="128" t="s">
        <v>497</v>
      </c>
      <c r="H718" s="128" t="s">
        <v>1508</v>
      </c>
      <c r="I718" s="60"/>
      <c r="J718" s="60"/>
      <c r="K718" s="60"/>
      <c r="L718" s="61" t="str">
        <f>IF(I718="","",VLOOKUP(N718,DB!J:L,3,FALSE))</f>
        <v/>
      </c>
      <c r="M718" s="40" t="str">
        <f t="shared" si="22"/>
        <v/>
      </c>
      <c r="N718" s="70" t="str">
        <f t="shared" si="23"/>
        <v>Scope 3Hotel stay</v>
      </c>
      <c r="Y718" s="70"/>
      <c r="Z718" s="70"/>
    </row>
    <row r="719" spans="1:26" s="49" customFormat="1" ht="21" customHeight="1">
      <c r="A719" s="60"/>
      <c r="B719" s="60"/>
      <c r="C719" s="58"/>
      <c r="D719" s="56"/>
      <c r="E719" s="56"/>
      <c r="G719" s="128" t="s">
        <v>497</v>
      </c>
      <c r="H719" s="128" t="s">
        <v>1508</v>
      </c>
      <c r="I719" s="60"/>
      <c r="J719" s="60"/>
      <c r="K719" s="60"/>
      <c r="L719" s="61" t="str">
        <f>IF(I719="","",VLOOKUP(N719,DB!J:L,3,FALSE))</f>
        <v/>
      </c>
      <c r="M719" s="40" t="str">
        <f t="shared" si="22"/>
        <v/>
      </c>
      <c r="N719" s="70" t="str">
        <f t="shared" si="23"/>
        <v>Scope 3Hotel stay</v>
      </c>
      <c r="Y719" s="70"/>
      <c r="Z719" s="70"/>
    </row>
    <row r="720" spans="1:26" s="49" customFormat="1" ht="21" customHeight="1">
      <c r="A720" s="60"/>
      <c r="B720" s="60"/>
      <c r="C720" s="58"/>
      <c r="D720" s="56"/>
      <c r="E720" s="56"/>
      <c r="G720" s="128" t="s">
        <v>497</v>
      </c>
      <c r="H720" s="128" t="s">
        <v>1508</v>
      </c>
      <c r="I720" s="60"/>
      <c r="J720" s="60"/>
      <c r="K720" s="60"/>
      <c r="L720" s="61" t="str">
        <f>IF(I720="","",VLOOKUP(N720,DB!J:L,3,FALSE))</f>
        <v/>
      </c>
      <c r="M720" s="40" t="str">
        <f t="shared" si="22"/>
        <v/>
      </c>
      <c r="N720" s="70" t="str">
        <f t="shared" si="23"/>
        <v>Scope 3Hotel stay</v>
      </c>
      <c r="Y720" s="70"/>
      <c r="Z720" s="70"/>
    </row>
    <row r="721" spans="1:26" s="49" customFormat="1" ht="21" customHeight="1">
      <c r="A721" s="60"/>
      <c r="B721" s="60"/>
      <c r="C721" s="58"/>
      <c r="D721" s="56"/>
      <c r="E721" s="56"/>
      <c r="G721" s="128" t="s">
        <v>497</v>
      </c>
      <c r="H721" s="128" t="s">
        <v>1508</v>
      </c>
      <c r="I721" s="60"/>
      <c r="J721" s="60"/>
      <c r="K721" s="60"/>
      <c r="L721" s="61" t="str">
        <f>IF(I721="","",VLOOKUP(N721,DB!J:L,3,FALSE))</f>
        <v/>
      </c>
      <c r="M721" s="40" t="str">
        <f t="shared" si="22"/>
        <v/>
      </c>
      <c r="N721" s="70" t="str">
        <f t="shared" si="23"/>
        <v>Scope 3Hotel stay</v>
      </c>
      <c r="Y721" s="70"/>
      <c r="Z721" s="70"/>
    </row>
    <row r="722" spans="1:26" s="49" customFormat="1" ht="21" customHeight="1">
      <c r="A722" s="60"/>
      <c r="B722" s="60"/>
      <c r="C722" s="58"/>
      <c r="D722" s="56"/>
      <c r="E722" s="56"/>
      <c r="G722" s="128" t="s">
        <v>497</v>
      </c>
      <c r="H722" s="128" t="s">
        <v>1508</v>
      </c>
      <c r="I722" s="60"/>
      <c r="J722" s="60"/>
      <c r="K722" s="60"/>
      <c r="L722" s="61" t="str">
        <f>IF(I722="","",VLOOKUP(N722,DB!J:L,3,FALSE))</f>
        <v/>
      </c>
      <c r="M722" s="40" t="str">
        <f t="shared" si="22"/>
        <v/>
      </c>
      <c r="N722" s="70" t="str">
        <f t="shared" si="23"/>
        <v>Scope 3Hotel stay</v>
      </c>
      <c r="Y722" s="70"/>
      <c r="Z722" s="70"/>
    </row>
    <row r="723" spans="1:26" s="49" customFormat="1" ht="21" customHeight="1">
      <c r="A723" s="60"/>
      <c r="B723" s="60"/>
      <c r="C723" s="58"/>
      <c r="D723" s="56"/>
      <c r="E723" s="56"/>
      <c r="G723" s="128" t="s">
        <v>497</v>
      </c>
      <c r="H723" s="128" t="s">
        <v>1508</v>
      </c>
      <c r="I723" s="60"/>
      <c r="J723" s="60"/>
      <c r="K723" s="60"/>
      <c r="L723" s="61" t="str">
        <f>IF(I723="","",VLOOKUP(N723,DB!J:L,3,FALSE))</f>
        <v/>
      </c>
      <c r="M723" s="40" t="str">
        <f t="shared" si="22"/>
        <v/>
      </c>
      <c r="N723" s="70" t="str">
        <f t="shared" si="23"/>
        <v>Scope 3Hotel stay</v>
      </c>
      <c r="Y723" s="70"/>
      <c r="Z723" s="70"/>
    </row>
    <row r="724" spans="1:26" s="49" customFormat="1" ht="21" customHeight="1">
      <c r="A724" s="60"/>
      <c r="B724" s="60"/>
      <c r="C724" s="58"/>
      <c r="D724" s="56"/>
      <c r="E724" s="56"/>
      <c r="G724" s="128" t="s">
        <v>497</v>
      </c>
      <c r="H724" s="128" t="s">
        <v>1508</v>
      </c>
      <c r="I724" s="60"/>
      <c r="J724" s="60"/>
      <c r="K724" s="60"/>
      <c r="L724" s="61" t="str">
        <f>IF(I724="","",VLOOKUP(N724,DB!J:L,3,FALSE))</f>
        <v/>
      </c>
      <c r="M724" s="40" t="str">
        <f t="shared" si="22"/>
        <v/>
      </c>
      <c r="N724" s="70" t="str">
        <f t="shared" si="23"/>
        <v>Scope 3Hotel stay</v>
      </c>
      <c r="Y724" s="70"/>
      <c r="Z724" s="70"/>
    </row>
    <row r="725" spans="1:26" s="49" customFormat="1" ht="21" customHeight="1">
      <c r="A725" s="60"/>
      <c r="B725" s="60"/>
      <c r="C725" s="58"/>
      <c r="D725" s="56"/>
      <c r="E725" s="56"/>
      <c r="G725" s="128" t="s">
        <v>497</v>
      </c>
      <c r="H725" s="128" t="s">
        <v>1508</v>
      </c>
      <c r="I725" s="60"/>
      <c r="J725" s="60"/>
      <c r="K725" s="60"/>
      <c r="L725" s="61" t="str">
        <f>IF(I725="","",VLOOKUP(N725,DB!J:L,3,FALSE))</f>
        <v/>
      </c>
      <c r="M725" s="40" t="str">
        <f t="shared" si="22"/>
        <v/>
      </c>
      <c r="N725" s="70" t="str">
        <f t="shared" si="23"/>
        <v>Scope 3Hotel stay</v>
      </c>
      <c r="Y725" s="70"/>
      <c r="Z725" s="70"/>
    </row>
    <row r="726" spans="1:26" s="49" customFormat="1" ht="21" customHeight="1">
      <c r="A726" s="60"/>
      <c r="B726" s="60"/>
      <c r="C726" s="58"/>
      <c r="D726" s="56"/>
      <c r="E726" s="56"/>
      <c r="G726" s="128" t="s">
        <v>497</v>
      </c>
      <c r="H726" s="128" t="s">
        <v>1508</v>
      </c>
      <c r="I726" s="60"/>
      <c r="J726" s="60"/>
      <c r="K726" s="60"/>
      <c r="L726" s="61" t="str">
        <f>IF(I726="","",VLOOKUP(N726,DB!J:L,3,FALSE))</f>
        <v/>
      </c>
      <c r="M726" s="40" t="str">
        <f t="shared" si="22"/>
        <v/>
      </c>
      <c r="N726" s="70" t="str">
        <f t="shared" si="23"/>
        <v>Scope 3Hotel stay</v>
      </c>
      <c r="Y726" s="70"/>
      <c r="Z726" s="70"/>
    </row>
    <row r="727" spans="1:26" s="49" customFormat="1" ht="21" customHeight="1">
      <c r="A727" s="60"/>
      <c r="B727" s="60"/>
      <c r="C727" s="58"/>
      <c r="D727" s="56"/>
      <c r="E727" s="56"/>
      <c r="G727" s="128" t="s">
        <v>497</v>
      </c>
      <c r="H727" s="128" t="s">
        <v>1508</v>
      </c>
      <c r="I727" s="60"/>
      <c r="J727" s="60"/>
      <c r="K727" s="60"/>
      <c r="L727" s="61" t="str">
        <f>IF(I727="","",VLOOKUP(N727,DB!J:L,3,FALSE))</f>
        <v/>
      </c>
      <c r="M727" s="40" t="str">
        <f t="shared" si="22"/>
        <v/>
      </c>
      <c r="N727" s="70" t="str">
        <f t="shared" si="23"/>
        <v>Scope 3Hotel stay</v>
      </c>
      <c r="Y727" s="70"/>
      <c r="Z727" s="70"/>
    </row>
    <row r="728" spans="1:26" s="49" customFormat="1" ht="21" customHeight="1">
      <c r="A728" s="60"/>
      <c r="B728" s="60"/>
      <c r="C728" s="58"/>
      <c r="D728" s="56"/>
      <c r="E728" s="56"/>
      <c r="G728" s="128" t="s">
        <v>497</v>
      </c>
      <c r="H728" s="128" t="s">
        <v>1508</v>
      </c>
      <c r="I728" s="60"/>
      <c r="J728" s="60"/>
      <c r="K728" s="60"/>
      <c r="L728" s="61" t="str">
        <f>IF(I728="","",VLOOKUP(N728,DB!J:L,3,FALSE))</f>
        <v/>
      </c>
      <c r="M728" s="40" t="str">
        <f t="shared" si="22"/>
        <v/>
      </c>
      <c r="N728" s="70" t="str">
        <f t="shared" si="23"/>
        <v>Scope 3Hotel stay</v>
      </c>
      <c r="Y728" s="70"/>
      <c r="Z728" s="70"/>
    </row>
    <row r="729" spans="1:26" s="49" customFormat="1" ht="21" customHeight="1">
      <c r="A729" s="60"/>
      <c r="B729" s="60"/>
      <c r="C729" s="58"/>
      <c r="D729" s="56"/>
      <c r="E729" s="56"/>
      <c r="G729" s="128" t="s">
        <v>497</v>
      </c>
      <c r="H729" s="128" t="s">
        <v>1508</v>
      </c>
      <c r="I729" s="60"/>
      <c r="J729" s="60"/>
      <c r="K729" s="60"/>
      <c r="L729" s="61" t="str">
        <f>IF(I729="","",VLOOKUP(N729,DB!J:L,3,FALSE))</f>
        <v/>
      </c>
      <c r="M729" s="40" t="str">
        <f t="shared" si="22"/>
        <v/>
      </c>
      <c r="N729" s="70" t="str">
        <f t="shared" si="23"/>
        <v>Scope 3Hotel stay</v>
      </c>
      <c r="Y729" s="70"/>
      <c r="Z729" s="70"/>
    </row>
    <row r="730" spans="1:26" s="49" customFormat="1" ht="21" customHeight="1">
      <c r="A730" s="60"/>
      <c r="B730" s="60"/>
      <c r="C730" s="58"/>
      <c r="D730" s="56"/>
      <c r="E730" s="56"/>
      <c r="G730" s="128" t="s">
        <v>497</v>
      </c>
      <c r="H730" s="128" t="s">
        <v>1508</v>
      </c>
      <c r="I730" s="60"/>
      <c r="J730" s="60"/>
      <c r="K730" s="60"/>
      <c r="L730" s="61" t="str">
        <f>IF(I730="","",VLOOKUP(N730,DB!J:L,3,FALSE))</f>
        <v/>
      </c>
      <c r="M730" s="40" t="str">
        <f t="shared" si="22"/>
        <v/>
      </c>
      <c r="N730" s="70" t="str">
        <f t="shared" si="23"/>
        <v>Scope 3Hotel stay</v>
      </c>
      <c r="Y730" s="70"/>
      <c r="Z730" s="70"/>
    </row>
    <row r="731" spans="1:26" s="49" customFormat="1" ht="21" customHeight="1">
      <c r="A731" s="60"/>
      <c r="B731" s="60"/>
      <c r="C731" s="58"/>
      <c r="D731" s="56"/>
      <c r="E731" s="56"/>
      <c r="G731" s="128" t="s">
        <v>497</v>
      </c>
      <c r="H731" s="128" t="s">
        <v>1508</v>
      </c>
      <c r="I731" s="60"/>
      <c r="J731" s="60"/>
      <c r="K731" s="60"/>
      <c r="L731" s="61" t="str">
        <f>IF(I731="","",VLOOKUP(N731,DB!J:L,3,FALSE))</f>
        <v/>
      </c>
      <c r="M731" s="40" t="str">
        <f t="shared" si="22"/>
        <v/>
      </c>
      <c r="N731" s="70" t="str">
        <f t="shared" si="23"/>
        <v>Scope 3Hotel stay</v>
      </c>
      <c r="Y731" s="70"/>
      <c r="Z731" s="70"/>
    </row>
    <row r="732" spans="1:26" s="49" customFormat="1" ht="21" customHeight="1">
      <c r="A732" s="60"/>
      <c r="B732" s="60"/>
      <c r="C732" s="58"/>
      <c r="D732" s="56"/>
      <c r="E732" s="56"/>
      <c r="G732" s="128" t="s">
        <v>497</v>
      </c>
      <c r="H732" s="128" t="s">
        <v>1508</v>
      </c>
      <c r="I732" s="60"/>
      <c r="J732" s="60"/>
      <c r="K732" s="60"/>
      <c r="L732" s="61" t="str">
        <f>IF(I732="","",VLOOKUP(N732,DB!J:L,3,FALSE))</f>
        <v/>
      </c>
      <c r="M732" s="40" t="str">
        <f t="shared" si="22"/>
        <v/>
      </c>
      <c r="N732" s="70" t="str">
        <f t="shared" si="23"/>
        <v>Scope 3Hotel stay</v>
      </c>
      <c r="Y732" s="70"/>
      <c r="Z732" s="70"/>
    </row>
    <row r="733" spans="1:26" s="49" customFormat="1" ht="21" customHeight="1">
      <c r="A733" s="60"/>
      <c r="B733" s="60"/>
      <c r="C733" s="58"/>
      <c r="D733" s="56"/>
      <c r="E733" s="56"/>
      <c r="G733" s="128" t="s">
        <v>497</v>
      </c>
      <c r="H733" s="128" t="s">
        <v>1508</v>
      </c>
      <c r="I733" s="60"/>
      <c r="J733" s="60"/>
      <c r="K733" s="60"/>
      <c r="L733" s="61" t="str">
        <f>IF(I733="","",VLOOKUP(N733,DB!J:L,3,FALSE))</f>
        <v/>
      </c>
      <c r="M733" s="40" t="str">
        <f t="shared" si="22"/>
        <v/>
      </c>
      <c r="N733" s="70" t="str">
        <f t="shared" si="23"/>
        <v>Scope 3Hotel stay</v>
      </c>
      <c r="Y733" s="70"/>
      <c r="Z733" s="70"/>
    </row>
    <row r="734" spans="1:26" s="49" customFormat="1" ht="21" customHeight="1">
      <c r="A734" s="60"/>
      <c r="B734" s="60"/>
      <c r="C734" s="58"/>
      <c r="D734" s="56"/>
      <c r="E734" s="56"/>
      <c r="G734" s="128" t="s">
        <v>497</v>
      </c>
      <c r="H734" s="128" t="s">
        <v>1508</v>
      </c>
      <c r="I734" s="60"/>
      <c r="J734" s="60"/>
      <c r="K734" s="60"/>
      <c r="L734" s="61" t="str">
        <f>IF(I734="","",VLOOKUP(N734,DB!J:L,3,FALSE))</f>
        <v/>
      </c>
      <c r="M734" s="40" t="str">
        <f t="shared" si="22"/>
        <v/>
      </c>
      <c r="N734" s="70" t="str">
        <f t="shared" si="23"/>
        <v>Scope 3Hotel stay</v>
      </c>
      <c r="Y734" s="70"/>
      <c r="Z734" s="70"/>
    </row>
    <row r="735" spans="1:26" s="49" customFormat="1" ht="21" customHeight="1">
      <c r="A735" s="60"/>
      <c r="B735" s="60"/>
      <c r="C735" s="58"/>
      <c r="D735" s="56"/>
      <c r="E735" s="56"/>
      <c r="G735" s="128" t="s">
        <v>497</v>
      </c>
      <c r="H735" s="128" t="s">
        <v>1508</v>
      </c>
      <c r="I735" s="60"/>
      <c r="J735" s="60"/>
      <c r="K735" s="60"/>
      <c r="L735" s="61" t="str">
        <f>IF(I735="","",VLOOKUP(N735,DB!J:L,3,FALSE))</f>
        <v/>
      </c>
      <c r="M735" s="40" t="str">
        <f t="shared" si="22"/>
        <v/>
      </c>
      <c r="N735" s="70" t="str">
        <f t="shared" si="23"/>
        <v>Scope 3Hotel stay</v>
      </c>
      <c r="Y735" s="70"/>
      <c r="Z735" s="70"/>
    </row>
    <row r="736" spans="1:26" s="49" customFormat="1" ht="21" customHeight="1">
      <c r="A736" s="60"/>
      <c r="B736" s="60"/>
      <c r="C736" s="58"/>
      <c r="D736" s="56"/>
      <c r="E736" s="56"/>
      <c r="G736" s="128" t="s">
        <v>497</v>
      </c>
      <c r="H736" s="128" t="s">
        <v>1508</v>
      </c>
      <c r="I736" s="60"/>
      <c r="J736" s="60"/>
      <c r="K736" s="60"/>
      <c r="L736" s="61" t="str">
        <f>IF(I736="","",VLOOKUP(N736,DB!J:L,3,FALSE))</f>
        <v/>
      </c>
      <c r="M736" s="40" t="str">
        <f t="shared" si="22"/>
        <v/>
      </c>
      <c r="N736" s="70" t="str">
        <f t="shared" si="23"/>
        <v>Scope 3Hotel stay</v>
      </c>
      <c r="Y736" s="70"/>
      <c r="Z736" s="70"/>
    </row>
    <row r="737" spans="1:26" s="49" customFormat="1" ht="21" customHeight="1">
      <c r="A737" s="60"/>
      <c r="B737" s="60"/>
      <c r="C737" s="58"/>
      <c r="D737" s="56"/>
      <c r="E737" s="56"/>
      <c r="G737" s="128" t="s">
        <v>497</v>
      </c>
      <c r="H737" s="128" t="s">
        <v>1508</v>
      </c>
      <c r="I737" s="60"/>
      <c r="J737" s="60"/>
      <c r="K737" s="60"/>
      <c r="L737" s="61" t="str">
        <f>IF(I737="","",VLOOKUP(N737,DB!J:L,3,FALSE))</f>
        <v/>
      </c>
      <c r="M737" s="40" t="str">
        <f t="shared" si="22"/>
        <v/>
      </c>
      <c r="N737" s="70" t="str">
        <f t="shared" si="23"/>
        <v>Scope 3Hotel stay</v>
      </c>
      <c r="Y737" s="70"/>
      <c r="Z737" s="70"/>
    </row>
    <row r="738" spans="1:26" s="49" customFormat="1" ht="21" customHeight="1">
      <c r="A738" s="60"/>
      <c r="B738" s="60"/>
      <c r="C738" s="58"/>
      <c r="D738" s="56"/>
      <c r="E738" s="56"/>
      <c r="G738" s="128" t="s">
        <v>497</v>
      </c>
      <c r="H738" s="128" t="s">
        <v>1508</v>
      </c>
      <c r="I738" s="60"/>
      <c r="J738" s="60"/>
      <c r="K738" s="60"/>
      <c r="L738" s="61" t="str">
        <f>IF(I738="","",VLOOKUP(N738,DB!J:L,3,FALSE))</f>
        <v/>
      </c>
      <c r="M738" s="40" t="str">
        <f t="shared" si="22"/>
        <v/>
      </c>
      <c r="N738" s="70" t="str">
        <f t="shared" si="23"/>
        <v>Scope 3Hotel stay</v>
      </c>
      <c r="Y738" s="70"/>
      <c r="Z738" s="70"/>
    </row>
    <row r="739" spans="1:26" s="49" customFormat="1" ht="21" customHeight="1">
      <c r="A739" s="60"/>
      <c r="B739" s="60"/>
      <c r="C739" s="58"/>
      <c r="D739" s="56"/>
      <c r="E739" s="56"/>
      <c r="G739" s="128" t="s">
        <v>497</v>
      </c>
      <c r="H739" s="128" t="s">
        <v>1508</v>
      </c>
      <c r="I739" s="60"/>
      <c r="J739" s="60"/>
      <c r="K739" s="60"/>
      <c r="L739" s="61" t="str">
        <f>IF(I739="","",VLOOKUP(N739,DB!J:L,3,FALSE))</f>
        <v/>
      </c>
      <c r="M739" s="40" t="str">
        <f t="shared" si="22"/>
        <v/>
      </c>
      <c r="N739" s="70" t="str">
        <f t="shared" si="23"/>
        <v>Scope 3Hotel stay</v>
      </c>
      <c r="Y739" s="70"/>
      <c r="Z739" s="70"/>
    </row>
    <row r="740" spans="1:26" s="49" customFormat="1" ht="21" customHeight="1">
      <c r="A740" s="60"/>
      <c r="B740" s="60"/>
      <c r="C740" s="58"/>
      <c r="D740" s="56"/>
      <c r="E740" s="56"/>
      <c r="G740" s="128" t="s">
        <v>497</v>
      </c>
      <c r="H740" s="128" t="s">
        <v>1508</v>
      </c>
      <c r="I740" s="60"/>
      <c r="J740" s="60"/>
      <c r="K740" s="60"/>
      <c r="L740" s="61" t="str">
        <f>IF(I740="","",VLOOKUP(N740,DB!J:L,3,FALSE))</f>
        <v/>
      </c>
      <c r="M740" s="40" t="str">
        <f t="shared" si="22"/>
        <v/>
      </c>
      <c r="N740" s="70" t="str">
        <f t="shared" si="23"/>
        <v>Scope 3Hotel stay</v>
      </c>
      <c r="Y740" s="70"/>
      <c r="Z740" s="70"/>
    </row>
    <row r="741" spans="1:26" s="49" customFormat="1" ht="21" customHeight="1">
      <c r="A741" s="60"/>
      <c r="B741" s="60"/>
      <c r="C741" s="58"/>
      <c r="D741" s="56"/>
      <c r="E741" s="56"/>
      <c r="G741" s="128" t="s">
        <v>497</v>
      </c>
      <c r="H741" s="128" t="s">
        <v>1508</v>
      </c>
      <c r="I741" s="60"/>
      <c r="J741" s="60"/>
      <c r="K741" s="60"/>
      <c r="L741" s="61" t="str">
        <f>IF(I741="","",VLOOKUP(N741,DB!J:L,3,FALSE))</f>
        <v/>
      </c>
      <c r="M741" s="40" t="str">
        <f t="shared" ref="M741:M804" si="24">IF(I741="","",L741*K741*J741)</f>
        <v/>
      </c>
      <c r="N741" s="70" t="str">
        <f t="shared" si="23"/>
        <v>Scope 3Hotel stay</v>
      </c>
      <c r="Y741" s="70"/>
      <c r="Z741" s="70"/>
    </row>
    <row r="742" spans="1:26" s="49" customFormat="1" ht="21" customHeight="1">
      <c r="A742" s="60"/>
      <c r="B742" s="60"/>
      <c r="C742" s="58"/>
      <c r="D742" s="56"/>
      <c r="E742" s="56"/>
      <c r="G742" s="128" t="s">
        <v>497</v>
      </c>
      <c r="H742" s="128" t="s">
        <v>1508</v>
      </c>
      <c r="I742" s="60"/>
      <c r="J742" s="60"/>
      <c r="K742" s="60"/>
      <c r="L742" s="61" t="str">
        <f>IF(I742="","",VLOOKUP(N742,DB!J:L,3,FALSE))</f>
        <v/>
      </c>
      <c r="M742" s="40" t="str">
        <f t="shared" si="24"/>
        <v/>
      </c>
      <c r="N742" s="70" t="str">
        <f t="shared" si="23"/>
        <v>Scope 3Hotel stay</v>
      </c>
      <c r="Y742" s="70"/>
      <c r="Z742" s="70"/>
    </row>
    <row r="743" spans="1:26" s="49" customFormat="1" ht="21" customHeight="1">
      <c r="A743" s="60"/>
      <c r="B743" s="60"/>
      <c r="C743" s="58"/>
      <c r="D743" s="56"/>
      <c r="E743" s="56"/>
      <c r="G743" s="128" t="s">
        <v>497</v>
      </c>
      <c r="H743" s="128" t="s">
        <v>1508</v>
      </c>
      <c r="I743" s="60"/>
      <c r="J743" s="60"/>
      <c r="K743" s="60"/>
      <c r="L743" s="61" t="str">
        <f>IF(I743="","",VLOOKUP(N743,DB!J:L,3,FALSE))</f>
        <v/>
      </c>
      <c r="M743" s="40" t="str">
        <f t="shared" si="24"/>
        <v/>
      </c>
      <c r="N743" s="70" t="str">
        <f t="shared" si="23"/>
        <v>Scope 3Hotel stay</v>
      </c>
      <c r="Y743" s="70"/>
      <c r="Z743" s="70"/>
    </row>
    <row r="744" spans="1:26" s="49" customFormat="1" ht="21" customHeight="1">
      <c r="A744" s="60"/>
      <c r="B744" s="60"/>
      <c r="C744" s="58"/>
      <c r="D744" s="56"/>
      <c r="E744" s="56"/>
      <c r="G744" s="128" t="s">
        <v>497</v>
      </c>
      <c r="H744" s="128" t="s">
        <v>1508</v>
      </c>
      <c r="I744" s="60"/>
      <c r="J744" s="60"/>
      <c r="K744" s="60"/>
      <c r="L744" s="61" t="str">
        <f>IF(I744="","",VLOOKUP(N744,DB!J:L,3,FALSE))</f>
        <v/>
      </c>
      <c r="M744" s="40" t="str">
        <f t="shared" si="24"/>
        <v/>
      </c>
      <c r="N744" s="70" t="str">
        <f t="shared" si="23"/>
        <v>Scope 3Hotel stay</v>
      </c>
      <c r="Y744" s="70"/>
      <c r="Z744" s="70"/>
    </row>
    <row r="745" spans="1:26" s="49" customFormat="1" ht="21" customHeight="1">
      <c r="A745" s="60"/>
      <c r="B745" s="60"/>
      <c r="C745" s="58"/>
      <c r="D745" s="56"/>
      <c r="E745" s="56"/>
      <c r="G745" s="128" t="s">
        <v>497</v>
      </c>
      <c r="H745" s="128" t="s">
        <v>1508</v>
      </c>
      <c r="I745" s="60"/>
      <c r="J745" s="60"/>
      <c r="K745" s="60"/>
      <c r="L745" s="61" t="str">
        <f>IF(I745="","",VLOOKUP(N745,DB!J:L,3,FALSE))</f>
        <v/>
      </c>
      <c r="M745" s="40" t="str">
        <f t="shared" si="24"/>
        <v/>
      </c>
      <c r="N745" s="70" t="str">
        <f t="shared" si="23"/>
        <v>Scope 3Hotel stay</v>
      </c>
      <c r="Y745" s="70"/>
      <c r="Z745" s="70"/>
    </row>
    <row r="746" spans="1:26" s="49" customFormat="1" ht="21" customHeight="1">
      <c r="A746" s="60"/>
      <c r="B746" s="60"/>
      <c r="C746" s="58"/>
      <c r="D746" s="56"/>
      <c r="E746" s="56"/>
      <c r="G746" s="128" t="s">
        <v>497</v>
      </c>
      <c r="H746" s="128" t="s">
        <v>1508</v>
      </c>
      <c r="I746" s="60"/>
      <c r="J746" s="60"/>
      <c r="K746" s="60"/>
      <c r="L746" s="61" t="str">
        <f>IF(I746="","",VLOOKUP(N746,DB!J:L,3,FALSE))</f>
        <v/>
      </c>
      <c r="M746" s="40" t="str">
        <f t="shared" si="24"/>
        <v/>
      </c>
      <c r="N746" s="70" t="str">
        <f t="shared" si="23"/>
        <v>Scope 3Hotel stay</v>
      </c>
      <c r="Y746" s="70"/>
      <c r="Z746" s="70"/>
    </row>
    <row r="747" spans="1:26" s="49" customFormat="1" ht="21" customHeight="1">
      <c r="A747" s="60"/>
      <c r="B747" s="60"/>
      <c r="C747" s="58"/>
      <c r="D747" s="56"/>
      <c r="E747" s="56"/>
      <c r="G747" s="128" t="s">
        <v>497</v>
      </c>
      <c r="H747" s="128" t="s">
        <v>1508</v>
      </c>
      <c r="I747" s="60"/>
      <c r="J747" s="60"/>
      <c r="K747" s="60"/>
      <c r="L747" s="61" t="str">
        <f>IF(I747="","",VLOOKUP(N747,DB!J:L,3,FALSE))</f>
        <v/>
      </c>
      <c r="M747" s="40" t="str">
        <f t="shared" si="24"/>
        <v/>
      </c>
      <c r="N747" s="70" t="str">
        <f t="shared" si="23"/>
        <v>Scope 3Hotel stay</v>
      </c>
      <c r="Y747" s="70"/>
      <c r="Z747" s="70"/>
    </row>
    <row r="748" spans="1:26" s="49" customFormat="1" ht="21" customHeight="1">
      <c r="A748" s="60"/>
      <c r="B748" s="60"/>
      <c r="C748" s="58"/>
      <c r="D748" s="56"/>
      <c r="E748" s="56"/>
      <c r="G748" s="128" t="s">
        <v>497</v>
      </c>
      <c r="H748" s="128" t="s">
        <v>1508</v>
      </c>
      <c r="I748" s="60"/>
      <c r="J748" s="60"/>
      <c r="K748" s="60"/>
      <c r="L748" s="61" t="str">
        <f>IF(I748="","",VLOOKUP(N748,DB!J:L,3,FALSE))</f>
        <v/>
      </c>
      <c r="M748" s="40" t="str">
        <f t="shared" si="24"/>
        <v/>
      </c>
      <c r="N748" s="70" t="str">
        <f t="shared" si="23"/>
        <v>Scope 3Hotel stay</v>
      </c>
      <c r="Y748" s="70"/>
      <c r="Z748" s="70"/>
    </row>
    <row r="749" spans="1:26" s="49" customFormat="1" ht="21" customHeight="1">
      <c r="A749" s="60"/>
      <c r="B749" s="60"/>
      <c r="C749" s="58"/>
      <c r="D749" s="56"/>
      <c r="E749" s="56"/>
      <c r="G749" s="128" t="s">
        <v>497</v>
      </c>
      <c r="H749" s="128" t="s">
        <v>1508</v>
      </c>
      <c r="I749" s="60"/>
      <c r="J749" s="60"/>
      <c r="K749" s="60"/>
      <c r="L749" s="61" t="str">
        <f>IF(I749="","",VLOOKUP(N749,DB!J:L,3,FALSE))</f>
        <v/>
      </c>
      <c r="M749" s="40" t="str">
        <f t="shared" si="24"/>
        <v/>
      </c>
      <c r="N749" s="70" t="str">
        <f t="shared" si="23"/>
        <v>Scope 3Hotel stay</v>
      </c>
      <c r="Y749" s="70"/>
      <c r="Z749" s="70"/>
    </row>
    <row r="750" spans="1:26" s="49" customFormat="1" ht="21" customHeight="1">
      <c r="A750" s="60"/>
      <c r="B750" s="60"/>
      <c r="C750" s="58"/>
      <c r="D750" s="56"/>
      <c r="E750" s="56"/>
      <c r="G750" s="128" t="s">
        <v>497</v>
      </c>
      <c r="H750" s="128" t="s">
        <v>1508</v>
      </c>
      <c r="I750" s="60"/>
      <c r="J750" s="60"/>
      <c r="K750" s="60"/>
      <c r="L750" s="61" t="str">
        <f>IF(I750="","",VLOOKUP(N750,DB!J:L,3,FALSE))</f>
        <v/>
      </c>
      <c r="M750" s="40" t="str">
        <f t="shared" si="24"/>
        <v/>
      </c>
      <c r="N750" s="70" t="str">
        <f t="shared" si="23"/>
        <v>Scope 3Hotel stay</v>
      </c>
      <c r="Y750" s="70"/>
      <c r="Z750" s="70"/>
    </row>
    <row r="751" spans="1:26" s="49" customFormat="1" ht="21" customHeight="1">
      <c r="A751" s="60"/>
      <c r="B751" s="60"/>
      <c r="C751" s="58"/>
      <c r="D751" s="56"/>
      <c r="E751" s="56"/>
      <c r="G751" s="128" t="s">
        <v>497</v>
      </c>
      <c r="H751" s="128" t="s">
        <v>1508</v>
      </c>
      <c r="I751" s="60"/>
      <c r="J751" s="60"/>
      <c r="K751" s="60"/>
      <c r="L751" s="61" t="str">
        <f>IF(I751="","",VLOOKUP(N751,DB!J:L,3,FALSE))</f>
        <v/>
      </c>
      <c r="M751" s="40" t="str">
        <f t="shared" si="24"/>
        <v/>
      </c>
      <c r="N751" s="70" t="str">
        <f t="shared" si="23"/>
        <v>Scope 3Hotel stay</v>
      </c>
      <c r="Y751" s="70"/>
      <c r="Z751" s="70"/>
    </row>
    <row r="752" spans="1:26" s="49" customFormat="1" ht="21" customHeight="1">
      <c r="A752" s="60"/>
      <c r="B752" s="60"/>
      <c r="C752" s="58"/>
      <c r="D752" s="56"/>
      <c r="E752" s="56"/>
      <c r="G752" s="128" t="s">
        <v>497</v>
      </c>
      <c r="H752" s="128" t="s">
        <v>1508</v>
      </c>
      <c r="I752" s="60"/>
      <c r="J752" s="60"/>
      <c r="K752" s="60"/>
      <c r="L752" s="61" t="str">
        <f>IF(I752="","",VLOOKUP(N752,DB!J:L,3,FALSE))</f>
        <v/>
      </c>
      <c r="M752" s="40" t="str">
        <f t="shared" si="24"/>
        <v/>
      </c>
      <c r="N752" s="70" t="str">
        <f t="shared" si="23"/>
        <v>Scope 3Hotel stay</v>
      </c>
      <c r="Y752" s="70"/>
      <c r="Z752" s="70"/>
    </row>
    <row r="753" spans="1:26" s="49" customFormat="1" ht="21" customHeight="1">
      <c r="A753" s="60"/>
      <c r="B753" s="60"/>
      <c r="C753" s="58"/>
      <c r="D753" s="56"/>
      <c r="E753" s="56"/>
      <c r="G753" s="128" t="s">
        <v>497</v>
      </c>
      <c r="H753" s="128" t="s">
        <v>1508</v>
      </c>
      <c r="I753" s="60"/>
      <c r="J753" s="60"/>
      <c r="K753" s="60"/>
      <c r="L753" s="61" t="str">
        <f>IF(I753="","",VLOOKUP(N753,DB!J:L,3,FALSE))</f>
        <v/>
      </c>
      <c r="M753" s="40" t="str">
        <f t="shared" si="24"/>
        <v/>
      </c>
      <c r="N753" s="70" t="str">
        <f t="shared" si="23"/>
        <v>Scope 3Hotel stay</v>
      </c>
      <c r="Y753" s="70"/>
      <c r="Z753" s="70"/>
    </row>
    <row r="754" spans="1:26" s="49" customFormat="1" ht="21" customHeight="1">
      <c r="A754" s="60"/>
      <c r="B754" s="60"/>
      <c r="C754" s="58"/>
      <c r="D754" s="56"/>
      <c r="E754" s="56"/>
      <c r="G754" s="128" t="s">
        <v>497</v>
      </c>
      <c r="H754" s="128" t="s">
        <v>1508</v>
      </c>
      <c r="I754" s="60"/>
      <c r="J754" s="60"/>
      <c r="K754" s="60"/>
      <c r="L754" s="61" t="str">
        <f>IF(I754="","",VLOOKUP(N754,DB!J:L,3,FALSE))</f>
        <v/>
      </c>
      <c r="M754" s="40" t="str">
        <f t="shared" si="24"/>
        <v/>
      </c>
      <c r="N754" s="70" t="str">
        <f t="shared" si="23"/>
        <v>Scope 3Hotel stay</v>
      </c>
      <c r="Y754" s="70"/>
      <c r="Z754" s="70"/>
    </row>
    <row r="755" spans="1:26" s="49" customFormat="1" ht="21" customHeight="1">
      <c r="A755" s="60"/>
      <c r="B755" s="60"/>
      <c r="C755" s="58"/>
      <c r="D755" s="56"/>
      <c r="E755" s="56"/>
      <c r="G755" s="128" t="s">
        <v>497</v>
      </c>
      <c r="H755" s="128" t="s">
        <v>1508</v>
      </c>
      <c r="I755" s="60"/>
      <c r="J755" s="60"/>
      <c r="K755" s="60"/>
      <c r="L755" s="61" t="str">
        <f>IF(I755="","",VLOOKUP(N755,DB!J:L,3,FALSE))</f>
        <v/>
      </c>
      <c r="M755" s="40" t="str">
        <f t="shared" si="24"/>
        <v/>
      </c>
      <c r="N755" s="70" t="str">
        <f t="shared" si="23"/>
        <v>Scope 3Hotel stay</v>
      </c>
      <c r="Y755" s="70"/>
      <c r="Z755" s="70"/>
    </row>
    <row r="756" spans="1:26" s="49" customFormat="1" ht="21" customHeight="1">
      <c r="A756" s="60"/>
      <c r="B756" s="60"/>
      <c r="C756" s="58"/>
      <c r="D756" s="56"/>
      <c r="E756" s="56"/>
      <c r="G756" s="128" t="s">
        <v>497</v>
      </c>
      <c r="H756" s="128" t="s">
        <v>1508</v>
      </c>
      <c r="I756" s="60"/>
      <c r="J756" s="60"/>
      <c r="K756" s="60"/>
      <c r="L756" s="61" t="str">
        <f>IF(I756="","",VLOOKUP(N756,DB!J:L,3,FALSE))</f>
        <v/>
      </c>
      <c r="M756" s="40" t="str">
        <f t="shared" si="24"/>
        <v/>
      </c>
      <c r="N756" s="70" t="str">
        <f t="shared" si="23"/>
        <v>Scope 3Hotel stay</v>
      </c>
      <c r="Y756" s="70"/>
      <c r="Z756" s="70"/>
    </row>
    <row r="757" spans="1:26" s="49" customFormat="1" ht="21" customHeight="1">
      <c r="A757" s="60"/>
      <c r="B757" s="60"/>
      <c r="C757" s="58"/>
      <c r="D757" s="56"/>
      <c r="E757" s="56"/>
      <c r="G757" s="128" t="s">
        <v>497</v>
      </c>
      <c r="H757" s="128" t="s">
        <v>1508</v>
      </c>
      <c r="I757" s="60"/>
      <c r="J757" s="60"/>
      <c r="K757" s="60"/>
      <c r="L757" s="61" t="str">
        <f>IF(I757="","",VLOOKUP(N757,DB!J:L,3,FALSE))</f>
        <v/>
      </c>
      <c r="M757" s="40" t="str">
        <f t="shared" si="24"/>
        <v/>
      </c>
      <c r="N757" s="70" t="str">
        <f t="shared" si="23"/>
        <v>Scope 3Hotel stay</v>
      </c>
      <c r="Y757" s="70"/>
      <c r="Z757" s="70"/>
    </row>
    <row r="758" spans="1:26" s="49" customFormat="1" ht="21" customHeight="1">
      <c r="A758" s="60"/>
      <c r="B758" s="60"/>
      <c r="C758" s="58"/>
      <c r="D758" s="56"/>
      <c r="E758" s="56"/>
      <c r="G758" s="128" t="s">
        <v>497</v>
      </c>
      <c r="H758" s="128" t="s">
        <v>1508</v>
      </c>
      <c r="I758" s="60"/>
      <c r="J758" s="60"/>
      <c r="K758" s="60"/>
      <c r="L758" s="61" t="str">
        <f>IF(I758="","",VLOOKUP(N758,DB!J:L,3,FALSE))</f>
        <v/>
      </c>
      <c r="M758" s="40" t="str">
        <f t="shared" si="24"/>
        <v/>
      </c>
      <c r="N758" s="70" t="str">
        <f t="shared" si="23"/>
        <v>Scope 3Hotel stay</v>
      </c>
      <c r="Y758" s="70"/>
      <c r="Z758" s="70"/>
    </row>
    <row r="759" spans="1:26" s="49" customFormat="1" ht="21" customHeight="1">
      <c r="A759" s="60"/>
      <c r="B759" s="60"/>
      <c r="C759" s="58"/>
      <c r="D759" s="56"/>
      <c r="E759" s="56"/>
      <c r="G759" s="128" t="s">
        <v>497</v>
      </c>
      <c r="H759" s="128" t="s">
        <v>1508</v>
      </c>
      <c r="I759" s="60"/>
      <c r="J759" s="60"/>
      <c r="K759" s="60"/>
      <c r="L759" s="61" t="str">
        <f>IF(I759="","",VLOOKUP(N759,DB!J:L,3,FALSE))</f>
        <v/>
      </c>
      <c r="M759" s="40" t="str">
        <f t="shared" si="24"/>
        <v/>
      </c>
      <c r="N759" s="70" t="str">
        <f t="shared" si="23"/>
        <v>Scope 3Hotel stay</v>
      </c>
      <c r="Y759" s="70"/>
      <c r="Z759" s="70"/>
    </row>
    <row r="760" spans="1:26" s="49" customFormat="1" ht="21" customHeight="1">
      <c r="A760" s="60"/>
      <c r="B760" s="60"/>
      <c r="C760" s="58"/>
      <c r="D760" s="56"/>
      <c r="E760" s="56"/>
      <c r="G760" s="128" t="s">
        <v>497</v>
      </c>
      <c r="H760" s="128" t="s">
        <v>1508</v>
      </c>
      <c r="I760" s="60"/>
      <c r="J760" s="60"/>
      <c r="K760" s="60"/>
      <c r="L760" s="61" t="str">
        <f>IF(I760="","",VLOOKUP(N760,DB!J:L,3,FALSE))</f>
        <v/>
      </c>
      <c r="M760" s="40" t="str">
        <f t="shared" si="24"/>
        <v/>
      </c>
      <c r="N760" s="70" t="str">
        <f t="shared" si="23"/>
        <v>Scope 3Hotel stay</v>
      </c>
      <c r="Y760" s="70"/>
      <c r="Z760" s="70"/>
    </row>
    <row r="761" spans="1:26" s="49" customFormat="1" ht="21" customHeight="1">
      <c r="A761" s="60"/>
      <c r="B761" s="60"/>
      <c r="C761" s="58"/>
      <c r="D761" s="56"/>
      <c r="E761" s="56"/>
      <c r="G761" s="128" t="s">
        <v>497</v>
      </c>
      <c r="H761" s="128" t="s">
        <v>1508</v>
      </c>
      <c r="I761" s="60"/>
      <c r="J761" s="60"/>
      <c r="K761" s="60"/>
      <c r="L761" s="61" t="str">
        <f>IF(I761="","",VLOOKUP(N761,DB!J:L,3,FALSE))</f>
        <v/>
      </c>
      <c r="M761" s="40" t="str">
        <f t="shared" si="24"/>
        <v/>
      </c>
      <c r="N761" s="70" t="str">
        <f t="shared" si="23"/>
        <v>Scope 3Hotel stay</v>
      </c>
      <c r="Y761" s="70"/>
      <c r="Z761" s="70"/>
    </row>
    <row r="762" spans="1:26" s="49" customFormat="1" ht="21" customHeight="1">
      <c r="A762" s="60"/>
      <c r="B762" s="60"/>
      <c r="C762" s="58"/>
      <c r="D762" s="56"/>
      <c r="E762" s="56"/>
      <c r="G762" s="128" t="s">
        <v>497</v>
      </c>
      <c r="H762" s="128" t="s">
        <v>1508</v>
      </c>
      <c r="I762" s="60"/>
      <c r="J762" s="60"/>
      <c r="K762" s="60"/>
      <c r="L762" s="61" t="str">
        <f>IF(I762="","",VLOOKUP(N762,DB!J:L,3,FALSE))</f>
        <v/>
      </c>
      <c r="M762" s="40" t="str">
        <f t="shared" si="24"/>
        <v/>
      </c>
      <c r="N762" s="70" t="str">
        <f t="shared" si="23"/>
        <v>Scope 3Hotel stay</v>
      </c>
      <c r="Y762" s="70"/>
      <c r="Z762" s="70"/>
    </row>
    <row r="763" spans="1:26" s="49" customFormat="1" ht="21" customHeight="1">
      <c r="A763" s="60"/>
      <c r="B763" s="60"/>
      <c r="C763" s="58"/>
      <c r="D763" s="56"/>
      <c r="E763" s="56"/>
      <c r="G763" s="128" t="s">
        <v>497</v>
      </c>
      <c r="H763" s="128" t="s">
        <v>1508</v>
      </c>
      <c r="I763" s="60"/>
      <c r="J763" s="60"/>
      <c r="K763" s="60"/>
      <c r="L763" s="61" t="str">
        <f>IF(I763="","",VLOOKUP(N763,DB!J:L,3,FALSE))</f>
        <v/>
      </c>
      <c r="M763" s="40" t="str">
        <f t="shared" si="24"/>
        <v/>
      </c>
      <c r="N763" s="70" t="str">
        <f t="shared" si="23"/>
        <v>Scope 3Hotel stay</v>
      </c>
      <c r="Y763" s="70"/>
      <c r="Z763" s="70"/>
    </row>
    <row r="764" spans="1:26" s="49" customFormat="1" ht="21" customHeight="1">
      <c r="A764" s="60"/>
      <c r="B764" s="60"/>
      <c r="C764" s="58"/>
      <c r="D764" s="56"/>
      <c r="E764" s="56"/>
      <c r="G764" s="128" t="s">
        <v>497</v>
      </c>
      <c r="H764" s="128" t="s">
        <v>1508</v>
      </c>
      <c r="I764" s="60"/>
      <c r="J764" s="60"/>
      <c r="K764" s="60"/>
      <c r="L764" s="61" t="str">
        <f>IF(I764="","",VLOOKUP(N764,DB!J:L,3,FALSE))</f>
        <v/>
      </c>
      <c r="M764" s="40" t="str">
        <f t="shared" si="24"/>
        <v/>
      </c>
      <c r="N764" s="70" t="str">
        <f t="shared" si="23"/>
        <v>Scope 3Hotel stay</v>
      </c>
      <c r="Y764" s="70"/>
      <c r="Z764" s="70"/>
    </row>
    <row r="765" spans="1:26" s="49" customFormat="1" ht="21" customHeight="1">
      <c r="A765" s="60"/>
      <c r="B765" s="60"/>
      <c r="C765" s="58"/>
      <c r="D765" s="56"/>
      <c r="E765" s="56"/>
      <c r="G765" s="128" t="s">
        <v>497</v>
      </c>
      <c r="H765" s="128" t="s">
        <v>1508</v>
      </c>
      <c r="I765" s="60"/>
      <c r="J765" s="60"/>
      <c r="K765" s="60"/>
      <c r="L765" s="61" t="str">
        <f>IF(I765="","",VLOOKUP(N765,DB!J:L,3,FALSE))</f>
        <v/>
      </c>
      <c r="M765" s="40" t="str">
        <f t="shared" si="24"/>
        <v/>
      </c>
      <c r="N765" s="70" t="str">
        <f t="shared" si="23"/>
        <v>Scope 3Hotel stay</v>
      </c>
      <c r="Y765" s="70"/>
      <c r="Z765" s="70"/>
    </row>
    <row r="766" spans="1:26" s="49" customFormat="1" ht="21" customHeight="1">
      <c r="A766" s="60"/>
      <c r="B766" s="60"/>
      <c r="C766" s="58"/>
      <c r="D766" s="56"/>
      <c r="E766" s="56"/>
      <c r="G766" s="128" t="s">
        <v>497</v>
      </c>
      <c r="H766" s="128" t="s">
        <v>1508</v>
      </c>
      <c r="I766" s="60"/>
      <c r="J766" s="60"/>
      <c r="K766" s="60"/>
      <c r="L766" s="61" t="str">
        <f>IF(I766="","",VLOOKUP(N766,DB!J:L,3,FALSE))</f>
        <v/>
      </c>
      <c r="M766" s="40" t="str">
        <f t="shared" si="24"/>
        <v/>
      </c>
      <c r="N766" s="70" t="str">
        <f t="shared" si="23"/>
        <v>Scope 3Hotel stay</v>
      </c>
      <c r="Y766" s="70"/>
      <c r="Z766" s="70"/>
    </row>
    <row r="767" spans="1:26" s="49" customFormat="1" ht="21" customHeight="1">
      <c r="A767" s="60"/>
      <c r="B767" s="60"/>
      <c r="C767" s="58"/>
      <c r="D767" s="56"/>
      <c r="E767" s="56"/>
      <c r="G767" s="128" t="s">
        <v>497</v>
      </c>
      <c r="H767" s="128" t="s">
        <v>1508</v>
      </c>
      <c r="I767" s="60"/>
      <c r="J767" s="60"/>
      <c r="K767" s="60"/>
      <c r="L767" s="61" t="str">
        <f>IF(I767="","",VLOOKUP(N767,DB!J:L,3,FALSE))</f>
        <v/>
      </c>
      <c r="M767" s="40" t="str">
        <f t="shared" si="24"/>
        <v/>
      </c>
      <c r="N767" s="70" t="str">
        <f t="shared" si="23"/>
        <v>Scope 3Hotel stay</v>
      </c>
      <c r="Y767" s="70"/>
      <c r="Z767" s="70"/>
    </row>
    <row r="768" spans="1:26" s="49" customFormat="1" ht="21" customHeight="1">
      <c r="A768" s="60"/>
      <c r="B768" s="60"/>
      <c r="C768" s="58"/>
      <c r="D768" s="56"/>
      <c r="E768" s="56"/>
      <c r="G768" s="128" t="s">
        <v>497</v>
      </c>
      <c r="H768" s="128" t="s">
        <v>1508</v>
      </c>
      <c r="I768" s="60"/>
      <c r="J768" s="60"/>
      <c r="K768" s="60"/>
      <c r="L768" s="61" t="str">
        <f>IF(I768="","",VLOOKUP(N768,DB!J:L,3,FALSE))</f>
        <v/>
      </c>
      <c r="M768" s="40" t="str">
        <f t="shared" si="24"/>
        <v/>
      </c>
      <c r="N768" s="70" t="str">
        <f t="shared" si="23"/>
        <v>Scope 3Hotel stay</v>
      </c>
      <c r="Y768" s="70"/>
      <c r="Z768" s="70"/>
    </row>
    <row r="769" spans="1:26" s="49" customFormat="1" ht="21" customHeight="1">
      <c r="A769" s="60"/>
      <c r="B769" s="60"/>
      <c r="C769" s="58"/>
      <c r="D769" s="56"/>
      <c r="E769" s="56"/>
      <c r="G769" s="128" t="s">
        <v>497</v>
      </c>
      <c r="H769" s="128" t="s">
        <v>1508</v>
      </c>
      <c r="I769" s="60"/>
      <c r="J769" s="60"/>
      <c r="K769" s="60"/>
      <c r="L769" s="61" t="str">
        <f>IF(I769="","",VLOOKUP(N769,DB!J:L,3,FALSE))</f>
        <v/>
      </c>
      <c r="M769" s="40" t="str">
        <f t="shared" si="24"/>
        <v/>
      </c>
      <c r="N769" s="70" t="str">
        <f t="shared" si="23"/>
        <v>Scope 3Hotel stay</v>
      </c>
      <c r="Y769" s="70"/>
      <c r="Z769" s="70"/>
    </row>
    <row r="770" spans="1:26" s="49" customFormat="1" ht="21" customHeight="1">
      <c r="A770" s="60"/>
      <c r="B770" s="60"/>
      <c r="C770" s="58"/>
      <c r="D770" s="56"/>
      <c r="E770" s="56"/>
      <c r="G770" s="128" t="s">
        <v>497</v>
      </c>
      <c r="H770" s="128" t="s">
        <v>1508</v>
      </c>
      <c r="I770" s="60"/>
      <c r="J770" s="60"/>
      <c r="K770" s="60"/>
      <c r="L770" s="61" t="str">
        <f>IF(I770="","",VLOOKUP(N770,DB!J:L,3,FALSE))</f>
        <v/>
      </c>
      <c r="M770" s="40" t="str">
        <f t="shared" si="24"/>
        <v/>
      </c>
      <c r="N770" s="70" t="str">
        <f t="shared" si="23"/>
        <v>Scope 3Hotel stay</v>
      </c>
      <c r="Y770" s="70"/>
      <c r="Z770" s="70"/>
    </row>
    <row r="771" spans="1:26" s="49" customFormat="1" ht="21" customHeight="1">
      <c r="A771" s="60"/>
      <c r="B771" s="60"/>
      <c r="C771" s="58"/>
      <c r="D771" s="56"/>
      <c r="E771" s="56"/>
      <c r="G771" s="128" t="s">
        <v>497</v>
      </c>
      <c r="H771" s="128" t="s">
        <v>1508</v>
      </c>
      <c r="I771" s="60"/>
      <c r="J771" s="60"/>
      <c r="K771" s="60"/>
      <c r="L771" s="61" t="str">
        <f>IF(I771="","",VLOOKUP(N771,DB!J:L,3,FALSE))</f>
        <v/>
      </c>
      <c r="M771" s="40" t="str">
        <f t="shared" si="24"/>
        <v/>
      </c>
      <c r="N771" s="70" t="str">
        <f t="shared" si="23"/>
        <v>Scope 3Hotel stay</v>
      </c>
      <c r="Y771" s="70"/>
      <c r="Z771" s="70"/>
    </row>
    <row r="772" spans="1:26" s="49" customFormat="1" ht="21" customHeight="1">
      <c r="A772" s="60"/>
      <c r="B772" s="60"/>
      <c r="C772" s="58"/>
      <c r="D772" s="56"/>
      <c r="E772" s="56"/>
      <c r="G772" s="128" t="s">
        <v>497</v>
      </c>
      <c r="H772" s="128" t="s">
        <v>1508</v>
      </c>
      <c r="I772" s="60"/>
      <c r="J772" s="60"/>
      <c r="K772" s="60"/>
      <c r="L772" s="61" t="str">
        <f>IF(I772="","",VLOOKUP(N772,DB!J:L,3,FALSE))</f>
        <v/>
      </c>
      <c r="M772" s="40" t="str">
        <f t="shared" si="24"/>
        <v/>
      </c>
      <c r="N772" s="70" t="str">
        <f t="shared" si="23"/>
        <v>Scope 3Hotel stay</v>
      </c>
      <c r="Y772" s="70"/>
      <c r="Z772" s="70"/>
    </row>
    <row r="773" spans="1:26" s="49" customFormat="1" ht="21" customHeight="1">
      <c r="A773" s="60"/>
      <c r="B773" s="60"/>
      <c r="C773" s="58"/>
      <c r="D773" s="56"/>
      <c r="E773" s="56"/>
      <c r="G773" s="128" t="s">
        <v>497</v>
      </c>
      <c r="H773" s="128" t="s">
        <v>1508</v>
      </c>
      <c r="I773" s="60"/>
      <c r="J773" s="60"/>
      <c r="K773" s="60"/>
      <c r="L773" s="61" t="str">
        <f>IF(I773="","",VLOOKUP(N773,DB!J:L,3,FALSE))</f>
        <v/>
      </c>
      <c r="M773" s="40" t="str">
        <f t="shared" si="24"/>
        <v/>
      </c>
      <c r="N773" s="70" t="str">
        <f t="shared" si="23"/>
        <v>Scope 3Hotel stay</v>
      </c>
      <c r="Y773" s="70"/>
      <c r="Z773" s="70"/>
    </row>
    <row r="774" spans="1:26" s="49" customFormat="1" ht="21" customHeight="1">
      <c r="A774" s="60"/>
      <c r="B774" s="60"/>
      <c r="C774" s="58"/>
      <c r="D774" s="56"/>
      <c r="E774" s="56"/>
      <c r="G774" s="128" t="s">
        <v>497</v>
      </c>
      <c r="H774" s="128" t="s">
        <v>1508</v>
      </c>
      <c r="I774" s="60"/>
      <c r="J774" s="60"/>
      <c r="K774" s="60"/>
      <c r="L774" s="61" t="str">
        <f>IF(I774="","",VLOOKUP(N774,DB!J:L,3,FALSE))</f>
        <v/>
      </c>
      <c r="M774" s="40" t="str">
        <f t="shared" si="24"/>
        <v/>
      </c>
      <c r="N774" s="70" t="str">
        <f t="shared" si="23"/>
        <v>Scope 3Hotel stay</v>
      </c>
      <c r="Y774" s="70"/>
      <c r="Z774" s="70"/>
    </row>
    <row r="775" spans="1:26" s="49" customFormat="1" ht="21" customHeight="1">
      <c r="A775" s="60"/>
      <c r="B775" s="60"/>
      <c r="C775" s="58"/>
      <c r="D775" s="56"/>
      <c r="E775" s="56"/>
      <c r="G775" s="128" t="s">
        <v>497</v>
      </c>
      <c r="H775" s="128" t="s">
        <v>1508</v>
      </c>
      <c r="I775" s="60"/>
      <c r="J775" s="60"/>
      <c r="K775" s="60"/>
      <c r="L775" s="61" t="str">
        <f>IF(I775="","",VLOOKUP(N775,DB!J:L,3,FALSE))</f>
        <v/>
      </c>
      <c r="M775" s="40" t="str">
        <f t="shared" si="24"/>
        <v/>
      </c>
      <c r="N775" s="70" t="str">
        <f t="shared" ref="N775:N838" si="25">CONCATENATE(G775,H775,I775)</f>
        <v>Scope 3Hotel stay</v>
      </c>
      <c r="Y775" s="70"/>
      <c r="Z775" s="70"/>
    </row>
    <row r="776" spans="1:26" s="49" customFormat="1" ht="21" customHeight="1">
      <c r="A776" s="60"/>
      <c r="B776" s="60"/>
      <c r="C776" s="58"/>
      <c r="D776" s="56"/>
      <c r="E776" s="56"/>
      <c r="G776" s="128" t="s">
        <v>497</v>
      </c>
      <c r="H776" s="128" t="s">
        <v>1508</v>
      </c>
      <c r="I776" s="60"/>
      <c r="J776" s="60"/>
      <c r="K776" s="60"/>
      <c r="L776" s="61" t="str">
        <f>IF(I776="","",VLOOKUP(N776,DB!J:L,3,FALSE))</f>
        <v/>
      </c>
      <c r="M776" s="40" t="str">
        <f t="shared" si="24"/>
        <v/>
      </c>
      <c r="N776" s="70" t="str">
        <f t="shared" si="25"/>
        <v>Scope 3Hotel stay</v>
      </c>
      <c r="Y776" s="70"/>
      <c r="Z776" s="70"/>
    </row>
    <row r="777" spans="1:26" s="49" customFormat="1" ht="21" customHeight="1">
      <c r="A777" s="60"/>
      <c r="B777" s="60"/>
      <c r="C777" s="58"/>
      <c r="D777" s="56"/>
      <c r="E777" s="56"/>
      <c r="G777" s="128" t="s">
        <v>497</v>
      </c>
      <c r="H777" s="128" t="s">
        <v>1508</v>
      </c>
      <c r="I777" s="60"/>
      <c r="J777" s="60"/>
      <c r="K777" s="60"/>
      <c r="L777" s="61" t="str">
        <f>IF(I777="","",VLOOKUP(N777,DB!J:L,3,FALSE))</f>
        <v/>
      </c>
      <c r="M777" s="40" t="str">
        <f t="shared" si="24"/>
        <v/>
      </c>
      <c r="N777" s="70" t="str">
        <f t="shared" si="25"/>
        <v>Scope 3Hotel stay</v>
      </c>
      <c r="Y777" s="70"/>
      <c r="Z777" s="70"/>
    </row>
    <row r="778" spans="1:26" s="49" customFormat="1" ht="21" customHeight="1">
      <c r="A778" s="60"/>
      <c r="B778" s="60"/>
      <c r="C778" s="58"/>
      <c r="D778" s="56"/>
      <c r="E778" s="56"/>
      <c r="G778" s="128" t="s">
        <v>497</v>
      </c>
      <c r="H778" s="128" t="s">
        <v>1508</v>
      </c>
      <c r="I778" s="60"/>
      <c r="J778" s="60"/>
      <c r="K778" s="60"/>
      <c r="L778" s="61" t="str">
        <f>IF(I778="","",VLOOKUP(N778,DB!J:L,3,FALSE))</f>
        <v/>
      </c>
      <c r="M778" s="40" t="str">
        <f t="shared" si="24"/>
        <v/>
      </c>
      <c r="N778" s="70" t="str">
        <f t="shared" si="25"/>
        <v>Scope 3Hotel stay</v>
      </c>
      <c r="Y778" s="70"/>
      <c r="Z778" s="70"/>
    </row>
    <row r="779" spans="1:26" s="49" customFormat="1" ht="21" customHeight="1">
      <c r="A779" s="60"/>
      <c r="B779" s="60"/>
      <c r="C779" s="58"/>
      <c r="D779" s="56"/>
      <c r="E779" s="56"/>
      <c r="G779" s="128" t="s">
        <v>497</v>
      </c>
      <c r="H779" s="128" t="s">
        <v>1508</v>
      </c>
      <c r="I779" s="60"/>
      <c r="J779" s="60"/>
      <c r="K779" s="60"/>
      <c r="L779" s="61" t="str">
        <f>IF(I779="","",VLOOKUP(N779,DB!J:L,3,FALSE))</f>
        <v/>
      </c>
      <c r="M779" s="40" t="str">
        <f t="shared" si="24"/>
        <v/>
      </c>
      <c r="N779" s="70" t="str">
        <f t="shared" si="25"/>
        <v>Scope 3Hotel stay</v>
      </c>
      <c r="Y779" s="70"/>
      <c r="Z779" s="70"/>
    </row>
    <row r="780" spans="1:26" s="49" customFormat="1" ht="21" customHeight="1">
      <c r="A780" s="60"/>
      <c r="B780" s="60"/>
      <c r="C780" s="58"/>
      <c r="D780" s="56"/>
      <c r="E780" s="56"/>
      <c r="G780" s="128" t="s">
        <v>497</v>
      </c>
      <c r="H780" s="128" t="s">
        <v>1508</v>
      </c>
      <c r="I780" s="60"/>
      <c r="J780" s="60"/>
      <c r="K780" s="60"/>
      <c r="L780" s="61" t="str">
        <f>IF(I780="","",VLOOKUP(N780,DB!J:L,3,FALSE))</f>
        <v/>
      </c>
      <c r="M780" s="40" t="str">
        <f t="shared" si="24"/>
        <v/>
      </c>
      <c r="N780" s="70" t="str">
        <f t="shared" si="25"/>
        <v>Scope 3Hotel stay</v>
      </c>
      <c r="Y780" s="70"/>
      <c r="Z780" s="70"/>
    </row>
    <row r="781" spans="1:26" s="49" customFormat="1" ht="21" customHeight="1">
      <c r="A781" s="60"/>
      <c r="B781" s="60"/>
      <c r="C781" s="58"/>
      <c r="D781" s="56"/>
      <c r="E781" s="56"/>
      <c r="G781" s="128" t="s">
        <v>497</v>
      </c>
      <c r="H781" s="128" t="s">
        <v>1508</v>
      </c>
      <c r="I781" s="60"/>
      <c r="J781" s="60"/>
      <c r="K781" s="60"/>
      <c r="L781" s="61" t="str">
        <f>IF(I781="","",VLOOKUP(N781,DB!J:L,3,FALSE))</f>
        <v/>
      </c>
      <c r="M781" s="40" t="str">
        <f t="shared" si="24"/>
        <v/>
      </c>
      <c r="N781" s="70" t="str">
        <f t="shared" si="25"/>
        <v>Scope 3Hotel stay</v>
      </c>
      <c r="Y781" s="70"/>
      <c r="Z781" s="70"/>
    </row>
    <row r="782" spans="1:26" s="49" customFormat="1" ht="21" customHeight="1">
      <c r="A782" s="60"/>
      <c r="B782" s="60"/>
      <c r="C782" s="58"/>
      <c r="D782" s="56"/>
      <c r="E782" s="56"/>
      <c r="G782" s="128" t="s">
        <v>497</v>
      </c>
      <c r="H782" s="128" t="s">
        <v>1508</v>
      </c>
      <c r="I782" s="60"/>
      <c r="J782" s="60"/>
      <c r="K782" s="60"/>
      <c r="L782" s="61" t="str">
        <f>IF(I782="","",VLOOKUP(N782,DB!J:L,3,FALSE))</f>
        <v/>
      </c>
      <c r="M782" s="40" t="str">
        <f t="shared" si="24"/>
        <v/>
      </c>
      <c r="N782" s="70" t="str">
        <f t="shared" si="25"/>
        <v>Scope 3Hotel stay</v>
      </c>
      <c r="Y782" s="70"/>
      <c r="Z782" s="70"/>
    </row>
    <row r="783" spans="1:26" s="49" customFormat="1" ht="21" customHeight="1">
      <c r="A783" s="60"/>
      <c r="B783" s="60"/>
      <c r="C783" s="58"/>
      <c r="D783" s="56"/>
      <c r="E783" s="56"/>
      <c r="G783" s="128" t="s">
        <v>497</v>
      </c>
      <c r="H783" s="128" t="s">
        <v>1508</v>
      </c>
      <c r="I783" s="60"/>
      <c r="J783" s="60"/>
      <c r="K783" s="60"/>
      <c r="L783" s="61" t="str">
        <f>IF(I783="","",VLOOKUP(N783,DB!J:L,3,FALSE))</f>
        <v/>
      </c>
      <c r="M783" s="40" t="str">
        <f t="shared" si="24"/>
        <v/>
      </c>
      <c r="N783" s="70" t="str">
        <f t="shared" si="25"/>
        <v>Scope 3Hotel stay</v>
      </c>
      <c r="Y783" s="70"/>
      <c r="Z783" s="70"/>
    </row>
    <row r="784" spans="1:26" s="49" customFormat="1" ht="21" customHeight="1">
      <c r="A784" s="60"/>
      <c r="B784" s="60"/>
      <c r="C784" s="58"/>
      <c r="D784" s="56"/>
      <c r="E784" s="56"/>
      <c r="G784" s="128" t="s">
        <v>497</v>
      </c>
      <c r="H784" s="128" t="s">
        <v>1508</v>
      </c>
      <c r="I784" s="60"/>
      <c r="J784" s="60"/>
      <c r="K784" s="60"/>
      <c r="L784" s="61" t="str">
        <f>IF(I784="","",VLOOKUP(N784,DB!J:L,3,FALSE))</f>
        <v/>
      </c>
      <c r="M784" s="40" t="str">
        <f t="shared" si="24"/>
        <v/>
      </c>
      <c r="N784" s="70" t="str">
        <f t="shared" si="25"/>
        <v>Scope 3Hotel stay</v>
      </c>
      <c r="Y784" s="70"/>
      <c r="Z784" s="70"/>
    </row>
    <row r="785" spans="1:26" s="49" customFormat="1" ht="21" customHeight="1">
      <c r="A785" s="60"/>
      <c r="B785" s="60"/>
      <c r="C785" s="58"/>
      <c r="D785" s="56"/>
      <c r="E785" s="56"/>
      <c r="G785" s="128" t="s">
        <v>497</v>
      </c>
      <c r="H785" s="128" t="s">
        <v>1508</v>
      </c>
      <c r="I785" s="60"/>
      <c r="J785" s="60"/>
      <c r="K785" s="60"/>
      <c r="L785" s="61" t="str">
        <f>IF(I785="","",VLOOKUP(N785,DB!J:L,3,FALSE))</f>
        <v/>
      </c>
      <c r="M785" s="40" t="str">
        <f t="shared" si="24"/>
        <v/>
      </c>
      <c r="N785" s="70" t="str">
        <f t="shared" si="25"/>
        <v>Scope 3Hotel stay</v>
      </c>
      <c r="Y785" s="70"/>
      <c r="Z785" s="70"/>
    </row>
    <row r="786" spans="1:26" s="49" customFormat="1" ht="21" customHeight="1">
      <c r="A786" s="60"/>
      <c r="B786" s="60"/>
      <c r="C786" s="58"/>
      <c r="D786" s="56"/>
      <c r="E786" s="56"/>
      <c r="G786" s="128" t="s">
        <v>497</v>
      </c>
      <c r="H786" s="128" t="s">
        <v>1508</v>
      </c>
      <c r="I786" s="60"/>
      <c r="J786" s="60"/>
      <c r="K786" s="60"/>
      <c r="L786" s="61" t="str">
        <f>IF(I786="","",VLOOKUP(N786,DB!J:L,3,FALSE))</f>
        <v/>
      </c>
      <c r="M786" s="40" t="str">
        <f t="shared" si="24"/>
        <v/>
      </c>
      <c r="N786" s="70" t="str">
        <f t="shared" si="25"/>
        <v>Scope 3Hotel stay</v>
      </c>
      <c r="Y786" s="70"/>
      <c r="Z786" s="70"/>
    </row>
    <row r="787" spans="1:26" s="49" customFormat="1" ht="21" customHeight="1">
      <c r="A787" s="60"/>
      <c r="B787" s="60"/>
      <c r="C787" s="58"/>
      <c r="D787" s="56"/>
      <c r="E787" s="56"/>
      <c r="G787" s="128" t="s">
        <v>497</v>
      </c>
      <c r="H787" s="128" t="s">
        <v>1508</v>
      </c>
      <c r="I787" s="60"/>
      <c r="J787" s="60"/>
      <c r="K787" s="60"/>
      <c r="L787" s="61" t="str">
        <f>IF(I787="","",VLOOKUP(N787,DB!J:L,3,FALSE))</f>
        <v/>
      </c>
      <c r="M787" s="40" t="str">
        <f t="shared" si="24"/>
        <v/>
      </c>
      <c r="N787" s="70" t="str">
        <f t="shared" si="25"/>
        <v>Scope 3Hotel stay</v>
      </c>
      <c r="Y787" s="70"/>
      <c r="Z787" s="70"/>
    </row>
    <row r="788" spans="1:26" s="49" customFormat="1" ht="21" customHeight="1">
      <c r="A788" s="60"/>
      <c r="B788" s="60"/>
      <c r="C788" s="58"/>
      <c r="D788" s="56"/>
      <c r="E788" s="56"/>
      <c r="G788" s="128" t="s">
        <v>497</v>
      </c>
      <c r="H788" s="128" t="s">
        <v>1508</v>
      </c>
      <c r="I788" s="60"/>
      <c r="J788" s="60"/>
      <c r="K788" s="60"/>
      <c r="L788" s="61" t="str">
        <f>IF(I788="","",VLOOKUP(N788,DB!J:L,3,FALSE))</f>
        <v/>
      </c>
      <c r="M788" s="40" t="str">
        <f t="shared" si="24"/>
        <v/>
      </c>
      <c r="N788" s="70" t="str">
        <f t="shared" si="25"/>
        <v>Scope 3Hotel stay</v>
      </c>
      <c r="Y788" s="70"/>
      <c r="Z788" s="70"/>
    </row>
    <row r="789" spans="1:26" s="49" customFormat="1" ht="21" customHeight="1">
      <c r="A789" s="60"/>
      <c r="B789" s="60"/>
      <c r="C789" s="58"/>
      <c r="D789" s="56"/>
      <c r="E789" s="56"/>
      <c r="G789" s="128" t="s">
        <v>497</v>
      </c>
      <c r="H789" s="128" t="s">
        <v>1508</v>
      </c>
      <c r="I789" s="60"/>
      <c r="J789" s="60"/>
      <c r="K789" s="60"/>
      <c r="L789" s="61" t="str">
        <f>IF(I789="","",VLOOKUP(N789,DB!J:L,3,FALSE))</f>
        <v/>
      </c>
      <c r="M789" s="40" t="str">
        <f t="shared" si="24"/>
        <v/>
      </c>
      <c r="N789" s="70" t="str">
        <f t="shared" si="25"/>
        <v>Scope 3Hotel stay</v>
      </c>
      <c r="Y789" s="70"/>
      <c r="Z789" s="70"/>
    </row>
    <row r="790" spans="1:26" s="49" customFormat="1" ht="21" customHeight="1">
      <c r="A790" s="60"/>
      <c r="B790" s="60"/>
      <c r="C790" s="58"/>
      <c r="D790" s="56"/>
      <c r="E790" s="56"/>
      <c r="G790" s="128" t="s">
        <v>497</v>
      </c>
      <c r="H790" s="128" t="s">
        <v>1508</v>
      </c>
      <c r="I790" s="60"/>
      <c r="J790" s="60"/>
      <c r="K790" s="60"/>
      <c r="L790" s="61" t="str">
        <f>IF(I790="","",VLOOKUP(N790,DB!J:L,3,FALSE))</f>
        <v/>
      </c>
      <c r="M790" s="40" t="str">
        <f t="shared" si="24"/>
        <v/>
      </c>
      <c r="N790" s="70" t="str">
        <f t="shared" si="25"/>
        <v>Scope 3Hotel stay</v>
      </c>
      <c r="Y790" s="70"/>
      <c r="Z790" s="70"/>
    </row>
    <row r="791" spans="1:26" s="49" customFormat="1" ht="21" customHeight="1">
      <c r="A791" s="60"/>
      <c r="B791" s="60"/>
      <c r="C791" s="58"/>
      <c r="D791" s="56"/>
      <c r="E791" s="56"/>
      <c r="G791" s="128" t="s">
        <v>497</v>
      </c>
      <c r="H791" s="128" t="s">
        <v>1508</v>
      </c>
      <c r="I791" s="60"/>
      <c r="J791" s="60"/>
      <c r="K791" s="60"/>
      <c r="L791" s="61" t="str">
        <f>IF(I791="","",VLOOKUP(N791,DB!J:L,3,FALSE))</f>
        <v/>
      </c>
      <c r="M791" s="40" t="str">
        <f t="shared" si="24"/>
        <v/>
      </c>
      <c r="N791" s="70" t="str">
        <f t="shared" si="25"/>
        <v>Scope 3Hotel stay</v>
      </c>
      <c r="Y791" s="70"/>
      <c r="Z791" s="70"/>
    </row>
    <row r="792" spans="1:26" s="49" customFormat="1" ht="21" customHeight="1">
      <c r="A792" s="60"/>
      <c r="B792" s="60"/>
      <c r="C792" s="58"/>
      <c r="D792" s="56"/>
      <c r="E792" s="56"/>
      <c r="G792" s="128" t="s">
        <v>497</v>
      </c>
      <c r="H792" s="128" t="s">
        <v>1508</v>
      </c>
      <c r="I792" s="60"/>
      <c r="J792" s="60"/>
      <c r="K792" s="60"/>
      <c r="L792" s="61" t="str">
        <f>IF(I792="","",VLOOKUP(N792,DB!J:L,3,FALSE))</f>
        <v/>
      </c>
      <c r="M792" s="40" t="str">
        <f t="shared" si="24"/>
        <v/>
      </c>
      <c r="N792" s="70" t="str">
        <f t="shared" si="25"/>
        <v>Scope 3Hotel stay</v>
      </c>
      <c r="Y792" s="70"/>
      <c r="Z792" s="70"/>
    </row>
    <row r="793" spans="1:26" s="49" customFormat="1" ht="21" customHeight="1">
      <c r="A793" s="60"/>
      <c r="B793" s="60"/>
      <c r="C793" s="58"/>
      <c r="D793" s="56"/>
      <c r="E793" s="56"/>
      <c r="G793" s="128" t="s">
        <v>497</v>
      </c>
      <c r="H793" s="128" t="s">
        <v>1508</v>
      </c>
      <c r="I793" s="60"/>
      <c r="J793" s="60"/>
      <c r="K793" s="60"/>
      <c r="L793" s="61" t="str">
        <f>IF(I793="","",VLOOKUP(N793,DB!J:L,3,FALSE))</f>
        <v/>
      </c>
      <c r="M793" s="40" t="str">
        <f t="shared" si="24"/>
        <v/>
      </c>
      <c r="N793" s="70" t="str">
        <f t="shared" si="25"/>
        <v>Scope 3Hotel stay</v>
      </c>
      <c r="Y793" s="70"/>
      <c r="Z793" s="70"/>
    </row>
    <row r="794" spans="1:26" s="49" customFormat="1" ht="21" customHeight="1">
      <c r="A794" s="60"/>
      <c r="B794" s="60"/>
      <c r="C794" s="58"/>
      <c r="D794" s="56"/>
      <c r="E794" s="56"/>
      <c r="G794" s="128" t="s">
        <v>497</v>
      </c>
      <c r="H794" s="128" t="s">
        <v>1508</v>
      </c>
      <c r="I794" s="60"/>
      <c r="J794" s="60"/>
      <c r="K794" s="60"/>
      <c r="L794" s="61" t="str">
        <f>IF(I794="","",VLOOKUP(N794,DB!J:L,3,FALSE))</f>
        <v/>
      </c>
      <c r="M794" s="40" t="str">
        <f t="shared" si="24"/>
        <v/>
      </c>
      <c r="N794" s="70" t="str">
        <f t="shared" si="25"/>
        <v>Scope 3Hotel stay</v>
      </c>
      <c r="Y794" s="70"/>
      <c r="Z794" s="70"/>
    </row>
    <row r="795" spans="1:26" s="49" customFormat="1" ht="21" customHeight="1">
      <c r="A795" s="60"/>
      <c r="B795" s="60"/>
      <c r="C795" s="58"/>
      <c r="D795" s="56"/>
      <c r="E795" s="56"/>
      <c r="G795" s="128" t="s">
        <v>497</v>
      </c>
      <c r="H795" s="128" t="s">
        <v>1508</v>
      </c>
      <c r="I795" s="60"/>
      <c r="J795" s="60"/>
      <c r="K795" s="60"/>
      <c r="L795" s="61" t="str">
        <f>IF(I795="","",VLOOKUP(N795,DB!J:L,3,FALSE))</f>
        <v/>
      </c>
      <c r="M795" s="40" t="str">
        <f t="shared" si="24"/>
        <v/>
      </c>
      <c r="N795" s="70" t="str">
        <f t="shared" si="25"/>
        <v>Scope 3Hotel stay</v>
      </c>
      <c r="Y795" s="70"/>
      <c r="Z795" s="70"/>
    </row>
    <row r="796" spans="1:26" s="49" customFormat="1" ht="21" customHeight="1">
      <c r="A796" s="60"/>
      <c r="B796" s="60"/>
      <c r="C796" s="58"/>
      <c r="D796" s="56"/>
      <c r="E796" s="56"/>
      <c r="G796" s="128" t="s">
        <v>497</v>
      </c>
      <c r="H796" s="128" t="s">
        <v>1508</v>
      </c>
      <c r="I796" s="60"/>
      <c r="J796" s="60"/>
      <c r="K796" s="60"/>
      <c r="L796" s="61" t="str">
        <f>IF(I796="","",VLOOKUP(N796,DB!J:L,3,FALSE))</f>
        <v/>
      </c>
      <c r="M796" s="40" t="str">
        <f t="shared" si="24"/>
        <v/>
      </c>
      <c r="N796" s="70" t="str">
        <f t="shared" si="25"/>
        <v>Scope 3Hotel stay</v>
      </c>
      <c r="Y796" s="70"/>
      <c r="Z796" s="70"/>
    </row>
    <row r="797" spans="1:26" s="49" customFormat="1" ht="21" customHeight="1">
      <c r="A797" s="60"/>
      <c r="B797" s="60"/>
      <c r="C797" s="58"/>
      <c r="D797" s="56"/>
      <c r="E797" s="56"/>
      <c r="G797" s="128" t="s">
        <v>497</v>
      </c>
      <c r="H797" s="128" t="s">
        <v>1508</v>
      </c>
      <c r="I797" s="60"/>
      <c r="J797" s="60"/>
      <c r="K797" s="60"/>
      <c r="L797" s="61" t="str">
        <f>IF(I797="","",VLOOKUP(N797,DB!J:L,3,FALSE))</f>
        <v/>
      </c>
      <c r="M797" s="40" t="str">
        <f t="shared" si="24"/>
        <v/>
      </c>
      <c r="N797" s="70" t="str">
        <f t="shared" si="25"/>
        <v>Scope 3Hotel stay</v>
      </c>
      <c r="Y797" s="70"/>
      <c r="Z797" s="70"/>
    </row>
    <row r="798" spans="1:26" s="49" customFormat="1" ht="21" customHeight="1">
      <c r="A798" s="60"/>
      <c r="B798" s="60"/>
      <c r="C798" s="58"/>
      <c r="D798" s="56"/>
      <c r="E798" s="56"/>
      <c r="G798" s="128" t="s">
        <v>497</v>
      </c>
      <c r="H798" s="128" t="s">
        <v>1508</v>
      </c>
      <c r="I798" s="60"/>
      <c r="J798" s="60"/>
      <c r="K798" s="60"/>
      <c r="L798" s="61" t="str">
        <f>IF(I798="","",VLOOKUP(N798,DB!J:L,3,FALSE))</f>
        <v/>
      </c>
      <c r="M798" s="40" t="str">
        <f t="shared" si="24"/>
        <v/>
      </c>
      <c r="N798" s="70" t="str">
        <f t="shared" si="25"/>
        <v>Scope 3Hotel stay</v>
      </c>
      <c r="Y798" s="70"/>
      <c r="Z798" s="70"/>
    </row>
    <row r="799" spans="1:26" s="49" customFormat="1" ht="21" customHeight="1">
      <c r="A799" s="60"/>
      <c r="B799" s="60"/>
      <c r="C799" s="58"/>
      <c r="D799" s="56"/>
      <c r="E799" s="56"/>
      <c r="G799" s="128" t="s">
        <v>497</v>
      </c>
      <c r="H799" s="128" t="s">
        <v>1508</v>
      </c>
      <c r="I799" s="60"/>
      <c r="J799" s="60"/>
      <c r="K799" s="60"/>
      <c r="L799" s="61" t="str">
        <f>IF(I799="","",VLOOKUP(N799,DB!J:L,3,FALSE))</f>
        <v/>
      </c>
      <c r="M799" s="40" t="str">
        <f t="shared" si="24"/>
        <v/>
      </c>
      <c r="N799" s="70" t="str">
        <f t="shared" si="25"/>
        <v>Scope 3Hotel stay</v>
      </c>
      <c r="Y799" s="70"/>
      <c r="Z799" s="70"/>
    </row>
    <row r="800" spans="1:26" s="49" customFormat="1" ht="21" customHeight="1">
      <c r="A800" s="60"/>
      <c r="B800" s="60"/>
      <c r="C800" s="58"/>
      <c r="D800" s="56"/>
      <c r="E800" s="56"/>
      <c r="G800" s="128" t="s">
        <v>497</v>
      </c>
      <c r="H800" s="128" t="s">
        <v>1508</v>
      </c>
      <c r="I800" s="60"/>
      <c r="J800" s="60"/>
      <c r="K800" s="60"/>
      <c r="L800" s="61" t="str">
        <f>IF(I800="","",VLOOKUP(N800,DB!J:L,3,FALSE))</f>
        <v/>
      </c>
      <c r="M800" s="40" t="str">
        <f t="shared" si="24"/>
        <v/>
      </c>
      <c r="N800" s="70" t="str">
        <f t="shared" si="25"/>
        <v>Scope 3Hotel stay</v>
      </c>
      <c r="Y800" s="70"/>
      <c r="Z800" s="70"/>
    </row>
    <row r="801" spans="1:26" s="49" customFormat="1" ht="21" customHeight="1">
      <c r="A801" s="60"/>
      <c r="B801" s="60"/>
      <c r="C801" s="58"/>
      <c r="D801" s="56"/>
      <c r="E801" s="56"/>
      <c r="G801" s="128" t="s">
        <v>497</v>
      </c>
      <c r="H801" s="128" t="s">
        <v>1508</v>
      </c>
      <c r="I801" s="60"/>
      <c r="J801" s="60"/>
      <c r="K801" s="60"/>
      <c r="L801" s="61" t="str">
        <f>IF(I801="","",VLOOKUP(N801,DB!J:L,3,FALSE))</f>
        <v/>
      </c>
      <c r="M801" s="40" t="str">
        <f t="shared" si="24"/>
        <v/>
      </c>
      <c r="N801" s="70" t="str">
        <f t="shared" si="25"/>
        <v>Scope 3Hotel stay</v>
      </c>
      <c r="Y801" s="70"/>
      <c r="Z801" s="70"/>
    </row>
    <row r="802" spans="1:26" s="49" customFormat="1" ht="21" customHeight="1">
      <c r="A802" s="60"/>
      <c r="B802" s="60"/>
      <c r="C802" s="58"/>
      <c r="D802" s="56"/>
      <c r="E802" s="56"/>
      <c r="G802" s="128" t="s">
        <v>497</v>
      </c>
      <c r="H802" s="128" t="s">
        <v>1508</v>
      </c>
      <c r="I802" s="60"/>
      <c r="J802" s="60"/>
      <c r="K802" s="60"/>
      <c r="L802" s="61" t="str">
        <f>IF(I802="","",VLOOKUP(N802,DB!J:L,3,FALSE))</f>
        <v/>
      </c>
      <c r="M802" s="40" t="str">
        <f t="shared" si="24"/>
        <v/>
      </c>
      <c r="N802" s="70" t="str">
        <f t="shared" si="25"/>
        <v>Scope 3Hotel stay</v>
      </c>
      <c r="Y802" s="70"/>
      <c r="Z802" s="70"/>
    </row>
    <row r="803" spans="1:26" s="49" customFormat="1" ht="21" customHeight="1">
      <c r="A803" s="60"/>
      <c r="B803" s="60"/>
      <c r="C803" s="58"/>
      <c r="D803" s="56"/>
      <c r="E803" s="56"/>
      <c r="G803" s="128" t="s">
        <v>497</v>
      </c>
      <c r="H803" s="128" t="s">
        <v>1508</v>
      </c>
      <c r="I803" s="60"/>
      <c r="J803" s="60"/>
      <c r="K803" s="60"/>
      <c r="L803" s="61" t="str">
        <f>IF(I803="","",VLOOKUP(N803,DB!J:L,3,FALSE))</f>
        <v/>
      </c>
      <c r="M803" s="40" t="str">
        <f t="shared" si="24"/>
        <v/>
      </c>
      <c r="N803" s="70" t="str">
        <f t="shared" si="25"/>
        <v>Scope 3Hotel stay</v>
      </c>
      <c r="Y803" s="70"/>
      <c r="Z803" s="70"/>
    </row>
    <row r="804" spans="1:26" s="49" customFormat="1" ht="21" customHeight="1">
      <c r="A804" s="60"/>
      <c r="B804" s="60"/>
      <c r="C804" s="58"/>
      <c r="D804" s="56"/>
      <c r="E804" s="56"/>
      <c r="G804" s="128" t="s">
        <v>497</v>
      </c>
      <c r="H804" s="128" t="s">
        <v>1508</v>
      </c>
      <c r="I804" s="60"/>
      <c r="J804" s="60"/>
      <c r="K804" s="60"/>
      <c r="L804" s="61" t="str">
        <f>IF(I804="","",VLOOKUP(N804,DB!J:L,3,FALSE))</f>
        <v/>
      </c>
      <c r="M804" s="40" t="str">
        <f t="shared" si="24"/>
        <v/>
      </c>
      <c r="N804" s="70" t="str">
        <f t="shared" si="25"/>
        <v>Scope 3Hotel stay</v>
      </c>
      <c r="Y804" s="70"/>
      <c r="Z804" s="70"/>
    </row>
    <row r="805" spans="1:26" s="49" customFormat="1" ht="21" customHeight="1">
      <c r="A805" s="60"/>
      <c r="B805" s="60"/>
      <c r="C805" s="58"/>
      <c r="D805" s="56"/>
      <c r="E805" s="56"/>
      <c r="G805" s="128" t="s">
        <v>497</v>
      </c>
      <c r="H805" s="128" t="s">
        <v>1508</v>
      </c>
      <c r="I805" s="60"/>
      <c r="J805" s="60"/>
      <c r="K805" s="60"/>
      <c r="L805" s="61" t="str">
        <f>IF(I805="","",VLOOKUP(N805,DB!J:L,3,FALSE))</f>
        <v/>
      </c>
      <c r="M805" s="40" t="str">
        <f t="shared" ref="M805:M868" si="26">IF(I805="","",L805*K805*J805)</f>
        <v/>
      </c>
      <c r="N805" s="70" t="str">
        <f t="shared" si="25"/>
        <v>Scope 3Hotel stay</v>
      </c>
      <c r="Y805" s="70"/>
      <c r="Z805" s="70"/>
    </row>
    <row r="806" spans="1:26" s="49" customFormat="1" ht="21" customHeight="1">
      <c r="A806" s="60"/>
      <c r="B806" s="60"/>
      <c r="C806" s="58"/>
      <c r="D806" s="56"/>
      <c r="E806" s="56"/>
      <c r="G806" s="128" t="s">
        <v>497</v>
      </c>
      <c r="H806" s="128" t="s">
        <v>1508</v>
      </c>
      <c r="I806" s="60"/>
      <c r="J806" s="60"/>
      <c r="K806" s="60"/>
      <c r="L806" s="61" t="str">
        <f>IF(I806="","",VLOOKUP(N806,DB!J:L,3,FALSE))</f>
        <v/>
      </c>
      <c r="M806" s="40" t="str">
        <f t="shared" si="26"/>
        <v/>
      </c>
      <c r="N806" s="70" t="str">
        <f t="shared" si="25"/>
        <v>Scope 3Hotel stay</v>
      </c>
      <c r="Y806" s="70"/>
      <c r="Z806" s="70"/>
    </row>
    <row r="807" spans="1:26" s="49" customFormat="1" ht="21" customHeight="1">
      <c r="A807" s="60"/>
      <c r="B807" s="60"/>
      <c r="C807" s="58"/>
      <c r="D807" s="56"/>
      <c r="E807" s="56"/>
      <c r="G807" s="128" t="s">
        <v>497</v>
      </c>
      <c r="H807" s="128" t="s">
        <v>1508</v>
      </c>
      <c r="I807" s="60"/>
      <c r="J807" s="60"/>
      <c r="K807" s="60"/>
      <c r="L807" s="61" t="str">
        <f>IF(I807="","",VLOOKUP(N807,DB!J:L,3,FALSE))</f>
        <v/>
      </c>
      <c r="M807" s="40" t="str">
        <f t="shared" si="26"/>
        <v/>
      </c>
      <c r="N807" s="70" t="str">
        <f t="shared" si="25"/>
        <v>Scope 3Hotel stay</v>
      </c>
      <c r="Y807" s="70"/>
      <c r="Z807" s="70"/>
    </row>
    <row r="808" spans="1:26" s="49" customFormat="1" ht="21" customHeight="1">
      <c r="A808" s="60"/>
      <c r="B808" s="60"/>
      <c r="C808" s="58"/>
      <c r="D808" s="56"/>
      <c r="E808" s="56"/>
      <c r="G808" s="128" t="s">
        <v>497</v>
      </c>
      <c r="H808" s="128" t="s">
        <v>1508</v>
      </c>
      <c r="I808" s="60"/>
      <c r="J808" s="60"/>
      <c r="K808" s="60"/>
      <c r="L808" s="61" t="str">
        <f>IF(I808="","",VLOOKUP(N808,DB!J:L,3,FALSE))</f>
        <v/>
      </c>
      <c r="M808" s="40" t="str">
        <f t="shared" si="26"/>
        <v/>
      </c>
      <c r="N808" s="70" t="str">
        <f t="shared" si="25"/>
        <v>Scope 3Hotel stay</v>
      </c>
      <c r="Y808" s="70"/>
      <c r="Z808" s="70"/>
    </row>
    <row r="809" spans="1:26" s="49" customFormat="1" ht="21" customHeight="1">
      <c r="A809" s="60"/>
      <c r="B809" s="60"/>
      <c r="C809" s="58"/>
      <c r="D809" s="56"/>
      <c r="E809" s="56"/>
      <c r="G809" s="128" t="s">
        <v>497</v>
      </c>
      <c r="H809" s="128" t="s">
        <v>1508</v>
      </c>
      <c r="I809" s="60"/>
      <c r="J809" s="60"/>
      <c r="K809" s="60"/>
      <c r="L809" s="61" t="str">
        <f>IF(I809="","",VLOOKUP(N809,DB!J:L,3,FALSE))</f>
        <v/>
      </c>
      <c r="M809" s="40" t="str">
        <f t="shared" si="26"/>
        <v/>
      </c>
      <c r="N809" s="70" t="str">
        <f t="shared" si="25"/>
        <v>Scope 3Hotel stay</v>
      </c>
      <c r="Y809" s="70"/>
      <c r="Z809" s="70"/>
    </row>
    <row r="810" spans="1:26" s="49" customFormat="1" ht="21" customHeight="1">
      <c r="A810" s="60"/>
      <c r="B810" s="60"/>
      <c r="C810" s="58"/>
      <c r="D810" s="56"/>
      <c r="E810" s="56"/>
      <c r="G810" s="128" t="s">
        <v>497</v>
      </c>
      <c r="H810" s="128" t="s">
        <v>1508</v>
      </c>
      <c r="I810" s="60"/>
      <c r="J810" s="60"/>
      <c r="K810" s="60"/>
      <c r="L810" s="61" t="str">
        <f>IF(I810="","",VLOOKUP(N810,DB!J:L,3,FALSE))</f>
        <v/>
      </c>
      <c r="M810" s="40" t="str">
        <f t="shared" si="26"/>
        <v/>
      </c>
      <c r="N810" s="70" t="str">
        <f t="shared" si="25"/>
        <v>Scope 3Hotel stay</v>
      </c>
      <c r="Y810" s="70"/>
      <c r="Z810" s="70"/>
    </row>
    <row r="811" spans="1:26" s="49" customFormat="1" ht="21" customHeight="1">
      <c r="A811" s="60"/>
      <c r="B811" s="60"/>
      <c r="C811" s="58"/>
      <c r="D811" s="56"/>
      <c r="E811" s="56"/>
      <c r="G811" s="128" t="s">
        <v>497</v>
      </c>
      <c r="H811" s="128" t="s">
        <v>1508</v>
      </c>
      <c r="I811" s="60"/>
      <c r="J811" s="60"/>
      <c r="K811" s="60"/>
      <c r="L811" s="61" t="str">
        <f>IF(I811="","",VLOOKUP(N811,DB!J:L,3,FALSE))</f>
        <v/>
      </c>
      <c r="M811" s="40" t="str">
        <f t="shared" si="26"/>
        <v/>
      </c>
      <c r="N811" s="70" t="str">
        <f t="shared" si="25"/>
        <v>Scope 3Hotel stay</v>
      </c>
      <c r="Y811" s="70"/>
      <c r="Z811" s="70"/>
    </row>
    <row r="812" spans="1:26" s="49" customFormat="1" ht="21" customHeight="1">
      <c r="A812" s="60"/>
      <c r="B812" s="60"/>
      <c r="C812" s="58"/>
      <c r="D812" s="56"/>
      <c r="E812" s="56"/>
      <c r="G812" s="128" t="s">
        <v>497</v>
      </c>
      <c r="H812" s="128" t="s">
        <v>1508</v>
      </c>
      <c r="I812" s="60"/>
      <c r="J812" s="60"/>
      <c r="K812" s="60"/>
      <c r="L812" s="61" t="str">
        <f>IF(I812="","",VLOOKUP(N812,DB!J:L,3,FALSE))</f>
        <v/>
      </c>
      <c r="M812" s="40" t="str">
        <f t="shared" si="26"/>
        <v/>
      </c>
      <c r="N812" s="70" t="str">
        <f t="shared" si="25"/>
        <v>Scope 3Hotel stay</v>
      </c>
      <c r="Y812" s="70"/>
      <c r="Z812" s="70"/>
    </row>
    <row r="813" spans="1:26" s="49" customFormat="1" ht="21" customHeight="1">
      <c r="A813" s="60"/>
      <c r="B813" s="60"/>
      <c r="C813" s="58"/>
      <c r="D813" s="56"/>
      <c r="E813" s="56"/>
      <c r="G813" s="128" t="s">
        <v>497</v>
      </c>
      <c r="H813" s="128" t="s">
        <v>1508</v>
      </c>
      <c r="I813" s="60"/>
      <c r="J813" s="60"/>
      <c r="K813" s="60"/>
      <c r="L813" s="61" t="str">
        <f>IF(I813="","",VLOOKUP(N813,DB!J:L,3,FALSE))</f>
        <v/>
      </c>
      <c r="M813" s="40" t="str">
        <f t="shared" si="26"/>
        <v/>
      </c>
      <c r="N813" s="70" t="str">
        <f t="shared" si="25"/>
        <v>Scope 3Hotel stay</v>
      </c>
      <c r="Y813" s="70"/>
      <c r="Z813" s="70"/>
    </row>
    <row r="814" spans="1:26" s="49" customFormat="1" ht="21" customHeight="1">
      <c r="A814" s="60"/>
      <c r="B814" s="60"/>
      <c r="C814" s="58"/>
      <c r="D814" s="56"/>
      <c r="E814" s="56"/>
      <c r="G814" s="128" t="s">
        <v>497</v>
      </c>
      <c r="H814" s="128" t="s">
        <v>1508</v>
      </c>
      <c r="I814" s="60"/>
      <c r="J814" s="60"/>
      <c r="K814" s="60"/>
      <c r="L814" s="61" t="str">
        <f>IF(I814="","",VLOOKUP(N814,DB!J:L,3,FALSE))</f>
        <v/>
      </c>
      <c r="M814" s="40" t="str">
        <f t="shared" si="26"/>
        <v/>
      </c>
      <c r="N814" s="70" t="str">
        <f t="shared" si="25"/>
        <v>Scope 3Hotel stay</v>
      </c>
      <c r="Y814" s="70"/>
      <c r="Z814" s="70"/>
    </row>
    <row r="815" spans="1:26" s="49" customFormat="1" ht="21" customHeight="1">
      <c r="A815" s="60"/>
      <c r="B815" s="60"/>
      <c r="C815" s="58"/>
      <c r="D815" s="56"/>
      <c r="E815" s="56"/>
      <c r="G815" s="128" t="s">
        <v>497</v>
      </c>
      <c r="H815" s="128" t="s">
        <v>1508</v>
      </c>
      <c r="I815" s="60"/>
      <c r="J815" s="60"/>
      <c r="K815" s="60"/>
      <c r="L815" s="61" t="str">
        <f>IF(I815="","",VLOOKUP(N815,DB!J:L,3,FALSE))</f>
        <v/>
      </c>
      <c r="M815" s="40" t="str">
        <f t="shared" si="26"/>
        <v/>
      </c>
      <c r="N815" s="70" t="str">
        <f t="shared" si="25"/>
        <v>Scope 3Hotel stay</v>
      </c>
      <c r="Y815" s="70"/>
      <c r="Z815" s="70"/>
    </row>
    <row r="816" spans="1:26" s="49" customFormat="1" ht="21" customHeight="1">
      <c r="A816" s="60"/>
      <c r="B816" s="60"/>
      <c r="C816" s="58"/>
      <c r="D816" s="56"/>
      <c r="E816" s="56"/>
      <c r="G816" s="128" t="s">
        <v>497</v>
      </c>
      <c r="H816" s="128" t="s">
        <v>1508</v>
      </c>
      <c r="I816" s="60"/>
      <c r="J816" s="60"/>
      <c r="K816" s="60"/>
      <c r="L816" s="61" t="str">
        <f>IF(I816="","",VLOOKUP(N816,DB!J:L,3,FALSE))</f>
        <v/>
      </c>
      <c r="M816" s="40" t="str">
        <f t="shared" si="26"/>
        <v/>
      </c>
      <c r="N816" s="70" t="str">
        <f t="shared" si="25"/>
        <v>Scope 3Hotel stay</v>
      </c>
      <c r="Y816" s="70"/>
      <c r="Z816" s="70"/>
    </row>
    <row r="817" spans="1:26" s="49" customFormat="1" ht="21" customHeight="1">
      <c r="A817" s="60"/>
      <c r="B817" s="60"/>
      <c r="C817" s="58"/>
      <c r="D817" s="56"/>
      <c r="E817" s="56"/>
      <c r="G817" s="128" t="s">
        <v>497</v>
      </c>
      <c r="H817" s="128" t="s">
        <v>1508</v>
      </c>
      <c r="I817" s="60"/>
      <c r="J817" s="60"/>
      <c r="K817" s="60"/>
      <c r="L817" s="61" t="str">
        <f>IF(I817="","",VLOOKUP(N817,DB!J:L,3,FALSE))</f>
        <v/>
      </c>
      <c r="M817" s="40" t="str">
        <f t="shared" si="26"/>
        <v/>
      </c>
      <c r="N817" s="70" t="str">
        <f t="shared" si="25"/>
        <v>Scope 3Hotel stay</v>
      </c>
      <c r="Y817" s="70"/>
      <c r="Z817" s="70"/>
    </row>
    <row r="818" spans="1:26" s="49" customFormat="1" ht="21" customHeight="1">
      <c r="A818" s="60"/>
      <c r="B818" s="60"/>
      <c r="C818" s="58"/>
      <c r="D818" s="56"/>
      <c r="E818" s="56"/>
      <c r="G818" s="128" t="s">
        <v>497</v>
      </c>
      <c r="H818" s="128" t="s">
        <v>1508</v>
      </c>
      <c r="I818" s="60"/>
      <c r="J818" s="60"/>
      <c r="K818" s="60"/>
      <c r="L818" s="61" t="str">
        <f>IF(I818="","",VLOOKUP(N818,DB!J:L,3,FALSE))</f>
        <v/>
      </c>
      <c r="M818" s="40" t="str">
        <f t="shared" si="26"/>
        <v/>
      </c>
      <c r="N818" s="70" t="str">
        <f t="shared" si="25"/>
        <v>Scope 3Hotel stay</v>
      </c>
      <c r="Y818" s="70"/>
      <c r="Z818" s="70"/>
    </row>
    <row r="819" spans="1:26" s="49" customFormat="1" ht="21" customHeight="1">
      <c r="A819" s="60"/>
      <c r="B819" s="60"/>
      <c r="C819" s="58"/>
      <c r="D819" s="56"/>
      <c r="E819" s="56"/>
      <c r="G819" s="128" t="s">
        <v>497</v>
      </c>
      <c r="H819" s="128" t="s">
        <v>1508</v>
      </c>
      <c r="I819" s="60"/>
      <c r="J819" s="60"/>
      <c r="K819" s="60"/>
      <c r="L819" s="61" t="str">
        <f>IF(I819="","",VLOOKUP(N819,DB!J:L,3,FALSE))</f>
        <v/>
      </c>
      <c r="M819" s="40" t="str">
        <f t="shared" si="26"/>
        <v/>
      </c>
      <c r="N819" s="70" t="str">
        <f t="shared" si="25"/>
        <v>Scope 3Hotel stay</v>
      </c>
      <c r="Y819" s="70"/>
      <c r="Z819" s="70"/>
    </row>
    <row r="820" spans="1:26" s="49" customFormat="1" ht="21" customHeight="1">
      <c r="A820" s="60"/>
      <c r="B820" s="60"/>
      <c r="C820" s="58"/>
      <c r="D820" s="56"/>
      <c r="E820" s="56"/>
      <c r="G820" s="128" t="s">
        <v>497</v>
      </c>
      <c r="H820" s="128" t="s">
        <v>1508</v>
      </c>
      <c r="I820" s="60"/>
      <c r="J820" s="60"/>
      <c r="K820" s="60"/>
      <c r="L820" s="61" t="str">
        <f>IF(I820="","",VLOOKUP(N820,DB!J:L,3,FALSE))</f>
        <v/>
      </c>
      <c r="M820" s="40" t="str">
        <f t="shared" si="26"/>
        <v/>
      </c>
      <c r="N820" s="70" t="str">
        <f t="shared" si="25"/>
        <v>Scope 3Hotel stay</v>
      </c>
      <c r="Y820" s="70"/>
      <c r="Z820" s="70"/>
    </row>
    <row r="821" spans="1:26" s="49" customFormat="1" ht="21" customHeight="1">
      <c r="A821" s="60"/>
      <c r="B821" s="60"/>
      <c r="C821" s="58"/>
      <c r="D821" s="56"/>
      <c r="E821" s="56"/>
      <c r="G821" s="128" t="s">
        <v>497</v>
      </c>
      <c r="H821" s="128" t="s">
        <v>1508</v>
      </c>
      <c r="I821" s="60"/>
      <c r="J821" s="60"/>
      <c r="K821" s="60"/>
      <c r="L821" s="61" t="str">
        <f>IF(I821="","",VLOOKUP(N821,DB!J:L,3,FALSE))</f>
        <v/>
      </c>
      <c r="M821" s="40" t="str">
        <f t="shared" si="26"/>
        <v/>
      </c>
      <c r="N821" s="70" t="str">
        <f t="shared" si="25"/>
        <v>Scope 3Hotel stay</v>
      </c>
      <c r="Y821" s="70"/>
      <c r="Z821" s="70"/>
    </row>
    <row r="822" spans="1:26" s="49" customFormat="1" ht="21" customHeight="1">
      <c r="A822" s="60"/>
      <c r="B822" s="60"/>
      <c r="C822" s="58"/>
      <c r="D822" s="56"/>
      <c r="E822" s="56"/>
      <c r="G822" s="128" t="s">
        <v>497</v>
      </c>
      <c r="H822" s="128" t="s">
        <v>1508</v>
      </c>
      <c r="I822" s="60"/>
      <c r="J822" s="60"/>
      <c r="K822" s="60"/>
      <c r="L822" s="61" t="str">
        <f>IF(I822="","",VLOOKUP(N822,DB!J:L,3,FALSE))</f>
        <v/>
      </c>
      <c r="M822" s="40" t="str">
        <f t="shared" si="26"/>
        <v/>
      </c>
      <c r="N822" s="70" t="str">
        <f t="shared" si="25"/>
        <v>Scope 3Hotel stay</v>
      </c>
      <c r="Y822" s="70"/>
      <c r="Z822" s="70"/>
    </row>
    <row r="823" spans="1:26" s="49" customFormat="1" ht="21" customHeight="1">
      <c r="A823" s="60"/>
      <c r="B823" s="60"/>
      <c r="C823" s="58"/>
      <c r="D823" s="56"/>
      <c r="E823" s="56"/>
      <c r="G823" s="128" t="s">
        <v>497</v>
      </c>
      <c r="H823" s="128" t="s">
        <v>1508</v>
      </c>
      <c r="I823" s="60"/>
      <c r="J823" s="60"/>
      <c r="K823" s="60"/>
      <c r="L823" s="61" t="str">
        <f>IF(I823="","",VLOOKUP(N823,DB!J:L,3,FALSE))</f>
        <v/>
      </c>
      <c r="M823" s="40" t="str">
        <f t="shared" si="26"/>
        <v/>
      </c>
      <c r="N823" s="70" t="str">
        <f t="shared" si="25"/>
        <v>Scope 3Hotel stay</v>
      </c>
      <c r="Y823" s="70"/>
      <c r="Z823" s="70"/>
    </row>
    <row r="824" spans="1:26" s="49" customFormat="1" ht="21" customHeight="1">
      <c r="A824" s="60"/>
      <c r="B824" s="60"/>
      <c r="C824" s="58"/>
      <c r="D824" s="56"/>
      <c r="E824" s="56"/>
      <c r="G824" s="128" t="s">
        <v>497</v>
      </c>
      <c r="H824" s="128" t="s">
        <v>1508</v>
      </c>
      <c r="I824" s="60"/>
      <c r="J824" s="60"/>
      <c r="K824" s="60"/>
      <c r="L824" s="61" t="str">
        <f>IF(I824="","",VLOOKUP(N824,DB!J:L,3,FALSE))</f>
        <v/>
      </c>
      <c r="M824" s="40" t="str">
        <f t="shared" si="26"/>
        <v/>
      </c>
      <c r="N824" s="70" t="str">
        <f t="shared" si="25"/>
        <v>Scope 3Hotel stay</v>
      </c>
      <c r="Y824" s="70"/>
      <c r="Z824" s="70"/>
    </row>
    <row r="825" spans="1:26" s="49" customFormat="1" ht="21" customHeight="1">
      <c r="A825" s="60"/>
      <c r="B825" s="60"/>
      <c r="C825" s="58"/>
      <c r="D825" s="56"/>
      <c r="E825" s="56"/>
      <c r="G825" s="128" t="s">
        <v>497</v>
      </c>
      <c r="H825" s="128" t="s">
        <v>1508</v>
      </c>
      <c r="I825" s="60"/>
      <c r="J825" s="60"/>
      <c r="K825" s="60"/>
      <c r="L825" s="61" t="str">
        <f>IF(I825="","",VLOOKUP(N825,DB!J:L,3,FALSE))</f>
        <v/>
      </c>
      <c r="M825" s="40" t="str">
        <f t="shared" si="26"/>
        <v/>
      </c>
      <c r="N825" s="70" t="str">
        <f t="shared" si="25"/>
        <v>Scope 3Hotel stay</v>
      </c>
      <c r="Y825" s="70"/>
      <c r="Z825" s="70"/>
    </row>
    <row r="826" spans="1:26" s="49" customFormat="1" ht="21" customHeight="1">
      <c r="A826" s="60"/>
      <c r="B826" s="60"/>
      <c r="C826" s="58"/>
      <c r="D826" s="56"/>
      <c r="E826" s="56"/>
      <c r="G826" s="128" t="s">
        <v>497</v>
      </c>
      <c r="H826" s="128" t="s">
        <v>1508</v>
      </c>
      <c r="I826" s="60"/>
      <c r="J826" s="60"/>
      <c r="K826" s="60"/>
      <c r="L826" s="61" t="str">
        <f>IF(I826="","",VLOOKUP(N826,DB!J:L,3,FALSE))</f>
        <v/>
      </c>
      <c r="M826" s="40" t="str">
        <f t="shared" si="26"/>
        <v/>
      </c>
      <c r="N826" s="70" t="str">
        <f t="shared" si="25"/>
        <v>Scope 3Hotel stay</v>
      </c>
      <c r="Y826" s="70"/>
      <c r="Z826" s="70"/>
    </row>
    <row r="827" spans="1:26" s="49" customFormat="1" ht="21" customHeight="1">
      <c r="A827" s="60"/>
      <c r="B827" s="60"/>
      <c r="C827" s="58"/>
      <c r="D827" s="56"/>
      <c r="E827" s="56"/>
      <c r="G827" s="128" t="s">
        <v>497</v>
      </c>
      <c r="H827" s="128" t="s">
        <v>1508</v>
      </c>
      <c r="I827" s="60"/>
      <c r="J827" s="60"/>
      <c r="K827" s="60"/>
      <c r="L827" s="61" t="str">
        <f>IF(I827="","",VLOOKUP(N827,DB!J:L,3,FALSE))</f>
        <v/>
      </c>
      <c r="M827" s="40" t="str">
        <f t="shared" si="26"/>
        <v/>
      </c>
      <c r="N827" s="70" t="str">
        <f t="shared" si="25"/>
        <v>Scope 3Hotel stay</v>
      </c>
      <c r="Y827" s="70"/>
      <c r="Z827" s="70"/>
    </row>
    <row r="828" spans="1:26" s="49" customFormat="1" ht="21" customHeight="1">
      <c r="A828" s="60"/>
      <c r="B828" s="60"/>
      <c r="C828" s="58"/>
      <c r="D828" s="56"/>
      <c r="E828" s="56"/>
      <c r="G828" s="128" t="s">
        <v>497</v>
      </c>
      <c r="H828" s="128" t="s">
        <v>1508</v>
      </c>
      <c r="I828" s="60"/>
      <c r="J828" s="60"/>
      <c r="K828" s="60"/>
      <c r="L828" s="61" t="str">
        <f>IF(I828="","",VLOOKUP(N828,DB!J:L,3,FALSE))</f>
        <v/>
      </c>
      <c r="M828" s="40" t="str">
        <f t="shared" si="26"/>
        <v/>
      </c>
      <c r="N828" s="70" t="str">
        <f t="shared" si="25"/>
        <v>Scope 3Hotel stay</v>
      </c>
      <c r="Y828" s="70"/>
      <c r="Z828" s="70"/>
    </row>
    <row r="829" spans="1:26" s="49" customFormat="1" ht="21" customHeight="1">
      <c r="A829" s="60"/>
      <c r="B829" s="60"/>
      <c r="C829" s="58"/>
      <c r="D829" s="56"/>
      <c r="E829" s="56"/>
      <c r="G829" s="128" t="s">
        <v>497</v>
      </c>
      <c r="H829" s="128" t="s">
        <v>1508</v>
      </c>
      <c r="I829" s="60"/>
      <c r="J829" s="60"/>
      <c r="K829" s="60"/>
      <c r="L829" s="61" t="str">
        <f>IF(I829="","",VLOOKUP(N829,DB!J:L,3,FALSE))</f>
        <v/>
      </c>
      <c r="M829" s="40" t="str">
        <f t="shared" si="26"/>
        <v/>
      </c>
      <c r="N829" s="70" t="str">
        <f t="shared" si="25"/>
        <v>Scope 3Hotel stay</v>
      </c>
      <c r="Y829" s="70"/>
      <c r="Z829" s="70"/>
    </row>
    <row r="830" spans="1:26" s="49" customFormat="1" ht="21" customHeight="1">
      <c r="A830" s="60"/>
      <c r="B830" s="60"/>
      <c r="C830" s="58"/>
      <c r="D830" s="56"/>
      <c r="E830" s="56"/>
      <c r="G830" s="128" t="s">
        <v>497</v>
      </c>
      <c r="H830" s="128" t="s">
        <v>1508</v>
      </c>
      <c r="I830" s="60"/>
      <c r="J830" s="60"/>
      <c r="K830" s="60"/>
      <c r="L830" s="61" t="str">
        <f>IF(I830="","",VLOOKUP(N830,DB!J:L,3,FALSE))</f>
        <v/>
      </c>
      <c r="M830" s="40" t="str">
        <f t="shared" si="26"/>
        <v/>
      </c>
      <c r="N830" s="70" t="str">
        <f t="shared" si="25"/>
        <v>Scope 3Hotel stay</v>
      </c>
      <c r="Y830" s="70"/>
      <c r="Z830" s="70"/>
    </row>
    <row r="831" spans="1:26" s="49" customFormat="1" ht="21" customHeight="1">
      <c r="A831" s="60"/>
      <c r="B831" s="60"/>
      <c r="C831" s="58"/>
      <c r="D831" s="56"/>
      <c r="E831" s="56"/>
      <c r="G831" s="128" t="s">
        <v>497</v>
      </c>
      <c r="H831" s="128" t="s">
        <v>1508</v>
      </c>
      <c r="I831" s="60"/>
      <c r="J831" s="60"/>
      <c r="K831" s="60"/>
      <c r="L831" s="61" t="str">
        <f>IF(I831="","",VLOOKUP(N831,DB!J:L,3,FALSE))</f>
        <v/>
      </c>
      <c r="M831" s="40" t="str">
        <f t="shared" si="26"/>
        <v/>
      </c>
      <c r="N831" s="70" t="str">
        <f t="shared" si="25"/>
        <v>Scope 3Hotel stay</v>
      </c>
      <c r="Y831" s="70"/>
      <c r="Z831" s="70"/>
    </row>
    <row r="832" spans="1:26" s="49" customFormat="1" ht="21" customHeight="1">
      <c r="A832" s="60"/>
      <c r="B832" s="60"/>
      <c r="C832" s="58"/>
      <c r="D832" s="56"/>
      <c r="E832" s="56"/>
      <c r="G832" s="128" t="s">
        <v>497</v>
      </c>
      <c r="H832" s="128" t="s">
        <v>1508</v>
      </c>
      <c r="I832" s="60"/>
      <c r="J832" s="60"/>
      <c r="K832" s="60"/>
      <c r="L832" s="61" t="str">
        <f>IF(I832="","",VLOOKUP(N832,DB!J:L,3,FALSE))</f>
        <v/>
      </c>
      <c r="M832" s="40" t="str">
        <f t="shared" si="26"/>
        <v/>
      </c>
      <c r="N832" s="70" t="str">
        <f t="shared" si="25"/>
        <v>Scope 3Hotel stay</v>
      </c>
      <c r="Y832" s="70"/>
      <c r="Z832" s="70"/>
    </row>
    <row r="833" spans="1:26" s="49" customFormat="1" ht="21" customHeight="1">
      <c r="A833" s="60"/>
      <c r="B833" s="60"/>
      <c r="C833" s="58"/>
      <c r="D833" s="56"/>
      <c r="E833" s="56"/>
      <c r="G833" s="128" t="s">
        <v>497</v>
      </c>
      <c r="H833" s="128" t="s">
        <v>1508</v>
      </c>
      <c r="I833" s="60"/>
      <c r="J833" s="60"/>
      <c r="K833" s="60"/>
      <c r="L833" s="61" t="str">
        <f>IF(I833="","",VLOOKUP(N833,DB!J:L,3,FALSE))</f>
        <v/>
      </c>
      <c r="M833" s="40" t="str">
        <f t="shared" si="26"/>
        <v/>
      </c>
      <c r="N833" s="70" t="str">
        <f t="shared" si="25"/>
        <v>Scope 3Hotel stay</v>
      </c>
      <c r="Y833" s="70"/>
      <c r="Z833" s="70"/>
    </row>
    <row r="834" spans="1:26" s="49" customFormat="1" ht="21" customHeight="1">
      <c r="A834" s="60"/>
      <c r="B834" s="60"/>
      <c r="C834" s="58"/>
      <c r="D834" s="56"/>
      <c r="E834" s="56"/>
      <c r="G834" s="128" t="s">
        <v>497</v>
      </c>
      <c r="H834" s="128" t="s">
        <v>1508</v>
      </c>
      <c r="I834" s="60"/>
      <c r="J834" s="60"/>
      <c r="K834" s="60"/>
      <c r="L834" s="61" t="str">
        <f>IF(I834="","",VLOOKUP(N834,DB!J:L,3,FALSE))</f>
        <v/>
      </c>
      <c r="M834" s="40" t="str">
        <f t="shared" si="26"/>
        <v/>
      </c>
      <c r="N834" s="70" t="str">
        <f t="shared" si="25"/>
        <v>Scope 3Hotel stay</v>
      </c>
      <c r="Y834" s="70"/>
      <c r="Z834" s="70"/>
    </row>
    <row r="835" spans="1:26" s="49" customFormat="1" ht="21" customHeight="1">
      <c r="A835" s="60"/>
      <c r="B835" s="60"/>
      <c r="C835" s="58"/>
      <c r="D835" s="56"/>
      <c r="E835" s="56"/>
      <c r="G835" s="128" t="s">
        <v>497</v>
      </c>
      <c r="H835" s="128" t="s">
        <v>1508</v>
      </c>
      <c r="I835" s="60"/>
      <c r="J835" s="60"/>
      <c r="K835" s="60"/>
      <c r="L835" s="61" t="str">
        <f>IF(I835="","",VLOOKUP(N835,DB!J:L,3,FALSE))</f>
        <v/>
      </c>
      <c r="M835" s="40" t="str">
        <f t="shared" si="26"/>
        <v/>
      </c>
      <c r="N835" s="70" t="str">
        <f t="shared" si="25"/>
        <v>Scope 3Hotel stay</v>
      </c>
      <c r="Y835" s="70"/>
      <c r="Z835" s="70"/>
    </row>
    <row r="836" spans="1:26" s="49" customFormat="1" ht="21" customHeight="1">
      <c r="A836" s="60"/>
      <c r="B836" s="60"/>
      <c r="C836" s="58"/>
      <c r="D836" s="56"/>
      <c r="E836" s="56"/>
      <c r="G836" s="128" t="s">
        <v>497</v>
      </c>
      <c r="H836" s="128" t="s">
        <v>1508</v>
      </c>
      <c r="I836" s="60"/>
      <c r="J836" s="60"/>
      <c r="K836" s="60"/>
      <c r="L836" s="61" t="str">
        <f>IF(I836="","",VLOOKUP(N836,DB!J:L,3,FALSE))</f>
        <v/>
      </c>
      <c r="M836" s="40" t="str">
        <f t="shared" si="26"/>
        <v/>
      </c>
      <c r="N836" s="70" t="str">
        <f t="shared" si="25"/>
        <v>Scope 3Hotel stay</v>
      </c>
      <c r="Y836" s="70"/>
      <c r="Z836" s="70"/>
    </row>
    <row r="837" spans="1:26" s="49" customFormat="1" ht="21" customHeight="1">
      <c r="A837" s="60"/>
      <c r="B837" s="60"/>
      <c r="C837" s="58"/>
      <c r="D837" s="56"/>
      <c r="E837" s="56"/>
      <c r="G837" s="128" t="s">
        <v>497</v>
      </c>
      <c r="H837" s="128" t="s">
        <v>1508</v>
      </c>
      <c r="I837" s="60"/>
      <c r="J837" s="60"/>
      <c r="K837" s="60"/>
      <c r="L837" s="61" t="str">
        <f>IF(I837="","",VLOOKUP(N837,DB!J:L,3,FALSE))</f>
        <v/>
      </c>
      <c r="M837" s="40" t="str">
        <f t="shared" si="26"/>
        <v/>
      </c>
      <c r="N837" s="70" t="str">
        <f t="shared" si="25"/>
        <v>Scope 3Hotel stay</v>
      </c>
      <c r="Y837" s="70"/>
      <c r="Z837" s="70"/>
    </row>
    <row r="838" spans="1:26" s="49" customFormat="1" ht="21" customHeight="1">
      <c r="A838" s="60"/>
      <c r="B838" s="60"/>
      <c r="C838" s="58"/>
      <c r="D838" s="56"/>
      <c r="E838" s="56"/>
      <c r="G838" s="128" t="s">
        <v>497</v>
      </c>
      <c r="H838" s="128" t="s">
        <v>1508</v>
      </c>
      <c r="I838" s="60"/>
      <c r="J838" s="60"/>
      <c r="K838" s="60"/>
      <c r="L838" s="61" t="str">
        <f>IF(I838="","",VLOOKUP(N838,DB!J:L,3,FALSE))</f>
        <v/>
      </c>
      <c r="M838" s="40" t="str">
        <f t="shared" si="26"/>
        <v/>
      </c>
      <c r="N838" s="70" t="str">
        <f t="shared" si="25"/>
        <v>Scope 3Hotel stay</v>
      </c>
      <c r="Y838" s="70"/>
      <c r="Z838" s="70"/>
    </row>
    <row r="839" spans="1:26" s="49" customFormat="1" ht="21" customHeight="1">
      <c r="A839" s="60"/>
      <c r="B839" s="60"/>
      <c r="C839" s="58"/>
      <c r="D839" s="56"/>
      <c r="E839" s="56"/>
      <c r="G839" s="128" t="s">
        <v>497</v>
      </c>
      <c r="H839" s="128" t="s">
        <v>1508</v>
      </c>
      <c r="I839" s="60"/>
      <c r="J839" s="60"/>
      <c r="K839" s="60"/>
      <c r="L839" s="61" t="str">
        <f>IF(I839="","",VLOOKUP(N839,DB!J:L,3,FALSE))</f>
        <v/>
      </c>
      <c r="M839" s="40" t="str">
        <f t="shared" si="26"/>
        <v/>
      </c>
      <c r="N839" s="70" t="str">
        <f t="shared" ref="N839:N902" si="27">CONCATENATE(G839,H839,I839)</f>
        <v>Scope 3Hotel stay</v>
      </c>
      <c r="Y839" s="70"/>
      <c r="Z839" s="70"/>
    </row>
    <row r="840" spans="1:26" s="49" customFormat="1" ht="21" customHeight="1">
      <c r="A840" s="60"/>
      <c r="B840" s="60"/>
      <c r="C840" s="58"/>
      <c r="D840" s="56"/>
      <c r="E840" s="56"/>
      <c r="G840" s="128" t="s">
        <v>497</v>
      </c>
      <c r="H840" s="128" t="s">
        <v>1508</v>
      </c>
      <c r="I840" s="60"/>
      <c r="J840" s="60"/>
      <c r="K840" s="60"/>
      <c r="L840" s="61" t="str">
        <f>IF(I840="","",VLOOKUP(N840,DB!J:L,3,FALSE))</f>
        <v/>
      </c>
      <c r="M840" s="40" t="str">
        <f t="shared" si="26"/>
        <v/>
      </c>
      <c r="N840" s="70" t="str">
        <f t="shared" si="27"/>
        <v>Scope 3Hotel stay</v>
      </c>
      <c r="Y840" s="70"/>
      <c r="Z840" s="70"/>
    </row>
    <row r="841" spans="1:26" s="49" customFormat="1" ht="21" customHeight="1">
      <c r="A841" s="60"/>
      <c r="B841" s="60"/>
      <c r="C841" s="58"/>
      <c r="D841" s="56"/>
      <c r="E841" s="56"/>
      <c r="G841" s="128" t="s">
        <v>497</v>
      </c>
      <c r="H841" s="128" t="s">
        <v>1508</v>
      </c>
      <c r="I841" s="60"/>
      <c r="J841" s="60"/>
      <c r="K841" s="60"/>
      <c r="L841" s="61" t="str">
        <f>IF(I841="","",VLOOKUP(N841,DB!J:L,3,FALSE))</f>
        <v/>
      </c>
      <c r="M841" s="40" t="str">
        <f t="shared" si="26"/>
        <v/>
      </c>
      <c r="N841" s="70" t="str">
        <f t="shared" si="27"/>
        <v>Scope 3Hotel stay</v>
      </c>
      <c r="Y841" s="70"/>
      <c r="Z841" s="70"/>
    </row>
    <row r="842" spans="1:26" s="49" customFormat="1" ht="21" customHeight="1">
      <c r="A842" s="60"/>
      <c r="B842" s="60"/>
      <c r="C842" s="58"/>
      <c r="D842" s="56"/>
      <c r="E842" s="56"/>
      <c r="G842" s="128" t="s">
        <v>497</v>
      </c>
      <c r="H842" s="128" t="s">
        <v>1508</v>
      </c>
      <c r="I842" s="60"/>
      <c r="J842" s="60"/>
      <c r="K842" s="60"/>
      <c r="L842" s="61" t="str">
        <f>IF(I842="","",VLOOKUP(N842,DB!J:L,3,FALSE))</f>
        <v/>
      </c>
      <c r="M842" s="40" t="str">
        <f t="shared" si="26"/>
        <v/>
      </c>
      <c r="N842" s="70" t="str">
        <f t="shared" si="27"/>
        <v>Scope 3Hotel stay</v>
      </c>
      <c r="Y842" s="70"/>
      <c r="Z842" s="70"/>
    </row>
    <row r="843" spans="1:26" s="49" customFormat="1" ht="21" customHeight="1">
      <c r="A843" s="60"/>
      <c r="B843" s="60"/>
      <c r="C843" s="58"/>
      <c r="D843" s="56"/>
      <c r="E843" s="56"/>
      <c r="G843" s="128" t="s">
        <v>497</v>
      </c>
      <c r="H843" s="128" t="s">
        <v>1508</v>
      </c>
      <c r="I843" s="60"/>
      <c r="J843" s="60"/>
      <c r="K843" s="60"/>
      <c r="L843" s="61" t="str">
        <f>IF(I843="","",VLOOKUP(N843,DB!J:L,3,FALSE))</f>
        <v/>
      </c>
      <c r="M843" s="40" t="str">
        <f t="shared" si="26"/>
        <v/>
      </c>
      <c r="N843" s="70" t="str">
        <f t="shared" si="27"/>
        <v>Scope 3Hotel stay</v>
      </c>
      <c r="Y843" s="70"/>
      <c r="Z843" s="70"/>
    </row>
    <row r="844" spans="1:26" s="49" customFormat="1" ht="21" customHeight="1">
      <c r="A844" s="60"/>
      <c r="B844" s="60"/>
      <c r="C844" s="58"/>
      <c r="D844" s="56"/>
      <c r="E844" s="56"/>
      <c r="G844" s="128" t="s">
        <v>497</v>
      </c>
      <c r="H844" s="128" t="s">
        <v>1508</v>
      </c>
      <c r="I844" s="60"/>
      <c r="J844" s="60"/>
      <c r="K844" s="60"/>
      <c r="L844" s="61" t="str">
        <f>IF(I844="","",VLOOKUP(N844,DB!J:L,3,FALSE))</f>
        <v/>
      </c>
      <c r="M844" s="40" t="str">
        <f t="shared" si="26"/>
        <v/>
      </c>
      <c r="N844" s="70" t="str">
        <f t="shared" si="27"/>
        <v>Scope 3Hotel stay</v>
      </c>
      <c r="Y844" s="70"/>
      <c r="Z844" s="70"/>
    </row>
    <row r="845" spans="1:26" s="49" customFormat="1" ht="21" customHeight="1">
      <c r="A845" s="60"/>
      <c r="B845" s="60"/>
      <c r="C845" s="58"/>
      <c r="D845" s="56"/>
      <c r="E845" s="56"/>
      <c r="G845" s="128" t="s">
        <v>497</v>
      </c>
      <c r="H845" s="128" t="s">
        <v>1508</v>
      </c>
      <c r="I845" s="60"/>
      <c r="J845" s="60"/>
      <c r="K845" s="60"/>
      <c r="L845" s="61" t="str">
        <f>IF(I845="","",VLOOKUP(N845,DB!J:L,3,FALSE))</f>
        <v/>
      </c>
      <c r="M845" s="40" t="str">
        <f t="shared" si="26"/>
        <v/>
      </c>
      <c r="N845" s="70" t="str">
        <f t="shared" si="27"/>
        <v>Scope 3Hotel stay</v>
      </c>
      <c r="Y845" s="70"/>
      <c r="Z845" s="70"/>
    </row>
    <row r="846" spans="1:26" s="49" customFormat="1" ht="21" customHeight="1">
      <c r="A846" s="60"/>
      <c r="B846" s="60"/>
      <c r="C846" s="58"/>
      <c r="D846" s="56"/>
      <c r="E846" s="56"/>
      <c r="G846" s="128" t="s">
        <v>497</v>
      </c>
      <c r="H846" s="128" t="s">
        <v>1508</v>
      </c>
      <c r="I846" s="60"/>
      <c r="J846" s="60"/>
      <c r="K846" s="60"/>
      <c r="L846" s="61" t="str">
        <f>IF(I846="","",VLOOKUP(N846,DB!J:L,3,FALSE))</f>
        <v/>
      </c>
      <c r="M846" s="40" t="str">
        <f t="shared" si="26"/>
        <v/>
      </c>
      <c r="N846" s="70" t="str">
        <f t="shared" si="27"/>
        <v>Scope 3Hotel stay</v>
      </c>
      <c r="Y846" s="70"/>
      <c r="Z846" s="70"/>
    </row>
    <row r="847" spans="1:26" s="49" customFormat="1" ht="21" customHeight="1">
      <c r="A847" s="60"/>
      <c r="B847" s="60"/>
      <c r="C847" s="58"/>
      <c r="D847" s="56"/>
      <c r="E847" s="56"/>
      <c r="G847" s="128" t="s">
        <v>497</v>
      </c>
      <c r="H847" s="128" t="s">
        <v>1508</v>
      </c>
      <c r="I847" s="60"/>
      <c r="J847" s="60"/>
      <c r="K847" s="60"/>
      <c r="L847" s="61" t="str">
        <f>IF(I847="","",VLOOKUP(N847,DB!J:L,3,FALSE))</f>
        <v/>
      </c>
      <c r="M847" s="40" t="str">
        <f t="shared" si="26"/>
        <v/>
      </c>
      <c r="N847" s="70" t="str">
        <f t="shared" si="27"/>
        <v>Scope 3Hotel stay</v>
      </c>
      <c r="Y847" s="70"/>
      <c r="Z847" s="70"/>
    </row>
    <row r="848" spans="1:26" s="49" customFormat="1" ht="21" customHeight="1">
      <c r="A848" s="60"/>
      <c r="B848" s="60"/>
      <c r="C848" s="58"/>
      <c r="D848" s="56"/>
      <c r="E848" s="56"/>
      <c r="G848" s="128" t="s">
        <v>497</v>
      </c>
      <c r="H848" s="128" t="s">
        <v>1508</v>
      </c>
      <c r="I848" s="60"/>
      <c r="J848" s="60"/>
      <c r="K848" s="60"/>
      <c r="L848" s="61" t="str">
        <f>IF(I848="","",VLOOKUP(N848,DB!J:L,3,FALSE))</f>
        <v/>
      </c>
      <c r="M848" s="40" t="str">
        <f t="shared" si="26"/>
        <v/>
      </c>
      <c r="N848" s="70" t="str">
        <f t="shared" si="27"/>
        <v>Scope 3Hotel stay</v>
      </c>
      <c r="Y848" s="70"/>
      <c r="Z848" s="70"/>
    </row>
    <row r="849" spans="1:26" s="49" customFormat="1" ht="21" customHeight="1">
      <c r="A849" s="60"/>
      <c r="B849" s="60"/>
      <c r="C849" s="58"/>
      <c r="D849" s="56"/>
      <c r="E849" s="56"/>
      <c r="G849" s="128" t="s">
        <v>497</v>
      </c>
      <c r="H849" s="128" t="s">
        <v>1508</v>
      </c>
      <c r="I849" s="60"/>
      <c r="J849" s="60"/>
      <c r="K849" s="60"/>
      <c r="L849" s="61" t="str">
        <f>IF(I849="","",VLOOKUP(N849,DB!J:L,3,FALSE))</f>
        <v/>
      </c>
      <c r="M849" s="40" t="str">
        <f t="shared" si="26"/>
        <v/>
      </c>
      <c r="N849" s="70" t="str">
        <f t="shared" si="27"/>
        <v>Scope 3Hotel stay</v>
      </c>
      <c r="Y849" s="70"/>
      <c r="Z849" s="70"/>
    </row>
    <row r="850" spans="1:26" s="49" customFormat="1" ht="21" customHeight="1">
      <c r="A850" s="60"/>
      <c r="B850" s="60"/>
      <c r="C850" s="58"/>
      <c r="D850" s="56"/>
      <c r="E850" s="56"/>
      <c r="G850" s="128" t="s">
        <v>497</v>
      </c>
      <c r="H850" s="128" t="s">
        <v>1508</v>
      </c>
      <c r="I850" s="60"/>
      <c r="J850" s="60"/>
      <c r="K850" s="60"/>
      <c r="L850" s="61" t="str">
        <f>IF(I850="","",VLOOKUP(N850,DB!J:L,3,FALSE))</f>
        <v/>
      </c>
      <c r="M850" s="40" t="str">
        <f t="shared" si="26"/>
        <v/>
      </c>
      <c r="N850" s="70" t="str">
        <f t="shared" si="27"/>
        <v>Scope 3Hotel stay</v>
      </c>
      <c r="Y850" s="70"/>
      <c r="Z850" s="70"/>
    </row>
    <row r="851" spans="1:26" s="49" customFormat="1" ht="21" customHeight="1">
      <c r="A851" s="60"/>
      <c r="B851" s="60"/>
      <c r="C851" s="58"/>
      <c r="D851" s="56"/>
      <c r="E851" s="56"/>
      <c r="G851" s="128" t="s">
        <v>497</v>
      </c>
      <c r="H851" s="128" t="s">
        <v>1508</v>
      </c>
      <c r="I851" s="60"/>
      <c r="J851" s="60"/>
      <c r="K851" s="60"/>
      <c r="L851" s="61" t="str">
        <f>IF(I851="","",VLOOKUP(N851,DB!J:L,3,FALSE))</f>
        <v/>
      </c>
      <c r="M851" s="40" t="str">
        <f t="shared" si="26"/>
        <v/>
      </c>
      <c r="N851" s="70" t="str">
        <f t="shared" si="27"/>
        <v>Scope 3Hotel stay</v>
      </c>
      <c r="Y851" s="70"/>
      <c r="Z851" s="70"/>
    </row>
    <row r="852" spans="1:26" s="49" customFormat="1" ht="21" customHeight="1">
      <c r="A852" s="60"/>
      <c r="B852" s="60"/>
      <c r="C852" s="58"/>
      <c r="D852" s="56"/>
      <c r="E852" s="56"/>
      <c r="G852" s="128" t="s">
        <v>497</v>
      </c>
      <c r="H852" s="128" t="s">
        <v>1508</v>
      </c>
      <c r="I852" s="60"/>
      <c r="J852" s="60"/>
      <c r="K852" s="60"/>
      <c r="L852" s="61" t="str">
        <f>IF(I852="","",VLOOKUP(N852,DB!J:L,3,FALSE))</f>
        <v/>
      </c>
      <c r="M852" s="40" t="str">
        <f t="shared" si="26"/>
        <v/>
      </c>
      <c r="N852" s="70" t="str">
        <f t="shared" si="27"/>
        <v>Scope 3Hotel stay</v>
      </c>
      <c r="Y852" s="70"/>
      <c r="Z852" s="70"/>
    </row>
    <row r="853" spans="1:26" s="49" customFormat="1" ht="21" customHeight="1">
      <c r="A853" s="60"/>
      <c r="B853" s="60"/>
      <c r="C853" s="58"/>
      <c r="D853" s="56"/>
      <c r="E853" s="56"/>
      <c r="G853" s="128" t="s">
        <v>497</v>
      </c>
      <c r="H853" s="128" t="s">
        <v>1508</v>
      </c>
      <c r="I853" s="60"/>
      <c r="J853" s="60"/>
      <c r="K853" s="60"/>
      <c r="L853" s="61" t="str">
        <f>IF(I853="","",VLOOKUP(N853,DB!J:L,3,FALSE))</f>
        <v/>
      </c>
      <c r="M853" s="40" t="str">
        <f t="shared" si="26"/>
        <v/>
      </c>
      <c r="N853" s="70" t="str">
        <f t="shared" si="27"/>
        <v>Scope 3Hotel stay</v>
      </c>
      <c r="Y853" s="70"/>
      <c r="Z853" s="70"/>
    </row>
    <row r="854" spans="1:26" s="49" customFormat="1" ht="21" customHeight="1">
      <c r="A854" s="60"/>
      <c r="B854" s="60"/>
      <c r="C854" s="58"/>
      <c r="D854" s="56"/>
      <c r="E854" s="56"/>
      <c r="G854" s="128" t="s">
        <v>497</v>
      </c>
      <c r="H854" s="128" t="s">
        <v>1508</v>
      </c>
      <c r="I854" s="60"/>
      <c r="J854" s="60"/>
      <c r="K854" s="60"/>
      <c r="L854" s="61" t="str">
        <f>IF(I854="","",VLOOKUP(N854,DB!J:L,3,FALSE))</f>
        <v/>
      </c>
      <c r="M854" s="40" t="str">
        <f t="shared" si="26"/>
        <v/>
      </c>
      <c r="N854" s="70" t="str">
        <f t="shared" si="27"/>
        <v>Scope 3Hotel stay</v>
      </c>
      <c r="Y854" s="70"/>
      <c r="Z854" s="70"/>
    </row>
    <row r="855" spans="1:26" s="49" customFormat="1" ht="21" customHeight="1">
      <c r="A855" s="60"/>
      <c r="B855" s="60"/>
      <c r="C855" s="58"/>
      <c r="D855" s="56"/>
      <c r="E855" s="56"/>
      <c r="G855" s="128" t="s">
        <v>497</v>
      </c>
      <c r="H855" s="128" t="s">
        <v>1508</v>
      </c>
      <c r="I855" s="60"/>
      <c r="J855" s="60"/>
      <c r="K855" s="60"/>
      <c r="L855" s="61" t="str">
        <f>IF(I855="","",VLOOKUP(N855,DB!J:L,3,FALSE))</f>
        <v/>
      </c>
      <c r="M855" s="40" t="str">
        <f t="shared" si="26"/>
        <v/>
      </c>
      <c r="N855" s="70" t="str">
        <f t="shared" si="27"/>
        <v>Scope 3Hotel stay</v>
      </c>
      <c r="Y855" s="70"/>
      <c r="Z855" s="70"/>
    </row>
    <row r="856" spans="1:26" s="49" customFormat="1" ht="21" customHeight="1">
      <c r="A856" s="60"/>
      <c r="B856" s="60"/>
      <c r="C856" s="58"/>
      <c r="D856" s="56"/>
      <c r="E856" s="56"/>
      <c r="G856" s="128" t="s">
        <v>497</v>
      </c>
      <c r="H856" s="128" t="s">
        <v>1508</v>
      </c>
      <c r="I856" s="60"/>
      <c r="J856" s="60"/>
      <c r="K856" s="60"/>
      <c r="L856" s="61" t="str">
        <f>IF(I856="","",VLOOKUP(N856,DB!J:L,3,FALSE))</f>
        <v/>
      </c>
      <c r="M856" s="40" t="str">
        <f t="shared" si="26"/>
        <v/>
      </c>
      <c r="N856" s="70" t="str">
        <f t="shared" si="27"/>
        <v>Scope 3Hotel stay</v>
      </c>
      <c r="Y856" s="70"/>
      <c r="Z856" s="70"/>
    </row>
    <row r="857" spans="1:26" s="49" customFormat="1" ht="21" customHeight="1">
      <c r="A857" s="60"/>
      <c r="B857" s="60"/>
      <c r="C857" s="58"/>
      <c r="D857" s="56"/>
      <c r="E857" s="56"/>
      <c r="G857" s="128" t="s">
        <v>497</v>
      </c>
      <c r="H857" s="128" t="s">
        <v>1508</v>
      </c>
      <c r="I857" s="60"/>
      <c r="J857" s="60"/>
      <c r="K857" s="60"/>
      <c r="L857" s="61" t="str">
        <f>IF(I857="","",VLOOKUP(N857,DB!J:L,3,FALSE))</f>
        <v/>
      </c>
      <c r="M857" s="40" t="str">
        <f t="shared" si="26"/>
        <v/>
      </c>
      <c r="N857" s="70" t="str">
        <f t="shared" si="27"/>
        <v>Scope 3Hotel stay</v>
      </c>
      <c r="Y857" s="70"/>
      <c r="Z857" s="70"/>
    </row>
    <row r="858" spans="1:26" s="49" customFormat="1" ht="21" customHeight="1">
      <c r="A858" s="60"/>
      <c r="B858" s="60"/>
      <c r="C858" s="58"/>
      <c r="D858" s="56"/>
      <c r="E858" s="56"/>
      <c r="G858" s="128" t="s">
        <v>497</v>
      </c>
      <c r="H858" s="128" t="s">
        <v>1508</v>
      </c>
      <c r="I858" s="60"/>
      <c r="J858" s="60"/>
      <c r="K858" s="60"/>
      <c r="L858" s="61" t="str">
        <f>IF(I858="","",VLOOKUP(N858,DB!J:L,3,FALSE))</f>
        <v/>
      </c>
      <c r="M858" s="40" t="str">
        <f t="shared" si="26"/>
        <v/>
      </c>
      <c r="N858" s="70" t="str">
        <f t="shared" si="27"/>
        <v>Scope 3Hotel stay</v>
      </c>
      <c r="Y858" s="70"/>
      <c r="Z858" s="70"/>
    </row>
    <row r="859" spans="1:26" s="49" customFormat="1" ht="21" customHeight="1">
      <c r="A859" s="60"/>
      <c r="B859" s="60"/>
      <c r="C859" s="58"/>
      <c r="D859" s="56"/>
      <c r="E859" s="56"/>
      <c r="G859" s="128" t="s">
        <v>497</v>
      </c>
      <c r="H859" s="128" t="s">
        <v>1508</v>
      </c>
      <c r="I859" s="60"/>
      <c r="J859" s="60"/>
      <c r="K859" s="60"/>
      <c r="L859" s="61" t="str">
        <f>IF(I859="","",VLOOKUP(N859,DB!J:L,3,FALSE))</f>
        <v/>
      </c>
      <c r="M859" s="40" t="str">
        <f t="shared" si="26"/>
        <v/>
      </c>
      <c r="N859" s="70" t="str">
        <f t="shared" si="27"/>
        <v>Scope 3Hotel stay</v>
      </c>
      <c r="Y859" s="70"/>
      <c r="Z859" s="70"/>
    </row>
    <row r="860" spans="1:26" s="49" customFormat="1" ht="21" customHeight="1">
      <c r="A860" s="60"/>
      <c r="B860" s="60"/>
      <c r="C860" s="58"/>
      <c r="D860" s="56"/>
      <c r="E860" s="56"/>
      <c r="G860" s="128" t="s">
        <v>497</v>
      </c>
      <c r="H860" s="128" t="s">
        <v>1508</v>
      </c>
      <c r="I860" s="60"/>
      <c r="J860" s="60"/>
      <c r="K860" s="60"/>
      <c r="L860" s="61" t="str">
        <f>IF(I860="","",VLOOKUP(N860,DB!J:L,3,FALSE))</f>
        <v/>
      </c>
      <c r="M860" s="40" t="str">
        <f t="shared" si="26"/>
        <v/>
      </c>
      <c r="N860" s="70" t="str">
        <f t="shared" si="27"/>
        <v>Scope 3Hotel stay</v>
      </c>
      <c r="Y860" s="70"/>
      <c r="Z860" s="70"/>
    </row>
    <row r="861" spans="1:26" s="49" customFormat="1" ht="21" customHeight="1">
      <c r="A861" s="60"/>
      <c r="B861" s="60"/>
      <c r="C861" s="58"/>
      <c r="D861" s="56"/>
      <c r="E861" s="56"/>
      <c r="G861" s="128" t="s">
        <v>497</v>
      </c>
      <c r="H861" s="128" t="s">
        <v>1508</v>
      </c>
      <c r="I861" s="60"/>
      <c r="J861" s="60"/>
      <c r="K861" s="60"/>
      <c r="L861" s="61" t="str">
        <f>IF(I861="","",VLOOKUP(N861,DB!J:L,3,FALSE))</f>
        <v/>
      </c>
      <c r="M861" s="40" t="str">
        <f t="shared" si="26"/>
        <v/>
      </c>
      <c r="N861" s="70" t="str">
        <f t="shared" si="27"/>
        <v>Scope 3Hotel stay</v>
      </c>
      <c r="Y861" s="70"/>
      <c r="Z861" s="70"/>
    </row>
    <row r="862" spans="1:26" s="49" customFormat="1" ht="21" customHeight="1">
      <c r="A862" s="60"/>
      <c r="B862" s="60"/>
      <c r="C862" s="58"/>
      <c r="D862" s="56"/>
      <c r="E862" s="56"/>
      <c r="G862" s="128" t="s">
        <v>497</v>
      </c>
      <c r="H862" s="128" t="s">
        <v>1508</v>
      </c>
      <c r="I862" s="60"/>
      <c r="J862" s="60"/>
      <c r="K862" s="60"/>
      <c r="L862" s="61" t="str">
        <f>IF(I862="","",VLOOKUP(N862,DB!J:L,3,FALSE))</f>
        <v/>
      </c>
      <c r="M862" s="40" t="str">
        <f t="shared" si="26"/>
        <v/>
      </c>
      <c r="N862" s="70" t="str">
        <f t="shared" si="27"/>
        <v>Scope 3Hotel stay</v>
      </c>
      <c r="Y862" s="70"/>
      <c r="Z862" s="70"/>
    </row>
    <row r="863" spans="1:26" s="49" customFormat="1" ht="21" customHeight="1">
      <c r="A863" s="60"/>
      <c r="B863" s="60"/>
      <c r="C863" s="58"/>
      <c r="D863" s="56"/>
      <c r="E863" s="56"/>
      <c r="G863" s="128" t="s">
        <v>497</v>
      </c>
      <c r="H863" s="128" t="s">
        <v>1508</v>
      </c>
      <c r="I863" s="60"/>
      <c r="J863" s="60"/>
      <c r="K863" s="60"/>
      <c r="L863" s="61" t="str">
        <f>IF(I863="","",VLOOKUP(N863,DB!J:L,3,FALSE))</f>
        <v/>
      </c>
      <c r="M863" s="40" t="str">
        <f t="shared" si="26"/>
        <v/>
      </c>
      <c r="N863" s="70" t="str">
        <f t="shared" si="27"/>
        <v>Scope 3Hotel stay</v>
      </c>
      <c r="Y863" s="70"/>
      <c r="Z863" s="70"/>
    </row>
    <row r="864" spans="1:26" s="49" customFormat="1" ht="21" customHeight="1">
      <c r="A864" s="60"/>
      <c r="B864" s="60"/>
      <c r="C864" s="58"/>
      <c r="D864" s="56"/>
      <c r="E864" s="56"/>
      <c r="G864" s="128" t="s">
        <v>497</v>
      </c>
      <c r="H864" s="128" t="s">
        <v>1508</v>
      </c>
      <c r="I864" s="60"/>
      <c r="J864" s="60"/>
      <c r="K864" s="60"/>
      <c r="L864" s="61" t="str">
        <f>IF(I864="","",VLOOKUP(N864,DB!J:L,3,FALSE))</f>
        <v/>
      </c>
      <c r="M864" s="40" t="str">
        <f t="shared" si="26"/>
        <v/>
      </c>
      <c r="N864" s="70" t="str">
        <f t="shared" si="27"/>
        <v>Scope 3Hotel stay</v>
      </c>
      <c r="Y864" s="70"/>
      <c r="Z864" s="70"/>
    </row>
    <row r="865" spans="1:26" s="49" customFormat="1" ht="21" customHeight="1">
      <c r="A865" s="60"/>
      <c r="B865" s="60"/>
      <c r="C865" s="58"/>
      <c r="D865" s="56"/>
      <c r="E865" s="56"/>
      <c r="G865" s="128" t="s">
        <v>497</v>
      </c>
      <c r="H865" s="128" t="s">
        <v>1508</v>
      </c>
      <c r="I865" s="60"/>
      <c r="J865" s="60"/>
      <c r="K865" s="60"/>
      <c r="L865" s="61" t="str">
        <f>IF(I865="","",VLOOKUP(N865,DB!J:L,3,FALSE))</f>
        <v/>
      </c>
      <c r="M865" s="40" t="str">
        <f t="shared" si="26"/>
        <v/>
      </c>
      <c r="N865" s="70" t="str">
        <f t="shared" si="27"/>
        <v>Scope 3Hotel stay</v>
      </c>
      <c r="Y865" s="70"/>
      <c r="Z865" s="70"/>
    </row>
    <row r="866" spans="1:26" s="49" customFormat="1" ht="21" customHeight="1">
      <c r="A866" s="60"/>
      <c r="B866" s="60"/>
      <c r="C866" s="58"/>
      <c r="D866" s="56"/>
      <c r="E866" s="56"/>
      <c r="G866" s="128" t="s">
        <v>497</v>
      </c>
      <c r="H866" s="128" t="s">
        <v>1508</v>
      </c>
      <c r="I866" s="60"/>
      <c r="J866" s="60"/>
      <c r="K866" s="60"/>
      <c r="L866" s="61" t="str">
        <f>IF(I866="","",VLOOKUP(N866,DB!J:L,3,FALSE))</f>
        <v/>
      </c>
      <c r="M866" s="40" t="str">
        <f t="shared" si="26"/>
        <v/>
      </c>
      <c r="N866" s="70" t="str">
        <f t="shared" si="27"/>
        <v>Scope 3Hotel stay</v>
      </c>
      <c r="Y866" s="70"/>
      <c r="Z866" s="70"/>
    </row>
    <row r="867" spans="1:26" s="49" customFormat="1" ht="21" customHeight="1">
      <c r="A867" s="60"/>
      <c r="B867" s="60"/>
      <c r="C867" s="58"/>
      <c r="D867" s="56"/>
      <c r="E867" s="56"/>
      <c r="G867" s="128" t="s">
        <v>497</v>
      </c>
      <c r="H867" s="128" t="s">
        <v>1508</v>
      </c>
      <c r="I867" s="60"/>
      <c r="J867" s="60"/>
      <c r="K867" s="60"/>
      <c r="L867" s="61" t="str">
        <f>IF(I867="","",VLOOKUP(N867,DB!J:L,3,FALSE))</f>
        <v/>
      </c>
      <c r="M867" s="40" t="str">
        <f t="shared" si="26"/>
        <v/>
      </c>
      <c r="N867" s="70" t="str">
        <f t="shared" si="27"/>
        <v>Scope 3Hotel stay</v>
      </c>
      <c r="Y867" s="70"/>
      <c r="Z867" s="70"/>
    </row>
    <row r="868" spans="1:26" s="49" customFormat="1" ht="21" customHeight="1">
      <c r="A868" s="60"/>
      <c r="B868" s="60"/>
      <c r="C868" s="58"/>
      <c r="D868" s="56"/>
      <c r="E868" s="56"/>
      <c r="G868" s="128" t="s">
        <v>497</v>
      </c>
      <c r="H868" s="128" t="s">
        <v>1508</v>
      </c>
      <c r="I868" s="60"/>
      <c r="J868" s="60"/>
      <c r="K868" s="60"/>
      <c r="L868" s="61" t="str">
        <f>IF(I868="","",VLOOKUP(N868,DB!J:L,3,FALSE))</f>
        <v/>
      </c>
      <c r="M868" s="40" t="str">
        <f t="shared" si="26"/>
        <v/>
      </c>
      <c r="N868" s="70" t="str">
        <f t="shared" si="27"/>
        <v>Scope 3Hotel stay</v>
      </c>
      <c r="Y868" s="70"/>
      <c r="Z868" s="70"/>
    </row>
    <row r="869" spans="1:26" s="49" customFormat="1" ht="21" customHeight="1">
      <c r="A869" s="60"/>
      <c r="B869" s="60"/>
      <c r="C869" s="58"/>
      <c r="D869" s="56"/>
      <c r="E869" s="56"/>
      <c r="G869" s="128" t="s">
        <v>497</v>
      </c>
      <c r="H869" s="128" t="s">
        <v>1508</v>
      </c>
      <c r="I869" s="60"/>
      <c r="J869" s="60"/>
      <c r="K869" s="60"/>
      <c r="L869" s="61" t="str">
        <f>IF(I869="","",VLOOKUP(N869,DB!J:L,3,FALSE))</f>
        <v/>
      </c>
      <c r="M869" s="40" t="str">
        <f t="shared" ref="M869:M932" si="28">IF(I869="","",L869*K869*J869)</f>
        <v/>
      </c>
      <c r="N869" s="70" t="str">
        <f t="shared" si="27"/>
        <v>Scope 3Hotel stay</v>
      </c>
      <c r="Y869" s="70"/>
      <c r="Z869" s="70"/>
    </row>
    <row r="870" spans="1:26" s="49" customFormat="1" ht="21" customHeight="1">
      <c r="A870" s="60"/>
      <c r="B870" s="60"/>
      <c r="C870" s="58"/>
      <c r="D870" s="56"/>
      <c r="E870" s="56"/>
      <c r="G870" s="128" t="s">
        <v>497</v>
      </c>
      <c r="H870" s="128" t="s">
        <v>1508</v>
      </c>
      <c r="I870" s="60"/>
      <c r="J870" s="60"/>
      <c r="K870" s="60"/>
      <c r="L870" s="61" t="str">
        <f>IF(I870="","",VLOOKUP(N870,DB!J:L,3,FALSE))</f>
        <v/>
      </c>
      <c r="M870" s="40" t="str">
        <f t="shared" si="28"/>
        <v/>
      </c>
      <c r="N870" s="70" t="str">
        <f t="shared" si="27"/>
        <v>Scope 3Hotel stay</v>
      </c>
      <c r="Y870" s="70"/>
      <c r="Z870" s="70"/>
    </row>
    <row r="871" spans="1:26" s="49" customFormat="1" ht="21" customHeight="1">
      <c r="A871" s="60"/>
      <c r="B871" s="60"/>
      <c r="C871" s="58"/>
      <c r="D871" s="56"/>
      <c r="E871" s="56"/>
      <c r="G871" s="128" t="s">
        <v>497</v>
      </c>
      <c r="H871" s="128" t="s">
        <v>1508</v>
      </c>
      <c r="I871" s="60"/>
      <c r="J871" s="60"/>
      <c r="K871" s="60"/>
      <c r="L871" s="61" t="str">
        <f>IF(I871="","",VLOOKUP(N871,DB!J:L,3,FALSE))</f>
        <v/>
      </c>
      <c r="M871" s="40" t="str">
        <f t="shared" si="28"/>
        <v/>
      </c>
      <c r="N871" s="70" t="str">
        <f t="shared" si="27"/>
        <v>Scope 3Hotel stay</v>
      </c>
      <c r="Y871" s="70"/>
      <c r="Z871" s="70"/>
    </row>
    <row r="872" spans="1:26" s="49" customFormat="1" ht="21" customHeight="1">
      <c r="A872" s="60"/>
      <c r="B872" s="60"/>
      <c r="C872" s="58"/>
      <c r="D872" s="56"/>
      <c r="E872" s="56"/>
      <c r="G872" s="128" t="s">
        <v>497</v>
      </c>
      <c r="H872" s="128" t="s">
        <v>1508</v>
      </c>
      <c r="I872" s="60"/>
      <c r="J872" s="60"/>
      <c r="K872" s="60"/>
      <c r="L872" s="61" t="str">
        <f>IF(I872="","",VLOOKUP(N872,DB!J:L,3,FALSE))</f>
        <v/>
      </c>
      <c r="M872" s="40" t="str">
        <f t="shared" si="28"/>
        <v/>
      </c>
      <c r="N872" s="70" t="str">
        <f t="shared" si="27"/>
        <v>Scope 3Hotel stay</v>
      </c>
      <c r="Y872" s="70"/>
      <c r="Z872" s="70"/>
    </row>
    <row r="873" spans="1:26" s="49" customFormat="1" ht="21" customHeight="1">
      <c r="A873" s="60"/>
      <c r="B873" s="60"/>
      <c r="C873" s="58"/>
      <c r="D873" s="56"/>
      <c r="E873" s="56"/>
      <c r="G873" s="128" t="s">
        <v>497</v>
      </c>
      <c r="H873" s="128" t="s">
        <v>1508</v>
      </c>
      <c r="I873" s="60"/>
      <c r="J873" s="60"/>
      <c r="K873" s="60"/>
      <c r="L873" s="61" t="str">
        <f>IF(I873="","",VLOOKUP(N873,DB!J:L,3,FALSE))</f>
        <v/>
      </c>
      <c r="M873" s="40" t="str">
        <f t="shared" si="28"/>
        <v/>
      </c>
      <c r="N873" s="70" t="str">
        <f t="shared" si="27"/>
        <v>Scope 3Hotel stay</v>
      </c>
      <c r="Y873" s="70"/>
      <c r="Z873" s="70"/>
    </row>
    <row r="874" spans="1:26" s="49" customFormat="1" ht="21" customHeight="1">
      <c r="A874" s="60"/>
      <c r="B874" s="60"/>
      <c r="C874" s="58"/>
      <c r="D874" s="56"/>
      <c r="E874" s="56"/>
      <c r="G874" s="128" t="s">
        <v>497</v>
      </c>
      <c r="H874" s="128" t="s">
        <v>1508</v>
      </c>
      <c r="I874" s="60"/>
      <c r="J874" s="60"/>
      <c r="K874" s="60"/>
      <c r="L874" s="61" t="str">
        <f>IF(I874="","",VLOOKUP(N874,DB!J:L,3,FALSE))</f>
        <v/>
      </c>
      <c r="M874" s="40" t="str">
        <f t="shared" si="28"/>
        <v/>
      </c>
      <c r="N874" s="70" t="str">
        <f t="shared" si="27"/>
        <v>Scope 3Hotel stay</v>
      </c>
      <c r="Y874" s="70"/>
      <c r="Z874" s="70"/>
    </row>
    <row r="875" spans="1:26" s="49" customFormat="1" ht="21" customHeight="1">
      <c r="A875" s="60"/>
      <c r="B875" s="60"/>
      <c r="C875" s="58"/>
      <c r="D875" s="56"/>
      <c r="E875" s="56"/>
      <c r="G875" s="128" t="s">
        <v>497</v>
      </c>
      <c r="H875" s="128" t="s">
        <v>1508</v>
      </c>
      <c r="I875" s="60"/>
      <c r="J875" s="60"/>
      <c r="K875" s="60"/>
      <c r="L875" s="61" t="str">
        <f>IF(I875="","",VLOOKUP(N875,DB!J:L,3,FALSE))</f>
        <v/>
      </c>
      <c r="M875" s="40" t="str">
        <f t="shared" si="28"/>
        <v/>
      </c>
      <c r="N875" s="70" t="str">
        <f t="shared" si="27"/>
        <v>Scope 3Hotel stay</v>
      </c>
      <c r="Y875" s="70"/>
      <c r="Z875" s="70"/>
    </row>
    <row r="876" spans="1:26" s="49" customFormat="1" ht="21" customHeight="1">
      <c r="A876" s="60"/>
      <c r="B876" s="60"/>
      <c r="C876" s="58"/>
      <c r="D876" s="56"/>
      <c r="E876" s="56"/>
      <c r="G876" s="128" t="s">
        <v>497</v>
      </c>
      <c r="H876" s="128" t="s">
        <v>1508</v>
      </c>
      <c r="I876" s="60"/>
      <c r="J876" s="60"/>
      <c r="K876" s="60"/>
      <c r="L876" s="61" t="str">
        <f>IF(I876="","",VLOOKUP(N876,DB!J:L,3,FALSE))</f>
        <v/>
      </c>
      <c r="M876" s="40" t="str">
        <f t="shared" si="28"/>
        <v/>
      </c>
      <c r="N876" s="70" t="str">
        <f t="shared" si="27"/>
        <v>Scope 3Hotel stay</v>
      </c>
      <c r="Y876" s="70"/>
      <c r="Z876" s="70"/>
    </row>
    <row r="877" spans="1:26" s="49" customFormat="1" ht="21" customHeight="1">
      <c r="A877" s="60"/>
      <c r="B877" s="60"/>
      <c r="C877" s="58"/>
      <c r="D877" s="56"/>
      <c r="E877" s="56"/>
      <c r="G877" s="128" t="s">
        <v>497</v>
      </c>
      <c r="H877" s="128" t="s">
        <v>1508</v>
      </c>
      <c r="I877" s="60"/>
      <c r="J877" s="60"/>
      <c r="K877" s="60"/>
      <c r="L877" s="61" t="str">
        <f>IF(I877="","",VLOOKUP(N877,DB!J:L,3,FALSE))</f>
        <v/>
      </c>
      <c r="M877" s="40" t="str">
        <f t="shared" si="28"/>
        <v/>
      </c>
      <c r="N877" s="70" t="str">
        <f t="shared" si="27"/>
        <v>Scope 3Hotel stay</v>
      </c>
      <c r="Y877" s="70"/>
      <c r="Z877" s="70"/>
    </row>
    <row r="878" spans="1:26" s="49" customFormat="1" ht="21" customHeight="1">
      <c r="A878" s="60"/>
      <c r="B878" s="60"/>
      <c r="C878" s="58"/>
      <c r="D878" s="56"/>
      <c r="E878" s="56"/>
      <c r="G878" s="128" t="s">
        <v>497</v>
      </c>
      <c r="H878" s="128" t="s">
        <v>1508</v>
      </c>
      <c r="I878" s="60"/>
      <c r="J878" s="60"/>
      <c r="K878" s="60"/>
      <c r="L878" s="61" t="str">
        <f>IF(I878="","",VLOOKUP(N878,DB!J:L,3,FALSE))</f>
        <v/>
      </c>
      <c r="M878" s="40" t="str">
        <f t="shared" si="28"/>
        <v/>
      </c>
      <c r="N878" s="70" t="str">
        <f t="shared" si="27"/>
        <v>Scope 3Hotel stay</v>
      </c>
      <c r="Y878" s="70"/>
      <c r="Z878" s="70"/>
    </row>
    <row r="879" spans="1:26" s="49" customFormat="1" ht="21" customHeight="1">
      <c r="A879" s="60"/>
      <c r="B879" s="60"/>
      <c r="C879" s="58"/>
      <c r="D879" s="56"/>
      <c r="E879" s="56"/>
      <c r="G879" s="128" t="s">
        <v>497</v>
      </c>
      <c r="H879" s="128" t="s">
        <v>1508</v>
      </c>
      <c r="I879" s="60"/>
      <c r="J879" s="60"/>
      <c r="K879" s="60"/>
      <c r="L879" s="61" t="str">
        <f>IF(I879="","",VLOOKUP(N879,DB!J:L,3,FALSE))</f>
        <v/>
      </c>
      <c r="M879" s="40" t="str">
        <f t="shared" si="28"/>
        <v/>
      </c>
      <c r="N879" s="70" t="str">
        <f t="shared" si="27"/>
        <v>Scope 3Hotel stay</v>
      </c>
      <c r="Y879" s="70"/>
      <c r="Z879" s="70"/>
    </row>
    <row r="880" spans="1:26" s="49" customFormat="1" ht="21" customHeight="1">
      <c r="A880" s="60"/>
      <c r="B880" s="60"/>
      <c r="C880" s="58"/>
      <c r="D880" s="56"/>
      <c r="E880" s="56"/>
      <c r="G880" s="128" t="s">
        <v>497</v>
      </c>
      <c r="H880" s="128" t="s">
        <v>1508</v>
      </c>
      <c r="I880" s="60"/>
      <c r="J880" s="60"/>
      <c r="K880" s="60"/>
      <c r="L880" s="61" t="str">
        <f>IF(I880="","",VLOOKUP(N880,DB!J:L,3,FALSE))</f>
        <v/>
      </c>
      <c r="M880" s="40" t="str">
        <f t="shared" si="28"/>
        <v/>
      </c>
      <c r="N880" s="70" t="str">
        <f t="shared" si="27"/>
        <v>Scope 3Hotel stay</v>
      </c>
      <c r="Y880" s="70"/>
      <c r="Z880" s="70"/>
    </row>
    <row r="881" spans="1:26" s="49" customFormat="1" ht="21" customHeight="1">
      <c r="A881" s="60"/>
      <c r="B881" s="60"/>
      <c r="C881" s="58"/>
      <c r="D881" s="56"/>
      <c r="E881" s="56"/>
      <c r="G881" s="128" t="s">
        <v>497</v>
      </c>
      <c r="H881" s="128" t="s">
        <v>1508</v>
      </c>
      <c r="I881" s="60"/>
      <c r="J881" s="60"/>
      <c r="K881" s="60"/>
      <c r="L881" s="61" t="str">
        <f>IF(I881="","",VLOOKUP(N881,DB!J:L,3,FALSE))</f>
        <v/>
      </c>
      <c r="M881" s="40" t="str">
        <f t="shared" si="28"/>
        <v/>
      </c>
      <c r="N881" s="70" t="str">
        <f t="shared" si="27"/>
        <v>Scope 3Hotel stay</v>
      </c>
      <c r="Y881" s="70"/>
      <c r="Z881" s="70"/>
    </row>
    <row r="882" spans="1:26" s="49" customFormat="1" ht="21" customHeight="1">
      <c r="A882" s="60"/>
      <c r="B882" s="60"/>
      <c r="C882" s="58"/>
      <c r="D882" s="56"/>
      <c r="E882" s="56"/>
      <c r="G882" s="128" t="s">
        <v>497</v>
      </c>
      <c r="H882" s="128" t="s">
        <v>1508</v>
      </c>
      <c r="I882" s="60"/>
      <c r="J882" s="60"/>
      <c r="K882" s="60"/>
      <c r="L882" s="61" t="str">
        <f>IF(I882="","",VLOOKUP(N882,DB!J:L,3,FALSE))</f>
        <v/>
      </c>
      <c r="M882" s="40" t="str">
        <f t="shared" si="28"/>
        <v/>
      </c>
      <c r="N882" s="70" t="str">
        <f t="shared" si="27"/>
        <v>Scope 3Hotel stay</v>
      </c>
      <c r="Y882" s="70"/>
      <c r="Z882" s="70"/>
    </row>
    <row r="883" spans="1:26" s="49" customFormat="1" ht="21" customHeight="1">
      <c r="A883" s="60"/>
      <c r="B883" s="60"/>
      <c r="C883" s="58"/>
      <c r="D883" s="56"/>
      <c r="E883" s="56"/>
      <c r="G883" s="128" t="s">
        <v>497</v>
      </c>
      <c r="H883" s="128" t="s">
        <v>1508</v>
      </c>
      <c r="I883" s="60"/>
      <c r="J883" s="60"/>
      <c r="K883" s="60"/>
      <c r="L883" s="61" t="str">
        <f>IF(I883="","",VLOOKUP(N883,DB!J:L,3,FALSE))</f>
        <v/>
      </c>
      <c r="M883" s="40" t="str">
        <f t="shared" si="28"/>
        <v/>
      </c>
      <c r="N883" s="70" t="str">
        <f t="shared" si="27"/>
        <v>Scope 3Hotel stay</v>
      </c>
      <c r="Y883" s="70"/>
      <c r="Z883" s="70"/>
    </row>
    <row r="884" spans="1:26" s="49" customFormat="1" ht="21" customHeight="1">
      <c r="A884" s="60"/>
      <c r="B884" s="60"/>
      <c r="C884" s="58"/>
      <c r="D884" s="56"/>
      <c r="E884" s="56"/>
      <c r="G884" s="128" t="s">
        <v>497</v>
      </c>
      <c r="H884" s="128" t="s">
        <v>1508</v>
      </c>
      <c r="I884" s="60"/>
      <c r="J884" s="60"/>
      <c r="K884" s="60"/>
      <c r="L884" s="61" t="str">
        <f>IF(I884="","",VLOOKUP(N884,DB!J:L,3,FALSE))</f>
        <v/>
      </c>
      <c r="M884" s="40" t="str">
        <f t="shared" si="28"/>
        <v/>
      </c>
      <c r="N884" s="70" t="str">
        <f t="shared" si="27"/>
        <v>Scope 3Hotel stay</v>
      </c>
      <c r="Y884" s="70"/>
      <c r="Z884" s="70"/>
    </row>
    <row r="885" spans="1:26" s="49" customFormat="1" ht="21" customHeight="1">
      <c r="A885" s="60"/>
      <c r="B885" s="60"/>
      <c r="C885" s="58"/>
      <c r="D885" s="56"/>
      <c r="E885" s="56"/>
      <c r="G885" s="128" t="s">
        <v>497</v>
      </c>
      <c r="H885" s="128" t="s">
        <v>1508</v>
      </c>
      <c r="I885" s="60"/>
      <c r="J885" s="60"/>
      <c r="K885" s="60"/>
      <c r="L885" s="61" t="str">
        <f>IF(I885="","",VLOOKUP(N885,DB!J:L,3,FALSE))</f>
        <v/>
      </c>
      <c r="M885" s="40" t="str">
        <f t="shared" si="28"/>
        <v/>
      </c>
      <c r="N885" s="70" t="str">
        <f t="shared" si="27"/>
        <v>Scope 3Hotel stay</v>
      </c>
      <c r="Y885" s="70"/>
      <c r="Z885" s="70"/>
    </row>
    <row r="886" spans="1:26" s="49" customFormat="1" ht="21" customHeight="1">
      <c r="A886" s="60"/>
      <c r="B886" s="60"/>
      <c r="C886" s="58"/>
      <c r="D886" s="56"/>
      <c r="E886" s="56"/>
      <c r="G886" s="128" t="s">
        <v>497</v>
      </c>
      <c r="H886" s="128" t="s">
        <v>1508</v>
      </c>
      <c r="I886" s="60"/>
      <c r="J886" s="60"/>
      <c r="K886" s="60"/>
      <c r="L886" s="61" t="str">
        <f>IF(I886="","",VLOOKUP(N886,DB!J:L,3,FALSE))</f>
        <v/>
      </c>
      <c r="M886" s="40" t="str">
        <f t="shared" si="28"/>
        <v/>
      </c>
      <c r="N886" s="70" t="str">
        <f t="shared" si="27"/>
        <v>Scope 3Hotel stay</v>
      </c>
      <c r="Y886" s="70"/>
      <c r="Z886" s="70"/>
    </row>
    <row r="887" spans="1:26" s="49" customFormat="1" ht="21" customHeight="1">
      <c r="A887" s="60"/>
      <c r="B887" s="60"/>
      <c r="C887" s="58"/>
      <c r="D887" s="56"/>
      <c r="E887" s="56"/>
      <c r="G887" s="128" t="s">
        <v>497</v>
      </c>
      <c r="H887" s="128" t="s">
        <v>1508</v>
      </c>
      <c r="I887" s="60"/>
      <c r="J887" s="60"/>
      <c r="K887" s="60"/>
      <c r="L887" s="61" t="str">
        <f>IF(I887="","",VLOOKUP(N887,DB!J:L,3,FALSE))</f>
        <v/>
      </c>
      <c r="M887" s="40" t="str">
        <f t="shared" si="28"/>
        <v/>
      </c>
      <c r="N887" s="70" t="str">
        <f t="shared" si="27"/>
        <v>Scope 3Hotel stay</v>
      </c>
      <c r="Y887" s="70"/>
      <c r="Z887" s="70"/>
    </row>
    <row r="888" spans="1:26" s="49" customFormat="1" ht="21" customHeight="1">
      <c r="A888" s="60"/>
      <c r="B888" s="60"/>
      <c r="C888" s="58"/>
      <c r="D888" s="56"/>
      <c r="E888" s="56"/>
      <c r="G888" s="128" t="s">
        <v>497</v>
      </c>
      <c r="H888" s="128" t="s">
        <v>1508</v>
      </c>
      <c r="I888" s="60"/>
      <c r="J888" s="60"/>
      <c r="K888" s="60"/>
      <c r="L888" s="61" t="str">
        <f>IF(I888="","",VLOOKUP(N888,DB!J:L,3,FALSE))</f>
        <v/>
      </c>
      <c r="M888" s="40" t="str">
        <f t="shared" si="28"/>
        <v/>
      </c>
      <c r="N888" s="70" t="str">
        <f t="shared" si="27"/>
        <v>Scope 3Hotel stay</v>
      </c>
      <c r="Y888" s="70"/>
      <c r="Z888" s="70"/>
    </row>
    <row r="889" spans="1:26" s="49" customFormat="1" ht="21" customHeight="1">
      <c r="A889" s="60"/>
      <c r="B889" s="60"/>
      <c r="C889" s="58"/>
      <c r="D889" s="56"/>
      <c r="E889" s="56"/>
      <c r="G889" s="128" t="s">
        <v>497</v>
      </c>
      <c r="H889" s="128" t="s">
        <v>1508</v>
      </c>
      <c r="I889" s="60"/>
      <c r="J889" s="60"/>
      <c r="K889" s="60"/>
      <c r="L889" s="61" t="str">
        <f>IF(I889="","",VLOOKUP(N889,DB!J:L,3,FALSE))</f>
        <v/>
      </c>
      <c r="M889" s="40" t="str">
        <f t="shared" si="28"/>
        <v/>
      </c>
      <c r="N889" s="70" t="str">
        <f t="shared" si="27"/>
        <v>Scope 3Hotel stay</v>
      </c>
      <c r="Y889" s="70"/>
      <c r="Z889" s="70"/>
    </row>
    <row r="890" spans="1:26" s="49" customFormat="1" ht="21" customHeight="1">
      <c r="A890" s="60"/>
      <c r="B890" s="60"/>
      <c r="C890" s="58"/>
      <c r="D890" s="56"/>
      <c r="E890" s="56"/>
      <c r="G890" s="128" t="s">
        <v>497</v>
      </c>
      <c r="H890" s="128" t="s">
        <v>1508</v>
      </c>
      <c r="I890" s="60"/>
      <c r="J890" s="60"/>
      <c r="K890" s="60"/>
      <c r="L890" s="61" t="str">
        <f>IF(I890="","",VLOOKUP(N890,DB!J:L,3,FALSE))</f>
        <v/>
      </c>
      <c r="M890" s="40" t="str">
        <f t="shared" si="28"/>
        <v/>
      </c>
      <c r="N890" s="70" t="str">
        <f t="shared" si="27"/>
        <v>Scope 3Hotel stay</v>
      </c>
      <c r="Y890" s="70"/>
      <c r="Z890" s="70"/>
    </row>
    <row r="891" spans="1:26" s="49" customFormat="1" ht="21" customHeight="1">
      <c r="A891" s="60"/>
      <c r="B891" s="60"/>
      <c r="C891" s="58"/>
      <c r="D891" s="56"/>
      <c r="E891" s="56"/>
      <c r="G891" s="128" t="s">
        <v>497</v>
      </c>
      <c r="H891" s="128" t="s">
        <v>1508</v>
      </c>
      <c r="I891" s="60"/>
      <c r="J891" s="60"/>
      <c r="K891" s="60"/>
      <c r="L891" s="61" t="str">
        <f>IF(I891="","",VLOOKUP(N891,DB!J:L,3,FALSE))</f>
        <v/>
      </c>
      <c r="M891" s="40" t="str">
        <f t="shared" si="28"/>
        <v/>
      </c>
      <c r="N891" s="70" t="str">
        <f t="shared" si="27"/>
        <v>Scope 3Hotel stay</v>
      </c>
      <c r="Y891" s="70"/>
      <c r="Z891" s="70"/>
    </row>
    <row r="892" spans="1:26" s="49" customFormat="1" ht="21" customHeight="1">
      <c r="A892" s="60"/>
      <c r="B892" s="60"/>
      <c r="C892" s="58"/>
      <c r="D892" s="56"/>
      <c r="E892" s="56"/>
      <c r="G892" s="128" t="s">
        <v>497</v>
      </c>
      <c r="H892" s="128" t="s">
        <v>1508</v>
      </c>
      <c r="I892" s="60"/>
      <c r="J892" s="60"/>
      <c r="K892" s="60"/>
      <c r="L892" s="61" t="str">
        <f>IF(I892="","",VLOOKUP(N892,DB!J:L,3,FALSE))</f>
        <v/>
      </c>
      <c r="M892" s="40" t="str">
        <f t="shared" si="28"/>
        <v/>
      </c>
      <c r="N892" s="70" t="str">
        <f t="shared" si="27"/>
        <v>Scope 3Hotel stay</v>
      </c>
      <c r="Y892" s="70"/>
      <c r="Z892" s="70"/>
    </row>
    <row r="893" spans="1:26" s="49" customFormat="1" ht="21" customHeight="1">
      <c r="A893" s="60"/>
      <c r="B893" s="60"/>
      <c r="C893" s="58"/>
      <c r="D893" s="56"/>
      <c r="E893" s="56"/>
      <c r="G893" s="128" t="s">
        <v>497</v>
      </c>
      <c r="H893" s="128" t="s">
        <v>1508</v>
      </c>
      <c r="I893" s="60"/>
      <c r="J893" s="60"/>
      <c r="K893" s="60"/>
      <c r="L893" s="61" t="str">
        <f>IF(I893="","",VLOOKUP(N893,DB!J:L,3,FALSE))</f>
        <v/>
      </c>
      <c r="M893" s="40" t="str">
        <f t="shared" si="28"/>
        <v/>
      </c>
      <c r="N893" s="70" t="str">
        <f t="shared" si="27"/>
        <v>Scope 3Hotel stay</v>
      </c>
      <c r="Y893" s="70"/>
      <c r="Z893" s="70"/>
    </row>
    <row r="894" spans="1:26" s="49" customFormat="1" ht="21" customHeight="1">
      <c r="A894" s="60"/>
      <c r="B894" s="60"/>
      <c r="C894" s="58"/>
      <c r="D894" s="56"/>
      <c r="E894" s="56"/>
      <c r="G894" s="128" t="s">
        <v>497</v>
      </c>
      <c r="H894" s="128" t="s">
        <v>1508</v>
      </c>
      <c r="I894" s="60"/>
      <c r="J894" s="60"/>
      <c r="K894" s="60"/>
      <c r="L894" s="61" t="str">
        <f>IF(I894="","",VLOOKUP(N894,DB!J:L,3,FALSE))</f>
        <v/>
      </c>
      <c r="M894" s="40" t="str">
        <f t="shared" si="28"/>
        <v/>
      </c>
      <c r="N894" s="70" t="str">
        <f t="shared" si="27"/>
        <v>Scope 3Hotel stay</v>
      </c>
      <c r="Y894" s="70"/>
      <c r="Z894" s="70"/>
    </row>
    <row r="895" spans="1:26" s="49" customFormat="1" ht="21" customHeight="1">
      <c r="A895" s="60"/>
      <c r="B895" s="60"/>
      <c r="C895" s="58"/>
      <c r="D895" s="56"/>
      <c r="E895" s="56"/>
      <c r="G895" s="128" t="s">
        <v>497</v>
      </c>
      <c r="H895" s="128" t="s">
        <v>1508</v>
      </c>
      <c r="I895" s="60"/>
      <c r="J895" s="60"/>
      <c r="K895" s="60"/>
      <c r="L895" s="61" t="str">
        <f>IF(I895="","",VLOOKUP(N895,DB!J:L,3,FALSE))</f>
        <v/>
      </c>
      <c r="M895" s="40" t="str">
        <f t="shared" si="28"/>
        <v/>
      </c>
      <c r="N895" s="70" t="str">
        <f t="shared" si="27"/>
        <v>Scope 3Hotel stay</v>
      </c>
      <c r="Y895" s="70"/>
      <c r="Z895" s="70"/>
    </row>
    <row r="896" spans="1:26" s="49" customFormat="1" ht="21" customHeight="1">
      <c r="A896" s="60"/>
      <c r="B896" s="60"/>
      <c r="C896" s="58"/>
      <c r="D896" s="56"/>
      <c r="E896" s="56"/>
      <c r="G896" s="128" t="s">
        <v>497</v>
      </c>
      <c r="H896" s="128" t="s">
        <v>1508</v>
      </c>
      <c r="I896" s="60"/>
      <c r="J896" s="60"/>
      <c r="K896" s="60"/>
      <c r="L896" s="61" t="str">
        <f>IF(I896="","",VLOOKUP(N896,DB!J:L,3,FALSE))</f>
        <v/>
      </c>
      <c r="M896" s="40" t="str">
        <f t="shared" si="28"/>
        <v/>
      </c>
      <c r="N896" s="70" t="str">
        <f t="shared" si="27"/>
        <v>Scope 3Hotel stay</v>
      </c>
      <c r="Y896" s="70"/>
      <c r="Z896" s="70"/>
    </row>
    <row r="897" spans="1:26" s="49" customFormat="1" ht="21" customHeight="1">
      <c r="A897" s="60"/>
      <c r="B897" s="60"/>
      <c r="C897" s="58"/>
      <c r="D897" s="56"/>
      <c r="E897" s="56"/>
      <c r="G897" s="128" t="s">
        <v>497</v>
      </c>
      <c r="H897" s="128" t="s">
        <v>1508</v>
      </c>
      <c r="I897" s="60"/>
      <c r="J897" s="60"/>
      <c r="K897" s="60"/>
      <c r="L897" s="61" t="str">
        <f>IF(I897="","",VLOOKUP(N897,DB!J:L,3,FALSE))</f>
        <v/>
      </c>
      <c r="M897" s="40" t="str">
        <f t="shared" si="28"/>
        <v/>
      </c>
      <c r="N897" s="70" t="str">
        <f t="shared" si="27"/>
        <v>Scope 3Hotel stay</v>
      </c>
      <c r="Y897" s="70"/>
      <c r="Z897" s="70"/>
    </row>
    <row r="898" spans="1:26" s="49" customFormat="1" ht="21" customHeight="1">
      <c r="A898" s="60"/>
      <c r="B898" s="60"/>
      <c r="C898" s="58"/>
      <c r="D898" s="56"/>
      <c r="E898" s="56"/>
      <c r="G898" s="128" t="s">
        <v>497</v>
      </c>
      <c r="H898" s="128" t="s">
        <v>1508</v>
      </c>
      <c r="I898" s="60"/>
      <c r="J898" s="60"/>
      <c r="K898" s="60"/>
      <c r="L898" s="61" t="str">
        <f>IF(I898="","",VLOOKUP(N898,DB!J:L,3,FALSE))</f>
        <v/>
      </c>
      <c r="M898" s="40" t="str">
        <f t="shared" si="28"/>
        <v/>
      </c>
      <c r="N898" s="70" t="str">
        <f t="shared" si="27"/>
        <v>Scope 3Hotel stay</v>
      </c>
      <c r="Y898" s="70"/>
      <c r="Z898" s="70"/>
    </row>
    <row r="899" spans="1:26" s="49" customFormat="1" ht="21" customHeight="1">
      <c r="A899" s="60"/>
      <c r="B899" s="60"/>
      <c r="C899" s="58"/>
      <c r="D899" s="56"/>
      <c r="E899" s="56"/>
      <c r="G899" s="128" t="s">
        <v>497</v>
      </c>
      <c r="H899" s="128" t="s">
        <v>1508</v>
      </c>
      <c r="I899" s="60"/>
      <c r="J899" s="60"/>
      <c r="K899" s="60"/>
      <c r="L899" s="61" t="str">
        <f>IF(I899="","",VLOOKUP(N899,DB!J:L,3,FALSE))</f>
        <v/>
      </c>
      <c r="M899" s="40" t="str">
        <f t="shared" si="28"/>
        <v/>
      </c>
      <c r="N899" s="70" t="str">
        <f t="shared" si="27"/>
        <v>Scope 3Hotel stay</v>
      </c>
      <c r="Y899" s="70"/>
      <c r="Z899" s="70"/>
    </row>
    <row r="900" spans="1:26" s="49" customFormat="1" ht="21" customHeight="1">
      <c r="A900" s="60"/>
      <c r="B900" s="60"/>
      <c r="C900" s="58"/>
      <c r="D900" s="56"/>
      <c r="E900" s="56"/>
      <c r="G900" s="128" t="s">
        <v>497</v>
      </c>
      <c r="H900" s="128" t="s">
        <v>1508</v>
      </c>
      <c r="I900" s="60"/>
      <c r="J900" s="60"/>
      <c r="K900" s="60"/>
      <c r="L900" s="61" t="str">
        <f>IF(I900="","",VLOOKUP(N900,DB!J:L,3,FALSE))</f>
        <v/>
      </c>
      <c r="M900" s="40" t="str">
        <f t="shared" si="28"/>
        <v/>
      </c>
      <c r="N900" s="70" t="str">
        <f t="shared" si="27"/>
        <v>Scope 3Hotel stay</v>
      </c>
      <c r="Y900" s="70"/>
      <c r="Z900" s="70"/>
    </row>
    <row r="901" spans="1:26" s="49" customFormat="1" ht="21" customHeight="1">
      <c r="A901" s="60"/>
      <c r="B901" s="60"/>
      <c r="C901" s="58"/>
      <c r="D901" s="56"/>
      <c r="E901" s="56"/>
      <c r="G901" s="128" t="s">
        <v>497</v>
      </c>
      <c r="H901" s="128" t="s">
        <v>1508</v>
      </c>
      <c r="I901" s="60"/>
      <c r="J901" s="60"/>
      <c r="K901" s="60"/>
      <c r="L901" s="61" t="str">
        <f>IF(I901="","",VLOOKUP(N901,DB!J:L,3,FALSE))</f>
        <v/>
      </c>
      <c r="M901" s="40" t="str">
        <f t="shared" si="28"/>
        <v/>
      </c>
      <c r="N901" s="70" t="str">
        <f t="shared" si="27"/>
        <v>Scope 3Hotel stay</v>
      </c>
      <c r="Y901" s="70"/>
      <c r="Z901" s="70"/>
    </row>
    <row r="902" spans="1:26" s="49" customFormat="1" ht="21" customHeight="1">
      <c r="A902" s="60"/>
      <c r="B902" s="60"/>
      <c r="C902" s="58"/>
      <c r="D902" s="56"/>
      <c r="E902" s="56"/>
      <c r="G902" s="128" t="s">
        <v>497</v>
      </c>
      <c r="H902" s="128" t="s">
        <v>1508</v>
      </c>
      <c r="I902" s="60"/>
      <c r="J902" s="60"/>
      <c r="K902" s="60"/>
      <c r="L902" s="61" t="str">
        <f>IF(I902="","",VLOOKUP(N902,DB!J:L,3,FALSE))</f>
        <v/>
      </c>
      <c r="M902" s="40" t="str">
        <f t="shared" si="28"/>
        <v/>
      </c>
      <c r="N902" s="70" t="str">
        <f t="shared" si="27"/>
        <v>Scope 3Hotel stay</v>
      </c>
      <c r="Y902" s="70"/>
      <c r="Z902" s="70"/>
    </row>
    <row r="903" spans="1:26" s="49" customFormat="1" ht="21" customHeight="1">
      <c r="A903" s="60"/>
      <c r="B903" s="60"/>
      <c r="C903" s="58"/>
      <c r="D903" s="56"/>
      <c r="E903" s="56"/>
      <c r="G903" s="128" t="s">
        <v>497</v>
      </c>
      <c r="H903" s="128" t="s">
        <v>1508</v>
      </c>
      <c r="I903" s="60"/>
      <c r="J903" s="60"/>
      <c r="K903" s="60"/>
      <c r="L903" s="61" t="str">
        <f>IF(I903="","",VLOOKUP(N903,DB!J:L,3,FALSE))</f>
        <v/>
      </c>
      <c r="M903" s="40" t="str">
        <f t="shared" si="28"/>
        <v/>
      </c>
      <c r="N903" s="70" t="str">
        <f t="shared" ref="N903:N966" si="29">CONCATENATE(G903,H903,I903)</f>
        <v>Scope 3Hotel stay</v>
      </c>
      <c r="Y903" s="70"/>
      <c r="Z903" s="70"/>
    </row>
    <row r="904" spans="1:26" s="49" customFormat="1" ht="21" customHeight="1">
      <c r="A904" s="60"/>
      <c r="B904" s="60"/>
      <c r="C904" s="58"/>
      <c r="D904" s="56"/>
      <c r="E904" s="56"/>
      <c r="G904" s="128" t="s">
        <v>497</v>
      </c>
      <c r="H904" s="128" t="s">
        <v>1508</v>
      </c>
      <c r="I904" s="60"/>
      <c r="J904" s="60"/>
      <c r="K904" s="60"/>
      <c r="L904" s="61" t="str">
        <f>IF(I904="","",VLOOKUP(N904,DB!J:L,3,FALSE))</f>
        <v/>
      </c>
      <c r="M904" s="40" t="str">
        <f t="shared" si="28"/>
        <v/>
      </c>
      <c r="N904" s="70" t="str">
        <f t="shared" si="29"/>
        <v>Scope 3Hotel stay</v>
      </c>
      <c r="Y904" s="70"/>
      <c r="Z904" s="70"/>
    </row>
    <row r="905" spans="1:26" s="49" customFormat="1" ht="21" customHeight="1">
      <c r="A905" s="60"/>
      <c r="B905" s="60"/>
      <c r="C905" s="58"/>
      <c r="D905" s="56"/>
      <c r="E905" s="56"/>
      <c r="G905" s="128" t="s">
        <v>497</v>
      </c>
      <c r="H905" s="128" t="s">
        <v>1508</v>
      </c>
      <c r="I905" s="60"/>
      <c r="J905" s="60"/>
      <c r="K905" s="60"/>
      <c r="L905" s="61" t="str">
        <f>IF(I905="","",VLOOKUP(N905,DB!J:L,3,FALSE))</f>
        <v/>
      </c>
      <c r="M905" s="40" t="str">
        <f t="shared" si="28"/>
        <v/>
      </c>
      <c r="N905" s="70" t="str">
        <f t="shared" si="29"/>
        <v>Scope 3Hotel stay</v>
      </c>
      <c r="Y905" s="70"/>
      <c r="Z905" s="70"/>
    </row>
    <row r="906" spans="1:26" s="49" customFormat="1" ht="21" customHeight="1">
      <c r="A906" s="60"/>
      <c r="B906" s="60"/>
      <c r="C906" s="58"/>
      <c r="D906" s="56"/>
      <c r="E906" s="56"/>
      <c r="G906" s="128" t="s">
        <v>497</v>
      </c>
      <c r="H906" s="128" t="s">
        <v>1508</v>
      </c>
      <c r="I906" s="60"/>
      <c r="J906" s="60"/>
      <c r="K906" s="60"/>
      <c r="L906" s="61" t="str">
        <f>IF(I906="","",VLOOKUP(N906,DB!J:L,3,FALSE))</f>
        <v/>
      </c>
      <c r="M906" s="40" t="str">
        <f t="shared" si="28"/>
        <v/>
      </c>
      <c r="N906" s="70" t="str">
        <f t="shared" si="29"/>
        <v>Scope 3Hotel stay</v>
      </c>
      <c r="Y906" s="70"/>
      <c r="Z906" s="70"/>
    </row>
    <row r="907" spans="1:26" s="49" customFormat="1" ht="21" customHeight="1">
      <c r="A907" s="60"/>
      <c r="B907" s="60"/>
      <c r="C907" s="58"/>
      <c r="D907" s="56"/>
      <c r="E907" s="56"/>
      <c r="G907" s="128" t="s">
        <v>497</v>
      </c>
      <c r="H907" s="128" t="s">
        <v>1508</v>
      </c>
      <c r="I907" s="60"/>
      <c r="J907" s="60"/>
      <c r="K907" s="60"/>
      <c r="L907" s="61" t="str">
        <f>IF(I907="","",VLOOKUP(N907,DB!J:L,3,FALSE))</f>
        <v/>
      </c>
      <c r="M907" s="40" t="str">
        <f t="shared" si="28"/>
        <v/>
      </c>
      <c r="N907" s="70" t="str">
        <f t="shared" si="29"/>
        <v>Scope 3Hotel stay</v>
      </c>
      <c r="Y907" s="70"/>
      <c r="Z907" s="70"/>
    </row>
    <row r="908" spans="1:26" s="49" customFormat="1" ht="21" customHeight="1">
      <c r="A908" s="60"/>
      <c r="B908" s="60"/>
      <c r="C908" s="58"/>
      <c r="D908" s="56"/>
      <c r="E908" s="56"/>
      <c r="G908" s="128" t="s">
        <v>497</v>
      </c>
      <c r="H908" s="128" t="s">
        <v>1508</v>
      </c>
      <c r="I908" s="60"/>
      <c r="J908" s="60"/>
      <c r="K908" s="60"/>
      <c r="L908" s="61" t="str">
        <f>IF(I908="","",VLOOKUP(N908,DB!J:L,3,FALSE))</f>
        <v/>
      </c>
      <c r="M908" s="40" t="str">
        <f t="shared" si="28"/>
        <v/>
      </c>
      <c r="N908" s="70" t="str">
        <f t="shared" si="29"/>
        <v>Scope 3Hotel stay</v>
      </c>
      <c r="Y908" s="70"/>
      <c r="Z908" s="70"/>
    </row>
    <row r="909" spans="1:26" s="49" customFormat="1" ht="21" customHeight="1">
      <c r="A909" s="60"/>
      <c r="B909" s="60"/>
      <c r="C909" s="58"/>
      <c r="D909" s="56"/>
      <c r="E909" s="56"/>
      <c r="G909" s="128" t="s">
        <v>497</v>
      </c>
      <c r="H909" s="128" t="s">
        <v>1508</v>
      </c>
      <c r="I909" s="60"/>
      <c r="J909" s="60"/>
      <c r="K909" s="60"/>
      <c r="L909" s="61" t="str">
        <f>IF(I909="","",VLOOKUP(N909,DB!J:L,3,FALSE))</f>
        <v/>
      </c>
      <c r="M909" s="40" t="str">
        <f t="shared" si="28"/>
        <v/>
      </c>
      <c r="N909" s="70" t="str">
        <f t="shared" si="29"/>
        <v>Scope 3Hotel stay</v>
      </c>
      <c r="Y909" s="70"/>
      <c r="Z909" s="70"/>
    </row>
    <row r="910" spans="1:26" s="49" customFormat="1" ht="21" customHeight="1">
      <c r="A910" s="60"/>
      <c r="B910" s="60"/>
      <c r="C910" s="58"/>
      <c r="D910" s="56"/>
      <c r="E910" s="56"/>
      <c r="G910" s="128" t="s">
        <v>497</v>
      </c>
      <c r="H910" s="128" t="s">
        <v>1508</v>
      </c>
      <c r="I910" s="60"/>
      <c r="J910" s="60"/>
      <c r="K910" s="60"/>
      <c r="L910" s="61" t="str">
        <f>IF(I910="","",VLOOKUP(N910,DB!J:L,3,FALSE))</f>
        <v/>
      </c>
      <c r="M910" s="40" t="str">
        <f t="shared" si="28"/>
        <v/>
      </c>
      <c r="N910" s="70" t="str">
        <f t="shared" si="29"/>
        <v>Scope 3Hotel stay</v>
      </c>
      <c r="Y910" s="70"/>
      <c r="Z910" s="70"/>
    </row>
    <row r="911" spans="1:26" s="49" customFormat="1" ht="21" customHeight="1">
      <c r="A911" s="60"/>
      <c r="B911" s="60"/>
      <c r="C911" s="58"/>
      <c r="D911" s="56"/>
      <c r="E911" s="56"/>
      <c r="G911" s="128" t="s">
        <v>497</v>
      </c>
      <c r="H911" s="128" t="s">
        <v>1508</v>
      </c>
      <c r="I911" s="60"/>
      <c r="J911" s="60"/>
      <c r="K911" s="60"/>
      <c r="L911" s="61" t="str">
        <f>IF(I911="","",VLOOKUP(N911,DB!J:L,3,FALSE))</f>
        <v/>
      </c>
      <c r="M911" s="40" t="str">
        <f t="shared" si="28"/>
        <v/>
      </c>
      <c r="N911" s="70" t="str">
        <f t="shared" si="29"/>
        <v>Scope 3Hotel stay</v>
      </c>
      <c r="Y911" s="70"/>
      <c r="Z911" s="70"/>
    </row>
    <row r="912" spans="1:26" s="49" customFormat="1" ht="21" customHeight="1">
      <c r="A912" s="60"/>
      <c r="B912" s="60"/>
      <c r="C912" s="58"/>
      <c r="D912" s="56"/>
      <c r="E912" s="56"/>
      <c r="G912" s="128" t="s">
        <v>497</v>
      </c>
      <c r="H912" s="128" t="s">
        <v>1508</v>
      </c>
      <c r="I912" s="60"/>
      <c r="J912" s="60"/>
      <c r="K912" s="60"/>
      <c r="L912" s="61" t="str">
        <f>IF(I912="","",VLOOKUP(N912,DB!J:L,3,FALSE))</f>
        <v/>
      </c>
      <c r="M912" s="40" t="str">
        <f t="shared" si="28"/>
        <v/>
      </c>
      <c r="N912" s="70" t="str">
        <f t="shared" si="29"/>
        <v>Scope 3Hotel stay</v>
      </c>
      <c r="Y912" s="70"/>
      <c r="Z912" s="70"/>
    </row>
    <row r="913" spans="1:26" s="49" customFormat="1" ht="21" customHeight="1">
      <c r="A913" s="60"/>
      <c r="B913" s="60"/>
      <c r="C913" s="58"/>
      <c r="D913" s="56"/>
      <c r="E913" s="56"/>
      <c r="G913" s="128" t="s">
        <v>497</v>
      </c>
      <c r="H913" s="128" t="s">
        <v>1508</v>
      </c>
      <c r="I913" s="60"/>
      <c r="J913" s="60"/>
      <c r="K913" s="60"/>
      <c r="L913" s="61" t="str">
        <f>IF(I913="","",VLOOKUP(N913,DB!J:L,3,FALSE))</f>
        <v/>
      </c>
      <c r="M913" s="40" t="str">
        <f t="shared" si="28"/>
        <v/>
      </c>
      <c r="N913" s="70" t="str">
        <f t="shared" si="29"/>
        <v>Scope 3Hotel stay</v>
      </c>
      <c r="Y913" s="70"/>
      <c r="Z913" s="70"/>
    </row>
    <row r="914" spans="1:26" s="49" customFormat="1" ht="21" customHeight="1">
      <c r="A914" s="60"/>
      <c r="B914" s="60"/>
      <c r="C914" s="58"/>
      <c r="D914" s="56"/>
      <c r="E914" s="56"/>
      <c r="G914" s="128" t="s">
        <v>497</v>
      </c>
      <c r="H914" s="128" t="s">
        <v>1508</v>
      </c>
      <c r="I914" s="60"/>
      <c r="J914" s="60"/>
      <c r="K914" s="60"/>
      <c r="L914" s="61" t="str">
        <f>IF(I914="","",VLOOKUP(N914,DB!J:L,3,FALSE))</f>
        <v/>
      </c>
      <c r="M914" s="40" t="str">
        <f t="shared" si="28"/>
        <v/>
      </c>
      <c r="N914" s="70" t="str">
        <f t="shared" si="29"/>
        <v>Scope 3Hotel stay</v>
      </c>
      <c r="Y914" s="70"/>
      <c r="Z914" s="70"/>
    </row>
    <row r="915" spans="1:26" s="49" customFormat="1" ht="21" customHeight="1">
      <c r="A915" s="60"/>
      <c r="B915" s="60"/>
      <c r="C915" s="58"/>
      <c r="D915" s="56"/>
      <c r="E915" s="56"/>
      <c r="G915" s="128" t="s">
        <v>497</v>
      </c>
      <c r="H915" s="128" t="s">
        <v>1508</v>
      </c>
      <c r="I915" s="60"/>
      <c r="J915" s="60"/>
      <c r="K915" s="60"/>
      <c r="L915" s="61" t="str">
        <f>IF(I915="","",VLOOKUP(N915,DB!J:L,3,FALSE))</f>
        <v/>
      </c>
      <c r="M915" s="40" t="str">
        <f t="shared" si="28"/>
        <v/>
      </c>
      <c r="N915" s="70" t="str">
        <f t="shared" si="29"/>
        <v>Scope 3Hotel stay</v>
      </c>
      <c r="Y915" s="70"/>
      <c r="Z915" s="70"/>
    </row>
    <row r="916" spans="1:26" s="49" customFormat="1" ht="21" customHeight="1">
      <c r="A916" s="60"/>
      <c r="B916" s="60"/>
      <c r="C916" s="58"/>
      <c r="D916" s="56"/>
      <c r="E916" s="56"/>
      <c r="G916" s="128" t="s">
        <v>497</v>
      </c>
      <c r="H916" s="128" t="s">
        <v>1508</v>
      </c>
      <c r="I916" s="60"/>
      <c r="J916" s="60"/>
      <c r="K916" s="60"/>
      <c r="L916" s="61" t="str">
        <f>IF(I916="","",VLOOKUP(N916,DB!J:L,3,FALSE))</f>
        <v/>
      </c>
      <c r="M916" s="40" t="str">
        <f t="shared" si="28"/>
        <v/>
      </c>
      <c r="N916" s="70" t="str">
        <f t="shared" si="29"/>
        <v>Scope 3Hotel stay</v>
      </c>
      <c r="Y916" s="70"/>
      <c r="Z916" s="70"/>
    </row>
    <row r="917" spans="1:26" s="49" customFormat="1" ht="21" customHeight="1">
      <c r="A917" s="60"/>
      <c r="B917" s="60"/>
      <c r="C917" s="58"/>
      <c r="D917" s="56"/>
      <c r="E917" s="56"/>
      <c r="G917" s="128" t="s">
        <v>497</v>
      </c>
      <c r="H917" s="128" t="s">
        <v>1508</v>
      </c>
      <c r="I917" s="60"/>
      <c r="J917" s="60"/>
      <c r="K917" s="60"/>
      <c r="L917" s="61" t="str">
        <f>IF(I917="","",VLOOKUP(N917,DB!J:L,3,FALSE))</f>
        <v/>
      </c>
      <c r="M917" s="40" t="str">
        <f t="shared" si="28"/>
        <v/>
      </c>
      <c r="N917" s="70" t="str">
        <f t="shared" si="29"/>
        <v>Scope 3Hotel stay</v>
      </c>
      <c r="Y917" s="70"/>
      <c r="Z917" s="70"/>
    </row>
    <row r="918" spans="1:26" s="49" customFormat="1" ht="21" customHeight="1">
      <c r="A918" s="60"/>
      <c r="B918" s="60"/>
      <c r="C918" s="58"/>
      <c r="D918" s="56"/>
      <c r="E918" s="56"/>
      <c r="G918" s="128" t="s">
        <v>497</v>
      </c>
      <c r="H918" s="128" t="s">
        <v>1508</v>
      </c>
      <c r="I918" s="60"/>
      <c r="J918" s="60"/>
      <c r="K918" s="60"/>
      <c r="L918" s="61" t="str">
        <f>IF(I918="","",VLOOKUP(N918,DB!J:L,3,FALSE))</f>
        <v/>
      </c>
      <c r="M918" s="40" t="str">
        <f t="shared" si="28"/>
        <v/>
      </c>
      <c r="N918" s="70" t="str">
        <f t="shared" si="29"/>
        <v>Scope 3Hotel stay</v>
      </c>
      <c r="Y918" s="70"/>
      <c r="Z918" s="70"/>
    </row>
    <row r="919" spans="1:26" s="49" customFormat="1" ht="21" customHeight="1">
      <c r="A919" s="60"/>
      <c r="B919" s="60"/>
      <c r="C919" s="58"/>
      <c r="D919" s="56"/>
      <c r="E919" s="56"/>
      <c r="G919" s="128" t="s">
        <v>497</v>
      </c>
      <c r="H919" s="128" t="s">
        <v>1508</v>
      </c>
      <c r="I919" s="60"/>
      <c r="J919" s="60"/>
      <c r="K919" s="60"/>
      <c r="L919" s="61" t="str">
        <f>IF(I919="","",VLOOKUP(N919,DB!J:L,3,FALSE))</f>
        <v/>
      </c>
      <c r="M919" s="40" t="str">
        <f t="shared" si="28"/>
        <v/>
      </c>
      <c r="N919" s="70" t="str">
        <f t="shared" si="29"/>
        <v>Scope 3Hotel stay</v>
      </c>
      <c r="Y919" s="70"/>
      <c r="Z919" s="70"/>
    </row>
    <row r="920" spans="1:26" s="49" customFormat="1" ht="21" customHeight="1">
      <c r="A920" s="60"/>
      <c r="B920" s="60"/>
      <c r="C920" s="58"/>
      <c r="D920" s="56"/>
      <c r="E920" s="56"/>
      <c r="G920" s="128" t="s">
        <v>497</v>
      </c>
      <c r="H920" s="128" t="s">
        <v>1508</v>
      </c>
      <c r="I920" s="60"/>
      <c r="J920" s="60"/>
      <c r="K920" s="60"/>
      <c r="L920" s="61" t="str">
        <f>IF(I920="","",VLOOKUP(N920,DB!J:L,3,FALSE))</f>
        <v/>
      </c>
      <c r="M920" s="40" t="str">
        <f t="shared" si="28"/>
        <v/>
      </c>
      <c r="N920" s="70" t="str">
        <f t="shared" si="29"/>
        <v>Scope 3Hotel stay</v>
      </c>
      <c r="Y920" s="70"/>
      <c r="Z920" s="70"/>
    </row>
    <row r="921" spans="1:26" s="49" customFormat="1" ht="21" customHeight="1">
      <c r="A921" s="60"/>
      <c r="B921" s="60"/>
      <c r="C921" s="58"/>
      <c r="D921" s="56"/>
      <c r="E921" s="56"/>
      <c r="G921" s="128" t="s">
        <v>497</v>
      </c>
      <c r="H921" s="128" t="s">
        <v>1508</v>
      </c>
      <c r="I921" s="60"/>
      <c r="J921" s="60"/>
      <c r="K921" s="60"/>
      <c r="L921" s="61" t="str">
        <f>IF(I921="","",VLOOKUP(N921,DB!J:L,3,FALSE))</f>
        <v/>
      </c>
      <c r="M921" s="40" t="str">
        <f t="shared" si="28"/>
        <v/>
      </c>
      <c r="N921" s="70" t="str">
        <f t="shared" si="29"/>
        <v>Scope 3Hotel stay</v>
      </c>
      <c r="Y921" s="70"/>
      <c r="Z921" s="70"/>
    </row>
    <row r="922" spans="1:26" s="49" customFormat="1" ht="21" customHeight="1">
      <c r="A922" s="60"/>
      <c r="B922" s="60"/>
      <c r="C922" s="58"/>
      <c r="D922" s="56"/>
      <c r="E922" s="56"/>
      <c r="G922" s="128" t="s">
        <v>497</v>
      </c>
      <c r="H922" s="128" t="s">
        <v>1508</v>
      </c>
      <c r="I922" s="60"/>
      <c r="J922" s="60"/>
      <c r="K922" s="60"/>
      <c r="L922" s="61" t="str">
        <f>IF(I922="","",VLOOKUP(N922,DB!J:L,3,FALSE))</f>
        <v/>
      </c>
      <c r="M922" s="40" t="str">
        <f t="shared" si="28"/>
        <v/>
      </c>
      <c r="N922" s="70" t="str">
        <f t="shared" si="29"/>
        <v>Scope 3Hotel stay</v>
      </c>
      <c r="Y922" s="70"/>
      <c r="Z922" s="70"/>
    </row>
    <row r="923" spans="1:26" s="49" customFormat="1" ht="21" customHeight="1">
      <c r="A923" s="60"/>
      <c r="B923" s="60"/>
      <c r="C923" s="58"/>
      <c r="D923" s="56"/>
      <c r="E923" s="56"/>
      <c r="G923" s="128" t="s">
        <v>497</v>
      </c>
      <c r="H923" s="128" t="s">
        <v>1508</v>
      </c>
      <c r="I923" s="60"/>
      <c r="J923" s="60"/>
      <c r="K923" s="60"/>
      <c r="L923" s="61" t="str">
        <f>IF(I923="","",VLOOKUP(N923,DB!J:L,3,FALSE))</f>
        <v/>
      </c>
      <c r="M923" s="40" t="str">
        <f t="shared" si="28"/>
        <v/>
      </c>
      <c r="N923" s="70" t="str">
        <f t="shared" si="29"/>
        <v>Scope 3Hotel stay</v>
      </c>
      <c r="Y923" s="70"/>
      <c r="Z923" s="70"/>
    </row>
    <row r="924" spans="1:26" s="49" customFormat="1" ht="21" customHeight="1">
      <c r="A924" s="60"/>
      <c r="B924" s="60"/>
      <c r="C924" s="58"/>
      <c r="D924" s="56"/>
      <c r="E924" s="56"/>
      <c r="G924" s="128" t="s">
        <v>497</v>
      </c>
      <c r="H924" s="128" t="s">
        <v>1508</v>
      </c>
      <c r="I924" s="60"/>
      <c r="J924" s="60"/>
      <c r="K924" s="60"/>
      <c r="L924" s="61" t="str">
        <f>IF(I924="","",VLOOKUP(N924,DB!J:L,3,FALSE))</f>
        <v/>
      </c>
      <c r="M924" s="40" t="str">
        <f t="shared" si="28"/>
        <v/>
      </c>
      <c r="N924" s="70" t="str">
        <f t="shared" si="29"/>
        <v>Scope 3Hotel stay</v>
      </c>
      <c r="Y924" s="70"/>
      <c r="Z924" s="70"/>
    </row>
    <row r="925" spans="1:26" s="49" customFormat="1" ht="21" customHeight="1">
      <c r="A925" s="60"/>
      <c r="B925" s="60"/>
      <c r="C925" s="58"/>
      <c r="D925" s="56"/>
      <c r="E925" s="56"/>
      <c r="G925" s="128" t="s">
        <v>497</v>
      </c>
      <c r="H925" s="128" t="s">
        <v>1508</v>
      </c>
      <c r="I925" s="60"/>
      <c r="J925" s="60"/>
      <c r="K925" s="60"/>
      <c r="L925" s="61" t="str">
        <f>IF(I925="","",VLOOKUP(N925,DB!J:L,3,FALSE))</f>
        <v/>
      </c>
      <c r="M925" s="40" t="str">
        <f t="shared" si="28"/>
        <v/>
      </c>
      <c r="N925" s="70" t="str">
        <f t="shared" si="29"/>
        <v>Scope 3Hotel stay</v>
      </c>
      <c r="Y925" s="70"/>
      <c r="Z925" s="70"/>
    </row>
    <row r="926" spans="1:26" s="49" customFormat="1" ht="21" customHeight="1">
      <c r="A926" s="60"/>
      <c r="B926" s="60"/>
      <c r="C926" s="58"/>
      <c r="D926" s="56"/>
      <c r="E926" s="56"/>
      <c r="G926" s="128" t="s">
        <v>497</v>
      </c>
      <c r="H926" s="128" t="s">
        <v>1508</v>
      </c>
      <c r="I926" s="60"/>
      <c r="J926" s="60"/>
      <c r="K926" s="60"/>
      <c r="L926" s="61" t="str">
        <f>IF(I926="","",VLOOKUP(N926,DB!J:L,3,FALSE))</f>
        <v/>
      </c>
      <c r="M926" s="40" t="str">
        <f t="shared" si="28"/>
        <v/>
      </c>
      <c r="N926" s="70" t="str">
        <f t="shared" si="29"/>
        <v>Scope 3Hotel stay</v>
      </c>
      <c r="Y926" s="70"/>
      <c r="Z926" s="70"/>
    </row>
    <row r="927" spans="1:26" s="49" customFormat="1" ht="21" customHeight="1">
      <c r="A927" s="60"/>
      <c r="B927" s="60"/>
      <c r="C927" s="58"/>
      <c r="D927" s="56"/>
      <c r="E927" s="56"/>
      <c r="G927" s="128" t="s">
        <v>497</v>
      </c>
      <c r="H927" s="128" t="s">
        <v>1508</v>
      </c>
      <c r="I927" s="60"/>
      <c r="J927" s="60"/>
      <c r="K927" s="60"/>
      <c r="L927" s="61" t="str">
        <f>IF(I927="","",VLOOKUP(N927,DB!J:L,3,FALSE))</f>
        <v/>
      </c>
      <c r="M927" s="40" t="str">
        <f t="shared" si="28"/>
        <v/>
      </c>
      <c r="N927" s="70" t="str">
        <f t="shared" si="29"/>
        <v>Scope 3Hotel stay</v>
      </c>
      <c r="Y927" s="70"/>
      <c r="Z927" s="70"/>
    </row>
    <row r="928" spans="1:26" s="49" customFormat="1" ht="21" customHeight="1">
      <c r="A928" s="60"/>
      <c r="B928" s="60"/>
      <c r="C928" s="58"/>
      <c r="D928" s="56"/>
      <c r="E928" s="56"/>
      <c r="G928" s="128" t="s">
        <v>497</v>
      </c>
      <c r="H928" s="128" t="s">
        <v>1508</v>
      </c>
      <c r="I928" s="60"/>
      <c r="J928" s="60"/>
      <c r="K928" s="60"/>
      <c r="L928" s="61" t="str">
        <f>IF(I928="","",VLOOKUP(N928,DB!J:L,3,FALSE))</f>
        <v/>
      </c>
      <c r="M928" s="40" t="str">
        <f t="shared" si="28"/>
        <v/>
      </c>
      <c r="N928" s="70" t="str">
        <f t="shared" si="29"/>
        <v>Scope 3Hotel stay</v>
      </c>
      <c r="Y928" s="70"/>
      <c r="Z928" s="70"/>
    </row>
    <row r="929" spans="1:26" s="49" customFormat="1" ht="21" customHeight="1">
      <c r="A929" s="60"/>
      <c r="B929" s="60"/>
      <c r="C929" s="58"/>
      <c r="D929" s="56"/>
      <c r="E929" s="56"/>
      <c r="G929" s="128" t="s">
        <v>497</v>
      </c>
      <c r="H929" s="128" t="s">
        <v>1508</v>
      </c>
      <c r="I929" s="60"/>
      <c r="J929" s="60"/>
      <c r="K929" s="60"/>
      <c r="L929" s="61" t="str">
        <f>IF(I929="","",VLOOKUP(N929,DB!J:L,3,FALSE))</f>
        <v/>
      </c>
      <c r="M929" s="40" t="str">
        <f t="shared" si="28"/>
        <v/>
      </c>
      <c r="N929" s="70" t="str">
        <f t="shared" si="29"/>
        <v>Scope 3Hotel stay</v>
      </c>
      <c r="Y929" s="70"/>
      <c r="Z929" s="70"/>
    </row>
    <row r="930" spans="1:26" s="49" customFormat="1" ht="21" customHeight="1">
      <c r="A930" s="60"/>
      <c r="B930" s="60"/>
      <c r="C930" s="58"/>
      <c r="D930" s="56"/>
      <c r="E930" s="56"/>
      <c r="G930" s="128" t="s">
        <v>497</v>
      </c>
      <c r="H930" s="128" t="s">
        <v>1508</v>
      </c>
      <c r="I930" s="60"/>
      <c r="J930" s="60"/>
      <c r="K930" s="60"/>
      <c r="L930" s="61" t="str">
        <f>IF(I930="","",VLOOKUP(N930,DB!J:L,3,FALSE))</f>
        <v/>
      </c>
      <c r="M930" s="40" t="str">
        <f t="shared" si="28"/>
        <v/>
      </c>
      <c r="N930" s="70" t="str">
        <f t="shared" si="29"/>
        <v>Scope 3Hotel stay</v>
      </c>
      <c r="Y930" s="70"/>
      <c r="Z930" s="70"/>
    </row>
    <row r="931" spans="1:26" s="49" customFormat="1" ht="21" customHeight="1">
      <c r="A931" s="60"/>
      <c r="B931" s="60"/>
      <c r="C931" s="58"/>
      <c r="D931" s="56"/>
      <c r="E931" s="56"/>
      <c r="G931" s="128" t="s">
        <v>497</v>
      </c>
      <c r="H931" s="128" t="s">
        <v>1508</v>
      </c>
      <c r="I931" s="60"/>
      <c r="J931" s="60"/>
      <c r="K931" s="60"/>
      <c r="L931" s="61" t="str">
        <f>IF(I931="","",VLOOKUP(N931,DB!J:L,3,FALSE))</f>
        <v/>
      </c>
      <c r="M931" s="40" t="str">
        <f t="shared" si="28"/>
        <v/>
      </c>
      <c r="N931" s="70" t="str">
        <f t="shared" si="29"/>
        <v>Scope 3Hotel stay</v>
      </c>
      <c r="Y931" s="70"/>
      <c r="Z931" s="70"/>
    </row>
    <row r="932" spans="1:26" s="49" customFormat="1" ht="21" customHeight="1">
      <c r="A932" s="60"/>
      <c r="B932" s="60"/>
      <c r="C932" s="58"/>
      <c r="D932" s="56"/>
      <c r="E932" s="56"/>
      <c r="G932" s="128" t="s">
        <v>497</v>
      </c>
      <c r="H932" s="128" t="s">
        <v>1508</v>
      </c>
      <c r="I932" s="60"/>
      <c r="J932" s="60"/>
      <c r="K932" s="60"/>
      <c r="L932" s="61" t="str">
        <f>IF(I932="","",VLOOKUP(N932,DB!J:L,3,FALSE))</f>
        <v/>
      </c>
      <c r="M932" s="40" t="str">
        <f t="shared" si="28"/>
        <v/>
      </c>
      <c r="N932" s="70" t="str">
        <f t="shared" si="29"/>
        <v>Scope 3Hotel stay</v>
      </c>
      <c r="Y932" s="70"/>
      <c r="Z932" s="70"/>
    </row>
    <row r="933" spans="1:26" s="49" customFormat="1" ht="21" customHeight="1">
      <c r="A933" s="60"/>
      <c r="B933" s="60"/>
      <c r="C933" s="58"/>
      <c r="D933" s="56"/>
      <c r="E933" s="56"/>
      <c r="G933" s="128" t="s">
        <v>497</v>
      </c>
      <c r="H933" s="128" t="s">
        <v>1508</v>
      </c>
      <c r="I933" s="60"/>
      <c r="J933" s="60"/>
      <c r="K933" s="60"/>
      <c r="L933" s="61" t="str">
        <f>IF(I933="","",VLOOKUP(N933,DB!J:L,3,FALSE))</f>
        <v/>
      </c>
      <c r="M933" s="40" t="str">
        <f t="shared" ref="M933:M996" si="30">IF(I933="","",L933*K933*J933)</f>
        <v/>
      </c>
      <c r="N933" s="70" t="str">
        <f t="shared" si="29"/>
        <v>Scope 3Hotel stay</v>
      </c>
      <c r="Y933" s="70"/>
      <c r="Z933" s="70"/>
    </row>
    <row r="934" spans="1:26" s="49" customFormat="1" ht="21" customHeight="1">
      <c r="A934" s="60"/>
      <c r="B934" s="60"/>
      <c r="C934" s="58"/>
      <c r="D934" s="56"/>
      <c r="E934" s="56"/>
      <c r="G934" s="128" t="s">
        <v>497</v>
      </c>
      <c r="H934" s="128" t="s">
        <v>1508</v>
      </c>
      <c r="I934" s="60"/>
      <c r="J934" s="60"/>
      <c r="K934" s="60"/>
      <c r="L934" s="61" t="str">
        <f>IF(I934="","",VLOOKUP(N934,DB!J:L,3,FALSE))</f>
        <v/>
      </c>
      <c r="M934" s="40" t="str">
        <f t="shared" si="30"/>
        <v/>
      </c>
      <c r="N934" s="70" t="str">
        <f t="shared" si="29"/>
        <v>Scope 3Hotel stay</v>
      </c>
      <c r="Y934" s="70"/>
      <c r="Z934" s="70"/>
    </row>
    <row r="935" spans="1:26" s="49" customFormat="1" ht="21" customHeight="1">
      <c r="A935" s="60"/>
      <c r="B935" s="60"/>
      <c r="C935" s="58"/>
      <c r="D935" s="56"/>
      <c r="E935" s="56"/>
      <c r="G935" s="128" t="s">
        <v>497</v>
      </c>
      <c r="H935" s="128" t="s">
        <v>1508</v>
      </c>
      <c r="I935" s="60"/>
      <c r="J935" s="60"/>
      <c r="K935" s="60"/>
      <c r="L935" s="61" t="str">
        <f>IF(I935="","",VLOOKUP(N935,DB!J:L,3,FALSE))</f>
        <v/>
      </c>
      <c r="M935" s="40" t="str">
        <f t="shared" si="30"/>
        <v/>
      </c>
      <c r="N935" s="70" t="str">
        <f t="shared" si="29"/>
        <v>Scope 3Hotel stay</v>
      </c>
      <c r="Y935" s="70"/>
      <c r="Z935" s="70"/>
    </row>
    <row r="936" spans="1:26" s="49" customFormat="1" ht="21" customHeight="1">
      <c r="A936" s="60"/>
      <c r="B936" s="60"/>
      <c r="C936" s="58"/>
      <c r="D936" s="56"/>
      <c r="E936" s="56"/>
      <c r="G936" s="128" t="s">
        <v>497</v>
      </c>
      <c r="H936" s="128" t="s">
        <v>1508</v>
      </c>
      <c r="I936" s="60"/>
      <c r="J936" s="60"/>
      <c r="K936" s="60"/>
      <c r="L936" s="61" t="str">
        <f>IF(I936="","",VLOOKUP(N936,DB!J:L,3,FALSE))</f>
        <v/>
      </c>
      <c r="M936" s="40" t="str">
        <f t="shared" si="30"/>
        <v/>
      </c>
      <c r="N936" s="70" t="str">
        <f t="shared" si="29"/>
        <v>Scope 3Hotel stay</v>
      </c>
      <c r="Y936" s="70"/>
      <c r="Z936" s="70"/>
    </row>
    <row r="937" spans="1:26" s="49" customFormat="1" ht="21" customHeight="1">
      <c r="A937" s="60"/>
      <c r="B937" s="60"/>
      <c r="C937" s="58"/>
      <c r="D937" s="56"/>
      <c r="E937" s="56"/>
      <c r="G937" s="128" t="s">
        <v>497</v>
      </c>
      <c r="H937" s="128" t="s">
        <v>1508</v>
      </c>
      <c r="I937" s="60"/>
      <c r="J937" s="60"/>
      <c r="K937" s="60"/>
      <c r="L937" s="61" t="str">
        <f>IF(I937="","",VLOOKUP(N937,DB!J:L,3,FALSE))</f>
        <v/>
      </c>
      <c r="M937" s="40" t="str">
        <f t="shared" si="30"/>
        <v/>
      </c>
      <c r="N937" s="70" t="str">
        <f t="shared" si="29"/>
        <v>Scope 3Hotel stay</v>
      </c>
      <c r="Y937" s="70"/>
      <c r="Z937" s="70"/>
    </row>
    <row r="938" spans="1:26" s="49" customFormat="1" ht="21" customHeight="1">
      <c r="A938" s="60"/>
      <c r="B938" s="60"/>
      <c r="C938" s="58"/>
      <c r="D938" s="56"/>
      <c r="E938" s="56"/>
      <c r="G938" s="128" t="s">
        <v>497</v>
      </c>
      <c r="H938" s="128" t="s">
        <v>1508</v>
      </c>
      <c r="I938" s="60"/>
      <c r="J938" s="60"/>
      <c r="K938" s="60"/>
      <c r="L938" s="61" t="str">
        <f>IF(I938="","",VLOOKUP(N938,DB!J:L,3,FALSE))</f>
        <v/>
      </c>
      <c r="M938" s="40" t="str">
        <f t="shared" si="30"/>
        <v/>
      </c>
      <c r="N938" s="70" t="str">
        <f t="shared" si="29"/>
        <v>Scope 3Hotel stay</v>
      </c>
      <c r="Y938" s="70"/>
      <c r="Z938" s="70"/>
    </row>
    <row r="939" spans="1:26" s="49" customFormat="1" ht="21" customHeight="1">
      <c r="A939" s="60"/>
      <c r="B939" s="60"/>
      <c r="C939" s="58"/>
      <c r="D939" s="56"/>
      <c r="E939" s="56"/>
      <c r="G939" s="128" t="s">
        <v>497</v>
      </c>
      <c r="H939" s="128" t="s">
        <v>1508</v>
      </c>
      <c r="I939" s="60"/>
      <c r="J939" s="60"/>
      <c r="K939" s="60"/>
      <c r="L939" s="61" t="str">
        <f>IF(I939="","",VLOOKUP(N939,DB!J:L,3,FALSE))</f>
        <v/>
      </c>
      <c r="M939" s="40" t="str">
        <f t="shared" si="30"/>
        <v/>
      </c>
      <c r="N939" s="70" t="str">
        <f t="shared" si="29"/>
        <v>Scope 3Hotel stay</v>
      </c>
      <c r="Y939" s="70"/>
      <c r="Z939" s="70"/>
    </row>
    <row r="940" spans="1:26" s="49" customFormat="1" ht="21" customHeight="1">
      <c r="A940" s="60"/>
      <c r="B940" s="60"/>
      <c r="C940" s="58"/>
      <c r="D940" s="56"/>
      <c r="E940" s="56"/>
      <c r="G940" s="128" t="s">
        <v>497</v>
      </c>
      <c r="H940" s="128" t="s">
        <v>1508</v>
      </c>
      <c r="I940" s="60"/>
      <c r="J940" s="60"/>
      <c r="K940" s="60"/>
      <c r="L940" s="61" t="str">
        <f>IF(I940="","",VLOOKUP(N940,DB!J:L,3,FALSE))</f>
        <v/>
      </c>
      <c r="M940" s="40" t="str">
        <f t="shared" si="30"/>
        <v/>
      </c>
      <c r="N940" s="70" t="str">
        <f t="shared" si="29"/>
        <v>Scope 3Hotel stay</v>
      </c>
      <c r="Y940" s="70"/>
      <c r="Z940" s="70"/>
    </row>
    <row r="941" spans="1:26" s="49" customFormat="1" ht="21" customHeight="1">
      <c r="A941" s="60"/>
      <c r="B941" s="60"/>
      <c r="C941" s="58"/>
      <c r="D941" s="56"/>
      <c r="E941" s="56"/>
      <c r="G941" s="128" t="s">
        <v>497</v>
      </c>
      <c r="H941" s="128" t="s">
        <v>1508</v>
      </c>
      <c r="I941" s="60"/>
      <c r="J941" s="60"/>
      <c r="K941" s="60"/>
      <c r="L941" s="61" t="str">
        <f>IF(I941="","",VLOOKUP(N941,DB!J:L,3,FALSE))</f>
        <v/>
      </c>
      <c r="M941" s="40" t="str">
        <f t="shared" si="30"/>
        <v/>
      </c>
      <c r="N941" s="70" t="str">
        <f t="shared" si="29"/>
        <v>Scope 3Hotel stay</v>
      </c>
      <c r="Y941" s="70"/>
      <c r="Z941" s="70"/>
    </row>
    <row r="942" spans="1:26" s="49" customFormat="1" ht="21" customHeight="1">
      <c r="A942" s="60"/>
      <c r="B942" s="60"/>
      <c r="C942" s="58"/>
      <c r="D942" s="56"/>
      <c r="E942" s="56"/>
      <c r="G942" s="128" t="s">
        <v>497</v>
      </c>
      <c r="H942" s="128" t="s">
        <v>1508</v>
      </c>
      <c r="I942" s="60"/>
      <c r="J942" s="60"/>
      <c r="K942" s="60"/>
      <c r="L942" s="61" t="str">
        <f>IF(I942="","",VLOOKUP(N942,DB!J:L,3,FALSE))</f>
        <v/>
      </c>
      <c r="M942" s="40" t="str">
        <f t="shared" si="30"/>
        <v/>
      </c>
      <c r="N942" s="70" t="str">
        <f t="shared" si="29"/>
        <v>Scope 3Hotel stay</v>
      </c>
      <c r="Y942" s="70"/>
      <c r="Z942" s="70"/>
    </row>
    <row r="943" spans="1:26" s="49" customFormat="1" ht="21" customHeight="1">
      <c r="A943" s="60"/>
      <c r="B943" s="60"/>
      <c r="C943" s="58"/>
      <c r="D943" s="56"/>
      <c r="E943" s="56"/>
      <c r="G943" s="128" t="s">
        <v>497</v>
      </c>
      <c r="H943" s="128" t="s">
        <v>1508</v>
      </c>
      <c r="I943" s="60"/>
      <c r="J943" s="60"/>
      <c r="K943" s="60"/>
      <c r="L943" s="61" t="str">
        <f>IF(I943="","",VLOOKUP(N943,DB!J:L,3,FALSE))</f>
        <v/>
      </c>
      <c r="M943" s="40" t="str">
        <f t="shared" si="30"/>
        <v/>
      </c>
      <c r="N943" s="70" t="str">
        <f t="shared" si="29"/>
        <v>Scope 3Hotel stay</v>
      </c>
      <c r="Y943" s="70"/>
      <c r="Z943" s="70"/>
    </row>
    <row r="944" spans="1:26" s="49" customFormat="1" ht="21" customHeight="1">
      <c r="A944" s="60"/>
      <c r="B944" s="60"/>
      <c r="C944" s="58"/>
      <c r="D944" s="56"/>
      <c r="E944" s="56"/>
      <c r="G944" s="128" t="s">
        <v>497</v>
      </c>
      <c r="H944" s="128" t="s">
        <v>1508</v>
      </c>
      <c r="I944" s="60"/>
      <c r="J944" s="60"/>
      <c r="K944" s="60"/>
      <c r="L944" s="61" t="str">
        <f>IF(I944="","",VLOOKUP(N944,DB!J:L,3,FALSE))</f>
        <v/>
      </c>
      <c r="M944" s="40" t="str">
        <f t="shared" si="30"/>
        <v/>
      </c>
      <c r="N944" s="70" t="str">
        <f t="shared" si="29"/>
        <v>Scope 3Hotel stay</v>
      </c>
      <c r="Y944" s="70"/>
      <c r="Z944" s="70"/>
    </row>
    <row r="945" spans="1:26" s="49" customFormat="1" ht="21" customHeight="1">
      <c r="A945" s="60"/>
      <c r="B945" s="60"/>
      <c r="C945" s="58"/>
      <c r="D945" s="56"/>
      <c r="E945" s="56"/>
      <c r="G945" s="128" t="s">
        <v>497</v>
      </c>
      <c r="H945" s="128" t="s">
        <v>1508</v>
      </c>
      <c r="I945" s="60"/>
      <c r="J945" s="60"/>
      <c r="K945" s="60"/>
      <c r="L945" s="61" t="str">
        <f>IF(I945="","",VLOOKUP(N945,DB!J:L,3,FALSE))</f>
        <v/>
      </c>
      <c r="M945" s="40" t="str">
        <f t="shared" si="30"/>
        <v/>
      </c>
      <c r="N945" s="70" t="str">
        <f t="shared" si="29"/>
        <v>Scope 3Hotel stay</v>
      </c>
      <c r="Y945" s="70"/>
      <c r="Z945" s="70"/>
    </row>
    <row r="946" spans="1:26" s="49" customFormat="1" ht="21" customHeight="1">
      <c r="A946" s="60"/>
      <c r="B946" s="60"/>
      <c r="C946" s="58"/>
      <c r="D946" s="56"/>
      <c r="E946" s="56"/>
      <c r="G946" s="128" t="s">
        <v>497</v>
      </c>
      <c r="H946" s="128" t="s">
        <v>1508</v>
      </c>
      <c r="I946" s="60"/>
      <c r="J946" s="60"/>
      <c r="K946" s="60"/>
      <c r="L946" s="61" t="str">
        <f>IF(I946="","",VLOOKUP(N946,DB!J:L,3,FALSE))</f>
        <v/>
      </c>
      <c r="M946" s="40" t="str">
        <f t="shared" si="30"/>
        <v/>
      </c>
      <c r="N946" s="70" t="str">
        <f t="shared" si="29"/>
        <v>Scope 3Hotel stay</v>
      </c>
      <c r="Y946" s="70"/>
      <c r="Z946" s="70"/>
    </row>
    <row r="947" spans="1:26" s="49" customFormat="1" ht="21" customHeight="1">
      <c r="A947" s="60"/>
      <c r="B947" s="60"/>
      <c r="C947" s="58"/>
      <c r="D947" s="56"/>
      <c r="E947" s="56"/>
      <c r="G947" s="128" t="s">
        <v>497</v>
      </c>
      <c r="H947" s="128" t="s">
        <v>1508</v>
      </c>
      <c r="I947" s="60"/>
      <c r="J947" s="60"/>
      <c r="K947" s="60"/>
      <c r="L947" s="61" t="str">
        <f>IF(I947="","",VLOOKUP(N947,DB!J:L,3,FALSE))</f>
        <v/>
      </c>
      <c r="M947" s="40" t="str">
        <f t="shared" si="30"/>
        <v/>
      </c>
      <c r="N947" s="70" t="str">
        <f t="shared" si="29"/>
        <v>Scope 3Hotel stay</v>
      </c>
      <c r="Y947" s="70"/>
      <c r="Z947" s="70"/>
    </row>
    <row r="948" spans="1:26" s="49" customFormat="1" ht="21" customHeight="1">
      <c r="A948" s="60"/>
      <c r="B948" s="60"/>
      <c r="C948" s="58"/>
      <c r="D948" s="56"/>
      <c r="E948" s="56"/>
      <c r="G948" s="128" t="s">
        <v>497</v>
      </c>
      <c r="H948" s="128" t="s">
        <v>1508</v>
      </c>
      <c r="I948" s="60"/>
      <c r="J948" s="60"/>
      <c r="K948" s="60"/>
      <c r="L948" s="61" t="str">
        <f>IF(I948="","",VLOOKUP(N948,DB!J:L,3,FALSE))</f>
        <v/>
      </c>
      <c r="M948" s="40" t="str">
        <f t="shared" si="30"/>
        <v/>
      </c>
      <c r="N948" s="70" t="str">
        <f t="shared" si="29"/>
        <v>Scope 3Hotel stay</v>
      </c>
      <c r="Y948" s="70"/>
      <c r="Z948" s="70"/>
    </row>
    <row r="949" spans="1:26" s="49" customFormat="1" ht="21" customHeight="1">
      <c r="A949" s="60"/>
      <c r="B949" s="60"/>
      <c r="C949" s="58"/>
      <c r="D949" s="56"/>
      <c r="E949" s="56"/>
      <c r="G949" s="128" t="s">
        <v>497</v>
      </c>
      <c r="H949" s="128" t="s">
        <v>1508</v>
      </c>
      <c r="I949" s="60"/>
      <c r="J949" s="60"/>
      <c r="K949" s="60"/>
      <c r="L949" s="61" t="str">
        <f>IF(I949="","",VLOOKUP(N949,DB!J:L,3,FALSE))</f>
        <v/>
      </c>
      <c r="M949" s="40" t="str">
        <f t="shared" si="30"/>
        <v/>
      </c>
      <c r="N949" s="70" t="str">
        <f t="shared" si="29"/>
        <v>Scope 3Hotel stay</v>
      </c>
      <c r="Y949" s="70"/>
      <c r="Z949" s="70"/>
    </row>
    <row r="950" spans="1:26" s="49" customFormat="1" ht="21" customHeight="1">
      <c r="A950" s="60"/>
      <c r="B950" s="60"/>
      <c r="C950" s="58"/>
      <c r="D950" s="56"/>
      <c r="E950" s="56"/>
      <c r="G950" s="128" t="s">
        <v>497</v>
      </c>
      <c r="H950" s="128" t="s">
        <v>1508</v>
      </c>
      <c r="I950" s="60"/>
      <c r="J950" s="60"/>
      <c r="K950" s="60"/>
      <c r="L950" s="61" t="str">
        <f>IF(I950="","",VLOOKUP(N950,DB!J:L,3,FALSE))</f>
        <v/>
      </c>
      <c r="M950" s="40" t="str">
        <f t="shared" si="30"/>
        <v/>
      </c>
      <c r="N950" s="70" t="str">
        <f t="shared" si="29"/>
        <v>Scope 3Hotel stay</v>
      </c>
      <c r="Y950" s="70"/>
      <c r="Z950" s="70"/>
    </row>
    <row r="951" spans="1:26" s="49" customFormat="1" ht="21" customHeight="1">
      <c r="A951" s="60"/>
      <c r="B951" s="60"/>
      <c r="C951" s="58"/>
      <c r="D951" s="56"/>
      <c r="E951" s="56"/>
      <c r="G951" s="128" t="s">
        <v>497</v>
      </c>
      <c r="H951" s="128" t="s">
        <v>1508</v>
      </c>
      <c r="I951" s="60"/>
      <c r="J951" s="60"/>
      <c r="K951" s="60"/>
      <c r="L951" s="61" t="str">
        <f>IF(I951="","",VLOOKUP(N951,DB!J:L,3,FALSE))</f>
        <v/>
      </c>
      <c r="M951" s="40" t="str">
        <f t="shared" si="30"/>
        <v/>
      </c>
      <c r="N951" s="70" t="str">
        <f t="shared" si="29"/>
        <v>Scope 3Hotel stay</v>
      </c>
      <c r="Y951" s="70"/>
      <c r="Z951" s="70"/>
    </row>
    <row r="952" spans="1:26" s="49" customFormat="1" ht="21" customHeight="1">
      <c r="A952" s="60"/>
      <c r="B952" s="60"/>
      <c r="C952" s="58"/>
      <c r="D952" s="56"/>
      <c r="E952" s="56"/>
      <c r="G952" s="128" t="s">
        <v>497</v>
      </c>
      <c r="H952" s="128" t="s">
        <v>1508</v>
      </c>
      <c r="I952" s="60"/>
      <c r="J952" s="60"/>
      <c r="K952" s="60"/>
      <c r="L952" s="61" t="str">
        <f>IF(I952="","",VLOOKUP(N952,DB!J:L,3,FALSE))</f>
        <v/>
      </c>
      <c r="M952" s="40" t="str">
        <f t="shared" si="30"/>
        <v/>
      </c>
      <c r="N952" s="70" t="str">
        <f t="shared" si="29"/>
        <v>Scope 3Hotel stay</v>
      </c>
      <c r="Y952" s="70"/>
      <c r="Z952" s="70"/>
    </row>
    <row r="953" spans="1:26" s="49" customFormat="1" ht="21" customHeight="1">
      <c r="A953" s="60"/>
      <c r="B953" s="60"/>
      <c r="C953" s="58"/>
      <c r="D953" s="56"/>
      <c r="E953" s="56"/>
      <c r="G953" s="128" t="s">
        <v>497</v>
      </c>
      <c r="H953" s="128" t="s">
        <v>1508</v>
      </c>
      <c r="I953" s="60"/>
      <c r="J953" s="60"/>
      <c r="K953" s="60"/>
      <c r="L953" s="61" t="str">
        <f>IF(I953="","",VLOOKUP(N953,DB!J:L,3,FALSE))</f>
        <v/>
      </c>
      <c r="M953" s="40" t="str">
        <f t="shared" si="30"/>
        <v/>
      </c>
      <c r="N953" s="70" t="str">
        <f t="shared" si="29"/>
        <v>Scope 3Hotel stay</v>
      </c>
      <c r="Y953" s="70"/>
      <c r="Z953" s="70"/>
    </row>
    <row r="954" spans="1:26" s="49" customFormat="1" ht="21" customHeight="1">
      <c r="A954" s="60"/>
      <c r="B954" s="60"/>
      <c r="C954" s="58"/>
      <c r="D954" s="56"/>
      <c r="E954" s="56"/>
      <c r="G954" s="128" t="s">
        <v>497</v>
      </c>
      <c r="H954" s="128" t="s">
        <v>1508</v>
      </c>
      <c r="I954" s="60"/>
      <c r="J954" s="60"/>
      <c r="K954" s="60"/>
      <c r="L954" s="61" t="str">
        <f>IF(I954="","",VLOOKUP(N954,DB!J:L,3,FALSE))</f>
        <v/>
      </c>
      <c r="M954" s="40" t="str">
        <f t="shared" si="30"/>
        <v/>
      </c>
      <c r="N954" s="70" t="str">
        <f t="shared" si="29"/>
        <v>Scope 3Hotel stay</v>
      </c>
      <c r="Y954" s="70"/>
      <c r="Z954" s="70"/>
    </row>
    <row r="955" spans="1:26" s="49" customFormat="1" ht="21" customHeight="1">
      <c r="A955" s="60"/>
      <c r="B955" s="60"/>
      <c r="C955" s="58"/>
      <c r="D955" s="56"/>
      <c r="E955" s="56"/>
      <c r="G955" s="128" t="s">
        <v>497</v>
      </c>
      <c r="H955" s="128" t="s">
        <v>1508</v>
      </c>
      <c r="I955" s="60"/>
      <c r="J955" s="60"/>
      <c r="K955" s="60"/>
      <c r="L955" s="61" t="str">
        <f>IF(I955="","",VLOOKUP(N955,DB!J:L,3,FALSE))</f>
        <v/>
      </c>
      <c r="M955" s="40" t="str">
        <f t="shared" si="30"/>
        <v/>
      </c>
      <c r="N955" s="70" t="str">
        <f t="shared" si="29"/>
        <v>Scope 3Hotel stay</v>
      </c>
      <c r="Y955" s="70"/>
      <c r="Z955" s="70"/>
    </row>
    <row r="956" spans="1:26" s="49" customFormat="1" ht="21" customHeight="1">
      <c r="A956" s="60"/>
      <c r="B956" s="60"/>
      <c r="C956" s="58"/>
      <c r="D956" s="56"/>
      <c r="E956" s="56"/>
      <c r="G956" s="128" t="s">
        <v>497</v>
      </c>
      <c r="H956" s="128" t="s">
        <v>1508</v>
      </c>
      <c r="I956" s="60"/>
      <c r="J956" s="60"/>
      <c r="K956" s="60"/>
      <c r="L956" s="61" t="str">
        <f>IF(I956="","",VLOOKUP(N956,DB!J:L,3,FALSE))</f>
        <v/>
      </c>
      <c r="M956" s="40" t="str">
        <f t="shared" si="30"/>
        <v/>
      </c>
      <c r="N956" s="70" t="str">
        <f t="shared" si="29"/>
        <v>Scope 3Hotel stay</v>
      </c>
      <c r="Y956" s="70"/>
      <c r="Z956" s="70"/>
    </row>
    <row r="957" spans="1:26" s="49" customFormat="1" ht="21" customHeight="1">
      <c r="A957" s="60"/>
      <c r="B957" s="60"/>
      <c r="C957" s="58"/>
      <c r="D957" s="56"/>
      <c r="E957" s="56"/>
      <c r="G957" s="128" t="s">
        <v>497</v>
      </c>
      <c r="H957" s="128" t="s">
        <v>1508</v>
      </c>
      <c r="I957" s="60"/>
      <c r="J957" s="60"/>
      <c r="K957" s="60"/>
      <c r="L957" s="61" t="str">
        <f>IF(I957="","",VLOOKUP(N957,DB!J:L,3,FALSE))</f>
        <v/>
      </c>
      <c r="M957" s="40" t="str">
        <f t="shared" si="30"/>
        <v/>
      </c>
      <c r="N957" s="70" t="str">
        <f t="shared" si="29"/>
        <v>Scope 3Hotel stay</v>
      </c>
      <c r="Y957" s="70"/>
      <c r="Z957" s="70"/>
    </row>
    <row r="958" spans="1:26" s="49" customFormat="1" ht="21" customHeight="1">
      <c r="A958" s="60"/>
      <c r="B958" s="60"/>
      <c r="C958" s="58"/>
      <c r="D958" s="56"/>
      <c r="E958" s="56"/>
      <c r="G958" s="128" t="s">
        <v>497</v>
      </c>
      <c r="H958" s="128" t="s">
        <v>1508</v>
      </c>
      <c r="I958" s="60"/>
      <c r="J958" s="60"/>
      <c r="K958" s="60"/>
      <c r="L958" s="61" t="str">
        <f>IF(I958="","",VLOOKUP(N958,DB!J:L,3,FALSE))</f>
        <v/>
      </c>
      <c r="M958" s="40" t="str">
        <f t="shared" si="30"/>
        <v/>
      </c>
      <c r="N958" s="70" t="str">
        <f t="shared" si="29"/>
        <v>Scope 3Hotel stay</v>
      </c>
      <c r="Y958" s="70"/>
      <c r="Z958" s="70"/>
    </row>
    <row r="959" spans="1:26" s="49" customFormat="1" ht="21" customHeight="1">
      <c r="A959" s="60"/>
      <c r="B959" s="60"/>
      <c r="C959" s="58"/>
      <c r="D959" s="56"/>
      <c r="E959" s="56"/>
      <c r="G959" s="128" t="s">
        <v>497</v>
      </c>
      <c r="H959" s="128" t="s">
        <v>1508</v>
      </c>
      <c r="I959" s="60"/>
      <c r="J959" s="60"/>
      <c r="K959" s="60"/>
      <c r="L959" s="61" t="str">
        <f>IF(I959="","",VLOOKUP(N959,DB!J:L,3,FALSE))</f>
        <v/>
      </c>
      <c r="M959" s="40" t="str">
        <f t="shared" si="30"/>
        <v/>
      </c>
      <c r="N959" s="70" t="str">
        <f t="shared" si="29"/>
        <v>Scope 3Hotel stay</v>
      </c>
      <c r="Y959" s="70"/>
      <c r="Z959" s="70"/>
    </row>
    <row r="960" spans="1:26" s="49" customFormat="1" ht="21" customHeight="1">
      <c r="A960" s="60"/>
      <c r="B960" s="60"/>
      <c r="C960" s="58"/>
      <c r="D960" s="56"/>
      <c r="E960" s="56"/>
      <c r="G960" s="128" t="s">
        <v>497</v>
      </c>
      <c r="H960" s="128" t="s">
        <v>1508</v>
      </c>
      <c r="I960" s="60"/>
      <c r="J960" s="60"/>
      <c r="K960" s="60"/>
      <c r="L960" s="61" t="str">
        <f>IF(I960="","",VLOOKUP(N960,DB!J:L,3,FALSE))</f>
        <v/>
      </c>
      <c r="M960" s="40" t="str">
        <f t="shared" si="30"/>
        <v/>
      </c>
      <c r="N960" s="70" t="str">
        <f t="shared" si="29"/>
        <v>Scope 3Hotel stay</v>
      </c>
      <c r="Y960" s="70"/>
      <c r="Z960" s="70"/>
    </row>
    <row r="961" spans="1:26" s="49" customFormat="1" ht="21" customHeight="1">
      <c r="A961" s="60"/>
      <c r="B961" s="60"/>
      <c r="C961" s="58"/>
      <c r="D961" s="56"/>
      <c r="E961" s="56"/>
      <c r="G961" s="128" t="s">
        <v>497</v>
      </c>
      <c r="H961" s="128" t="s">
        <v>1508</v>
      </c>
      <c r="I961" s="60"/>
      <c r="J961" s="60"/>
      <c r="K961" s="60"/>
      <c r="L961" s="61" t="str">
        <f>IF(I961="","",VLOOKUP(N961,DB!J:L,3,FALSE))</f>
        <v/>
      </c>
      <c r="M961" s="40" t="str">
        <f t="shared" si="30"/>
        <v/>
      </c>
      <c r="N961" s="70" t="str">
        <f t="shared" si="29"/>
        <v>Scope 3Hotel stay</v>
      </c>
      <c r="Y961" s="70"/>
      <c r="Z961" s="70"/>
    </row>
    <row r="962" spans="1:26" s="49" customFormat="1" ht="21" customHeight="1">
      <c r="A962" s="60"/>
      <c r="B962" s="60"/>
      <c r="C962" s="58"/>
      <c r="D962" s="56"/>
      <c r="E962" s="56"/>
      <c r="G962" s="128" t="s">
        <v>497</v>
      </c>
      <c r="H962" s="128" t="s">
        <v>1508</v>
      </c>
      <c r="I962" s="60"/>
      <c r="J962" s="60"/>
      <c r="K962" s="60"/>
      <c r="L962" s="61" t="str">
        <f>IF(I962="","",VLOOKUP(N962,DB!J:L,3,FALSE))</f>
        <v/>
      </c>
      <c r="M962" s="40" t="str">
        <f t="shared" si="30"/>
        <v/>
      </c>
      <c r="N962" s="70" t="str">
        <f t="shared" si="29"/>
        <v>Scope 3Hotel stay</v>
      </c>
      <c r="Y962" s="70"/>
      <c r="Z962" s="70"/>
    </row>
    <row r="963" spans="1:26" s="49" customFormat="1" ht="21" customHeight="1">
      <c r="A963" s="60"/>
      <c r="B963" s="60"/>
      <c r="C963" s="58"/>
      <c r="D963" s="56"/>
      <c r="E963" s="56"/>
      <c r="G963" s="128" t="s">
        <v>497</v>
      </c>
      <c r="H963" s="128" t="s">
        <v>1508</v>
      </c>
      <c r="I963" s="60"/>
      <c r="J963" s="60"/>
      <c r="K963" s="60"/>
      <c r="L963" s="61" t="str">
        <f>IF(I963="","",VLOOKUP(N963,DB!J:L,3,FALSE))</f>
        <v/>
      </c>
      <c r="M963" s="40" t="str">
        <f t="shared" si="30"/>
        <v/>
      </c>
      <c r="N963" s="70" t="str">
        <f t="shared" si="29"/>
        <v>Scope 3Hotel stay</v>
      </c>
      <c r="Y963" s="70"/>
      <c r="Z963" s="70"/>
    </row>
    <row r="964" spans="1:26" s="49" customFormat="1" ht="21" customHeight="1">
      <c r="A964" s="60"/>
      <c r="B964" s="60"/>
      <c r="C964" s="58"/>
      <c r="D964" s="56"/>
      <c r="E964" s="56"/>
      <c r="G964" s="128" t="s">
        <v>497</v>
      </c>
      <c r="H964" s="128" t="s">
        <v>1508</v>
      </c>
      <c r="I964" s="60"/>
      <c r="J964" s="60"/>
      <c r="K964" s="60"/>
      <c r="L964" s="61" t="str">
        <f>IF(I964="","",VLOOKUP(N964,DB!J:L,3,FALSE))</f>
        <v/>
      </c>
      <c r="M964" s="40" t="str">
        <f t="shared" si="30"/>
        <v/>
      </c>
      <c r="N964" s="70" t="str">
        <f t="shared" si="29"/>
        <v>Scope 3Hotel stay</v>
      </c>
      <c r="Y964" s="70"/>
      <c r="Z964" s="70"/>
    </row>
    <row r="965" spans="1:26" s="49" customFormat="1" ht="21" customHeight="1">
      <c r="A965" s="60"/>
      <c r="B965" s="60"/>
      <c r="C965" s="58"/>
      <c r="D965" s="56"/>
      <c r="E965" s="56"/>
      <c r="G965" s="128" t="s">
        <v>497</v>
      </c>
      <c r="H965" s="128" t="s">
        <v>1508</v>
      </c>
      <c r="I965" s="60"/>
      <c r="J965" s="60"/>
      <c r="K965" s="60"/>
      <c r="L965" s="61" t="str">
        <f>IF(I965="","",VLOOKUP(N965,DB!J:L,3,FALSE))</f>
        <v/>
      </c>
      <c r="M965" s="40" t="str">
        <f t="shared" si="30"/>
        <v/>
      </c>
      <c r="N965" s="70" t="str">
        <f t="shared" si="29"/>
        <v>Scope 3Hotel stay</v>
      </c>
      <c r="Y965" s="70"/>
      <c r="Z965" s="70"/>
    </row>
    <row r="966" spans="1:26" s="49" customFormat="1" ht="21" customHeight="1">
      <c r="A966" s="60"/>
      <c r="B966" s="60"/>
      <c r="C966" s="58"/>
      <c r="D966" s="56"/>
      <c r="E966" s="56"/>
      <c r="G966" s="128" t="s">
        <v>497</v>
      </c>
      <c r="H966" s="128" t="s">
        <v>1508</v>
      </c>
      <c r="I966" s="60"/>
      <c r="J966" s="60"/>
      <c r="K966" s="60"/>
      <c r="L966" s="61" t="str">
        <f>IF(I966="","",VLOOKUP(N966,DB!J:L,3,FALSE))</f>
        <v/>
      </c>
      <c r="M966" s="40" t="str">
        <f t="shared" si="30"/>
        <v/>
      </c>
      <c r="N966" s="70" t="str">
        <f t="shared" si="29"/>
        <v>Scope 3Hotel stay</v>
      </c>
      <c r="Y966" s="70"/>
      <c r="Z966" s="70"/>
    </row>
    <row r="967" spans="1:26" s="49" customFormat="1" ht="21" customHeight="1">
      <c r="A967" s="60"/>
      <c r="B967" s="60"/>
      <c r="C967" s="58"/>
      <c r="D967" s="56"/>
      <c r="E967" s="56"/>
      <c r="G967" s="128" t="s">
        <v>497</v>
      </c>
      <c r="H967" s="128" t="s">
        <v>1508</v>
      </c>
      <c r="I967" s="60"/>
      <c r="J967" s="60"/>
      <c r="K967" s="60"/>
      <c r="L967" s="61" t="str">
        <f>IF(I967="","",VLOOKUP(N967,DB!J:L,3,FALSE))</f>
        <v/>
      </c>
      <c r="M967" s="40" t="str">
        <f t="shared" si="30"/>
        <v/>
      </c>
      <c r="N967" s="70" t="str">
        <f t="shared" ref="N967:N1030" si="31">CONCATENATE(G967,H967,I967)</f>
        <v>Scope 3Hotel stay</v>
      </c>
      <c r="Y967" s="70"/>
      <c r="Z967" s="70"/>
    </row>
    <row r="968" spans="1:26" s="49" customFormat="1" ht="21" customHeight="1">
      <c r="A968" s="60"/>
      <c r="B968" s="60"/>
      <c r="C968" s="58"/>
      <c r="D968" s="56"/>
      <c r="E968" s="56"/>
      <c r="G968" s="128" t="s">
        <v>497</v>
      </c>
      <c r="H968" s="128" t="s">
        <v>1508</v>
      </c>
      <c r="I968" s="60"/>
      <c r="J968" s="60"/>
      <c r="K968" s="60"/>
      <c r="L968" s="61" t="str">
        <f>IF(I968="","",VLOOKUP(N968,DB!J:L,3,FALSE))</f>
        <v/>
      </c>
      <c r="M968" s="40" t="str">
        <f t="shared" si="30"/>
        <v/>
      </c>
      <c r="N968" s="70" t="str">
        <f t="shared" si="31"/>
        <v>Scope 3Hotel stay</v>
      </c>
      <c r="Y968" s="70"/>
      <c r="Z968" s="70"/>
    </row>
    <row r="969" spans="1:26" s="49" customFormat="1" ht="21" customHeight="1">
      <c r="A969" s="60"/>
      <c r="B969" s="60"/>
      <c r="C969" s="58"/>
      <c r="D969" s="56"/>
      <c r="E969" s="56"/>
      <c r="G969" s="128" t="s">
        <v>497</v>
      </c>
      <c r="H969" s="128" t="s">
        <v>1508</v>
      </c>
      <c r="I969" s="60"/>
      <c r="J969" s="60"/>
      <c r="K969" s="60"/>
      <c r="L969" s="61" t="str">
        <f>IF(I969="","",VLOOKUP(N969,DB!J:L,3,FALSE))</f>
        <v/>
      </c>
      <c r="M969" s="40" t="str">
        <f t="shared" si="30"/>
        <v/>
      </c>
      <c r="N969" s="70" t="str">
        <f t="shared" si="31"/>
        <v>Scope 3Hotel stay</v>
      </c>
      <c r="Y969" s="70"/>
      <c r="Z969" s="70"/>
    </row>
    <row r="970" spans="1:26" s="49" customFormat="1" ht="21" customHeight="1">
      <c r="A970" s="60"/>
      <c r="B970" s="60"/>
      <c r="C970" s="58"/>
      <c r="D970" s="56"/>
      <c r="E970" s="56"/>
      <c r="G970" s="128" t="s">
        <v>497</v>
      </c>
      <c r="H970" s="128" t="s">
        <v>1508</v>
      </c>
      <c r="I970" s="60"/>
      <c r="J970" s="60"/>
      <c r="K970" s="60"/>
      <c r="L970" s="61" t="str">
        <f>IF(I970="","",VLOOKUP(N970,DB!J:L,3,FALSE))</f>
        <v/>
      </c>
      <c r="M970" s="40" t="str">
        <f t="shared" si="30"/>
        <v/>
      </c>
      <c r="N970" s="70" t="str">
        <f t="shared" si="31"/>
        <v>Scope 3Hotel stay</v>
      </c>
      <c r="Y970" s="70"/>
      <c r="Z970" s="70"/>
    </row>
    <row r="971" spans="1:26" s="49" customFormat="1" ht="21" customHeight="1">
      <c r="A971" s="60"/>
      <c r="B971" s="60"/>
      <c r="C971" s="58"/>
      <c r="D971" s="56"/>
      <c r="E971" s="56"/>
      <c r="G971" s="128" t="s">
        <v>497</v>
      </c>
      <c r="H971" s="128" t="s">
        <v>1508</v>
      </c>
      <c r="I971" s="60"/>
      <c r="J971" s="60"/>
      <c r="K971" s="60"/>
      <c r="L971" s="61" t="str">
        <f>IF(I971="","",VLOOKUP(N971,DB!J:L,3,FALSE))</f>
        <v/>
      </c>
      <c r="M971" s="40" t="str">
        <f t="shared" si="30"/>
        <v/>
      </c>
      <c r="N971" s="70" t="str">
        <f t="shared" si="31"/>
        <v>Scope 3Hotel stay</v>
      </c>
      <c r="Y971" s="70"/>
      <c r="Z971" s="70"/>
    </row>
    <row r="972" spans="1:26" s="49" customFormat="1" ht="21" customHeight="1">
      <c r="A972" s="60"/>
      <c r="B972" s="60"/>
      <c r="C972" s="58"/>
      <c r="D972" s="56"/>
      <c r="E972" s="56"/>
      <c r="G972" s="128" t="s">
        <v>497</v>
      </c>
      <c r="H972" s="128" t="s">
        <v>1508</v>
      </c>
      <c r="I972" s="60"/>
      <c r="J972" s="60"/>
      <c r="K972" s="60"/>
      <c r="L972" s="61" t="str">
        <f>IF(I972="","",VLOOKUP(N972,DB!J:L,3,FALSE))</f>
        <v/>
      </c>
      <c r="M972" s="40" t="str">
        <f t="shared" si="30"/>
        <v/>
      </c>
      <c r="N972" s="70" t="str">
        <f t="shared" si="31"/>
        <v>Scope 3Hotel stay</v>
      </c>
      <c r="Y972" s="70"/>
      <c r="Z972" s="70"/>
    </row>
    <row r="973" spans="1:26" s="49" customFormat="1" ht="21" customHeight="1">
      <c r="A973" s="60"/>
      <c r="B973" s="60"/>
      <c r="C973" s="58"/>
      <c r="D973" s="56"/>
      <c r="E973" s="56"/>
      <c r="G973" s="128" t="s">
        <v>497</v>
      </c>
      <c r="H973" s="128" t="s">
        <v>1508</v>
      </c>
      <c r="I973" s="60"/>
      <c r="J973" s="60"/>
      <c r="K973" s="60"/>
      <c r="L973" s="61" t="str">
        <f>IF(I973="","",VLOOKUP(N973,DB!J:L,3,FALSE))</f>
        <v/>
      </c>
      <c r="M973" s="40" t="str">
        <f t="shared" si="30"/>
        <v/>
      </c>
      <c r="N973" s="70" t="str">
        <f t="shared" si="31"/>
        <v>Scope 3Hotel stay</v>
      </c>
      <c r="Y973" s="70"/>
      <c r="Z973" s="70"/>
    </row>
    <row r="974" spans="1:26" s="49" customFormat="1" ht="21" customHeight="1">
      <c r="A974" s="60"/>
      <c r="B974" s="60"/>
      <c r="C974" s="58"/>
      <c r="D974" s="56"/>
      <c r="E974" s="56"/>
      <c r="G974" s="128" t="s">
        <v>497</v>
      </c>
      <c r="H974" s="128" t="s">
        <v>1508</v>
      </c>
      <c r="I974" s="60"/>
      <c r="J974" s="60"/>
      <c r="K974" s="60"/>
      <c r="L974" s="61" t="str">
        <f>IF(I974="","",VLOOKUP(N974,DB!J:L,3,FALSE))</f>
        <v/>
      </c>
      <c r="M974" s="40" t="str">
        <f t="shared" si="30"/>
        <v/>
      </c>
      <c r="N974" s="70" t="str">
        <f t="shared" si="31"/>
        <v>Scope 3Hotel stay</v>
      </c>
      <c r="Y974" s="70"/>
      <c r="Z974" s="70"/>
    </row>
    <row r="975" spans="1:26" s="49" customFormat="1" ht="21" customHeight="1">
      <c r="A975" s="60"/>
      <c r="B975" s="60"/>
      <c r="C975" s="58"/>
      <c r="D975" s="56"/>
      <c r="E975" s="56"/>
      <c r="G975" s="128" t="s">
        <v>497</v>
      </c>
      <c r="H975" s="128" t="s">
        <v>1508</v>
      </c>
      <c r="I975" s="60"/>
      <c r="J975" s="60"/>
      <c r="K975" s="60"/>
      <c r="L975" s="61" t="str">
        <f>IF(I975="","",VLOOKUP(N975,DB!J:L,3,FALSE))</f>
        <v/>
      </c>
      <c r="M975" s="40" t="str">
        <f t="shared" si="30"/>
        <v/>
      </c>
      <c r="N975" s="70" t="str">
        <f t="shared" si="31"/>
        <v>Scope 3Hotel stay</v>
      </c>
      <c r="Y975" s="70"/>
      <c r="Z975" s="70"/>
    </row>
    <row r="976" spans="1:26" s="49" customFormat="1" ht="21" customHeight="1">
      <c r="A976" s="60"/>
      <c r="B976" s="60"/>
      <c r="C976" s="58"/>
      <c r="D976" s="56"/>
      <c r="E976" s="56"/>
      <c r="G976" s="128" t="s">
        <v>497</v>
      </c>
      <c r="H976" s="128" t="s">
        <v>1508</v>
      </c>
      <c r="I976" s="60"/>
      <c r="J976" s="60"/>
      <c r="K976" s="60"/>
      <c r="L976" s="61" t="str">
        <f>IF(I976="","",VLOOKUP(N976,DB!J:L,3,FALSE))</f>
        <v/>
      </c>
      <c r="M976" s="40" t="str">
        <f t="shared" si="30"/>
        <v/>
      </c>
      <c r="N976" s="70" t="str">
        <f t="shared" si="31"/>
        <v>Scope 3Hotel stay</v>
      </c>
      <c r="Y976" s="70"/>
      <c r="Z976" s="70"/>
    </row>
    <row r="977" spans="1:26" s="49" customFormat="1" ht="21" customHeight="1">
      <c r="A977" s="60"/>
      <c r="B977" s="60"/>
      <c r="C977" s="58"/>
      <c r="D977" s="56"/>
      <c r="E977" s="56"/>
      <c r="G977" s="128" t="s">
        <v>497</v>
      </c>
      <c r="H977" s="128" t="s">
        <v>1508</v>
      </c>
      <c r="I977" s="60"/>
      <c r="J977" s="60"/>
      <c r="K977" s="60"/>
      <c r="L977" s="61" t="str">
        <f>IF(I977="","",VLOOKUP(N977,DB!J:L,3,FALSE))</f>
        <v/>
      </c>
      <c r="M977" s="40" t="str">
        <f t="shared" si="30"/>
        <v/>
      </c>
      <c r="N977" s="70" t="str">
        <f t="shared" si="31"/>
        <v>Scope 3Hotel stay</v>
      </c>
      <c r="Y977" s="70"/>
      <c r="Z977" s="70"/>
    </row>
    <row r="978" spans="1:26" s="49" customFormat="1" ht="21" customHeight="1">
      <c r="A978" s="60"/>
      <c r="B978" s="60"/>
      <c r="C978" s="58"/>
      <c r="D978" s="56"/>
      <c r="E978" s="56"/>
      <c r="G978" s="128" t="s">
        <v>497</v>
      </c>
      <c r="H978" s="128" t="s">
        <v>1508</v>
      </c>
      <c r="I978" s="60"/>
      <c r="J978" s="60"/>
      <c r="K978" s="60"/>
      <c r="L978" s="61" t="str">
        <f>IF(I978="","",VLOOKUP(N978,DB!J:L,3,FALSE))</f>
        <v/>
      </c>
      <c r="M978" s="40" t="str">
        <f t="shared" si="30"/>
        <v/>
      </c>
      <c r="N978" s="70" t="str">
        <f t="shared" si="31"/>
        <v>Scope 3Hotel stay</v>
      </c>
      <c r="Y978" s="70"/>
      <c r="Z978" s="70"/>
    </row>
    <row r="979" spans="1:26" s="49" customFormat="1" ht="21" customHeight="1">
      <c r="A979" s="60"/>
      <c r="B979" s="60"/>
      <c r="C979" s="58"/>
      <c r="D979" s="56"/>
      <c r="E979" s="56"/>
      <c r="G979" s="128" t="s">
        <v>497</v>
      </c>
      <c r="H979" s="128" t="s">
        <v>1508</v>
      </c>
      <c r="I979" s="60"/>
      <c r="J979" s="60"/>
      <c r="K979" s="60"/>
      <c r="L979" s="61" t="str">
        <f>IF(I979="","",VLOOKUP(N979,DB!J:L,3,FALSE))</f>
        <v/>
      </c>
      <c r="M979" s="40" t="str">
        <f t="shared" si="30"/>
        <v/>
      </c>
      <c r="N979" s="70" t="str">
        <f t="shared" si="31"/>
        <v>Scope 3Hotel stay</v>
      </c>
      <c r="Y979" s="70"/>
      <c r="Z979" s="70"/>
    </row>
    <row r="980" spans="1:26" s="49" customFormat="1" ht="21" customHeight="1">
      <c r="A980" s="60"/>
      <c r="B980" s="60"/>
      <c r="C980" s="58"/>
      <c r="D980" s="56"/>
      <c r="E980" s="56"/>
      <c r="G980" s="128" t="s">
        <v>497</v>
      </c>
      <c r="H980" s="128" t="s">
        <v>1508</v>
      </c>
      <c r="I980" s="60"/>
      <c r="J980" s="60"/>
      <c r="K980" s="60"/>
      <c r="L980" s="61" t="str">
        <f>IF(I980="","",VLOOKUP(N980,DB!J:L,3,FALSE))</f>
        <v/>
      </c>
      <c r="M980" s="40" t="str">
        <f t="shared" si="30"/>
        <v/>
      </c>
      <c r="N980" s="70" t="str">
        <f t="shared" si="31"/>
        <v>Scope 3Hotel stay</v>
      </c>
      <c r="Y980" s="70"/>
      <c r="Z980" s="70"/>
    </row>
    <row r="981" spans="1:26" s="49" customFormat="1" ht="21" customHeight="1">
      <c r="A981" s="60"/>
      <c r="B981" s="60"/>
      <c r="C981" s="58"/>
      <c r="D981" s="56"/>
      <c r="E981" s="56"/>
      <c r="G981" s="128" t="s">
        <v>497</v>
      </c>
      <c r="H981" s="128" t="s">
        <v>1508</v>
      </c>
      <c r="I981" s="60"/>
      <c r="J981" s="60"/>
      <c r="K981" s="60"/>
      <c r="L981" s="61" t="str">
        <f>IF(I981="","",VLOOKUP(N981,DB!J:L,3,FALSE))</f>
        <v/>
      </c>
      <c r="M981" s="40" t="str">
        <f t="shared" si="30"/>
        <v/>
      </c>
      <c r="N981" s="70" t="str">
        <f t="shared" si="31"/>
        <v>Scope 3Hotel stay</v>
      </c>
      <c r="Y981" s="70"/>
      <c r="Z981" s="70"/>
    </row>
    <row r="982" spans="1:26" s="49" customFormat="1" ht="21" customHeight="1">
      <c r="A982" s="60"/>
      <c r="B982" s="60"/>
      <c r="C982" s="58"/>
      <c r="D982" s="56"/>
      <c r="E982" s="56"/>
      <c r="G982" s="128" t="s">
        <v>497</v>
      </c>
      <c r="H982" s="128" t="s">
        <v>1508</v>
      </c>
      <c r="I982" s="60"/>
      <c r="J982" s="60"/>
      <c r="K982" s="60"/>
      <c r="L982" s="61" t="str">
        <f>IF(I982="","",VLOOKUP(N982,DB!J:L,3,FALSE))</f>
        <v/>
      </c>
      <c r="M982" s="40" t="str">
        <f t="shared" si="30"/>
        <v/>
      </c>
      <c r="N982" s="70" t="str">
        <f t="shared" si="31"/>
        <v>Scope 3Hotel stay</v>
      </c>
      <c r="Y982" s="70"/>
      <c r="Z982" s="70"/>
    </row>
    <row r="983" spans="1:26" s="49" customFormat="1" ht="21" customHeight="1">
      <c r="A983" s="60"/>
      <c r="B983" s="60"/>
      <c r="C983" s="58"/>
      <c r="D983" s="56"/>
      <c r="E983" s="56"/>
      <c r="G983" s="128" t="s">
        <v>497</v>
      </c>
      <c r="H983" s="128" t="s">
        <v>1508</v>
      </c>
      <c r="I983" s="60"/>
      <c r="J983" s="60"/>
      <c r="K983" s="60"/>
      <c r="L983" s="61" t="str">
        <f>IF(I983="","",VLOOKUP(N983,DB!J:L,3,FALSE))</f>
        <v/>
      </c>
      <c r="M983" s="40" t="str">
        <f t="shared" si="30"/>
        <v/>
      </c>
      <c r="N983" s="70" t="str">
        <f t="shared" si="31"/>
        <v>Scope 3Hotel stay</v>
      </c>
      <c r="Y983" s="70"/>
      <c r="Z983" s="70"/>
    </row>
    <row r="984" spans="1:26" s="49" customFormat="1" ht="21" customHeight="1">
      <c r="A984" s="60"/>
      <c r="B984" s="60"/>
      <c r="C984" s="58"/>
      <c r="D984" s="56"/>
      <c r="E984" s="56"/>
      <c r="G984" s="128" t="s">
        <v>497</v>
      </c>
      <c r="H984" s="128" t="s">
        <v>1508</v>
      </c>
      <c r="I984" s="60"/>
      <c r="J984" s="60"/>
      <c r="K984" s="60"/>
      <c r="L984" s="61" t="str">
        <f>IF(I984="","",VLOOKUP(N984,DB!J:L,3,FALSE))</f>
        <v/>
      </c>
      <c r="M984" s="40" t="str">
        <f t="shared" si="30"/>
        <v/>
      </c>
      <c r="N984" s="70" t="str">
        <f t="shared" si="31"/>
        <v>Scope 3Hotel stay</v>
      </c>
      <c r="Y984" s="70"/>
      <c r="Z984" s="70"/>
    </row>
    <row r="985" spans="1:26" s="49" customFormat="1" ht="21" customHeight="1">
      <c r="A985" s="60"/>
      <c r="B985" s="60"/>
      <c r="C985" s="58"/>
      <c r="D985" s="56"/>
      <c r="E985" s="56"/>
      <c r="G985" s="128" t="s">
        <v>497</v>
      </c>
      <c r="H985" s="128" t="s">
        <v>1508</v>
      </c>
      <c r="I985" s="60"/>
      <c r="J985" s="60"/>
      <c r="K985" s="60"/>
      <c r="L985" s="61" t="str">
        <f>IF(I985="","",VLOOKUP(N985,DB!J:L,3,FALSE))</f>
        <v/>
      </c>
      <c r="M985" s="40" t="str">
        <f t="shared" si="30"/>
        <v/>
      </c>
      <c r="N985" s="70" t="str">
        <f t="shared" si="31"/>
        <v>Scope 3Hotel stay</v>
      </c>
      <c r="Y985" s="70"/>
      <c r="Z985" s="70"/>
    </row>
    <row r="986" spans="1:26" s="49" customFormat="1" ht="21" customHeight="1">
      <c r="A986" s="60"/>
      <c r="B986" s="60"/>
      <c r="C986" s="58"/>
      <c r="D986" s="56"/>
      <c r="E986" s="56"/>
      <c r="G986" s="128" t="s">
        <v>497</v>
      </c>
      <c r="H986" s="128" t="s">
        <v>1508</v>
      </c>
      <c r="I986" s="60"/>
      <c r="J986" s="60"/>
      <c r="K986" s="60"/>
      <c r="L986" s="61" t="str">
        <f>IF(I986="","",VLOOKUP(N986,DB!J:L,3,FALSE))</f>
        <v/>
      </c>
      <c r="M986" s="40" t="str">
        <f t="shared" si="30"/>
        <v/>
      </c>
      <c r="N986" s="70" t="str">
        <f t="shared" si="31"/>
        <v>Scope 3Hotel stay</v>
      </c>
      <c r="Y986" s="70"/>
      <c r="Z986" s="70"/>
    </row>
    <row r="987" spans="1:26" s="49" customFormat="1" ht="21" customHeight="1">
      <c r="A987" s="60"/>
      <c r="B987" s="60"/>
      <c r="C987" s="58"/>
      <c r="D987" s="56"/>
      <c r="E987" s="56"/>
      <c r="G987" s="128" t="s">
        <v>497</v>
      </c>
      <c r="H987" s="128" t="s">
        <v>1508</v>
      </c>
      <c r="I987" s="60"/>
      <c r="J987" s="60"/>
      <c r="K987" s="60"/>
      <c r="L987" s="61" t="str">
        <f>IF(I987="","",VLOOKUP(N987,DB!J:L,3,FALSE))</f>
        <v/>
      </c>
      <c r="M987" s="40" t="str">
        <f t="shared" si="30"/>
        <v/>
      </c>
      <c r="N987" s="70" t="str">
        <f t="shared" si="31"/>
        <v>Scope 3Hotel stay</v>
      </c>
      <c r="Y987" s="70"/>
      <c r="Z987" s="70"/>
    </row>
    <row r="988" spans="1:26" s="49" customFormat="1" ht="21" customHeight="1">
      <c r="A988" s="60"/>
      <c r="B988" s="60"/>
      <c r="C988" s="58"/>
      <c r="D988" s="56"/>
      <c r="E988" s="56"/>
      <c r="G988" s="128" t="s">
        <v>497</v>
      </c>
      <c r="H988" s="128" t="s">
        <v>1508</v>
      </c>
      <c r="I988" s="60"/>
      <c r="J988" s="60"/>
      <c r="K988" s="60"/>
      <c r="L988" s="61" t="str">
        <f>IF(I988="","",VLOOKUP(N988,DB!J:L,3,FALSE))</f>
        <v/>
      </c>
      <c r="M988" s="40" t="str">
        <f t="shared" si="30"/>
        <v/>
      </c>
      <c r="N988" s="70" t="str">
        <f t="shared" si="31"/>
        <v>Scope 3Hotel stay</v>
      </c>
      <c r="Y988" s="70"/>
      <c r="Z988" s="70"/>
    </row>
    <row r="989" spans="1:26" s="49" customFormat="1" ht="21" customHeight="1">
      <c r="A989" s="60"/>
      <c r="B989" s="60"/>
      <c r="C989" s="58"/>
      <c r="D989" s="56"/>
      <c r="E989" s="56"/>
      <c r="G989" s="128" t="s">
        <v>497</v>
      </c>
      <c r="H989" s="128" t="s">
        <v>1508</v>
      </c>
      <c r="I989" s="60"/>
      <c r="J989" s="60"/>
      <c r="K989" s="60"/>
      <c r="L989" s="61" t="str">
        <f>IF(I989="","",VLOOKUP(N989,DB!J:L,3,FALSE))</f>
        <v/>
      </c>
      <c r="M989" s="40" t="str">
        <f t="shared" si="30"/>
        <v/>
      </c>
      <c r="N989" s="70" t="str">
        <f t="shared" si="31"/>
        <v>Scope 3Hotel stay</v>
      </c>
      <c r="Y989" s="70"/>
      <c r="Z989" s="70"/>
    </row>
    <row r="990" spans="1:26" s="49" customFormat="1" ht="21" customHeight="1">
      <c r="A990" s="60"/>
      <c r="B990" s="60"/>
      <c r="C990" s="58"/>
      <c r="D990" s="56"/>
      <c r="E990" s="56"/>
      <c r="G990" s="128" t="s">
        <v>497</v>
      </c>
      <c r="H990" s="128" t="s">
        <v>1508</v>
      </c>
      <c r="I990" s="60"/>
      <c r="J990" s="60"/>
      <c r="K990" s="60"/>
      <c r="L990" s="61" t="str">
        <f>IF(I990="","",VLOOKUP(N990,DB!J:L,3,FALSE))</f>
        <v/>
      </c>
      <c r="M990" s="40" t="str">
        <f t="shared" si="30"/>
        <v/>
      </c>
      <c r="N990" s="70" t="str">
        <f t="shared" si="31"/>
        <v>Scope 3Hotel stay</v>
      </c>
      <c r="Y990" s="70"/>
      <c r="Z990" s="70"/>
    </row>
    <row r="991" spans="1:26" s="49" customFormat="1" ht="21" customHeight="1">
      <c r="A991" s="60"/>
      <c r="B991" s="60"/>
      <c r="C991" s="58"/>
      <c r="D991" s="56"/>
      <c r="E991" s="56"/>
      <c r="G991" s="128" t="s">
        <v>497</v>
      </c>
      <c r="H991" s="128" t="s">
        <v>1508</v>
      </c>
      <c r="I991" s="60"/>
      <c r="J991" s="60"/>
      <c r="K991" s="60"/>
      <c r="L991" s="61" t="str">
        <f>IF(I991="","",VLOOKUP(N991,DB!J:L,3,FALSE))</f>
        <v/>
      </c>
      <c r="M991" s="40" t="str">
        <f t="shared" si="30"/>
        <v/>
      </c>
      <c r="N991" s="70" t="str">
        <f t="shared" si="31"/>
        <v>Scope 3Hotel stay</v>
      </c>
      <c r="Y991" s="70"/>
      <c r="Z991" s="70"/>
    </row>
    <row r="992" spans="1:26" s="49" customFormat="1" ht="21" customHeight="1">
      <c r="A992" s="60"/>
      <c r="B992" s="60"/>
      <c r="C992" s="58"/>
      <c r="D992" s="56"/>
      <c r="E992" s="56"/>
      <c r="G992" s="128" t="s">
        <v>497</v>
      </c>
      <c r="H992" s="128" t="s">
        <v>1508</v>
      </c>
      <c r="I992" s="60"/>
      <c r="J992" s="60"/>
      <c r="K992" s="60"/>
      <c r="L992" s="61" t="str">
        <f>IF(I992="","",VLOOKUP(N992,DB!J:L,3,FALSE))</f>
        <v/>
      </c>
      <c r="M992" s="40" t="str">
        <f t="shared" si="30"/>
        <v/>
      </c>
      <c r="N992" s="70" t="str">
        <f t="shared" si="31"/>
        <v>Scope 3Hotel stay</v>
      </c>
      <c r="Y992" s="70"/>
      <c r="Z992" s="70"/>
    </row>
    <row r="993" spans="1:26" s="49" customFormat="1" ht="21" customHeight="1">
      <c r="A993" s="60"/>
      <c r="B993" s="60"/>
      <c r="C993" s="58"/>
      <c r="D993" s="56"/>
      <c r="E993" s="56"/>
      <c r="G993" s="128" t="s">
        <v>497</v>
      </c>
      <c r="H993" s="128" t="s">
        <v>1508</v>
      </c>
      <c r="I993" s="60"/>
      <c r="J993" s="60"/>
      <c r="K993" s="60"/>
      <c r="L993" s="61" t="str">
        <f>IF(I993="","",VLOOKUP(N993,DB!J:L,3,FALSE))</f>
        <v/>
      </c>
      <c r="M993" s="40" t="str">
        <f t="shared" si="30"/>
        <v/>
      </c>
      <c r="N993" s="70" t="str">
        <f t="shared" si="31"/>
        <v>Scope 3Hotel stay</v>
      </c>
      <c r="Y993" s="70"/>
      <c r="Z993" s="70"/>
    </row>
    <row r="994" spans="1:26" s="49" customFormat="1" ht="21" customHeight="1">
      <c r="A994" s="60"/>
      <c r="B994" s="60"/>
      <c r="C994" s="58"/>
      <c r="D994" s="56"/>
      <c r="E994" s="56"/>
      <c r="G994" s="128" t="s">
        <v>497</v>
      </c>
      <c r="H994" s="128" t="s">
        <v>1508</v>
      </c>
      <c r="I994" s="60"/>
      <c r="J994" s="60"/>
      <c r="K994" s="60"/>
      <c r="L994" s="61" t="str">
        <f>IF(I994="","",VLOOKUP(N994,DB!J:L,3,FALSE))</f>
        <v/>
      </c>
      <c r="M994" s="40" t="str">
        <f t="shared" si="30"/>
        <v/>
      </c>
      <c r="N994" s="70" t="str">
        <f t="shared" si="31"/>
        <v>Scope 3Hotel stay</v>
      </c>
      <c r="Y994" s="70"/>
      <c r="Z994" s="70"/>
    </row>
    <row r="995" spans="1:26" s="49" customFormat="1" ht="21" customHeight="1">
      <c r="A995" s="60"/>
      <c r="B995" s="60"/>
      <c r="C995" s="58"/>
      <c r="D995" s="56"/>
      <c r="E995" s="56"/>
      <c r="G995" s="128" t="s">
        <v>497</v>
      </c>
      <c r="H995" s="128" t="s">
        <v>1508</v>
      </c>
      <c r="I995" s="60"/>
      <c r="J995" s="60"/>
      <c r="K995" s="60"/>
      <c r="L995" s="61" t="str">
        <f>IF(I995="","",VLOOKUP(N995,DB!J:L,3,FALSE))</f>
        <v/>
      </c>
      <c r="M995" s="40" t="str">
        <f t="shared" si="30"/>
        <v/>
      </c>
      <c r="N995" s="70" t="str">
        <f t="shared" si="31"/>
        <v>Scope 3Hotel stay</v>
      </c>
      <c r="Y995" s="70"/>
      <c r="Z995" s="70"/>
    </row>
    <row r="996" spans="1:26" s="49" customFormat="1" ht="21" customHeight="1">
      <c r="A996" s="60"/>
      <c r="B996" s="60"/>
      <c r="C996" s="58"/>
      <c r="D996" s="56"/>
      <c r="E996" s="56"/>
      <c r="G996" s="128" t="s">
        <v>497</v>
      </c>
      <c r="H996" s="128" t="s">
        <v>1508</v>
      </c>
      <c r="I996" s="60"/>
      <c r="J996" s="60"/>
      <c r="K996" s="60"/>
      <c r="L996" s="61" t="str">
        <f>IF(I996="","",VLOOKUP(N996,DB!J:L,3,FALSE))</f>
        <v/>
      </c>
      <c r="M996" s="40" t="str">
        <f t="shared" si="30"/>
        <v/>
      </c>
      <c r="N996" s="70" t="str">
        <f t="shared" si="31"/>
        <v>Scope 3Hotel stay</v>
      </c>
      <c r="Y996" s="70"/>
      <c r="Z996" s="70"/>
    </row>
    <row r="997" spans="1:26" s="49" customFormat="1" ht="21" customHeight="1">
      <c r="A997" s="60"/>
      <c r="B997" s="60"/>
      <c r="C997" s="58"/>
      <c r="D997" s="56"/>
      <c r="E997" s="56"/>
      <c r="G997" s="128" t="s">
        <v>497</v>
      </c>
      <c r="H997" s="128" t="s">
        <v>1508</v>
      </c>
      <c r="I997" s="60"/>
      <c r="J997" s="60"/>
      <c r="K997" s="60"/>
      <c r="L997" s="61" t="str">
        <f>IF(I997="","",VLOOKUP(N997,DB!J:L,3,FALSE))</f>
        <v/>
      </c>
      <c r="M997" s="40" t="str">
        <f t="shared" ref="M997:M1060" si="32">IF(I997="","",L997*K997*J997)</f>
        <v/>
      </c>
      <c r="N997" s="70" t="str">
        <f t="shared" si="31"/>
        <v>Scope 3Hotel stay</v>
      </c>
      <c r="Y997" s="70"/>
      <c r="Z997" s="70"/>
    </row>
    <row r="998" spans="1:26" s="49" customFormat="1" ht="21" customHeight="1">
      <c r="A998" s="60"/>
      <c r="B998" s="60"/>
      <c r="C998" s="58"/>
      <c r="D998" s="56"/>
      <c r="E998" s="56"/>
      <c r="G998" s="128" t="s">
        <v>497</v>
      </c>
      <c r="H998" s="128" t="s">
        <v>1508</v>
      </c>
      <c r="I998" s="60"/>
      <c r="J998" s="60"/>
      <c r="K998" s="60"/>
      <c r="L998" s="61" t="str">
        <f>IF(I998="","",VLOOKUP(N998,DB!J:L,3,FALSE))</f>
        <v/>
      </c>
      <c r="M998" s="40" t="str">
        <f t="shared" si="32"/>
        <v/>
      </c>
      <c r="N998" s="70" t="str">
        <f t="shared" si="31"/>
        <v>Scope 3Hotel stay</v>
      </c>
      <c r="Y998" s="70"/>
      <c r="Z998" s="70"/>
    </row>
    <row r="999" spans="1:26" s="49" customFormat="1" ht="21" customHeight="1">
      <c r="A999" s="60"/>
      <c r="B999" s="60"/>
      <c r="C999" s="58"/>
      <c r="D999" s="56"/>
      <c r="E999" s="56"/>
      <c r="G999" s="128" t="s">
        <v>497</v>
      </c>
      <c r="H999" s="128" t="s">
        <v>1508</v>
      </c>
      <c r="I999" s="60"/>
      <c r="J999" s="60"/>
      <c r="K999" s="60"/>
      <c r="L999" s="61" t="str">
        <f>IF(I999="","",VLOOKUP(N999,DB!J:L,3,FALSE))</f>
        <v/>
      </c>
      <c r="M999" s="40" t="str">
        <f t="shared" si="32"/>
        <v/>
      </c>
      <c r="N999" s="70" t="str">
        <f t="shared" si="31"/>
        <v>Scope 3Hotel stay</v>
      </c>
      <c r="Y999" s="70"/>
      <c r="Z999" s="70"/>
    </row>
    <row r="1000" spans="1:26" s="49" customFormat="1" ht="21" customHeight="1">
      <c r="A1000" s="60"/>
      <c r="B1000" s="60"/>
      <c r="C1000" s="58"/>
      <c r="D1000" s="56"/>
      <c r="E1000" s="56"/>
      <c r="G1000" s="128" t="s">
        <v>497</v>
      </c>
      <c r="H1000" s="128" t="s">
        <v>1508</v>
      </c>
      <c r="I1000" s="60"/>
      <c r="J1000" s="60"/>
      <c r="K1000" s="60"/>
      <c r="L1000" s="61" t="str">
        <f>IF(I1000="","",VLOOKUP(N1000,DB!J:L,3,FALSE))</f>
        <v/>
      </c>
      <c r="M1000" s="40" t="str">
        <f t="shared" si="32"/>
        <v/>
      </c>
      <c r="N1000" s="70" t="str">
        <f t="shared" si="31"/>
        <v>Scope 3Hotel stay</v>
      </c>
      <c r="Y1000" s="70"/>
      <c r="Z1000" s="70"/>
    </row>
    <row r="1001" spans="1:26" s="49" customFormat="1" ht="21" customHeight="1">
      <c r="A1001" s="60"/>
      <c r="B1001" s="60"/>
      <c r="C1001" s="58"/>
      <c r="D1001" s="56"/>
      <c r="E1001" s="56"/>
      <c r="G1001" s="128" t="s">
        <v>497</v>
      </c>
      <c r="H1001" s="128" t="s">
        <v>1508</v>
      </c>
      <c r="I1001" s="60"/>
      <c r="J1001" s="60"/>
      <c r="K1001" s="60"/>
      <c r="L1001" s="61" t="str">
        <f>IF(I1001="","",VLOOKUP(N1001,DB!J:L,3,FALSE))</f>
        <v/>
      </c>
      <c r="M1001" s="40" t="str">
        <f t="shared" si="32"/>
        <v/>
      </c>
      <c r="N1001" s="70" t="str">
        <f t="shared" si="31"/>
        <v>Scope 3Hotel stay</v>
      </c>
      <c r="Y1001" s="70"/>
      <c r="Z1001" s="70"/>
    </row>
    <row r="1002" spans="1:26" s="49" customFormat="1" ht="21" customHeight="1">
      <c r="A1002" s="60"/>
      <c r="B1002" s="60"/>
      <c r="C1002" s="58"/>
      <c r="D1002" s="56"/>
      <c r="E1002" s="56"/>
      <c r="G1002" s="128" t="s">
        <v>497</v>
      </c>
      <c r="H1002" s="128" t="s">
        <v>1508</v>
      </c>
      <c r="I1002" s="60"/>
      <c r="J1002" s="60"/>
      <c r="K1002" s="60"/>
      <c r="L1002" s="61" t="str">
        <f>IF(I1002="","",VLOOKUP(N1002,DB!J:L,3,FALSE))</f>
        <v/>
      </c>
      <c r="M1002" s="40" t="str">
        <f t="shared" si="32"/>
        <v/>
      </c>
      <c r="N1002" s="70" t="str">
        <f t="shared" si="31"/>
        <v>Scope 3Hotel stay</v>
      </c>
      <c r="Y1002" s="70"/>
      <c r="Z1002" s="70"/>
    </row>
    <row r="1003" spans="1:26" s="49" customFormat="1" ht="21" customHeight="1">
      <c r="A1003" s="60"/>
      <c r="B1003" s="60"/>
      <c r="C1003" s="58"/>
      <c r="D1003" s="56"/>
      <c r="E1003" s="56"/>
      <c r="G1003" s="128" t="s">
        <v>497</v>
      </c>
      <c r="H1003" s="128" t="s">
        <v>1508</v>
      </c>
      <c r="I1003" s="60"/>
      <c r="J1003" s="60"/>
      <c r="K1003" s="60"/>
      <c r="L1003" s="61" t="str">
        <f>IF(I1003="","",VLOOKUP(N1003,DB!J:L,3,FALSE))</f>
        <v/>
      </c>
      <c r="M1003" s="40" t="str">
        <f t="shared" si="32"/>
        <v/>
      </c>
      <c r="N1003" s="70" t="str">
        <f t="shared" si="31"/>
        <v>Scope 3Hotel stay</v>
      </c>
      <c r="Y1003" s="70"/>
      <c r="Z1003" s="70"/>
    </row>
    <row r="1004" spans="1:26" s="49" customFormat="1" ht="21" customHeight="1">
      <c r="A1004" s="60"/>
      <c r="B1004" s="60"/>
      <c r="C1004" s="58"/>
      <c r="D1004" s="56"/>
      <c r="E1004" s="56"/>
      <c r="G1004" s="128" t="s">
        <v>497</v>
      </c>
      <c r="H1004" s="128" t="s">
        <v>1508</v>
      </c>
      <c r="I1004" s="60"/>
      <c r="J1004" s="60"/>
      <c r="K1004" s="60"/>
      <c r="L1004" s="61" t="str">
        <f>IF(I1004="","",VLOOKUP(N1004,DB!J:L,3,FALSE))</f>
        <v/>
      </c>
      <c r="M1004" s="40" t="str">
        <f t="shared" si="32"/>
        <v/>
      </c>
      <c r="N1004" s="70" t="str">
        <f t="shared" si="31"/>
        <v>Scope 3Hotel stay</v>
      </c>
      <c r="Y1004" s="70"/>
      <c r="Z1004" s="70"/>
    </row>
    <row r="1005" spans="1:26" s="49" customFormat="1" ht="21" customHeight="1">
      <c r="A1005" s="60"/>
      <c r="B1005" s="60"/>
      <c r="C1005" s="58"/>
      <c r="D1005" s="56"/>
      <c r="E1005" s="56"/>
      <c r="G1005" s="128" t="s">
        <v>497</v>
      </c>
      <c r="H1005" s="128" t="s">
        <v>1508</v>
      </c>
      <c r="I1005" s="60"/>
      <c r="J1005" s="60"/>
      <c r="K1005" s="60"/>
      <c r="L1005" s="61" t="str">
        <f>IF(I1005="","",VLOOKUP(N1005,DB!J:L,3,FALSE))</f>
        <v/>
      </c>
      <c r="M1005" s="40" t="str">
        <f t="shared" si="32"/>
        <v/>
      </c>
      <c r="N1005" s="70" t="str">
        <f t="shared" si="31"/>
        <v>Scope 3Hotel stay</v>
      </c>
      <c r="Y1005" s="70"/>
      <c r="Z1005" s="70"/>
    </row>
    <row r="1006" spans="1:26" s="49" customFormat="1" ht="21" customHeight="1">
      <c r="A1006" s="60"/>
      <c r="B1006" s="60"/>
      <c r="C1006" s="58"/>
      <c r="D1006" s="56"/>
      <c r="E1006" s="56"/>
      <c r="G1006" s="128" t="s">
        <v>497</v>
      </c>
      <c r="H1006" s="128" t="s">
        <v>1508</v>
      </c>
      <c r="I1006" s="60"/>
      <c r="J1006" s="60"/>
      <c r="K1006" s="60"/>
      <c r="L1006" s="61" t="str">
        <f>IF(I1006="","",VLOOKUP(N1006,DB!J:L,3,FALSE))</f>
        <v/>
      </c>
      <c r="M1006" s="40" t="str">
        <f t="shared" si="32"/>
        <v/>
      </c>
      <c r="N1006" s="70" t="str">
        <f t="shared" si="31"/>
        <v>Scope 3Hotel stay</v>
      </c>
      <c r="Y1006" s="70"/>
      <c r="Z1006" s="70"/>
    </row>
    <row r="1007" spans="1:26" s="49" customFormat="1" ht="21" customHeight="1">
      <c r="A1007" s="60"/>
      <c r="B1007" s="60"/>
      <c r="C1007" s="58"/>
      <c r="D1007" s="56"/>
      <c r="E1007" s="56"/>
      <c r="G1007" s="128" t="s">
        <v>497</v>
      </c>
      <c r="H1007" s="128" t="s">
        <v>1508</v>
      </c>
      <c r="I1007" s="60"/>
      <c r="J1007" s="60"/>
      <c r="K1007" s="60"/>
      <c r="L1007" s="61" t="str">
        <f>IF(I1007="","",VLOOKUP(N1007,DB!J:L,3,FALSE))</f>
        <v/>
      </c>
      <c r="M1007" s="40" t="str">
        <f t="shared" si="32"/>
        <v/>
      </c>
      <c r="N1007" s="70" t="str">
        <f t="shared" si="31"/>
        <v>Scope 3Hotel stay</v>
      </c>
      <c r="Y1007" s="70"/>
      <c r="Z1007" s="70"/>
    </row>
    <row r="1008" spans="1:26" s="49" customFormat="1" ht="21" customHeight="1">
      <c r="A1008" s="60"/>
      <c r="B1008" s="60"/>
      <c r="C1008" s="58"/>
      <c r="D1008" s="56"/>
      <c r="E1008" s="56"/>
      <c r="G1008" s="128" t="s">
        <v>497</v>
      </c>
      <c r="H1008" s="128" t="s">
        <v>1508</v>
      </c>
      <c r="I1008" s="60"/>
      <c r="J1008" s="60"/>
      <c r="K1008" s="60"/>
      <c r="L1008" s="61" t="str">
        <f>IF(I1008="","",VLOOKUP(N1008,DB!J:L,3,FALSE))</f>
        <v/>
      </c>
      <c r="M1008" s="40" t="str">
        <f t="shared" si="32"/>
        <v/>
      </c>
      <c r="N1008" s="70" t="str">
        <f t="shared" si="31"/>
        <v>Scope 3Hotel stay</v>
      </c>
      <c r="Y1008" s="70"/>
      <c r="Z1008" s="70"/>
    </row>
    <row r="1009" spans="1:26" s="49" customFormat="1" ht="21" customHeight="1">
      <c r="A1009" s="60"/>
      <c r="B1009" s="60"/>
      <c r="C1009" s="58"/>
      <c r="D1009" s="56"/>
      <c r="E1009" s="56"/>
      <c r="G1009" s="128" t="s">
        <v>497</v>
      </c>
      <c r="H1009" s="128" t="s">
        <v>1508</v>
      </c>
      <c r="I1009" s="60"/>
      <c r="J1009" s="60"/>
      <c r="K1009" s="60"/>
      <c r="L1009" s="61" t="str">
        <f>IF(I1009="","",VLOOKUP(N1009,DB!J:L,3,FALSE))</f>
        <v/>
      </c>
      <c r="M1009" s="40" t="str">
        <f t="shared" si="32"/>
        <v/>
      </c>
      <c r="N1009" s="70" t="str">
        <f t="shared" si="31"/>
        <v>Scope 3Hotel stay</v>
      </c>
      <c r="Y1009" s="70"/>
      <c r="Z1009" s="70"/>
    </row>
    <row r="1010" spans="1:26" s="49" customFormat="1" ht="21" customHeight="1">
      <c r="A1010" s="60"/>
      <c r="B1010" s="60"/>
      <c r="C1010" s="58"/>
      <c r="D1010" s="56"/>
      <c r="E1010" s="56"/>
      <c r="G1010" s="128" t="s">
        <v>497</v>
      </c>
      <c r="H1010" s="128" t="s">
        <v>1508</v>
      </c>
      <c r="I1010" s="60"/>
      <c r="J1010" s="60"/>
      <c r="K1010" s="60"/>
      <c r="L1010" s="61" t="str">
        <f>IF(I1010="","",VLOOKUP(N1010,DB!J:L,3,FALSE))</f>
        <v/>
      </c>
      <c r="M1010" s="40" t="str">
        <f t="shared" si="32"/>
        <v/>
      </c>
      <c r="N1010" s="70" t="str">
        <f t="shared" si="31"/>
        <v>Scope 3Hotel stay</v>
      </c>
      <c r="Y1010" s="70"/>
      <c r="Z1010" s="70"/>
    </row>
    <row r="1011" spans="1:26" s="49" customFormat="1" ht="21" customHeight="1">
      <c r="A1011" s="60"/>
      <c r="B1011" s="60"/>
      <c r="C1011" s="58"/>
      <c r="D1011" s="56"/>
      <c r="E1011" s="56"/>
      <c r="G1011" s="128" t="s">
        <v>497</v>
      </c>
      <c r="H1011" s="128" t="s">
        <v>1508</v>
      </c>
      <c r="I1011" s="60"/>
      <c r="J1011" s="60"/>
      <c r="K1011" s="60"/>
      <c r="L1011" s="61" t="str">
        <f>IF(I1011="","",VLOOKUP(N1011,DB!J:L,3,FALSE))</f>
        <v/>
      </c>
      <c r="M1011" s="40" t="str">
        <f t="shared" si="32"/>
        <v/>
      </c>
      <c r="N1011" s="70" t="str">
        <f t="shared" si="31"/>
        <v>Scope 3Hotel stay</v>
      </c>
      <c r="Y1011" s="70"/>
      <c r="Z1011" s="70"/>
    </row>
    <row r="1012" spans="1:26" s="49" customFormat="1" ht="21" customHeight="1">
      <c r="A1012" s="60"/>
      <c r="B1012" s="60"/>
      <c r="C1012" s="58"/>
      <c r="D1012" s="56"/>
      <c r="E1012" s="56"/>
      <c r="G1012" s="128" t="s">
        <v>497</v>
      </c>
      <c r="H1012" s="128" t="s">
        <v>1508</v>
      </c>
      <c r="I1012" s="60"/>
      <c r="J1012" s="60"/>
      <c r="K1012" s="60"/>
      <c r="L1012" s="61" t="str">
        <f>IF(I1012="","",VLOOKUP(N1012,DB!J:L,3,FALSE))</f>
        <v/>
      </c>
      <c r="M1012" s="40" t="str">
        <f t="shared" si="32"/>
        <v/>
      </c>
      <c r="N1012" s="70" t="str">
        <f t="shared" si="31"/>
        <v>Scope 3Hotel stay</v>
      </c>
      <c r="Y1012" s="70"/>
      <c r="Z1012" s="70"/>
    </row>
    <row r="1013" spans="1:26" s="49" customFormat="1" ht="21" customHeight="1">
      <c r="A1013" s="60"/>
      <c r="B1013" s="60"/>
      <c r="C1013" s="58"/>
      <c r="D1013" s="56"/>
      <c r="E1013" s="56"/>
      <c r="G1013" s="128" t="s">
        <v>497</v>
      </c>
      <c r="H1013" s="128" t="s">
        <v>1508</v>
      </c>
      <c r="I1013" s="60"/>
      <c r="J1013" s="60"/>
      <c r="K1013" s="60"/>
      <c r="L1013" s="61" t="str">
        <f>IF(I1013="","",VLOOKUP(N1013,DB!J:L,3,FALSE))</f>
        <v/>
      </c>
      <c r="M1013" s="40" t="str">
        <f t="shared" si="32"/>
        <v/>
      </c>
      <c r="N1013" s="70" t="str">
        <f t="shared" si="31"/>
        <v>Scope 3Hotel stay</v>
      </c>
      <c r="Y1013" s="70"/>
      <c r="Z1013" s="70"/>
    </row>
    <row r="1014" spans="1:26" s="49" customFormat="1" ht="21" customHeight="1">
      <c r="A1014" s="60"/>
      <c r="B1014" s="60"/>
      <c r="C1014" s="58"/>
      <c r="D1014" s="56"/>
      <c r="E1014" s="56"/>
      <c r="G1014" s="128" t="s">
        <v>497</v>
      </c>
      <c r="H1014" s="128" t="s">
        <v>1508</v>
      </c>
      <c r="I1014" s="60"/>
      <c r="J1014" s="60"/>
      <c r="K1014" s="60"/>
      <c r="L1014" s="61" t="str">
        <f>IF(I1014="","",VLOOKUP(N1014,DB!J:L,3,FALSE))</f>
        <v/>
      </c>
      <c r="M1014" s="40" t="str">
        <f t="shared" si="32"/>
        <v/>
      </c>
      <c r="N1014" s="70" t="str">
        <f t="shared" si="31"/>
        <v>Scope 3Hotel stay</v>
      </c>
      <c r="Y1014" s="70"/>
      <c r="Z1014" s="70"/>
    </row>
    <row r="1015" spans="1:26" s="49" customFormat="1" ht="21" customHeight="1">
      <c r="A1015" s="60"/>
      <c r="B1015" s="60"/>
      <c r="C1015" s="58"/>
      <c r="D1015" s="56"/>
      <c r="E1015" s="56"/>
      <c r="G1015" s="128" t="s">
        <v>497</v>
      </c>
      <c r="H1015" s="128" t="s">
        <v>1508</v>
      </c>
      <c r="I1015" s="60"/>
      <c r="J1015" s="60"/>
      <c r="K1015" s="60"/>
      <c r="L1015" s="61" t="str">
        <f>IF(I1015="","",VLOOKUP(N1015,DB!J:L,3,FALSE))</f>
        <v/>
      </c>
      <c r="M1015" s="40" t="str">
        <f t="shared" si="32"/>
        <v/>
      </c>
      <c r="N1015" s="70" t="str">
        <f t="shared" si="31"/>
        <v>Scope 3Hotel stay</v>
      </c>
      <c r="Y1015" s="70"/>
      <c r="Z1015" s="70"/>
    </row>
    <row r="1016" spans="1:26" s="49" customFormat="1" ht="21" customHeight="1">
      <c r="A1016" s="60"/>
      <c r="B1016" s="60"/>
      <c r="C1016" s="58"/>
      <c r="D1016" s="56"/>
      <c r="E1016" s="56"/>
      <c r="G1016" s="128" t="s">
        <v>497</v>
      </c>
      <c r="H1016" s="128" t="s">
        <v>1508</v>
      </c>
      <c r="I1016" s="60"/>
      <c r="J1016" s="60"/>
      <c r="K1016" s="60"/>
      <c r="L1016" s="61" t="str">
        <f>IF(I1016="","",VLOOKUP(N1016,DB!J:L,3,FALSE))</f>
        <v/>
      </c>
      <c r="M1016" s="40" t="str">
        <f t="shared" si="32"/>
        <v/>
      </c>
      <c r="N1016" s="70" t="str">
        <f t="shared" si="31"/>
        <v>Scope 3Hotel stay</v>
      </c>
      <c r="Y1016" s="70"/>
      <c r="Z1016" s="70"/>
    </row>
    <row r="1017" spans="1:26" s="49" customFormat="1" ht="21" customHeight="1">
      <c r="A1017" s="60"/>
      <c r="B1017" s="60"/>
      <c r="C1017" s="58"/>
      <c r="D1017" s="56"/>
      <c r="E1017" s="56"/>
      <c r="G1017" s="128" t="s">
        <v>497</v>
      </c>
      <c r="H1017" s="128" t="s">
        <v>1508</v>
      </c>
      <c r="I1017" s="60"/>
      <c r="J1017" s="60"/>
      <c r="K1017" s="60"/>
      <c r="L1017" s="61" t="str">
        <f>IF(I1017="","",VLOOKUP(N1017,DB!J:L,3,FALSE))</f>
        <v/>
      </c>
      <c r="M1017" s="40" t="str">
        <f t="shared" si="32"/>
        <v/>
      </c>
      <c r="N1017" s="70" t="str">
        <f t="shared" si="31"/>
        <v>Scope 3Hotel stay</v>
      </c>
      <c r="Y1017" s="70"/>
      <c r="Z1017" s="70"/>
    </row>
    <row r="1018" spans="1:26" s="49" customFormat="1" ht="21" customHeight="1">
      <c r="A1018" s="60"/>
      <c r="B1018" s="60"/>
      <c r="C1018" s="58"/>
      <c r="D1018" s="56"/>
      <c r="E1018" s="56"/>
      <c r="G1018" s="128" t="s">
        <v>497</v>
      </c>
      <c r="H1018" s="128" t="s">
        <v>1508</v>
      </c>
      <c r="I1018" s="60"/>
      <c r="J1018" s="60"/>
      <c r="K1018" s="60"/>
      <c r="L1018" s="61" t="str">
        <f>IF(I1018="","",VLOOKUP(N1018,DB!J:L,3,FALSE))</f>
        <v/>
      </c>
      <c r="M1018" s="40" t="str">
        <f t="shared" si="32"/>
        <v/>
      </c>
      <c r="N1018" s="70" t="str">
        <f t="shared" si="31"/>
        <v>Scope 3Hotel stay</v>
      </c>
      <c r="Y1018" s="70"/>
      <c r="Z1018" s="70"/>
    </row>
    <row r="1019" spans="1:26" s="49" customFormat="1" ht="21" customHeight="1">
      <c r="A1019" s="60"/>
      <c r="B1019" s="60"/>
      <c r="C1019" s="58"/>
      <c r="D1019" s="56"/>
      <c r="E1019" s="56"/>
      <c r="G1019" s="128" t="s">
        <v>497</v>
      </c>
      <c r="H1019" s="128" t="s">
        <v>1508</v>
      </c>
      <c r="I1019" s="60"/>
      <c r="J1019" s="60"/>
      <c r="K1019" s="60"/>
      <c r="L1019" s="61" t="str">
        <f>IF(I1019="","",VLOOKUP(N1019,DB!J:L,3,FALSE))</f>
        <v/>
      </c>
      <c r="M1019" s="40" t="str">
        <f t="shared" si="32"/>
        <v/>
      </c>
      <c r="N1019" s="70" t="str">
        <f t="shared" si="31"/>
        <v>Scope 3Hotel stay</v>
      </c>
      <c r="Y1019" s="70"/>
      <c r="Z1019" s="70"/>
    </row>
    <row r="1020" spans="1:26" s="49" customFormat="1" ht="21" customHeight="1">
      <c r="A1020" s="60"/>
      <c r="B1020" s="60"/>
      <c r="C1020" s="58"/>
      <c r="D1020" s="56"/>
      <c r="E1020" s="56"/>
      <c r="G1020" s="128" t="s">
        <v>497</v>
      </c>
      <c r="H1020" s="128" t="s">
        <v>1508</v>
      </c>
      <c r="I1020" s="60"/>
      <c r="J1020" s="60"/>
      <c r="K1020" s="60"/>
      <c r="L1020" s="61" t="str">
        <f>IF(I1020="","",VLOOKUP(N1020,DB!J:L,3,FALSE))</f>
        <v/>
      </c>
      <c r="M1020" s="40" t="str">
        <f t="shared" si="32"/>
        <v/>
      </c>
      <c r="N1020" s="70" t="str">
        <f t="shared" si="31"/>
        <v>Scope 3Hotel stay</v>
      </c>
      <c r="Y1020" s="70"/>
      <c r="Z1020" s="70"/>
    </row>
    <row r="1021" spans="1:26" s="49" customFormat="1" ht="21" customHeight="1">
      <c r="A1021" s="60"/>
      <c r="B1021" s="60"/>
      <c r="C1021" s="58"/>
      <c r="D1021" s="56"/>
      <c r="E1021" s="56"/>
      <c r="G1021" s="128" t="s">
        <v>497</v>
      </c>
      <c r="H1021" s="128" t="s">
        <v>1508</v>
      </c>
      <c r="I1021" s="60"/>
      <c r="J1021" s="60"/>
      <c r="K1021" s="60"/>
      <c r="L1021" s="61" t="str">
        <f>IF(I1021="","",VLOOKUP(N1021,DB!J:L,3,FALSE))</f>
        <v/>
      </c>
      <c r="M1021" s="40" t="str">
        <f t="shared" si="32"/>
        <v/>
      </c>
      <c r="N1021" s="70" t="str">
        <f t="shared" si="31"/>
        <v>Scope 3Hotel stay</v>
      </c>
      <c r="Y1021" s="70"/>
      <c r="Z1021" s="70"/>
    </row>
    <row r="1022" spans="1:26" s="49" customFormat="1" ht="21" customHeight="1">
      <c r="A1022" s="60"/>
      <c r="B1022" s="60"/>
      <c r="C1022" s="58"/>
      <c r="D1022" s="56"/>
      <c r="E1022" s="56"/>
      <c r="G1022" s="128" t="s">
        <v>497</v>
      </c>
      <c r="H1022" s="128" t="s">
        <v>1508</v>
      </c>
      <c r="I1022" s="60"/>
      <c r="J1022" s="60"/>
      <c r="K1022" s="60"/>
      <c r="L1022" s="61" t="str">
        <f>IF(I1022="","",VLOOKUP(N1022,DB!J:L,3,FALSE))</f>
        <v/>
      </c>
      <c r="M1022" s="40" t="str">
        <f t="shared" si="32"/>
        <v/>
      </c>
      <c r="N1022" s="70" t="str">
        <f t="shared" si="31"/>
        <v>Scope 3Hotel stay</v>
      </c>
      <c r="Y1022" s="70"/>
      <c r="Z1022" s="70"/>
    </row>
    <row r="1023" spans="1:26" s="49" customFormat="1" ht="21" customHeight="1">
      <c r="A1023" s="60"/>
      <c r="B1023" s="60"/>
      <c r="C1023" s="58"/>
      <c r="D1023" s="56"/>
      <c r="E1023" s="56"/>
      <c r="G1023" s="128" t="s">
        <v>497</v>
      </c>
      <c r="H1023" s="128" t="s">
        <v>1508</v>
      </c>
      <c r="I1023" s="60"/>
      <c r="J1023" s="60"/>
      <c r="K1023" s="60"/>
      <c r="L1023" s="61" t="str">
        <f>IF(I1023="","",VLOOKUP(N1023,DB!J:L,3,FALSE))</f>
        <v/>
      </c>
      <c r="M1023" s="40" t="str">
        <f t="shared" si="32"/>
        <v/>
      </c>
      <c r="N1023" s="70" t="str">
        <f t="shared" si="31"/>
        <v>Scope 3Hotel stay</v>
      </c>
      <c r="Y1023" s="70"/>
      <c r="Z1023" s="70"/>
    </row>
    <row r="1024" spans="1:26" s="49" customFormat="1" ht="21" customHeight="1">
      <c r="A1024" s="60"/>
      <c r="B1024" s="60"/>
      <c r="C1024" s="58"/>
      <c r="D1024" s="56"/>
      <c r="E1024" s="56"/>
      <c r="G1024" s="128" t="s">
        <v>497</v>
      </c>
      <c r="H1024" s="128" t="s">
        <v>1508</v>
      </c>
      <c r="I1024" s="60"/>
      <c r="J1024" s="60"/>
      <c r="K1024" s="60"/>
      <c r="L1024" s="61" t="str">
        <f>IF(I1024="","",VLOOKUP(N1024,DB!J:L,3,FALSE))</f>
        <v/>
      </c>
      <c r="M1024" s="40" t="str">
        <f t="shared" si="32"/>
        <v/>
      </c>
      <c r="N1024" s="70" t="str">
        <f t="shared" si="31"/>
        <v>Scope 3Hotel stay</v>
      </c>
      <c r="Y1024" s="70"/>
      <c r="Z1024" s="70"/>
    </row>
    <row r="1025" spans="1:26" s="49" customFormat="1" ht="21" customHeight="1">
      <c r="A1025" s="60"/>
      <c r="B1025" s="60"/>
      <c r="C1025" s="58"/>
      <c r="D1025" s="56"/>
      <c r="E1025" s="56"/>
      <c r="G1025" s="128" t="s">
        <v>497</v>
      </c>
      <c r="H1025" s="128" t="s">
        <v>1508</v>
      </c>
      <c r="I1025" s="60"/>
      <c r="J1025" s="60"/>
      <c r="K1025" s="60"/>
      <c r="L1025" s="61" t="str">
        <f>IF(I1025="","",VLOOKUP(N1025,DB!J:L,3,FALSE))</f>
        <v/>
      </c>
      <c r="M1025" s="40" t="str">
        <f t="shared" si="32"/>
        <v/>
      </c>
      <c r="N1025" s="70" t="str">
        <f t="shared" si="31"/>
        <v>Scope 3Hotel stay</v>
      </c>
      <c r="Y1025" s="70"/>
      <c r="Z1025" s="70"/>
    </row>
    <row r="1026" spans="1:26" s="49" customFormat="1" ht="21" customHeight="1">
      <c r="A1026" s="60"/>
      <c r="B1026" s="60"/>
      <c r="C1026" s="58"/>
      <c r="D1026" s="56"/>
      <c r="E1026" s="56"/>
      <c r="G1026" s="128" t="s">
        <v>497</v>
      </c>
      <c r="H1026" s="128" t="s">
        <v>1508</v>
      </c>
      <c r="I1026" s="60"/>
      <c r="J1026" s="60"/>
      <c r="K1026" s="60"/>
      <c r="L1026" s="61" t="str">
        <f>IF(I1026="","",VLOOKUP(N1026,DB!J:L,3,FALSE))</f>
        <v/>
      </c>
      <c r="M1026" s="40" t="str">
        <f t="shared" si="32"/>
        <v/>
      </c>
      <c r="N1026" s="70" t="str">
        <f t="shared" si="31"/>
        <v>Scope 3Hotel stay</v>
      </c>
      <c r="Y1026" s="70"/>
      <c r="Z1026" s="70"/>
    </row>
    <row r="1027" spans="1:26" s="49" customFormat="1" ht="21" customHeight="1">
      <c r="A1027" s="60"/>
      <c r="B1027" s="60"/>
      <c r="C1027" s="58"/>
      <c r="D1027" s="56"/>
      <c r="E1027" s="56"/>
      <c r="G1027" s="128" t="s">
        <v>497</v>
      </c>
      <c r="H1027" s="128" t="s">
        <v>1508</v>
      </c>
      <c r="I1027" s="60"/>
      <c r="J1027" s="60"/>
      <c r="K1027" s="60"/>
      <c r="L1027" s="61" t="str">
        <f>IF(I1027="","",VLOOKUP(N1027,DB!J:L,3,FALSE))</f>
        <v/>
      </c>
      <c r="M1027" s="40" t="str">
        <f t="shared" si="32"/>
        <v/>
      </c>
      <c r="N1027" s="70" t="str">
        <f t="shared" si="31"/>
        <v>Scope 3Hotel stay</v>
      </c>
      <c r="Y1027" s="70"/>
      <c r="Z1027" s="70"/>
    </row>
    <row r="1028" spans="1:26" s="49" customFormat="1" ht="21" customHeight="1">
      <c r="A1028" s="60"/>
      <c r="B1028" s="60"/>
      <c r="C1028" s="58"/>
      <c r="D1028" s="56"/>
      <c r="E1028" s="56"/>
      <c r="G1028" s="128" t="s">
        <v>497</v>
      </c>
      <c r="H1028" s="128" t="s">
        <v>1508</v>
      </c>
      <c r="I1028" s="60"/>
      <c r="J1028" s="60"/>
      <c r="K1028" s="60"/>
      <c r="L1028" s="61" t="str">
        <f>IF(I1028="","",VLOOKUP(N1028,DB!J:L,3,FALSE))</f>
        <v/>
      </c>
      <c r="M1028" s="40" t="str">
        <f t="shared" si="32"/>
        <v/>
      </c>
      <c r="N1028" s="70" t="str">
        <f t="shared" si="31"/>
        <v>Scope 3Hotel stay</v>
      </c>
      <c r="Y1028" s="70"/>
      <c r="Z1028" s="70"/>
    </row>
    <row r="1029" spans="1:26" s="49" customFormat="1" ht="21" customHeight="1">
      <c r="A1029" s="60"/>
      <c r="B1029" s="60"/>
      <c r="C1029" s="58"/>
      <c r="D1029" s="56"/>
      <c r="E1029" s="56"/>
      <c r="G1029" s="128" t="s">
        <v>497</v>
      </c>
      <c r="H1029" s="128" t="s">
        <v>1508</v>
      </c>
      <c r="I1029" s="60"/>
      <c r="J1029" s="60"/>
      <c r="K1029" s="60"/>
      <c r="L1029" s="61" t="str">
        <f>IF(I1029="","",VLOOKUP(N1029,DB!J:L,3,FALSE))</f>
        <v/>
      </c>
      <c r="M1029" s="40" t="str">
        <f t="shared" si="32"/>
        <v/>
      </c>
      <c r="N1029" s="70" t="str">
        <f t="shared" si="31"/>
        <v>Scope 3Hotel stay</v>
      </c>
      <c r="Y1029" s="70"/>
      <c r="Z1029" s="70"/>
    </row>
    <row r="1030" spans="1:26" s="49" customFormat="1" ht="21" customHeight="1">
      <c r="A1030" s="60"/>
      <c r="B1030" s="60"/>
      <c r="C1030" s="58"/>
      <c r="D1030" s="56"/>
      <c r="E1030" s="56"/>
      <c r="G1030" s="128" t="s">
        <v>497</v>
      </c>
      <c r="H1030" s="128" t="s">
        <v>1508</v>
      </c>
      <c r="I1030" s="60"/>
      <c r="J1030" s="60"/>
      <c r="K1030" s="60"/>
      <c r="L1030" s="61" t="str">
        <f>IF(I1030="","",VLOOKUP(N1030,DB!J:L,3,FALSE))</f>
        <v/>
      </c>
      <c r="M1030" s="40" t="str">
        <f t="shared" si="32"/>
        <v/>
      </c>
      <c r="N1030" s="70" t="str">
        <f t="shared" si="31"/>
        <v>Scope 3Hotel stay</v>
      </c>
      <c r="Y1030" s="70"/>
      <c r="Z1030" s="70"/>
    </row>
    <row r="1031" spans="1:26" s="49" customFormat="1" ht="21" customHeight="1">
      <c r="A1031" s="60"/>
      <c r="B1031" s="60"/>
      <c r="C1031" s="58"/>
      <c r="D1031" s="56"/>
      <c r="E1031" s="56"/>
      <c r="G1031" s="128" t="s">
        <v>497</v>
      </c>
      <c r="H1031" s="128" t="s">
        <v>1508</v>
      </c>
      <c r="I1031" s="60"/>
      <c r="J1031" s="60"/>
      <c r="K1031" s="60"/>
      <c r="L1031" s="61" t="str">
        <f>IF(I1031="","",VLOOKUP(N1031,DB!J:L,3,FALSE))</f>
        <v/>
      </c>
      <c r="M1031" s="40" t="str">
        <f t="shared" si="32"/>
        <v/>
      </c>
      <c r="N1031" s="70" t="str">
        <f t="shared" ref="N1031:N1094" si="33">CONCATENATE(G1031,H1031,I1031)</f>
        <v>Scope 3Hotel stay</v>
      </c>
      <c r="Y1031" s="70"/>
      <c r="Z1031" s="70"/>
    </row>
    <row r="1032" spans="1:26" s="49" customFormat="1" ht="21" customHeight="1">
      <c r="A1032" s="60"/>
      <c r="B1032" s="60"/>
      <c r="C1032" s="58"/>
      <c r="D1032" s="56"/>
      <c r="E1032" s="56"/>
      <c r="G1032" s="128" t="s">
        <v>497</v>
      </c>
      <c r="H1032" s="128" t="s">
        <v>1508</v>
      </c>
      <c r="I1032" s="60"/>
      <c r="J1032" s="60"/>
      <c r="K1032" s="60"/>
      <c r="L1032" s="61" t="str">
        <f>IF(I1032="","",VLOOKUP(N1032,DB!J:L,3,FALSE))</f>
        <v/>
      </c>
      <c r="M1032" s="40" t="str">
        <f t="shared" si="32"/>
        <v/>
      </c>
      <c r="N1032" s="70" t="str">
        <f t="shared" si="33"/>
        <v>Scope 3Hotel stay</v>
      </c>
      <c r="Y1032" s="70"/>
      <c r="Z1032" s="70"/>
    </row>
    <row r="1033" spans="1:26" s="49" customFormat="1" ht="21" customHeight="1">
      <c r="A1033" s="60"/>
      <c r="B1033" s="60"/>
      <c r="C1033" s="58"/>
      <c r="D1033" s="56"/>
      <c r="E1033" s="56"/>
      <c r="G1033" s="128" t="s">
        <v>497</v>
      </c>
      <c r="H1033" s="128" t="s">
        <v>1508</v>
      </c>
      <c r="I1033" s="60"/>
      <c r="J1033" s="60"/>
      <c r="K1033" s="60"/>
      <c r="L1033" s="61" t="str">
        <f>IF(I1033="","",VLOOKUP(N1033,DB!J:L,3,FALSE))</f>
        <v/>
      </c>
      <c r="M1033" s="40" t="str">
        <f t="shared" si="32"/>
        <v/>
      </c>
      <c r="N1033" s="70" t="str">
        <f t="shared" si="33"/>
        <v>Scope 3Hotel stay</v>
      </c>
      <c r="Y1033" s="70"/>
      <c r="Z1033" s="70"/>
    </row>
    <row r="1034" spans="1:26" s="49" customFormat="1" ht="21" customHeight="1">
      <c r="A1034" s="60"/>
      <c r="B1034" s="60"/>
      <c r="C1034" s="58"/>
      <c r="D1034" s="56"/>
      <c r="E1034" s="56"/>
      <c r="G1034" s="128" t="s">
        <v>497</v>
      </c>
      <c r="H1034" s="128" t="s">
        <v>1508</v>
      </c>
      <c r="I1034" s="60"/>
      <c r="J1034" s="60"/>
      <c r="K1034" s="60"/>
      <c r="L1034" s="61" t="str">
        <f>IF(I1034="","",VLOOKUP(N1034,DB!J:L,3,FALSE))</f>
        <v/>
      </c>
      <c r="M1034" s="40" t="str">
        <f t="shared" si="32"/>
        <v/>
      </c>
      <c r="N1034" s="70" t="str">
        <f t="shared" si="33"/>
        <v>Scope 3Hotel stay</v>
      </c>
      <c r="Y1034" s="70"/>
      <c r="Z1034" s="70"/>
    </row>
    <row r="1035" spans="1:26" s="49" customFormat="1" ht="21" customHeight="1">
      <c r="A1035" s="60"/>
      <c r="B1035" s="60"/>
      <c r="C1035" s="58"/>
      <c r="D1035" s="56"/>
      <c r="E1035" s="56"/>
      <c r="G1035" s="128" t="s">
        <v>497</v>
      </c>
      <c r="H1035" s="128" t="s">
        <v>1508</v>
      </c>
      <c r="I1035" s="60"/>
      <c r="J1035" s="60"/>
      <c r="K1035" s="60"/>
      <c r="L1035" s="61" t="str">
        <f>IF(I1035="","",VLOOKUP(N1035,DB!J:L,3,FALSE))</f>
        <v/>
      </c>
      <c r="M1035" s="40" t="str">
        <f t="shared" si="32"/>
        <v/>
      </c>
      <c r="N1035" s="70" t="str">
        <f t="shared" si="33"/>
        <v>Scope 3Hotel stay</v>
      </c>
      <c r="Y1035" s="70"/>
      <c r="Z1035" s="70"/>
    </row>
    <row r="1036" spans="1:26" s="49" customFormat="1" ht="21" customHeight="1">
      <c r="A1036" s="60"/>
      <c r="B1036" s="60"/>
      <c r="C1036" s="58"/>
      <c r="D1036" s="56"/>
      <c r="E1036" s="56"/>
      <c r="G1036" s="128" t="s">
        <v>497</v>
      </c>
      <c r="H1036" s="128" t="s">
        <v>1508</v>
      </c>
      <c r="I1036" s="60"/>
      <c r="J1036" s="60"/>
      <c r="K1036" s="60"/>
      <c r="L1036" s="61" t="str">
        <f>IF(I1036="","",VLOOKUP(N1036,DB!J:L,3,FALSE))</f>
        <v/>
      </c>
      <c r="M1036" s="40" t="str">
        <f t="shared" si="32"/>
        <v/>
      </c>
      <c r="N1036" s="70" t="str">
        <f t="shared" si="33"/>
        <v>Scope 3Hotel stay</v>
      </c>
      <c r="Y1036" s="70"/>
      <c r="Z1036" s="70"/>
    </row>
    <row r="1037" spans="1:26" s="49" customFormat="1" ht="21" customHeight="1">
      <c r="A1037" s="60"/>
      <c r="B1037" s="60"/>
      <c r="C1037" s="58"/>
      <c r="D1037" s="56"/>
      <c r="E1037" s="56"/>
      <c r="G1037" s="128" t="s">
        <v>497</v>
      </c>
      <c r="H1037" s="128" t="s">
        <v>1508</v>
      </c>
      <c r="I1037" s="60"/>
      <c r="J1037" s="60"/>
      <c r="K1037" s="60"/>
      <c r="L1037" s="61" t="str">
        <f>IF(I1037="","",VLOOKUP(N1037,DB!J:L,3,FALSE))</f>
        <v/>
      </c>
      <c r="M1037" s="40" t="str">
        <f t="shared" si="32"/>
        <v/>
      </c>
      <c r="N1037" s="70" t="str">
        <f t="shared" si="33"/>
        <v>Scope 3Hotel stay</v>
      </c>
      <c r="Y1037" s="70"/>
      <c r="Z1037" s="70"/>
    </row>
    <row r="1038" spans="1:26" s="49" customFormat="1" ht="21" customHeight="1">
      <c r="A1038" s="60"/>
      <c r="B1038" s="60"/>
      <c r="C1038" s="58"/>
      <c r="D1038" s="56"/>
      <c r="E1038" s="56"/>
      <c r="G1038" s="128" t="s">
        <v>497</v>
      </c>
      <c r="H1038" s="128" t="s">
        <v>1508</v>
      </c>
      <c r="I1038" s="60"/>
      <c r="J1038" s="60"/>
      <c r="K1038" s="60"/>
      <c r="L1038" s="61" t="str">
        <f>IF(I1038="","",VLOOKUP(N1038,DB!J:L,3,FALSE))</f>
        <v/>
      </c>
      <c r="M1038" s="40" t="str">
        <f t="shared" si="32"/>
        <v/>
      </c>
      <c r="N1038" s="70" t="str">
        <f t="shared" si="33"/>
        <v>Scope 3Hotel stay</v>
      </c>
      <c r="Y1038" s="70"/>
      <c r="Z1038" s="70"/>
    </row>
    <row r="1039" spans="1:26" s="49" customFormat="1" ht="21" customHeight="1">
      <c r="A1039" s="60"/>
      <c r="B1039" s="60"/>
      <c r="C1039" s="58"/>
      <c r="D1039" s="56"/>
      <c r="E1039" s="56"/>
      <c r="G1039" s="128" t="s">
        <v>497</v>
      </c>
      <c r="H1039" s="128" t="s">
        <v>1508</v>
      </c>
      <c r="I1039" s="60"/>
      <c r="J1039" s="60"/>
      <c r="K1039" s="60"/>
      <c r="L1039" s="61" t="str">
        <f>IF(I1039="","",VLOOKUP(N1039,DB!J:L,3,FALSE))</f>
        <v/>
      </c>
      <c r="M1039" s="40" t="str">
        <f t="shared" si="32"/>
        <v/>
      </c>
      <c r="N1039" s="70" t="str">
        <f t="shared" si="33"/>
        <v>Scope 3Hotel stay</v>
      </c>
      <c r="Y1039" s="70"/>
      <c r="Z1039" s="70"/>
    </row>
    <row r="1040" spans="1:26" s="49" customFormat="1" ht="21" customHeight="1">
      <c r="A1040" s="60"/>
      <c r="B1040" s="60"/>
      <c r="C1040" s="58"/>
      <c r="D1040" s="56"/>
      <c r="E1040" s="56"/>
      <c r="G1040" s="128" t="s">
        <v>497</v>
      </c>
      <c r="H1040" s="128" t="s">
        <v>1508</v>
      </c>
      <c r="I1040" s="60"/>
      <c r="J1040" s="60"/>
      <c r="K1040" s="60"/>
      <c r="L1040" s="61" t="str">
        <f>IF(I1040="","",VLOOKUP(N1040,DB!J:L,3,FALSE))</f>
        <v/>
      </c>
      <c r="M1040" s="40" t="str">
        <f t="shared" si="32"/>
        <v/>
      </c>
      <c r="N1040" s="70" t="str">
        <f t="shared" si="33"/>
        <v>Scope 3Hotel stay</v>
      </c>
      <c r="Y1040" s="70"/>
      <c r="Z1040" s="70"/>
    </row>
    <row r="1041" spans="1:26" s="49" customFormat="1" ht="21" customHeight="1">
      <c r="A1041" s="60"/>
      <c r="B1041" s="60"/>
      <c r="C1041" s="58"/>
      <c r="D1041" s="56"/>
      <c r="E1041" s="56"/>
      <c r="G1041" s="128" t="s">
        <v>497</v>
      </c>
      <c r="H1041" s="128" t="s">
        <v>1508</v>
      </c>
      <c r="I1041" s="60"/>
      <c r="J1041" s="60"/>
      <c r="K1041" s="60"/>
      <c r="L1041" s="61" t="str">
        <f>IF(I1041="","",VLOOKUP(N1041,DB!J:L,3,FALSE))</f>
        <v/>
      </c>
      <c r="M1041" s="40" t="str">
        <f t="shared" si="32"/>
        <v/>
      </c>
      <c r="N1041" s="70" t="str">
        <f t="shared" si="33"/>
        <v>Scope 3Hotel stay</v>
      </c>
      <c r="Y1041" s="70"/>
      <c r="Z1041" s="70"/>
    </row>
    <row r="1042" spans="1:26" s="49" customFormat="1" ht="21" customHeight="1">
      <c r="A1042" s="60"/>
      <c r="B1042" s="60"/>
      <c r="C1042" s="58"/>
      <c r="D1042" s="56"/>
      <c r="E1042" s="56"/>
      <c r="G1042" s="128" t="s">
        <v>497</v>
      </c>
      <c r="H1042" s="128" t="s">
        <v>1508</v>
      </c>
      <c r="I1042" s="60"/>
      <c r="J1042" s="60"/>
      <c r="K1042" s="60"/>
      <c r="L1042" s="61" t="str">
        <f>IF(I1042="","",VLOOKUP(N1042,DB!J:L,3,FALSE))</f>
        <v/>
      </c>
      <c r="M1042" s="40" t="str">
        <f t="shared" si="32"/>
        <v/>
      </c>
      <c r="N1042" s="70" t="str">
        <f t="shared" si="33"/>
        <v>Scope 3Hotel stay</v>
      </c>
      <c r="Y1042" s="70"/>
      <c r="Z1042" s="70"/>
    </row>
    <row r="1043" spans="1:26" s="49" customFormat="1" ht="21" customHeight="1">
      <c r="A1043" s="60"/>
      <c r="B1043" s="60"/>
      <c r="C1043" s="58"/>
      <c r="D1043" s="56"/>
      <c r="E1043" s="56"/>
      <c r="G1043" s="128" t="s">
        <v>497</v>
      </c>
      <c r="H1043" s="128" t="s">
        <v>1508</v>
      </c>
      <c r="I1043" s="60"/>
      <c r="J1043" s="60"/>
      <c r="K1043" s="60"/>
      <c r="L1043" s="61" t="str">
        <f>IF(I1043="","",VLOOKUP(N1043,DB!J:L,3,FALSE))</f>
        <v/>
      </c>
      <c r="M1043" s="40" t="str">
        <f t="shared" si="32"/>
        <v/>
      </c>
      <c r="N1043" s="70" t="str">
        <f t="shared" si="33"/>
        <v>Scope 3Hotel stay</v>
      </c>
      <c r="Y1043" s="70"/>
      <c r="Z1043" s="70"/>
    </row>
    <row r="1044" spans="1:26" s="49" customFormat="1" ht="21" customHeight="1">
      <c r="A1044" s="60"/>
      <c r="B1044" s="60"/>
      <c r="C1044" s="58"/>
      <c r="D1044" s="56"/>
      <c r="E1044" s="56"/>
      <c r="G1044" s="128" t="s">
        <v>497</v>
      </c>
      <c r="H1044" s="128" t="s">
        <v>1508</v>
      </c>
      <c r="I1044" s="60"/>
      <c r="J1044" s="60"/>
      <c r="K1044" s="60"/>
      <c r="L1044" s="61" t="str">
        <f>IF(I1044="","",VLOOKUP(N1044,DB!J:L,3,FALSE))</f>
        <v/>
      </c>
      <c r="M1044" s="40" t="str">
        <f t="shared" si="32"/>
        <v/>
      </c>
      <c r="N1044" s="70" t="str">
        <f t="shared" si="33"/>
        <v>Scope 3Hotel stay</v>
      </c>
      <c r="Y1044" s="70"/>
      <c r="Z1044" s="70"/>
    </row>
    <row r="1045" spans="1:26" s="49" customFormat="1" ht="21" customHeight="1">
      <c r="A1045" s="60"/>
      <c r="B1045" s="60"/>
      <c r="C1045" s="58"/>
      <c r="D1045" s="56"/>
      <c r="E1045" s="56"/>
      <c r="G1045" s="128" t="s">
        <v>497</v>
      </c>
      <c r="H1045" s="128" t="s">
        <v>1508</v>
      </c>
      <c r="I1045" s="60"/>
      <c r="J1045" s="60"/>
      <c r="K1045" s="60"/>
      <c r="L1045" s="61" t="str">
        <f>IF(I1045="","",VLOOKUP(N1045,DB!J:L,3,FALSE))</f>
        <v/>
      </c>
      <c r="M1045" s="40" t="str">
        <f t="shared" si="32"/>
        <v/>
      </c>
      <c r="N1045" s="70" t="str">
        <f t="shared" si="33"/>
        <v>Scope 3Hotel stay</v>
      </c>
      <c r="Y1045" s="70"/>
      <c r="Z1045" s="70"/>
    </row>
    <row r="1046" spans="1:26" s="49" customFormat="1" ht="21" customHeight="1">
      <c r="A1046" s="60"/>
      <c r="B1046" s="60"/>
      <c r="C1046" s="58"/>
      <c r="D1046" s="56"/>
      <c r="E1046" s="56"/>
      <c r="G1046" s="128" t="s">
        <v>497</v>
      </c>
      <c r="H1046" s="128" t="s">
        <v>1508</v>
      </c>
      <c r="I1046" s="60"/>
      <c r="J1046" s="60"/>
      <c r="K1046" s="60"/>
      <c r="L1046" s="61" t="str">
        <f>IF(I1046="","",VLOOKUP(N1046,DB!J:L,3,FALSE))</f>
        <v/>
      </c>
      <c r="M1046" s="40" t="str">
        <f t="shared" si="32"/>
        <v/>
      </c>
      <c r="N1046" s="70" t="str">
        <f t="shared" si="33"/>
        <v>Scope 3Hotel stay</v>
      </c>
      <c r="Y1046" s="70"/>
      <c r="Z1046" s="70"/>
    </row>
    <row r="1047" spans="1:26" s="49" customFormat="1" ht="21" customHeight="1">
      <c r="A1047" s="60"/>
      <c r="B1047" s="60"/>
      <c r="C1047" s="58"/>
      <c r="D1047" s="56"/>
      <c r="E1047" s="56"/>
      <c r="G1047" s="128" t="s">
        <v>497</v>
      </c>
      <c r="H1047" s="128" t="s">
        <v>1508</v>
      </c>
      <c r="I1047" s="60"/>
      <c r="J1047" s="60"/>
      <c r="K1047" s="60"/>
      <c r="L1047" s="61" t="str">
        <f>IF(I1047="","",VLOOKUP(N1047,DB!J:L,3,FALSE))</f>
        <v/>
      </c>
      <c r="M1047" s="40" t="str">
        <f t="shared" si="32"/>
        <v/>
      </c>
      <c r="N1047" s="70" t="str">
        <f t="shared" si="33"/>
        <v>Scope 3Hotel stay</v>
      </c>
      <c r="Y1047" s="70"/>
      <c r="Z1047" s="70"/>
    </row>
    <row r="1048" spans="1:26" s="49" customFormat="1" ht="21" customHeight="1">
      <c r="A1048" s="60"/>
      <c r="B1048" s="60"/>
      <c r="C1048" s="58"/>
      <c r="D1048" s="56"/>
      <c r="E1048" s="56"/>
      <c r="G1048" s="128" t="s">
        <v>497</v>
      </c>
      <c r="H1048" s="128" t="s">
        <v>1508</v>
      </c>
      <c r="I1048" s="60"/>
      <c r="J1048" s="60"/>
      <c r="K1048" s="60"/>
      <c r="L1048" s="61" t="str">
        <f>IF(I1048="","",VLOOKUP(N1048,DB!J:L,3,FALSE))</f>
        <v/>
      </c>
      <c r="M1048" s="40" t="str">
        <f t="shared" si="32"/>
        <v/>
      </c>
      <c r="N1048" s="70" t="str">
        <f t="shared" si="33"/>
        <v>Scope 3Hotel stay</v>
      </c>
      <c r="Y1048" s="70"/>
      <c r="Z1048" s="70"/>
    </row>
    <row r="1049" spans="1:26" s="49" customFormat="1" ht="21" customHeight="1">
      <c r="A1049" s="60"/>
      <c r="B1049" s="60"/>
      <c r="C1049" s="58"/>
      <c r="D1049" s="56"/>
      <c r="E1049" s="56"/>
      <c r="G1049" s="128" t="s">
        <v>497</v>
      </c>
      <c r="H1049" s="128" t="s">
        <v>1508</v>
      </c>
      <c r="I1049" s="60"/>
      <c r="J1049" s="60"/>
      <c r="K1049" s="60"/>
      <c r="L1049" s="61" t="str">
        <f>IF(I1049="","",VLOOKUP(N1049,DB!J:L,3,FALSE))</f>
        <v/>
      </c>
      <c r="M1049" s="40" t="str">
        <f t="shared" si="32"/>
        <v/>
      </c>
      <c r="N1049" s="70" t="str">
        <f t="shared" si="33"/>
        <v>Scope 3Hotel stay</v>
      </c>
      <c r="Y1049" s="70"/>
      <c r="Z1049" s="70"/>
    </row>
    <row r="1050" spans="1:26" s="49" customFormat="1" ht="21" customHeight="1">
      <c r="A1050" s="60"/>
      <c r="B1050" s="60"/>
      <c r="C1050" s="58"/>
      <c r="D1050" s="56"/>
      <c r="E1050" s="56"/>
      <c r="G1050" s="128" t="s">
        <v>497</v>
      </c>
      <c r="H1050" s="128" t="s">
        <v>1508</v>
      </c>
      <c r="I1050" s="60"/>
      <c r="J1050" s="60"/>
      <c r="K1050" s="60"/>
      <c r="L1050" s="61" t="str">
        <f>IF(I1050="","",VLOOKUP(N1050,DB!J:L,3,FALSE))</f>
        <v/>
      </c>
      <c r="M1050" s="40" t="str">
        <f t="shared" si="32"/>
        <v/>
      </c>
      <c r="N1050" s="70" t="str">
        <f t="shared" si="33"/>
        <v>Scope 3Hotel stay</v>
      </c>
      <c r="Y1050" s="70"/>
      <c r="Z1050" s="70"/>
    </row>
    <row r="1051" spans="1:26" s="49" customFormat="1" ht="21" customHeight="1">
      <c r="A1051" s="60"/>
      <c r="B1051" s="60"/>
      <c r="C1051" s="58"/>
      <c r="D1051" s="56"/>
      <c r="E1051" s="56"/>
      <c r="G1051" s="128" t="s">
        <v>497</v>
      </c>
      <c r="H1051" s="128" t="s">
        <v>1508</v>
      </c>
      <c r="I1051" s="60"/>
      <c r="J1051" s="60"/>
      <c r="K1051" s="60"/>
      <c r="L1051" s="61" t="str">
        <f>IF(I1051="","",VLOOKUP(N1051,DB!J:L,3,FALSE))</f>
        <v/>
      </c>
      <c r="M1051" s="40" t="str">
        <f t="shared" si="32"/>
        <v/>
      </c>
      <c r="N1051" s="70" t="str">
        <f t="shared" si="33"/>
        <v>Scope 3Hotel stay</v>
      </c>
      <c r="Y1051" s="70"/>
      <c r="Z1051" s="70"/>
    </row>
    <row r="1052" spans="1:26" s="49" customFormat="1" ht="21" customHeight="1">
      <c r="A1052" s="60"/>
      <c r="B1052" s="60"/>
      <c r="C1052" s="58"/>
      <c r="D1052" s="56"/>
      <c r="E1052" s="56"/>
      <c r="G1052" s="128" t="s">
        <v>497</v>
      </c>
      <c r="H1052" s="128" t="s">
        <v>1508</v>
      </c>
      <c r="I1052" s="60"/>
      <c r="J1052" s="60"/>
      <c r="K1052" s="60"/>
      <c r="L1052" s="61" t="str">
        <f>IF(I1052="","",VLOOKUP(N1052,DB!J:L,3,FALSE))</f>
        <v/>
      </c>
      <c r="M1052" s="40" t="str">
        <f t="shared" si="32"/>
        <v/>
      </c>
      <c r="N1052" s="70" t="str">
        <f t="shared" si="33"/>
        <v>Scope 3Hotel stay</v>
      </c>
      <c r="Y1052" s="70"/>
      <c r="Z1052" s="70"/>
    </row>
    <row r="1053" spans="1:26" s="49" customFormat="1" ht="21" customHeight="1">
      <c r="A1053" s="60"/>
      <c r="B1053" s="60"/>
      <c r="C1053" s="58"/>
      <c r="D1053" s="56"/>
      <c r="E1053" s="56"/>
      <c r="G1053" s="128" t="s">
        <v>497</v>
      </c>
      <c r="H1053" s="128" t="s">
        <v>1508</v>
      </c>
      <c r="I1053" s="60"/>
      <c r="J1053" s="60"/>
      <c r="K1053" s="60"/>
      <c r="L1053" s="61" t="str">
        <f>IF(I1053="","",VLOOKUP(N1053,DB!J:L,3,FALSE))</f>
        <v/>
      </c>
      <c r="M1053" s="40" t="str">
        <f t="shared" si="32"/>
        <v/>
      </c>
      <c r="N1053" s="70" t="str">
        <f t="shared" si="33"/>
        <v>Scope 3Hotel stay</v>
      </c>
      <c r="Y1053" s="70"/>
      <c r="Z1053" s="70"/>
    </row>
    <row r="1054" spans="1:26" s="49" customFormat="1" ht="21" customHeight="1">
      <c r="A1054" s="60"/>
      <c r="B1054" s="60"/>
      <c r="C1054" s="58"/>
      <c r="D1054" s="56"/>
      <c r="E1054" s="56"/>
      <c r="G1054" s="128" t="s">
        <v>497</v>
      </c>
      <c r="H1054" s="128" t="s">
        <v>1508</v>
      </c>
      <c r="I1054" s="60"/>
      <c r="J1054" s="60"/>
      <c r="K1054" s="60"/>
      <c r="L1054" s="61" t="str">
        <f>IF(I1054="","",VLOOKUP(N1054,DB!J:L,3,FALSE))</f>
        <v/>
      </c>
      <c r="M1054" s="40" t="str">
        <f t="shared" si="32"/>
        <v/>
      </c>
      <c r="N1054" s="70" t="str">
        <f t="shared" si="33"/>
        <v>Scope 3Hotel stay</v>
      </c>
      <c r="Y1054" s="70"/>
      <c r="Z1054" s="70"/>
    </row>
    <row r="1055" spans="1:26" s="49" customFormat="1" ht="21" customHeight="1">
      <c r="A1055" s="60"/>
      <c r="B1055" s="60"/>
      <c r="C1055" s="58"/>
      <c r="D1055" s="56"/>
      <c r="E1055" s="56"/>
      <c r="G1055" s="128" t="s">
        <v>497</v>
      </c>
      <c r="H1055" s="128" t="s">
        <v>1508</v>
      </c>
      <c r="I1055" s="60"/>
      <c r="J1055" s="60"/>
      <c r="K1055" s="60"/>
      <c r="L1055" s="61" t="str">
        <f>IF(I1055="","",VLOOKUP(N1055,DB!J:L,3,FALSE))</f>
        <v/>
      </c>
      <c r="M1055" s="40" t="str">
        <f t="shared" si="32"/>
        <v/>
      </c>
      <c r="N1055" s="70" t="str">
        <f t="shared" si="33"/>
        <v>Scope 3Hotel stay</v>
      </c>
      <c r="Y1055" s="70"/>
      <c r="Z1055" s="70"/>
    </row>
    <row r="1056" spans="1:26" s="49" customFormat="1" ht="21" customHeight="1">
      <c r="A1056" s="60"/>
      <c r="B1056" s="60"/>
      <c r="C1056" s="58"/>
      <c r="D1056" s="56"/>
      <c r="E1056" s="56"/>
      <c r="G1056" s="128" t="s">
        <v>497</v>
      </c>
      <c r="H1056" s="128" t="s">
        <v>1508</v>
      </c>
      <c r="I1056" s="60"/>
      <c r="J1056" s="60"/>
      <c r="K1056" s="60"/>
      <c r="L1056" s="61" t="str">
        <f>IF(I1056="","",VLOOKUP(N1056,DB!J:L,3,FALSE))</f>
        <v/>
      </c>
      <c r="M1056" s="40" t="str">
        <f t="shared" si="32"/>
        <v/>
      </c>
      <c r="N1056" s="70" t="str">
        <f t="shared" si="33"/>
        <v>Scope 3Hotel stay</v>
      </c>
      <c r="Y1056" s="70"/>
      <c r="Z1056" s="70"/>
    </row>
    <row r="1057" spans="1:26" s="49" customFormat="1" ht="21" customHeight="1">
      <c r="A1057" s="60"/>
      <c r="B1057" s="60"/>
      <c r="C1057" s="58"/>
      <c r="D1057" s="56"/>
      <c r="E1057" s="56"/>
      <c r="G1057" s="128" t="s">
        <v>497</v>
      </c>
      <c r="H1057" s="128" t="s">
        <v>1508</v>
      </c>
      <c r="I1057" s="60"/>
      <c r="J1057" s="60"/>
      <c r="K1057" s="60"/>
      <c r="L1057" s="61" t="str">
        <f>IF(I1057="","",VLOOKUP(N1057,DB!J:L,3,FALSE))</f>
        <v/>
      </c>
      <c r="M1057" s="40" t="str">
        <f t="shared" si="32"/>
        <v/>
      </c>
      <c r="N1057" s="70" t="str">
        <f t="shared" si="33"/>
        <v>Scope 3Hotel stay</v>
      </c>
      <c r="Y1057" s="70"/>
      <c r="Z1057" s="70"/>
    </row>
    <row r="1058" spans="1:26" s="49" customFormat="1" ht="21" customHeight="1">
      <c r="A1058" s="60"/>
      <c r="B1058" s="60"/>
      <c r="C1058" s="58"/>
      <c r="D1058" s="56"/>
      <c r="E1058" s="56"/>
      <c r="G1058" s="128" t="s">
        <v>497</v>
      </c>
      <c r="H1058" s="128" t="s">
        <v>1508</v>
      </c>
      <c r="I1058" s="60"/>
      <c r="J1058" s="60"/>
      <c r="K1058" s="60"/>
      <c r="L1058" s="61" t="str">
        <f>IF(I1058="","",VLOOKUP(N1058,DB!J:L,3,FALSE))</f>
        <v/>
      </c>
      <c r="M1058" s="40" t="str">
        <f t="shared" si="32"/>
        <v/>
      </c>
      <c r="N1058" s="70" t="str">
        <f t="shared" si="33"/>
        <v>Scope 3Hotel stay</v>
      </c>
      <c r="Y1058" s="70"/>
      <c r="Z1058" s="70"/>
    </row>
    <row r="1059" spans="1:26" s="49" customFormat="1" ht="21" customHeight="1">
      <c r="A1059" s="60"/>
      <c r="B1059" s="60"/>
      <c r="C1059" s="58"/>
      <c r="D1059" s="56"/>
      <c r="E1059" s="56"/>
      <c r="G1059" s="128" t="s">
        <v>497</v>
      </c>
      <c r="H1059" s="128" t="s">
        <v>1508</v>
      </c>
      <c r="I1059" s="60"/>
      <c r="J1059" s="60"/>
      <c r="K1059" s="60"/>
      <c r="L1059" s="61" t="str">
        <f>IF(I1059="","",VLOOKUP(N1059,DB!J:L,3,FALSE))</f>
        <v/>
      </c>
      <c r="M1059" s="40" t="str">
        <f t="shared" si="32"/>
        <v/>
      </c>
      <c r="N1059" s="70" t="str">
        <f t="shared" si="33"/>
        <v>Scope 3Hotel stay</v>
      </c>
      <c r="Y1059" s="70"/>
      <c r="Z1059" s="70"/>
    </row>
    <row r="1060" spans="1:26" s="49" customFormat="1" ht="21" customHeight="1">
      <c r="A1060" s="60"/>
      <c r="B1060" s="60"/>
      <c r="C1060" s="58"/>
      <c r="D1060" s="56"/>
      <c r="E1060" s="56"/>
      <c r="G1060" s="128" t="s">
        <v>497</v>
      </c>
      <c r="H1060" s="128" t="s">
        <v>1508</v>
      </c>
      <c r="I1060" s="60"/>
      <c r="J1060" s="60"/>
      <c r="K1060" s="60"/>
      <c r="L1060" s="61" t="str">
        <f>IF(I1060="","",VLOOKUP(N1060,DB!J:L,3,FALSE))</f>
        <v/>
      </c>
      <c r="M1060" s="40" t="str">
        <f t="shared" si="32"/>
        <v/>
      </c>
      <c r="N1060" s="70" t="str">
        <f t="shared" si="33"/>
        <v>Scope 3Hotel stay</v>
      </c>
      <c r="Y1060" s="70"/>
      <c r="Z1060" s="70"/>
    </row>
    <row r="1061" spans="1:26" s="49" customFormat="1" ht="21" customHeight="1">
      <c r="A1061" s="60"/>
      <c r="B1061" s="60"/>
      <c r="C1061" s="58"/>
      <c r="D1061" s="56"/>
      <c r="E1061" s="56"/>
      <c r="G1061" s="128" t="s">
        <v>497</v>
      </c>
      <c r="H1061" s="128" t="s">
        <v>1508</v>
      </c>
      <c r="I1061" s="60"/>
      <c r="J1061" s="60"/>
      <c r="K1061" s="60"/>
      <c r="L1061" s="61" t="str">
        <f>IF(I1061="","",VLOOKUP(N1061,DB!J:L,3,FALSE))</f>
        <v/>
      </c>
      <c r="M1061" s="40" t="str">
        <f t="shared" ref="M1061:M1124" si="34">IF(I1061="","",L1061*K1061*J1061)</f>
        <v/>
      </c>
      <c r="N1061" s="70" t="str">
        <f t="shared" si="33"/>
        <v>Scope 3Hotel stay</v>
      </c>
      <c r="Y1061" s="70"/>
      <c r="Z1061" s="70"/>
    </row>
    <row r="1062" spans="1:26" s="49" customFormat="1" ht="21" customHeight="1">
      <c r="A1062" s="60"/>
      <c r="B1062" s="60"/>
      <c r="C1062" s="58"/>
      <c r="D1062" s="56"/>
      <c r="E1062" s="56"/>
      <c r="G1062" s="128" t="s">
        <v>497</v>
      </c>
      <c r="H1062" s="128" t="s">
        <v>1508</v>
      </c>
      <c r="I1062" s="60"/>
      <c r="J1062" s="60"/>
      <c r="K1062" s="60"/>
      <c r="L1062" s="61" t="str">
        <f>IF(I1062="","",VLOOKUP(N1062,DB!J:L,3,FALSE))</f>
        <v/>
      </c>
      <c r="M1062" s="40" t="str">
        <f t="shared" si="34"/>
        <v/>
      </c>
      <c r="N1062" s="70" t="str">
        <f t="shared" si="33"/>
        <v>Scope 3Hotel stay</v>
      </c>
      <c r="Y1062" s="70"/>
      <c r="Z1062" s="70"/>
    </row>
    <row r="1063" spans="1:26" s="49" customFormat="1" ht="21" customHeight="1">
      <c r="A1063" s="60"/>
      <c r="B1063" s="60"/>
      <c r="C1063" s="58"/>
      <c r="D1063" s="56"/>
      <c r="E1063" s="56"/>
      <c r="G1063" s="128" t="s">
        <v>497</v>
      </c>
      <c r="H1063" s="128" t="s">
        <v>1508</v>
      </c>
      <c r="I1063" s="60"/>
      <c r="J1063" s="60"/>
      <c r="K1063" s="60"/>
      <c r="L1063" s="61" t="str">
        <f>IF(I1063="","",VLOOKUP(N1063,DB!J:L,3,FALSE))</f>
        <v/>
      </c>
      <c r="M1063" s="40" t="str">
        <f t="shared" si="34"/>
        <v/>
      </c>
      <c r="N1063" s="70" t="str">
        <f t="shared" si="33"/>
        <v>Scope 3Hotel stay</v>
      </c>
      <c r="Y1063" s="70"/>
      <c r="Z1063" s="70"/>
    </row>
    <row r="1064" spans="1:26" s="49" customFormat="1" ht="21" customHeight="1">
      <c r="A1064" s="60"/>
      <c r="B1064" s="60"/>
      <c r="C1064" s="58"/>
      <c r="D1064" s="56"/>
      <c r="E1064" s="56"/>
      <c r="G1064" s="128" t="s">
        <v>497</v>
      </c>
      <c r="H1064" s="128" t="s">
        <v>1508</v>
      </c>
      <c r="I1064" s="60"/>
      <c r="J1064" s="60"/>
      <c r="K1064" s="60"/>
      <c r="L1064" s="61" t="str">
        <f>IF(I1064="","",VLOOKUP(N1064,DB!J:L,3,FALSE))</f>
        <v/>
      </c>
      <c r="M1064" s="40" t="str">
        <f t="shared" si="34"/>
        <v/>
      </c>
      <c r="N1064" s="70" t="str">
        <f t="shared" si="33"/>
        <v>Scope 3Hotel stay</v>
      </c>
      <c r="Y1064" s="70"/>
      <c r="Z1064" s="70"/>
    </row>
    <row r="1065" spans="1:26" s="49" customFormat="1" ht="21" customHeight="1">
      <c r="A1065" s="60"/>
      <c r="B1065" s="60"/>
      <c r="C1065" s="58"/>
      <c r="D1065" s="56"/>
      <c r="E1065" s="56"/>
      <c r="G1065" s="128" t="s">
        <v>497</v>
      </c>
      <c r="H1065" s="128" t="s">
        <v>1508</v>
      </c>
      <c r="I1065" s="60"/>
      <c r="J1065" s="60"/>
      <c r="K1065" s="60"/>
      <c r="L1065" s="61" t="str">
        <f>IF(I1065="","",VLOOKUP(N1065,DB!J:L,3,FALSE))</f>
        <v/>
      </c>
      <c r="M1065" s="40" t="str">
        <f t="shared" si="34"/>
        <v/>
      </c>
      <c r="N1065" s="70" t="str">
        <f t="shared" si="33"/>
        <v>Scope 3Hotel stay</v>
      </c>
      <c r="Y1065" s="70"/>
      <c r="Z1065" s="70"/>
    </row>
    <row r="1066" spans="1:26" s="49" customFormat="1" ht="21" customHeight="1">
      <c r="A1066" s="60"/>
      <c r="B1066" s="60"/>
      <c r="C1066" s="58"/>
      <c r="D1066" s="56"/>
      <c r="E1066" s="56"/>
      <c r="G1066" s="128" t="s">
        <v>497</v>
      </c>
      <c r="H1066" s="128" t="s">
        <v>1508</v>
      </c>
      <c r="I1066" s="60"/>
      <c r="J1066" s="60"/>
      <c r="K1066" s="60"/>
      <c r="L1066" s="61" t="str">
        <f>IF(I1066="","",VLOOKUP(N1066,DB!J:L,3,FALSE))</f>
        <v/>
      </c>
      <c r="M1066" s="40" t="str">
        <f t="shared" si="34"/>
        <v/>
      </c>
      <c r="N1066" s="70" t="str">
        <f t="shared" si="33"/>
        <v>Scope 3Hotel stay</v>
      </c>
      <c r="Y1066" s="70"/>
      <c r="Z1066" s="70"/>
    </row>
    <row r="1067" spans="1:26" s="49" customFormat="1" ht="21" customHeight="1">
      <c r="A1067" s="60"/>
      <c r="B1067" s="60"/>
      <c r="C1067" s="58"/>
      <c r="D1067" s="56"/>
      <c r="E1067" s="56"/>
      <c r="G1067" s="128" t="s">
        <v>497</v>
      </c>
      <c r="H1067" s="128" t="s">
        <v>1508</v>
      </c>
      <c r="I1067" s="60"/>
      <c r="J1067" s="60"/>
      <c r="K1067" s="60"/>
      <c r="L1067" s="61" t="str">
        <f>IF(I1067="","",VLOOKUP(N1067,DB!J:L,3,FALSE))</f>
        <v/>
      </c>
      <c r="M1067" s="40" t="str">
        <f t="shared" si="34"/>
        <v/>
      </c>
      <c r="N1067" s="70" t="str">
        <f t="shared" si="33"/>
        <v>Scope 3Hotel stay</v>
      </c>
      <c r="Y1067" s="70"/>
      <c r="Z1067" s="70"/>
    </row>
    <row r="1068" spans="1:26" s="49" customFormat="1" ht="21" customHeight="1">
      <c r="A1068" s="60"/>
      <c r="B1068" s="60"/>
      <c r="C1068" s="58"/>
      <c r="D1068" s="56"/>
      <c r="E1068" s="56"/>
      <c r="G1068" s="128" t="s">
        <v>497</v>
      </c>
      <c r="H1068" s="128" t="s">
        <v>1508</v>
      </c>
      <c r="I1068" s="60"/>
      <c r="J1068" s="60"/>
      <c r="K1068" s="60"/>
      <c r="L1068" s="61" t="str">
        <f>IF(I1068="","",VLOOKUP(N1068,DB!J:L,3,FALSE))</f>
        <v/>
      </c>
      <c r="M1068" s="40" t="str">
        <f t="shared" si="34"/>
        <v/>
      </c>
      <c r="N1068" s="70" t="str">
        <f t="shared" si="33"/>
        <v>Scope 3Hotel stay</v>
      </c>
      <c r="Y1068" s="70"/>
      <c r="Z1068" s="70"/>
    </row>
    <row r="1069" spans="1:26" s="49" customFormat="1" ht="21" customHeight="1">
      <c r="A1069" s="60"/>
      <c r="B1069" s="60"/>
      <c r="C1069" s="58"/>
      <c r="D1069" s="56"/>
      <c r="E1069" s="56"/>
      <c r="G1069" s="128" t="s">
        <v>497</v>
      </c>
      <c r="H1069" s="128" t="s">
        <v>1508</v>
      </c>
      <c r="I1069" s="60"/>
      <c r="J1069" s="60"/>
      <c r="K1069" s="60"/>
      <c r="L1069" s="61" t="str">
        <f>IF(I1069="","",VLOOKUP(N1069,DB!J:L,3,FALSE))</f>
        <v/>
      </c>
      <c r="M1069" s="40" t="str">
        <f t="shared" si="34"/>
        <v/>
      </c>
      <c r="N1069" s="70" t="str">
        <f t="shared" si="33"/>
        <v>Scope 3Hotel stay</v>
      </c>
      <c r="Y1069" s="70"/>
      <c r="Z1069" s="70"/>
    </row>
    <row r="1070" spans="1:26" s="49" customFormat="1" ht="21" customHeight="1">
      <c r="A1070" s="60"/>
      <c r="B1070" s="60"/>
      <c r="C1070" s="58"/>
      <c r="D1070" s="56"/>
      <c r="E1070" s="56"/>
      <c r="G1070" s="128" t="s">
        <v>497</v>
      </c>
      <c r="H1070" s="128" t="s">
        <v>1508</v>
      </c>
      <c r="I1070" s="60"/>
      <c r="J1070" s="60"/>
      <c r="K1070" s="60"/>
      <c r="L1070" s="61" t="str">
        <f>IF(I1070="","",VLOOKUP(N1070,DB!J:L,3,FALSE))</f>
        <v/>
      </c>
      <c r="M1070" s="40" t="str">
        <f t="shared" si="34"/>
        <v/>
      </c>
      <c r="N1070" s="70" t="str">
        <f t="shared" si="33"/>
        <v>Scope 3Hotel stay</v>
      </c>
      <c r="Y1070" s="70"/>
      <c r="Z1070" s="70"/>
    </row>
    <row r="1071" spans="1:26" s="49" customFormat="1" ht="21" customHeight="1">
      <c r="A1071" s="60"/>
      <c r="B1071" s="60"/>
      <c r="C1071" s="58"/>
      <c r="D1071" s="56"/>
      <c r="E1071" s="56"/>
      <c r="G1071" s="128" t="s">
        <v>497</v>
      </c>
      <c r="H1071" s="128" t="s">
        <v>1508</v>
      </c>
      <c r="I1071" s="60"/>
      <c r="J1071" s="60"/>
      <c r="K1071" s="60"/>
      <c r="L1071" s="61" t="str">
        <f>IF(I1071="","",VLOOKUP(N1071,DB!J:L,3,FALSE))</f>
        <v/>
      </c>
      <c r="M1071" s="40" t="str">
        <f t="shared" si="34"/>
        <v/>
      </c>
      <c r="N1071" s="70" t="str">
        <f t="shared" si="33"/>
        <v>Scope 3Hotel stay</v>
      </c>
      <c r="Y1071" s="70"/>
      <c r="Z1071" s="70"/>
    </row>
    <row r="1072" spans="1:26" s="49" customFormat="1" ht="21" customHeight="1">
      <c r="A1072" s="60"/>
      <c r="B1072" s="60"/>
      <c r="C1072" s="58"/>
      <c r="D1072" s="56"/>
      <c r="E1072" s="56"/>
      <c r="G1072" s="128" t="s">
        <v>497</v>
      </c>
      <c r="H1072" s="128" t="s">
        <v>1508</v>
      </c>
      <c r="I1072" s="60"/>
      <c r="J1072" s="60"/>
      <c r="K1072" s="60"/>
      <c r="L1072" s="61" t="str">
        <f>IF(I1072="","",VLOOKUP(N1072,DB!J:L,3,FALSE))</f>
        <v/>
      </c>
      <c r="M1072" s="40" t="str">
        <f t="shared" si="34"/>
        <v/>
      </c>
      <c r="N1072" s="70" t="str">
        <f t="shared" si="33"/>
        <v>Scope 3Hotel stay</v>
      </c>
      <c r="Y1072" s="70"/>
      <c r="Z1072" s="70"/>
    </row>
    <row r="1073" spans="1:26" s="49" customFormat="1" ht="21" customHeight="1">
      <c r="A1073" s="60"/>
      <c r="B1073" s="60"/>
      <c r="C1073" s="58"/>
      <c r="D1073" s="56"/>
      <c r="E1073" s="56"/>
      <c r="G1073" s="128" t="s">
        <v>497</v>
      </c>
      <c r="H1073" s="128" t="s">
        <v>1508</v>
      </c>
      <c r="I1073" s="60"/>
      <c r="J1073" s="60"/>
      <c r="K1073" s="60"/>
      <c r="L1073" s="61" t="str">
        <f>IF(I1073="","",VLOOKUP(N1073,DB!J:L,3,FALSE))</f>
        <v/>
      </c>
      <c r="M1073" s="40" t="str">
        <f t="shared" si="34"/>
        <v/>
      </c>
      <c r="N1073" s="70" t="str">
        <f t="shared" si="33"/>
        <v>Scope 3Hotel stay</v>
      </c>
      <c r="Y1073" s="70"/>
      <c r="Z1073" s="70"/>
    </row>
    <row r="1074" spans="1:26" s="49" customFormat="1" ht="21" customHeight="1">
      <c r="A1074" s="60"/>
      <c r="B1074" s="60"/>
      <c r="C1074" s="58"/>
      <c r="D1074" s="56"/>
      <c r="E1074" s="56"/>
      <c r="G1074" s="128" t="s">
        <v>497</v>
      </c>
      <c r="H1074" s="128" t="s">
        <v>1508</v>
      </c>
      <c r="I1074" s="60"/>
      <c r="J1074" s="60"/>
      <c r="K1074" s="60"/>
      <c r="L1074" s="61" t="str">
        <f>IF(I1074="","",VLOOKUP(N1074,DB!J:L,3,FALSE))</f>
        <v/>
      </c>
      <c r="M1074" s="40" t="str">
        <f t="shared" si="34"/>
        <v/>
      </c>
      <c r="N1074" s="70" t="str">
        <f t="shared" si="33"/>
        <v>Scope 3Hotel stay</v>
      </c>
      <c r="Y1074" s="70"/>
      <c r="Z1074" s="70"/>
    </row>
    <row r="1075" spans="1:26" s="49" customFormat="1" ht="21" customHeight="1">
      <c r="A1075" s="60"/>
      <c r="B1075" s="60"/>
      <c r="C1075" s="58"/>
      <c r="D1075" s="56"/>
      <c r="E1075" s="56"/>
      <c r="G1075" s="128" t="s">
        <v>497</v>
      </c>
      <c r="H1075" s="128" t="s">
        <v>1508</v>
      </c>
      <c r="I1075" s="60"/>
      <c r="J1075" s="60"/>
      <c r="K1075" s="60"/>
      <c r="L1075" s="61" t="str">
        <f>IF(I1075="","",VLOOKUP(N1075,DB!J:L,3,FALSE))</f>
        <v/>
      </c>
      <c r="M1075" s="40" t="str">
        <f t="shared" si="34"/>
        <v/>
      </c>
      <c r="N1075" s="70" t="str">
        <f t="shared" si="33"/>
        <v>Scope 3Hotel stay</v>
      </c>
      <c r="Y1075" s="70"/>
      <c r="Z1075" s="70"/>
    </row>
    <row r="1076" spans="1:26" s="49" customFormat="1" ht="21" customHeight="1">
      <c r="A1076" s="60"/>
      <c r="B1076" s="60"/>
      <c r="C1076" s="58"/>
      <c r="D1076" s="56"/>
      <c r="E1076" s="56"/>
      <c r="G1076" s="128" t="s">
        <v>497</v>
      </c>
      <c r="H1076" s="128" t="s">
        <v>1508</v>
      </c>
      <c r="I1076" s="60"/>
      <c r="J1076" s="60"/>
      <c r="K1076" s="60"/>
      <c r="L1076" s="61" t="str">
        <f>IF(I1076="","",VLOOKUP(N1076,DB!J:L,3,FALSE))</f>
        <v/>
      </c>
      <c r="M1076" s="40" t="str">
        <f t="shared" si="34"/>
        <v/>
      </c>
      <c r="N1076" s="70" t="str">
        <f t="shared" si="33"/>
        <v>Scope 3Hotel stay</v>
      </c>
      <c r="Y1076" s="70"/>
      <c r="Z1076" s="70"/>
    </row>
    <row r="1077" spans="1:26" s="49" customFormat="1" ht="21" customHeight="1">
      <c r="A1077" s="60"/>
      <c r="B1077" s="60"/>
      <c r="C1077" s="58"/>
      <c r="D1077" s="56"/>
      <c r="E1077" s="56"/>
      <c r="G1077" s="128" t="s">
        <v>497</v>
      </c>
      <c r="H1077" s="128" t="s">
        <v>1508</v>
      </c>
      <c r="I1077" s="60"/>
      <c r="J1077" s="60"/>
      <c r="K1077" s="60"/>
      <c r="L1077" s="61" t="str">
        <f>IF(I1077="","",VLOOKUP(N1077,DB!J:L,3,FALSE))</f>
        <v/>
      </c>
      <c r="M1077" s="40" t="str">
        <f t="shared" si="34"/>
        <v/>
      </c>
      <c r="N1077" s="70" t="str">
        <f t="shared" si="33"/>
        <v>Scope 3Hotel stay</v>
      </c>
      <c r="Y1077" s="70"/>
      <c r="Z1077" s="70"/>
    </row>
    <row r="1078" spans="1:26" s="49" customFormat="1" ht="21" customHeight="1">
      <c r="A1078" s="60"/>
      <c r="B1078" s="60"/>
      <c r="C1078" s="58"/>
      <c r="D1078" s="56"/>
      <c r="E1078" s="56"/>
      <c r="G1078" s="128" t="s">
        <v>497</v>
      </c>
      <c r="H1078" s="128" t="s">
        <v>1508</v>
      </c>
      <c r="I1078" s="60"/>
      <c r="J1078" s="60"/>
      <c r="K1078" s="60"/>
      <c r="L1078" s="61" t="str">
        <f>IF(I1078="","",VLOOKUP(N1078,DB!J:L,3,FALSE))</f>
        <v/>
      </c>
      <c r="M1078" s="40" t="str">
        <f t="shared" si="34"/>
        <v/>
      </c>
      <c r="N1078" s="70" t="str">
        <f t="shared" si="33"/>
        <v>Scope 3Hotel stay</v>
      </c>
      <c r="Y1078" s="70"/>
      <c r="Z1078" s="70"/>
    </row>
    <row r="1079" spans="1:26" s="49" customFormat="1" ht="21" customHeight="1">
      <c r="A1079" s="60"/>
      <c r="B1079" s="60"/>
      <c r="C1079" s="58"/>
      <c r="D1079" s="56"/>
      <c r="E1079" s="56"/>
      <c r="G1079" s="128" t="s">
        <v>497</v>
      </c>
      <c r="H1079" s="128" t="s">
        <v>1508</v>
      </c>
      <c r="I1079" s="60"/>
      <c r="J1079" s="60"/>
      <c r="K1079" s="60"/>
      <c r="L1079" s="61" t="str">
        <f>IF(I1079="","",VLOOKUP(N1079,DB!J:L,3,FALSE))</f>
        <v/>
      </c>
      <c r="M1079" s="40" t="str">
        <f t="shared" si="34"/>
        <v/>
      </c>
      <c r="N1079" s="70" t="str">
        <f t="shared" si="33"/>
        <v>Scope 3Hotel stay</v>
      </c>
      <c r="Y1079" s="70"/>
      <c r="Z1079" s="70"/>
    </row>
    <row r="1080" spans="1:26" s="49" customFormat="1" ht="21" customHeight="1">
      <c r="A1080" s="60"/>
      <c r="B1080" s="60"/>
      <c r="C1080" s="58"/>
      <c r="D1080" s="56"/>
      <c r="E1080" s="56"/>
      <c r="G1080" s="128" t="s">
        <v>497</v>
      </c>
      <c r="H1080" s="128" t="s">
        <v>1508</v>
      </c>
      <c r="I1080" s="60"/>
      <c r="J1080" s="60"/>
      <c r="K1080" s="60"/>
      <c r="L1080" s="61" t="str">
        <f>IF(I1080="","",VLOOKUP(N1080,DB!J:L,3,FALSE))</f>
        <v/>
      </c>
      <c r="M1080" s="40" t="str">
        <f t="shared" si="34"/>
        <v/>
      </c>
      <c r="N1080" s="70" t="str">
        <f t="shared" si="33"/>
        <v>Scope 3Hotel stay</v>
      </c>
      <c r="Y1080" s="70"/>
      <c r="Z1080" s="70"/>
    </row>
    <row r="1081" spans="1:26" s="49" customFormat="1" ht="21" customHeight="1">
      <c r="A1081" s="60"/>
      <c r="B1081" s="60"/>
      <c r="C1081" s="58"/>
      <c r="D1081" s="56"/>
      <c r="E1081" s="56"/>
      <c r="G1081" s="128" t="s">
        <v>497</v>
      </c>
      <c r="H1081" s="128" t="s">
        <v>1508</v>
      </c>
      <c r="I1081" s="60"/>
      <c r="J1081" s="60"/>
      <c r="K1081" s="60"/>
      <c r="L1081" s="61" t="str">
        <f>IF(I1081="","",VLOOKUP(N1081,DB!J:L,3,FALSE))</f>
        <v/>
      </c>
      <c r="M1081" s="40" t="str">
        <f t="shared" si="34"/>
        <v/>
      </c>
      <c r="N1081" s="70" t="str">
        <f t="shared" si="33"/>
        <v>Scope 3Hotel stay</v>
      </c>
      <c r="Y1081" s="70"/>
      <c r="Z1081" s="70"/>
    </row>
    <row r="1082" spans="1:26" s="49" customFormat="1" ht="21" customHeight="1">
      <c r="A1082" s="60"/>
      <c r="B1082" s="60"/>
      <c r="C1082" s="58"/>
      <c r="D1082" s="56"/>
      <c r="E1082" s="56"/>
      <c r="G1082" s="128" t="s">
        <v>497</v>
      </c>
      <c r="H1082" s="128" t="s">
        <v>1508</v>
      </c>
      <c r="I1082" s="60"/>
      <c r="J1082" s="60"/>
      <c r="K1082" s="60"/>
      <c r="L1082" s="61" t="str">
        <f>IF(I1082="","",VLOOKUP(N1082,DB!J:L,3,FALSE))</f>
        <v/>
      </c>
      <c r="M1082" s="40" t="str">
        <f t="shared" si="34"/>
        <v/>
      </c>
      <c r="N1082" s="70" t="str">
        <f t="shared" si="33"/>
        <v>Scope 3Hotel stay</v>
      </c>
      <c r="Y1082" s="70"/>
      <c r="Z1082" s="70"/>
    </row>
    <row r="1083" spans="1:26" s="49" customFormat="1" ht="21" customHeight="1">
      <c r="A1083" s="60"/>
      <c r="B1083" s="60"/>
      <c r="C1083" s="58"/>
      <c r="D1083" s="56"/>
      <c r="E1083" s="56"/>
      <c r="G1083" s="128" t="s">
        <v>497</v>
      </c>
      <c r="H1083" s="128" t="s">
        <v>1508</v>
      </c>
      <c r="I1083" s="60"/>
      <c r="J1083" s="60"/>
      <c r="K1083" s="60"/>
      <c r="L1083" s="61" t="str">
        <f>IF(I1083="","",VLOOKUP(N1083,DB!J:L,3,FALSE))</f>
        <v/>
      </c>
      <c r="M1083" s="40" t="str">
        <f t="shared" si="34"/>
        <v/>
      </c>
      <c r="N1083" s="70" t="str">
        <f t="shared" si="33"/>
        <v>Scope 3Hotel stay</v>
      </c>
      <c r="Y1083" s="70"/>
      <c r="Z1083" s="70"/>
    </row>
    <row r="1084" spans="1:26" s="49" customFormat="1" ht="21" customHeight="1">
      <c r="A1084" s="60"/>
      <c r="B1084" s="60"/>
      <c r="C1084" s="58"/>
      <c r="D1084" s="56"/>
      <c r="E1084" s="56"/>
      <c r="G1084" s="128" t="s">
        <v>497</v>
      </c>
      <c r="H1084" s="128" t="s">
        <v>1508</v>
      </c>
      <c r="I1084" s="60"/>
      <c r="J1084" s="60"/>
      <c r="K1084" s="60"/>
      <c r="L1084" s="61" t="str">
        <f>IF(I1084="","",VLOOKUP(N1084,DB!J:L,3,FALSE))</f>
        <v/>
      </c>
      <c r="M1084" s="40" t="str">
        <f t="shared" si="34"/>
        <v/>
      </c>
      <c r="N1084" s="70" t="str">
        <f t="shared" si="33"/>
        <v>Scope 3Hotel stay</v>
      </c>
      <c r="Y1084" s="70"/>
      <c r="Z1084" s="70"/>
    </row>
    <row r="1085" spans="1:26" s="49" customFormat="1" ht="21" customHeight="1">
      <c r="A1085" s="60"/>
      <c r="B1085" s="60"/>
      <c r="C1085" s="58"/>
      <c r="D1085" s="56"/>
      <c r="E1085" s="56"/>
      <c r="G1085" s="128" t="s">
        <v>497</v>
      </c>
      <c r="H1085" s="128" t="s">
        <v>1508</v>
      </c>
      <c r="I1085" s="60"/>
      <c r="J1085" s="60"/>
      <c r="K1085" s="60"/>
      <c r="L1085" s="61" t="str">
        <f>IF(I1085="","",VLOOKUP(N1085,DB!J:L,3,FALSE))</f>
        <v/>
      </c>
      <c r="M1085" s="40" t="str">
        <f t="shared" si="34"/>
        <v/>
      </c>
      <c r="N1085" s="70" t="str">
        <f t="shared" si="33"/>
        <v>Scope 3Hotel stay</v>
      </c>
      <c r="Y1085" s="70"/>
      <c r="Z1085" s="70"/>
    </row>
    <row r="1086" spans="1:26" s="49" customFormat="1" ht="21" customHeight="1">
      <c r="A1086" s="60"/>
      <c r="B1086" s="60"/>
      <c r="C1086" s="58"/>
      <c r="D1086" s="56"/>
      <c r="E1086" s="56"/>
      <c r="G1086" s="128" t="s">
        <v>497</v>
      </c>
      <c r="H1086" s="128" t="s">
        <v>1508</v>
      </c>
      <c r="I1086" s="60"/>
      <c r="J1086" s="60"/>
      <c r="K1086" s="60"/>
      <c r="L1086" s="61" t="str">
        <f>IF(I1086="","",VLOOKUP(N1086,DB!J:L,3,FALSE))</f>
        <v/>
      </c>
      <c r="M1086" s="40" t="str">
        <f t="shared" si="34"/>
        <v/>
      </c>
      <c r="N1086" s="70" t="str">
        <f t="shared" si="33"/>
        <v>Scope 3Hotel stay</v>
      </c>
      <c r="Y1086" s="70"/>
      <c r="Z1086" s="70"/>
    </row>
    <row r="1087" spans="1:26" s="49" customFormat="1" ht="21" customHeight="1">
      <c r="A1087" s="60"/>
      <c r="B1087" s="60"/>
      <c r="C1087" s="58"/>
      <c r="D1087" s="56"/>
      <c r="E1087" s="56"/>
      <c r="G1087" s="128" t="s">
        <v>497</v>
      </c>
      <c r="H1087" s="128" t="s">
        <v>1508</v>
      </c>
      <c r="I1087" s="60"/>
      <c r="J1087" s="60"/>
      <c r="K1087" s="60"/>
      <c r="L1087" s="61" t="str">
        <f>IF(I1087="","",VLOOKUP(N1087,DB!J:L,3,FALSE))</f>
        <v/>
      </c>
      <c r="M1087" s="40" t="str">
        <f t="shared" si="34"/>
        <v/>
      </c>
      <c r="N1087" s="70" t="str">
        <f t="shared" si="33"/>
        <v>Scope 3Hotel stay</v>
      </c>
      <c r="Y1087" s="70"/>
      <c r="Z1087" s="70"/>
    </row>
    <row r="1088" spans="1:26" s="49" customFormat="1" ht="21" customHeight="1">
      <c r="A1088" s="60"/>
      <c r="B1088" s="60"/>
      <c r="C1088" s="58"/>
      <c r="D1088" s="56"/>
      <c r="E1088" s="56"/>
      <c r="G1088" s="128" t="s">
        <v>497</v>
      </c>
      <c r="H1088" s="128" t="s">
        <v>1508</v>
      </c>
      <c r="I1088" s="60"/>
      <c r="J1088" s="60"/>
      <c r="K1088" s="60"/>
      <c r="L1088" s="61" t="str">
        <f>IF(I1088="","",VLOOKUP(N1088,DB!J:L,3,FALSE))</f>
        <v/>
      </c>
      <c r="M1088" s="40" t="str">
        <f t="shared" si="34"/>
        <v/>
      </c>
      <c r="N1088" s="70" t="str">
        <f t="shared" si="33"/>
        <v>Scope 3Hotel stay</v>
      </c>
      <c r="Y1088" s="70"/>
      <c r="Z1088" s="70"/>
    </row>
    <row r="1089" spans="1:26" s="49" customFormat="1" ht="21" customHeight="1">
      <c r="A1089" s="60"/>
      <c r="B1089" s="60"/>
      <c r="C1089" s="58"/>
      <c r="D1089" s="56"/>
      <c r="E1089" s="56"/>
      <c r="G1089" s="128" t="s">
        <v>497</v>
      </c>
      <c r="H1089" s="128" t="s">
        <v>1508</v>
      </c>
      <c r="I1089" s="60"/>
      <c r="J1089" s="60"/>
      <c r="K1089" s="60"/>
      <c r="L1089" s="61" t="str">
        <f>IF(I1089="","",VLOOKUP(N1089,DB!J:L,3,FALSE))</f>
        <v/>
      </c>
      <c r="M1089" s="40" t="str">
        <f t="shared" si="34"/>
        <v/>
      </c>
      <c r="N1089" s="70" t="str">
        <f t="shared" si="33"/>
        <v>Scope 3Hotel stay</v>
      </c>
      <c r="Y1089" s="70"/>
      <c r="Z1089" s="70"/>
    </row>
    <row r="1090" spans="1:26" s="49" customFormat="1" ht="21" customHeight="1">
      <c r="A1090" s="60"/>
      <c r="B1090" s="60"/>
      <c r="C1090" s="58"/>
      <c r="D1090" s="56"/>
      <c r="E1090" s="56"/>
      <c r="G1090" s="128" t="s">
        <v>497</v>
      </c>
      <c r="H1090" s="128" t="s">
        <v>1508</v>
      </c>
      <c r="I1090" s="60"/>
      <c r="J1090" s="60"/>
      <c r="K1090" s="60"/>
      <c r="L1090" s="61" t="str">
        <f>IF(I1090="","",VLOOKUP(N1090,DB!J:L,3,FALSE))</f>
        <v/>
      </c>
      <c r="M1090" s="40" t="str">
        <f t="shared" si="34"/>
        <v/>
      </c>
      <c r="N1090" s="70" t="str">
        <f t="shared" si="33"/>
        <v>Scope 3Hotel stay</v>
      </c>
      <c r="Y1090" s="70"/>
      <c r="Z1090" s="70"/>
    </row>
    <row r="1091" spans="1:26" s="49" customFormat="1" ht="21" customHeight="1">
      <c r="A1091" s="60"/>
      <c r="B1091" s="60"/>
      <c r="C1091" s="58"/>
      <c r="D1091" s="56"/>
      <c r="E1091" s="56"/>
      <c r="G1091" s="128" t="s">
        <v>497</v>
      </c>
      <c r="H1091" s="128" t="s">
        <v>1508</v>
      </c>
      <c r="I1091" s="60"/>
      <c r="J1091" s="60"/>
      <c r="K1091" s="60"/>
      <c r="L1091" s="61" t="str">
        <f>IF(I1091="","",VLOOKUP(N1091,DB!J:L,3,FALSE))</f>
        <v/>
      </c>
      <c r="M1091" s="40" t="str">
        <f t="shared" si="34"/>
        <v/>
      </c>
      <c r="N1091" s="70" t="str">
        <f t="shared" si="33"/>
        <v>Scope 3Hotel stay</v>
      </c>
      <c r="Y1091" s="70"/>
      <c r="Z1091" s="70"/>
    </row>
    <row r="1092" spans="1:26" s="49" customFormat="1" ht="21" customHeight="1">
      <c r="A1092" s="60"/>
      <c r="B1092" s="60"/>
      <c r="C1092" s="58"/>
      <c r="D1092" s="56"/>
      <c r="E1092" s="56"/>
      <c r="G1092" s="128" t="s">
        <v>497</v>
      </c>
      <c r="H1092" s="128" t="s">
        <v>1508</v>
      </c>
      <c r="I1092" s="60"/>
      <c r="J1092" s="60"/>
      <c r="K1092" s="60"/>
      <c r="L1092" s="61" t="str">
        <f>IF(I1092="","",VLOOKUP(N1092,DB!J:L,3,FALSE))</f>
        <v/>
      </c>
      <c r="M1092" s="40" t="str">
        <f t="shared" si="34"/>
        <v/>
      </c>
      <c r="N1092" s="70" t="str">
        <f t="shared" si="33"/>
        <v>Scope 3Hotel stay</v>
      </c>
      <c r="Y1092" s="70"/>
      <c r="Z1092" s="70"/>
    </row>
    <row r="1093" spans="1:26" s="49" customFormat="1" ht="21" customHeight="1">
      <c r="A1093" s="60"/>
      <c r="B1093" s="60"/>
      <c r="C1093" s="58"/>
      <c r="D1093" s="56"/>
      <c r="E1093" s="56"/>
      <c r="G1093" s="128" t="s">
        <v>497</v>
      </c>
      <c r="H1093" s="128" t="s">
        <v>1508</v>
      </c>
      <c r="I1093" s="60"/>
      <c r="J1093" s="60"/>
      <c r="K1093" s="60"/>
      <c r="L1093" s="61" t="str">
        <f>IF(I1093="","",VLOOKUP(N1093,DB!J:L,3,FALSE))</f>
        <v/>
      </c>
      <c r="M1093" s="40" t="str">
        <f t="shared" si="34"/>
        <v/>
      </c>
      <c r="N1093" s="70" t="str">
        <f t="shared" si="33"/>
        <v>Scope 3Hotel stay</v>
      </c>
      <c r="Y1093" s="70"/>
      <c r="Z1093" s="70"/>
    </row>
    <row r="1094" spans="1:26" s="49" customFormat="1" ht="21" customHeight="1">
      <c r="A1094" s="60"/>
      <c r="B1094" s="60"/>
      <c r="C1094" s="58"/>
      <c r="D1094" s="56"/>
      <c r="E1094" s="56"/>
      <c r="G1094" s="128" t="s">
        <v>497</v>
      </c>
      <c r="H1094" s="128" t="s">
        <v>1508</v>
      </c>
      <c r="I1094" s="60"/>
      <c r="J1094" s="60"/>
      <c r="K1094" s="60"/>
      <c r="L1094" s="61" t="str">
        <f>IF(I1094="","",VLOOKUP(N1094,DB!J:L,3,FALSE))</f>
        <v/>
      </c>
      <c r="M1094" s="40" t="str">
        <f t="shared" si="34"/>
        <v/>
      </c>
      <c r="N1094" s="70" t="str">
        <f t="shared" si="33"/>
        <v>Scope 3Hotel stay</v>
      </c>
      <c r="Y1094" s="70"/>
      <c r="Z1094" s="70"/>
    </row>
    <row r="1095" spans="1:26" s="49" customFormat="1" ht="21" customHeight="1">
      <c r="A1095" s="60"/>
      <c r="B1095" s="60"/>
      <c r="C1095" s="58"/>
      <c r="D1095" s="56"/>
      <c r="E1095" s="56"/>
      <c r="G1095" s="128" t="s">
        <v>497</v>
      </c>
      <c r="H1095" s="128" t="s">
        <v>1508</v>
      </c>
      <c r="I1095" s="60"/>
      <c r="J1095" s="60"/>
      <c r="K1095" s="60"/>
      <c r="L1095" s="61" t="str">
        <f>IF(I1095="","",VLOOKUP(N1095,DB!J:L,3,FALSE))</f>
        <v/>
      </c>
      <c r="M1095" s="40" t="str">
        <f t="shared" si="34"/>
        <v/>
      </c>
      <c r="N1095" s="70" t="str">
        <f t="shared" ref="N1095:N1158" si="35">CONCATENATE(G1095,H1095,I1095)</f>
        <v>Scope 3Hotel stay</v>
      </c>
      <c r="Y1095" s="70"/>
      <c r="Z1095" s="70"/>
    </row>
    <row r="1096" spans="1:26" s="49" customFormat="1" ht="21" customHeight="1">
      <c r="A1096" s="60"/>
      <c r="B1096" s="60"/>
      <c r="C1096" s="58"/>
      <c r="D1096" s="56"/>
      <c r="E1096" s="56"/>
      <c r="G1096" s="128" t="s">
        <v>497</v>
      </c>
      <c r="H1096" s="128" t="s">
        <v>1508</v>
      </c>
      <c r="I1096" s="60"/>
      <c r="J1096" s="60"/>
      <c r="K1096" s="60"/>
      <c r="L1096" s="61" t="str">
        <f>IF(I1096="","",VLOOKUP(N1096,DB!J:L,3,FALSE))</f>
        <v/>
      </c>
      <c r="M1096" s="40" t="str">
        <f t="shared" si="34"/>
        <v/>
      </c>
      <c r="N1096" s="70" t="str">
        <f t="shared" si="35"/>
        <v>Scope 3Hotel stay</v>
      </c>
      <c r="Y1096" s="70"/>
      <c r="Z1096" s="70"/>
    </row>
    <row r="1097" spans="1:26" s="49" customFormat="1" ht="21" customHeight="1">
      <c r="A1097" s="60"/>
      <c r="B1097" s="60"/>
      <c r="C1097" s="58"/>
      <c r="D1097" s="56"/>
      <c r="E1097" s="56"/>
      <c r="G1097" s="128" t="s">
        <v>497</v>
      </c>
      <c r="H1097" s="128" t="s">
        <v>1508</v>
      </c>
      <c r="I1097" s="60"/>
      <c r="J1097" s="60"/>
      <c r="K1097" s="60"/>
      <c r="L1097" s="61" t="str">
        <f>IF(I1097="","",VLOOKUP(N1097,DB!J:L,3,FALSE))</f>
        <v/>
      </c>
      <c r="M1097" s="40" t="str">
        <f t="shared" si="34"/>
        <v/>
      </c>
      <c r="N1097" s="70" t="str">
        <f t="shared" si="35"/>
        <v>Scope 3Hotel stay</v>
      </c>
      <c r="Y1097" s="70"/>
      <c r="Z1097" s="70"/>
    </row>
    <row r="1098" spans="1:26" s="49" customFormat="1" ht="21" customHeight="1">
      <c r="A1098" s="60"/>
      <c r="B1098" s="60"/>
      <c r="C1098" s="58"/>
      <c r="D1098" s="56"/>
      <c r="E1098" s="56"/>
      <c r="G1098" s="128" t="s">
        <v>497</v>
      </c>
      <c r="H1098" s="128" t="s">
        <v>1508</v>
      </c>
      <c r="I1098" s="60"/>
      <c r="J1098" s="60"/>
      <c r="K1098" s="60"/>
      <c r="L1098" s="61" t="str">
        <f>IF(I1098="","",VLOOKUP(N1098,DB!J:L,3,FALSE))</f>
        <v/>
      </c>
      <c r="M1098" s="40" t="str">
        <f t="shared" si="34"/>
        <v/>
      </c>
      <c r="N1098" s="70" t="str">
        <f t="shared" si="35"/>
        <v>Scope 3Hotel stay</v>
      </c>
      <c r="Y1098" s="70"/>
      <c r="Z1098" s="70"/>
    </row>
    <row r="1099" spans="1:26" s="49" customFormat="1" ht="21" customHeight="1">
      <c r="A1099" s="60"/>
      <c r="B1099" s="60"/>
      <c r="C1099" s="58"/>
      <c r="D1099" s="56"/>
      <c r="E1099" s="56"/>
      <c r="G1099" s="128" t="s">
        <v>497</v>
      </c>
      <c r="H1099" s="128" t="s">
        <v>1508</v>
      </c>
      <c r="I1099" s="60"/>
      <c r="J1099" s="60"/>
      <c r="K1099" s="60"/>
      <c r="L1099" s="61" t="str">
        <f>IF(I1099="","",VLOOKUP(N1099,DB!J:L,3,FALSE))</f>
        <v/>
      </c>
      <c r="M1099" s="40" t="str">
        <f t="shared" si="34"/>
        <v/>
      </c>
      <c r="N1099" s="70" t="str">
        <f t="shared" si="35"/>
        <v>Scope 3Hotel stay</v>
      </c>
      <c r="Y1099" s="70"/>
      <c r="Z1099" s="70"/>
    </row>
    <row r="1100" spans="1:26" s="49" customFormat="1" ht="21" customHeight="1">
      <c r="A1100" s="60"/>
      <c r="B1100" s="60"/>
      <c r="C1100" s="58"/>
      <c r="D1100" s="56"/>
      <c r="E1100" s="56"/>
      <c r="G1100" s="128" t="s">
        <v>497</v>
      </c>
      <c r="H1100" s="128" t="s">
        <v>1508</v>
      </c>
      <c r="I1100" s="60"/>
      <c r="J1100" s="60"/>
      <c r="K1100" s="60"/>
      <c r="L1100" s="61" t="str">
        <f>IF(I1100="","",VLOOKUP(N1100,DB!J:L,3,FALSE))</f>
        <v/>
      </c>
      <c r="M1100" s="40" t="str">
        <f t="shared" si="34"/>
        <v/>
      </c>
      <c r="N1100" s="70" t="str">
        <f t="shared" si="35"/>
        <v>Scope 3Hotel stay</v>
      </c>
      <c r="Y1100" s="70"/>
      <c r="Z1100" s="70"/>
    </row>
    <row r="1101" spans="1:26" s="49" customFormat="1" ht="21" customHeight="1">
      <c r="A1101" s="60"/>
      <c r="B1101" s="60"/>
      <c r="C1101" s="58"/>
      <c r="D1101" s="56"/>
      <c r="E1101" s="56"/>
      <c r="G1101" s="128" t="s">
        <v>497</v>
      </c>
      <c r="H1101" s="128" t="s">
        <v>1508</v>
      </c>
      <c r="I1101" s="60"/>
      <c r="J1101" s="60"/>
      <c r="K1101" s="60"/>
      <c r="L1101" s="61" t="str">
        <f>IF(I1101="","",VLOOKUP(N1101,DB!J:L,3,FALSE))</f>
        <v/>
      </c>
      <c r="M1101" s="40" t="str">
        <f t="shared" si="34"/>
        <v/>
      </c>
      <c r="N1101" s="70" t="str">
        <f t="shared" si="35"/>
        <v>Scope 3Hotel stay</v>
      </c>
      <c r="Y1101" s="70"/>
      <c r="Z1101" s="70"/>
    </row>
    <row r="1102" spans="1:26" s="49" customFormat="1" ht="21" customHeight="1">
      <c r="A1102" s="60"/>
      <c r="B1102" s="60"/>
      <c r="C1102" s="58"/>
      <c r="D1102" s="56"/>
      <c r="E1102" s="56"/>
      <c r="G1102" s="128" t="s">
        <v>497</v>
      </c>
      <c r="H1102" s="128" t="s">
        <v>1508</v>
      </c>
      <c r="I1102" s="60"/>
      <c r="J1102" s="60"/>
      <c r="K1102" s="60"/>
      <c r="L1102" s="61" t="str">
        <f>IF(I1102="","",VLOOKUP(N1102,DB!J:L,3,FALSE))</f>
        <v/>
      </c>
      <c r="M1102" s="40" t="str">
        <f t="shared" si="34"/>
        <v/>
      </c>
      <c r="N1102" s="70" t="str">
        <f t="shared" si="35"/>
        <v>Scope 3Hotel stay</v>
      </c>
      <c r="Y1102" s="70"/>
      <c r="Z1102" s="70"/>
    </row>
    <row r="1103" spans="1:26" s="49" customFormat="1" ht="21" customHeight="1">
      <c r="A1103" s="60"/>
      <c r="B1103" s="60"/>
      <c r="C1103" s="58"/>
      <c r="D1103" s="56"/>
      <c r="E1103" s="56"/>
      <c r="G1103" s="128" t="s">
        <v>497</v>
      </c>
      <c r="H1103" s="128" t="s">
        <v>1508</v>
      </c>
      <c r="I1103" s="60"/>
      <c r="J1103" s="60"/>
      <c r="K1103" s="60"/>
      <c r="L1103" s="61" t="str">
        <f>IF(I1103="","",VLOOKUP(N1103,DB!J:L,3,FALSE))</f>
        <v/>
      </c>
      <c r="M1103" s="40" t="str">
        <f t="shared" si="34"/>
        <v/>
      </c>
      <c r="N1103" s="70" t="str">
        <f t="shared" si="35"/>
        <v>Scope 3Hotel stay</v>
      </c>
      <c r="Y1103" s="70"/>
      <c r="Z1103" s="70"/>
    </row>
    <row r="1104" spans="1:26" s="49" customFormat="1" ht="21" customHeight="1">
      <c r="A1104" s="60"/>
      <c r="B1104" s="60"/>
      <c r="C1104" s="58"/>
      <c r="D1104" s="56"/>
      <c r="E1104" s="56"/>
      <c r="G1104" s="128" t="s">
        <v>497</v>
      </c>
      <c r="H1104" s="128" t="s">
        <v>1508</v>
      </c>
      <c r="I1104" s="60"/>
      <c r="J1104" s="60"/>
      <c r="K1104" s="60"/>
      <c r="L1104" s="61" t="str">
        <f>IF(I1104="","",VLOOKUP(N1104,DB!J:L,3,FALSE))</f>
        <v/>
      </c>
      <c r="M1104" s="40" t="str">
        <f t="shared" si="34"/>
        <v/>
      </c>
      <c r="N1104" s="70" t="str">
        <f t="shared" si="35"/>
        <v>Scope 3Hotel stay</v>
      </c>
      <c r="Y1104" s="70"/>
      <c r="Z1104" s="70"/>
    </row>
    <row r="1105" spans="1:26" s="49" customFormat="1" ht="21" customHeight="1">
      <c r="A1105" s="60"/>
      <c r="B1105" s="60"/>
      <c r="C1105" s="58"/>
      <c r="D1105" s="56"/>
      <c r="E1105" s="56"/>
      <c r="G1105" s="128" t="s">
        <v>497</v>
      </c>
      <c r="H1105" s="128" t="s">
        <v>1508</v>
      </c>
      <c r="I1105" s="60"/>
      <c r="J1105" s="60"/>
      <c r="K1105" s="60"/>
      <c r="L1105" s="61" t="str">
        <f>IF(I1105="","",VLOOKUP(N1105,DB!J:L,3,FALSE))</f>
        <v/>
      </c>
      <c r="M1105" s="40" t="str">
        <f t="shared" si="34"/>
        <v/>
      </c>
      <c r="N1105" s="70" t="str">
        <f t="shared" si="35"/>
        <v>Scope 3Hotel stay</v>
      </c>
      <c r="Y1105" s="70"/>
      <c r="Z1105" s="70"/>
    </row>
    <row r="1106" spans="1:26" s="49" customFormat="1" ht="21" customHeight="1">
      <c r="A1106" s="60"/>
      <c r="B1106" s="60"/>
      <c r="C1106" s="58"/>
      <c r="D1106" s="56"/>
      <c r="E1106" s="56"/>
      <c r="G1106" s="128" t="s">
        <v>497</v>
      </c>
      <c r="H1106" s="128" t="s">
        <v>1508</v>
      </c>
      <c r="I1106" s="60"/>
      <c r="J1106" s="60"/>
      <c r="K1106" s="60"/>
      <c r="L1106" s="61" t="str">
        <f>IF(I1106="","",VLOOKUP(N1106,DB!J:L,3,FALSE))</f>
        <v/>
      </c>
      <c r="M1106" s="40" t="str">
        <f t="shared" si="34"/>
        <v/>
      </c>
      <c r="N1106" s="70" t="str">
        <f t="shared" si="35"/>
        <v>Scope 3Hotel stay</v>
      </c>
      <c r="Y1106" s="70"/>
      <c r="Z1106" s="70"/>
    </row>
    <row r="1107" spans="1:26" s="49" customFormat="1" ht="21" customHeight="1">
      <c r="A1107" s="60"/>
      <c r="B1107" s="60"/>
      <c r="C1107" s="58"/>
      <c r="D1107" s="56"/>
      <c r="E1107" s="56"/>
      <c r="G1107" s="128" t="s">
        <v>497</v>
      </c>
      <c r="H1107" s="128" t="s">
        <v>1508</v>
      </c>
      <c r="I1107" s="60"/>
      <c r="J1107" s="60"/>
      <c r="K1107" s="60"/>
      <c r="L1107" s="61" t="str">
        <f>IF(I1107="","",VLOOKUP(N1107,DB!J:L,3,FALSE))</f>
        <v/>
      </c>
      <c r="M1107" s="40" t="str">
        <f t="shared" si="34"/>
        <v/>
      </c>
      <c r="N1107" s="70" t="str">
        <f t="shared" si="35"/>
        <v>Scope 3Hotel stay</v>
      </c>
      <c r="Y1107" s="70"/>
      <c r="Z1107" s="70"/>
    </row>
    <row r="1108" spans="1:26" s="49" customFormat="1" ht="21" customHeight="1">
      <c r="A1108" s="60"/>
      <c r="B1108" s="60"/>
      <c r="C1108" s="58"/>
      <c r="D1108" s="56"/>
      <c r="E1108" s="56"/>
      <c r="G1108" s="128" t="s">
        <v>497</v>
      </c>
      <c r="H1108" s="128" t="s">
        <v>1508</v>
      </c>
      <c r="I1108" s="60"/>
      <c r="J1108" s="60"/>
      <c r="K1108" s="60"/>
      <c r="L1108" s="61" t="str">
        <f>IF(I1108="","",VLOOKUP(N1108,DB!J:L,3,FALSE))</f>
        <v/>
      </c>
      <c r="M1108" s="40" t="str">
        <f t="shared" si="34"/>
        <v/>
      </c>
      <c r="N1108" s="70" t="str">
        <f t="shared" si="35"/>
        <v>Scope 3Hotel stay</v>
      </c>
      <c r="Y1108" s="70"/>
      <c r="Z1108" s="70"/>
    </row>
    <row r="1109" spans="1:26" s="49" customFormat="1" ht="21" customHeight="1">
      <c r="A1109" s="60"/>
      <c r="B1109" s="60"/>
      <c r="C1109" s="58"/>
      <c r="D1109" s="56"/>
      <c r="E1109" s="56"/>
      <c r="G1109" s="128" t="s">
        <v>497</v>
      </c>
      <c r="H1109" s="128" t="s">
        <v>1508</v>
      </c>
      <c r="I1109" s="60"/>
      <c r="J1109" s="60"/>
      <c r="K1109" s="60"/>
      <c r="L1109" s="61" t="str">
        <f>IF(I1109="","",VLOOKUP(N1109,DB!J:L,3,FALSE))</f>
        <v/>
      </c>
      <c r="M1109" s="40" t="str">
        <f t="shared" si="34"/>
        <v/>
      </c>
      <c r="N1109" s="70" t="str">
        <f t="shared" si="35"/>
        <v>Scope 3Hotel stay</v>
      </c>
      <c r="Y1109" s="70"/>
      <c r="Z1109" s="70"/>
    </row>
    <row r="1110" spans="1:26" s="49" customFormat="1" ht="21" customHeight="1">
      <c r="A1110" s="60"/>
      <c r="B1110" s="60"/>
      <c r="C1110" s="58"/>
      <c r="D1110" s="56"/>
      <c r="E1110" s="56"/>
      <c r="G1110" s="128" t="s">
        <v>497</v>
      </c>
      <c r="H1110" s="128" t="s">
        <v>1508</v>
      </c>
      <c r="I1110" s="60"/>
      <c r="J1110" s="60"/>
      <c r="K1110" s="60"/>
      <c r="L1110" s="61" t="str">
        <f>IF(I1110="","",VLOOKUP(N1110,DB!J:L,3,FALSE))</f>
        <v/>
      </c>
      <c r="M1110" s="40" t="str">
        <f t="shared" si="34"/>
        <v/>
      </c>
      <c r="N1110" s="70" t="str">
        <f t="shared" si="35"/>
        <v>Scope 3Hotel stay</v>
      </c>
      <c r="Y1110" s="70"/>
      <c r="Z1110" s="70"/>
    </row>
    <row r="1111" spans="1:26" s="49" customFormat="1" ht="21" customHeight="1">
      <c r="A1111" s="60"/>
      <c r="B1111" s="60"/>
      <c r="C1111" s="58"/>
      <c r="D1111" s="56"/>
      <c r="E1111" s="56"/>
      <c r="G1111" s="128" t="s">
        <v>497</v>
      </c>
      <c r="H1111" s="128" t="s">
        <v>1508</v>
      </c>
      <c r="I1111" s="60"/>
      <c r="J1111" s="60"/>
      <c r="K1111" s="60"/>
      <c r="L1111" s="61" t="str">
        <f>IF(I1111="","",VLOOKUP(N1111,DB!J:L,3,FALSE))</f>
        <v/>
      </c>
      <c r="M1111" s="40" t="str">
        <f t="shared" si="34"/>
        <v/>
      </c>
      <c r="N1111" s="70" t="str">
        <f t="shared" si="35"/>
        <v>Scope 3Hotel stay</v>
      </c>
      <c r="Y1111" s="70"/>
      <c r="Z1111" s="70"/>
    </row>
    <row r="1112" spans="1:26" s="49" customFormat="1" ht="21" customHeight="1">
      <c r="A1112" s="60"/>
      <c r="B1112" s="60"/>
      <c r="C1112" s="58"/>
      <c r="D1112" s="56"/>
      <c r="E1112" s="56"/>
      <c r="G1112" s="128" t="s">
        <v>497</v>
      </c>
      <c r="H1112" s="128" t="s">
        <v>1508</v>
      </c>
      <c r="I1112" s="60"/>
      <c r="J1112" s="60"/>
      <c r="K1112" s="60"/>
      <c r="L1112" s="61" t="str">
        <f>IF(I1112="","",VLOOKUP(N1112,DB!J:L,3,FALSE))</f>
        <v/>
      </c>
      <c r="M1112" s="40" t="str">
        <f t="shared" si="34"/>
        <v/>
      </c>
      <c r="N1112" s="70" t="str">
        <f t="shared" si="35"/>
        <v>Scope 3Hotel stay</v>
      </c>
      <c r="Y1112" s="70"/>
      <c r="Z1112" s="70"/>
    </row>
    <row r="1113" spans="1:26" s="49" customFormat="1" ht="21" customHeight="1">
      <c r="A1113" s="60"/>
      <c r="B1113" s="60"/>
      <c r="C1113" s="58"/>
      <c r="D1113" s="56"/>
      <c r="E1113" s="56"/>
      <c r="G1113" s="128" t="s">
        <v>497</v>
      </c>
      <c r="H1113" s="128" t="s">
        <v>1508</v>
      </c>
      <c r="I1113" s="60"/>
      <c r="J1113" s="60"/>
      <c r="K1113" s="60"/>
      <c r="L1113" s="61" t="str">
        <f>IF(I1113="","",VLOOKUP(N1113,DB!J:L,3,FALSE))</f>
        <v/>
      </c>
      <c r="M1113" s="40" t="str">
        <f t="shared" si="34"/>
        <v/>
      </c>
      <c r="N1113" s="70" t="str">
        <f t="shared" si="35"/>
        <v>Scope 3Hotel stay</v>
      </c>
      <c r="Y1113" s="70"/>
      <c r="Z1113" s="70"/>
    </row>
    <row r="1114" spans="1:26" s="49" customFormat="1" ht="21" customHeight="1">
      <c r="A1114" s="60"/>
      <c r="B1114" s="60"/>
      <c r="C1114" s="58"/>
      <c r="D1114" s="56"/>
      <c r="E1114" s="56"/>
      <c r="G1114" s="128" t="s">
        <v>497</v>
      </c>
      <c r="H1114" s="128" t="s">
        <v>1508</v>
      </c>
      <c r="I1114" s="60"/>
      <c r="J1114" s="60"/>
      <c r="K1114" s="60"/>
      <c r="L1114" s="61" t="str">
        <f>IF(I1114="","",VLOOKUP(N1114,DB!J:L,3,FALSE))</f>
        <v/>
      </c>
      <c r="M1114" s="40" t="str">
        <f t="shared" si="34"/>
        <v/>
      </c>
      <c r="N1114" s="70" t="str">
        <f t="shared" si="35"/>
        <v>Scope 3Hotel stay</v>
      </c>
      <c r="Y1114" s="70"/>
      <c r="Z1114" s="70"/>
    </row>
    <row r="1115" spans="1:26" s="49" customFormat="1" ht="21" customHeight="1">
      <c r="A1115" s="60"/>
      <c r="B1115" s="60"/>
      <c r="C1115" s="58"/>
      <c r="D1115" s="56"/>
      <c r="E1115" s="56"/>
      <c r="G1115" s="128" t="s">
        <v>497</v>
      </c>
      <c r="H1115" s="128" t="s">
        <v>1508</v>
      </c>
      <c r="I1115" s="60"/>
      <c r="J1115" s="60"/>
      <c r="K1115" s="60"/>
      <c r="L1115" s="61" t="str">
        <f>IF(I1115="","",VLOOKUP(N1115,DB!J:L,3,FALSE))</f>
        <v/>
      </c>
      <c r="M1115" s="40" t="str">
        <f t="shared" si="34"/>
        <v/>
      </c>
      <c r="N1115" s="70" t="str">
        <f t="shared" si="35"/>
        <v>Scope 3Hotel stay</v>
      </c>
      <c r="Y1115" s="70"/>
      <c r="Z1115" s="70"/>
    </row>
    <row r="1116" spans="1:26" s="49" customFormat="1" ht="21" customHeight="1">
      <c r="A1116" s="60"/>
      <c r="B1116" s="60"/>
      <c r="C1116" s="58"/>
      <c r="D1116" s="56"/>
      <c r="E1116" s="56"/>
      <c r="G1116" s="128" t="s">
        <v>497</v>
      </c>
      <c r="H1116" s="128" t="s">
        <v>1508</v>
      </c>
      <c r="I1116" s="60"/>
      <c r="J1116" s="60"/>
      <c r="K1116" s="60"/>
      <c r="L1116" s="61" t="str">
        <f>IF(I1116="","",VLOOKUP(N1116,DB!J:L,3,FALSE))</f>
        <v/>
      </c>
      <c r="M1116" s="40" t="str">
        <f t="shared" si="34"/>
        <v/>
      </c>
      <c r="N1116" s="70" t="str">
        <f t="shared" si="35"/>
        <v>Scope 3Hotel stay</v>
      </c>
      <c r="Y1116" s="70"/>
      <c r="Z1116" s="70"/>
    </row>
    <row r="1117" spans="1:26" s="49" customFormat="1" ht="21" customHeight="1">
      <c r="A1117" s="60"/>
      <c r="B1117" s="60"/>
      <c r="C1117" s="58"/>
      <c r="D1117" s="56"/>
      <c r="E1117" s="56"/>
      <c r="G1117" s="128" t="s">
        <v>497</v>
      </c>
      <c r="H1117" s="128" t="s">
        <v>1508</v>
      </c>
      <c r="I1117" s="60"/>
      <c r="J1117" s="60"/>
      <c r="K1117" s="60"/>
      <c r="L1117" s="61" t="str">
        <f>IF(I1117="","",VLOOKUP(N1117,DB!J:L,3,FALSE))</f>
        <v/>
      </c>
      <c r="M1117" s="40" t="str">
        <f t="shared" si="34"/>
        <v/>
      </c>
      <c r="N1117" s="70" t="str">
        <f t="shared" si="35"/>
        <v>Scope 3Hotel stay</v>
      </c>
      <c r="Y1117" s="70"/>
      <c r="Z1117" s="70"/>
    </row>
    <row r="1118" spans="1:26" s="49" customFormat="1" ht="21" customHeight="1">
      <c r="A1118" s="60"/>
      <c r="B1118" s="60"/>
      <c r="C1118" s="58"/>
      <c r="D1118" s="56"/>
      <c r="E1118" s="56"/>
      <c r="G1118" s="128" t="s">
        <v>497</v>
      </c>
      <c r="H1118" s="128" t="s">
        <v>1508</v>
      </c>
      <c r="I1118" s="60"/>
      <c r="J1118" s="60"/>
      <c r="K1118" s="60"/>
      <c r="L1118" s="61" t="str">
        <f>IF(I1118="","",VLOOKUP(N1118,DB!J:L,3,FALSE))</f>
        <v/>
      </c>
      <c r="M1118" s="40" t="str">
        <f t="shared" si="34"/>
        <v/>
      </c>
      <c r="N1118" s="70" t="str">
        <f t="shared" si="35"/>
        <v>Scope 3Hotel stay</v>
      </c>
      <c r="Y1118" s="70"/>
      <c r="Z1118" s="70"/>
    </row>
    <row r="1119" spans="1:26" s="49" customFormat="1" ht="21" customHeight="1">
      <c r="A1119" s="60"/>
      <c r="B1119" s="60"/>
      <c r="C1119" s="58"/>
      <c r="D1119" s="56"/>
      <c r="E1119" s="56"/>
      <c r="G1119" s="128" t="s">
        <v>497</v>
      </c>
      <c r="H1119" s="128" t="s">
        <v>1508</v>
      </c>
      <c r="I1119" s="60"/>
      <c r="J1119" s="60"/>
      <c r="K1119" s="60"/>
      <c r="L1119" s="61" t="str">
        <f>IF(I1119="","",VLOOKUP(N1119,DB!J:L,3,FALSE))</f>
        <v/>
      </c>
      <c r="M1119" s="40" t="str">
        <f t="shared" si="34"/>
        <v/>
      </c>
      <c r="N1119" s="70" t="str">
        <f t="shared" si="35"/>
        <v>Scope 3Hotel stay</v>
      </c>
      <c r="Y1119" s="70"/>
      <c r="Z1119" s="70"/>
    </row>
    <row r="1120" spans="1:26" s="49" customFormat="1" ht="21" customHeight="1">
      <c r="A1120" s="60"/>
      <c r="B1120" s="60"/>
      <c r="C1120" s="58"/>
      <c r="D1120" s="56"/>
      <c r="E1120" s="56"/>
      <c r="G1120" s="128" t="s">
        <v>497</v>
      </c>
      <c r="H1120" s="128" t="s">
        <v>1508</v>
      </c>
      <c r="I1120" s="60"/>
      <c r="J1120" s="60"/>
      <c r="K1120" s="60"/>
      <c r="L1120" s="61" t="str">
        <f>IF(I1120="","",VLOOKUP(N1120,DB!J:L,3,FALSE))</f>
        <v/>
      </c>
      <c r="M1120" s="40" t="str">
        <f t="shared" si="34"/>
        <v/>
      </c>
      <c r="N1120" s="70" t="str">
        <f t="shared" si="35"/>
        <v>Scope 3Hotel stay</v>
      </c>
      <c r="Y1120" s="70"/>
      <c r="Z1120" s="70"/>
    </row>
    <row r="1121" spans="1:26" s="49" customFormat="1" ht="21" customHeight="1">
      <c r="A1121" s="60"/>
      <c r="B1121" s="60"/>
      <c r="C1121" s="58"/>
      <c r="D1121" s="56"/>
      <c r="E1121" s="56"/>
      <c r="G1121" s="128" t="s">
        <v>497</v>
      </c>
      <c r="H1121" s="128" t="s">
        <v>1508</v>
      </c>
      <c r="I1121" s="60"/>
      <c r="J1121" s="60"/>
      <c r="K1121" s="60"/>
      <c r="L1121" s="61" t="str">
        <f>IF(I1121="","",VLOOKUP(N1121,DB!J:L,3,FALSE))</f>
        <v/>
      </c>
      <c r="M1121" s="40" t="str">
        <f t="shared" si="34"/>
        <v/>
      </c>
      <c r="N1121" s="70" t="str">
        <f t="shared" si="35"/>
        <v>Scope 3Hotel stay</v>
      </c>
      <c r="Y1121" s="70"/>
      <c r="Z1121" s="70"/>
    </row>
    <row r="1122" spans="1:26" s="49" customFormat="1" ht="21" customHeight="1">
      <c r="A1122" s="60"/>
      <c r="B1122" s="60"/>
      <c r="C1122" s="58"/>
      <c r="D1122" s="56"/>
      <c r="E1122" s="56"/>
      <c r="G1122" s="128" t="s">
        <v>497</v>
      </c>
      <c r="H1122" s="128" t="s">
        <v>1508</v>
      </c>
      <c r="I1122" s="60"/>
      <c r="J1122" s="60"/>
      <c r="K1122" s="60"/>
      <c r="L1122" s="61" t="str">
        <f>IF(I1122="","",VLOOKUP(N1122,DB!J:L,3,FALSE))</f>
        <v/>
      </c>
      <c r="M1122" s="40" t="str">
        <f t="shared" si="34"/>
        <v/>
      </c>
      <c r="N1122" s="70" t="str">
        <f t="shared" si="35"/>
        <v>Scope 3Hotel stay</v>
      </c>
      <c r="Y1122" s="70"/>
      <c r="Z1122" s="70"/>
    </row>
    <row r="1123" spans="1:26" s="49" customFormat="1" ht="21" customHeight="1">
      <c r="A1123" s="60"/>
      <c r="B1123" s="60"/>
      <c r="C1123" s="58"/>
      <c r="D1123" s="56"/>
      <c r="E1123" s="56"/>
      <c r="G1123" s="128" t="s">
        <v>497</v>
      </c>
      <c r="H1123" s="128" t="s">
        <v>1508</v>
      </c>
      <c r="I1123" s="60"/>
      <c r="J1123" s="60"/>
      <c r="K1123" s="60"/>
      <c r="L1123" s="61" t="str">
        <f>IF(I1123="","",VLOOKUP(N1123,DB!J:L,3,FALSE))</f>
        <v/>
      </c>
      <c r="M1123" s="40" t="str">
        <f t="shared" si="34"/>
        <v/>
      </c>
      <c r="N1123" s="70" t="str">
        <f t="shared" si="35"/>
        <v>Scope 3Hotel stay</v>
      </c>
      <c r="Y1123" s="70"/>
      <c r="Z1123" s="70"/>
    </row>
    <row r="1124" spans="1:26" s="49" customFormat="1" ht="21" customHeight="1">
      <c r="A1124" s="60"/>
      <c r="B1124" s="60"/>
      <c r="C1124" s="58"/>
      <c r="D1124" s="56"/>
      <c r="E1124" s="56"/>
      <c r="G1124" s="128" t="s">
        <v>497</v>
      </c>
      <c r="H1124" s="128" t="s">
        <v>1508</v>
      </c>
      <c r="I1124" s="60"/>
      <c r="J1124" s="60"/>
      <c r="K1124" s="60"/>
      <c r="L1124" s="61" t="str">
        <f>IF(I1124="","",VLOOKUP(N1124,DB!J:L,3,FALSE))</f>
        <v/>
      </c>
      <c r="M1124" s="40" t="str">
        <f t="shared" si="34"/>
        <v/>
      </c>
      <c r="N1124" s="70" t="str">
        <f t="shared" si="35"/>
        <v>Scope 3Hotel stay</v>
      </c>
      <c r="Y1124" s="70"/>
      <c r="Z1124" s="70"/>
    </row>
    <row r="1125" spans="1:26" s="49" customFormat="1" ht="21" customHeight="1">
      <c r="A1125" s="60"/>
      <c r="B1125" s="60"/>
      <c r="C1125" s="58"/>
      <c r="D1125" s="56"/>
      <c r="E1125" s="56"/>
      <c r="G1125" s="128" t="s">
        <v>497</v>
      </c>
      <c r="H1125" s="128" t="s">
        <v>1508</v>
      </c>
      <c r="I1125" s="60"/>
      <c r="J1125" s="60"/>
      <c r="K1125" s="60"/>
      <c r="L1125" s="61" t="str">
        <f>IF(I1125="","",VLOOKUP(N1125,DB!J:L,3,FALSE))</f>
        <v/>
      </c>
      <c r="M1125" s="40" t="str">
        <f t="shared" ref="M1125:M1188" si="36">IF(I1125="","",L1125*K1125*J1125)</f>
        <v/>
      </c>
      <c r="N1125" s="70" t="str">
        <f t="shared" si="35"/>
        <v>Scope 3Hotel stay</v>
      </c>
      <c r="Y1125" s="70"/>
      <c r="Z1125" s="70"/>
    </row>
    <row r="1126" spans="1:26" s="49" customFormat="1" ht="21" customHeight="1">
      <c r="A1126" s="60"/>
      <c r="B1126" s="60"/>
      <c r="C1126" s="58"/>
      <c r="D1126" s="56"/>
      <c r="E1126" s="56"/>
      <c r="G1126" s="128" t="s">
        <v>497</v>
      </c>
      <c r="H1126" s="128" t="s">
        <v>1508</v>
      </c>
      <c r="I1126" s="60"/>
      <c r="J1126" s="60"/>
      <c r="K1126" s="60"/>
      <c r="L1126" s="61" t="str">
        <f>IF(I1126="","",VLOOKUP(N1126,DB!J:L,3,FALSE))</f>
        <v/>
      </c>
      <c r="M1126" s="40" t="str">
        <f t="shared" si="36"/>
        <v/>
      </c>
      <c r="N1126" s="70" t="str">
        <f t="shared" si="35"/>
        <v>Scope 3Hotel stay</v>
      </c>
      <c r="Y1126" s="70"/>
      <c r="Z1126" s="70"/>
    </row>
    <row r="1127" spans="1:26" s="49" customFormat="1" ht="21" customHeight="1">
      <c r="A1127" s="60"/>
      <c r="B1127" s="60"/>
      <c r="C1127" s="58"/>
      <c r="D1127" s="56"/>
      <c r="E1127" s="56"/>
      <c r="G1127" s="128" t="s">
        <v>497</v>
      </c>
      <c r="H1127" s="128" t="s">
        <v>1508</v>
      </c>
      <c r="I1127" s="60"/>
      <c r="J1127" s="60"/>
      <c r="K1127" s="60"/>
      <c r="L1127" s="61" t="str">
        <f>IF(I1127="","",VLOOKUP(N1127,DB!J:L,3,FALSE))</f>
        <v/>
      </c>
      <c r="M1127" s="40" t="str">
        <f t="shared" si="36"/>
        <v/>
      </c>
      <c r="N1127" s="70" t="str">
        <f t="shared" si="35"/>
        <v>Scope 3Hotel stay</v>
      </c>
      <c r="Y1127" s="70"/>
      <c r="Z1127" s="70"/>
    </row>
    <row r="1128" spans="1:26" s="49" customFormat="1" ht="21" customHeight="1">
      <c r="A1128" s="60"/>
      <c r="B1128" s="60"/>
      <c r="C1128" s="58"/>
      <c r="D1128" s="56"/>
      <c r="E1128" s="56"/>
      <c r="G1128" s="128" t="s">
        <v>497</v>
      </c>
      <c r="H1128" s="128" t="s">
        <v>1508</v>
      </c>
      <c r="I1128" s="60"/>
      <c r="J1128" s="60"/>
      <c r="K1128" s="60"/>
      <c r="L1128" s="61" t="str">
        <f>IF(I1128="","",VLOOKUP(N1128,DB!J:L,3,FALSE))</f>
        <v/>
      </c>
      <c r="M1128" s="40" t="str">
        <f t="shared" si="36"/>
        <v/>
      </c>
      <c r="N1128" s="70" t="str">
        <f t="shared" si="35"/>
        <v>Scope 3Hotel stay</v>
      </c>
      <c r="Y1128" s="70"/>
      <c r="Z1128" s="70"/>
    </row>
    <row r="1129" spans="1:26" s="49" customFormat="1" ht="21" customHeight="1">
      <c r="A1129" s="60"/>
      <c r="B1129" s="60"/>
      <c r="C1129" s="58"/>
      <c r="D1129" s="56"/>
      <c r="E1129" s="56"/>
      <c r="G1129" s="128" t="s">
        <v>497</v>
      </c>
      <c r="H1129" s="128" t="s">
        <v>1508</v>
      </c>
      <c r="I1129" s="60"/>
      <c r="J1129" s="60"/>
      <c r="K1129" s="60"/>
      <c r="L1129" s="61" t="str">
        <f>IF(I1129="","",VLOOKUP(N1129,DB!J:L,3,FALSE))</f>
        <v/>
      </c>
      <c r="M1129" s="40" t="str">
        <f t="shared" si="36"/>
        <v/>
      </c>
      <c r="N1129" s="70" t="str">
        <f t="shared" si="35"/>
        <v>Scope 3Hotel stay</v>
      </c>
      <c r="Y1129" s="70"/>
      <c r="Z1129" s="70"/>
    </row>
    <row r="1130" spans="1:26" s="49" customFormat="1" ht="21" customHeight="1">
      <c r="A1130" s="60"/>
      <c r="B1130" s="60"/>
      <c r="C1130" s="58"/>
      <c r="D1130" s="56"/>
      <c r="E1130" s="56"/>
      <c r="G1130" s="128" t="s">
        <v>497</v>
      </c>
      <c r="H1130" s="128" t="s">
        <v>1508</v>
      </c>
      <c r="I1130" s="60"/>
      <c r="J1130" s="60"/>
      <c r="K1130" s="60"/>
      <c r="L1130" s="61" t="str">
        <f>IF(I1130="","",VLOOKUP(N1130,DB!J:L,3,FALSE))</f>
        <v/>
      </c>
      <c r="M1130" s="40" t="str">
        <f t="shared" si="36"/>
        <v/>
      </c>
      <c r="N1130" s="70" t="str">
        <f t="shared" si="35"/>
        <v>Scope 3Hotel stay</v>
      </c>
      <c r="Y1130" s="70"/>
      <c r="Z1130" s="70"/>
    </row>
    <row r="1131" spans="1:26" s="49" customFormat="1" ht="21" customHeight="1">
      <c r="A1131" s="60"/>
      <c r="B1131" s="60"/>
      <c r="C1131" s="58"/>
      <c r="D1131" s="56"/>
      <c r="E1131" s="56"/>
      <c r="G1131" s="128" t="s">
        <v>497</v>
      </c>
      <c r="H1131" s="128" t="s">
        <v>1508</v>
      </c>
      <c r="I1131" s="60"/>
      <c r="J1131" s="60"/>
      <c r="K1131" s="60"/>
      <c r="L1131" s="61" t="str">
        <f>IF(I1131="","",VLOOKUP(N1131,DB!J:L,3,FALSE))</f>
        <v/>
      </c>
      <c r="M1131" s="40" t="str">
        <f t="shared" si="36"/>
        <v/>
      </c>
      <c r="N1131" s="70" t="str">
        <f t="shared" si="35"/>
        <v>Scope 3Hotel stay</v>
      </c>
      <c r="Y1131" s="70"/>
      <c r="Z1131" s="70"/>
    </row>
    <row r="1132" spans="1:26" s="49" customFormat="1" ht="21" customHeight="1">
      <c r="A1132" s="60"/>
      <c r="B1132" s="60"/>
      <c r="C1132" s="58"/>
      <c r="D1132" s="56"/>
      <c r="E1132" s="56"/>
      <c r="G1132" s="128" t="s">
        <v>497</v>
      </c>
      <c r="H1132" s="128" t="s">
        <v>1508</v>
      </c>
      <c r="I1132" s="60"/>
      <c r="J1132" s="60"/>
      <c r="K1132" s="60"/>
      <c r="L1132" s="61" t="str">
        <f>IF(I1132="","",VLOOKUP(N1132,DB!J:L,3,FALSE))</f>
        <v/>
      </c>
      <c r="M1132" s="40" t="str">
        <f t="shared" si="36"/>
        <v/>
      </c>
      <c r="N1132" s="70" t="str">
        <f t="shared" si="35"/>
        <v>Scope 3Hotel stay</v>
      </c>
      <c r="Y1132" s="70"/>
      <c r="Z1132" s="70"/>
    </row>
    <row r="1133" spans="1:26" s="49" customFormat="1" ht="21" customHeight="1">
      <c r="A1133" s="60"/>
      <c r="B1133" s="60"/>
      <c r="C1133" s="58"/>
      <c r="D1133" s="56"/>
      <c r="E1133" s="56"/>
      <c r="G1133" s="128" t="s">
        <v>497</v>
      </c>
      <c r="H1133" s="128" t="s">
        <v>1508</v>
      </c>
      <c r="I1133" s="60"/>
      <c r="J1133" s="60"/>
      <c r="K1133" s="60"/>
      <c r="L1133" s="61" t="str">
        <f>IF(I1133="","",VLOOKUP(N1133,DB!J:L,3,FALSE))</f>
        <v/>
      </c>
      <c r="M1133" s="40" t="str">
        <f t="shared" si="36"/>
        <v/>
      </c>
      <c r="N1133" s="70" t="str">
        <f t="shared" si="35"/>
        <v>Scope 3Hotel stay</v>
      </c>
      <c r="Y1133" s="70"/>
      <c r="Z1133" s="70"/>
    </row>
    <row r="1134" spans="1:26" s="49" customFormat="1" ht="21" customHeight="1">
      <c r="A1134" s="60"/>
      <c r="B1134" s="60"/>
      <c r="C1134" s="58"/>
      <c r="D1134" s="56"/>
      <c r="E1134" s="56"/>
      <c r="G1134" s="128" t="s">
        <v>497</v>
      </c>
      <c r="H1134" s="128" t="s">
        <v>1508</v>
      </c>
      <c r="I1134" s="60"/>
      <c r="J1134" s="60"/>
      <c r="K1134" s="60"/>
      <c r="L1134" s="61" t="str">
        <f>IF(I1134="","",VLOOKUP(N1134,DB!J:L,3,FALSE))</f>
        <v/>
      </c>
      <c r="M1134" s="40" t="str">
        <f t="shared" si="36"/>
        <v/>
      </c>
      <c r="N1134" s="70" t="str">
        <f t="shared" si="35"/>
        <v>Scope 3Hotel stay</v>
      </c>
      <c r="Y1134" s="70"/>
      <c r="Z1134" s="70"/>
    </row>
    <row r="1135" spans="1:26" s="49" customFormat="1" ht="21" customHeight="1">
      <c r="A1135" s="60"/>
      <c r="B1135" s="60"/>
      <c r="C1135" s="58"/>
      <c r="D1135" s="56"/>
      <c r="E1135" s="56"/>
      <c r="G1135" s="128" t="s">
        <v>497</v>
      </c>
      <c r="H1135" s="128" t="s">
        <v>1508</v>
      </c>
      <c r="I1135" s="60"/>
      <c r="J1135" s="60"/>
      <c r="K1135" s="60"/>
      <c r="L1135" s="61" t="str">
        <f>IF(I1135="","",VLOOKUP(N1135,DB!J:L,3,FALSE))</f>
        <v/>
      </c>
      <c r="M1135" s="40" t="str">
        <f t="shared" si="36"/>
        <v/>
      </c>
      <c r="N1135" s="70" t="str">
        <f t="shared" si="35"/>
        <v>Scope 3Hotel stay</v>
      </c>
      <c r="Y1135" s="70"/>
      <c r="Z1135" s="70"/>
    </row>
    <row r="1136" spans="1:26" s="49" customFormat="1" ht="21" customHeight="1">
      <c r="A1136" s="60"/>
      <c r="B1136" s="60"/>
      <c r="C1136" s="58"/>
      <c r="D1136" s="56"/>
      <c r="E1136" s="56"/>
      <c r="G1136" s="128" t="s">
        <v>497</v>
      </c>
      <c r="H1136" s="128" t="s">
        <v>1508</v>
      </c>
      <c r="I1136" s="60"/>
      <c r="J1136" s="60"/>
      <c r="K1136" s="60"/>
      <c r="L1136" s="61" t="str">
        <f>IF(I1136="","",VLOOKUP(N1136,DB!J:L,3,FALSE))</f>
        <v/>
      </c>
      <c r="M1136" s="40" t="str">
        <f t="shared" si="36"/>
        <v/>
      </c>
      <c r="N1136" s="70" t="str">
        <f t="shared" si="35"/>
        <v>Scope 3Hotel stay</v>
      </c>
      <c r="Y1136" s="70"/>
      <c r="Z1136" s="70"/>
    </row>
    <row r="1137" spans="1:26" s="49" customFormat="1" ht="21" customHeight="1">
      <c r="A1137" s="60"/>
      <c r="B1137" s="60"/>
      <c r="C1137" s="58"/>
      <c r="D1137" s="56"/>
      <c r="E1137" s="56"/>
      <c r="G1137" s="128" t="s">
        <v>497</v>
      </c>
      <c r="H1137" s="128" t="s">
        <v>1508</v>
      </c>
      <c r="I1137" s="60"/>
      <c r="J1137" s="60"/>
      <c r="K1137" s="60"/>
      <c r="L1137" s="61" t="str">
        <f>IF(I1137="","",VLOOKUP(N1137,DB!J:L,3,FALSE))</f>
        <v/>
      </c>
      <c r="M1137" s="40" t="str">
        <f t="shared" si="36"/>
        <v/>
      </c>
      <c r="N1137" s="70" t="str">
        <f t="shared" si="35"/>
        <v>Scope 3Hotel stay</v>
      </c>
      <c r="Y1137" s="70"/>
      <c r="Z1137" s="70"/>
    </row>
    <row r="1138" spans="1:26" s="49" customFormat="1" ht="21" customHeight="1">
      <c r="A1138" s="60"/>
      <c r="B1138" s="60"/>
      <c r="C1138" s="58"/>
      <c r="D1138" s="56"/>
      <c r="E1138" s="56"/>
      <c r="G1138" s="128" t="s">
        <v>497</v>
      </c>
      <c r="H1138" s="128" t="s">
        <v>1508</v>
      </c>
      <c r="I1138" s="60"/>
      <c r="J1138" s="60"/>
      <c r="K1138" s="60"/>
      <c r="L1138" s="61" t="str">
        <f>IF(I1138="","",VLOOKUP(N1138,DB!J:L,3,FALSE))</f>
        <v/>
      </c>
      <c r="M1138" s="40" t="str">
        <f t="shared" si="36"/>
        <v/>
      </c>
      <c r="N1138" s="70" t="str">
        <f t="shared" si="35"/>
        <v>Scope 3Hotel stay</v>
      </c>
      <c r="Y1138" s="70"/>
      <c r="Z1138" s="70"/>
    </row>
    <row r="1139" spans="1:26" s="49" customFormat="1" ht="21" customHeight="1">
      <c r="A1139" s="60"/>
      <c r="B1139" s="60"/>
      <c r="C1139" s="58"/>
      <c r="D1139" s="56"/>
      <c r="E1139" s="56"/>
      <c r="G1139" s="128" t="s">
        <v>497</v>
      </c>
      <c r="H1139" s="128" t="s">
        <v>1508</v>
      </c>
      <c r="I1139" s="60"/>
      <c r="J1139" s="60"/>
      <c r="K1139" s="60"/>
      <c r="L1139" s="61" t="str">
        <f>IF(I1139="","",VLOOKUP(N1139,DB!J:L,3,FALSE))</f>
        <v/>
      </c>
      <c r="M1139" s="40" t="str">
        <f t="shared" si="36"/>
        <v/>
      </c>
      <c r="N1139" s="70" t="str">
        <f t="shared" si="35"/>
        <v>Scope 3Hotel stay</v>
      </c>
      <c r="Y1139" s="70"/>
      <c r="Z1139" s="70"/>
    </row>
    <row r="1140" spans="1:26" s="49" customFormat="1" ht="21" customHeight="1">
      <c r="A1140" s="60"/>
      <c r="B1140" s="60"/>
      <c r="C1140" s="58"/>
      <c r="D1140" s="56"/>
      <c r="E1140" s="56"/>
      <c r="G1140" s="128" t="s">
        <v>497</v>
      </c>
      <c r="H1140" s="128" t="s">
        <v>1508</v>
      </c>
      <c r="I1140" s="60"/>
      <c r="J1140" s="60"/>
      <c r="K1140" s="60"/>
      <c r="L1140" s="61" t="str">
        <f>IF(I1140="","",VLOOKUP(N1140,DB!J:L,3,FALSE))</f>
        <v/>
      </c>
      <c r="M1140" s="40" t="str">
        <f t="shared" si="36"/>
        <v/>
      </c>
      <c r="N1140" s="70" t="str">
        <f t="shared" si="35"/>
        <v>Scope 3Hotel stay</v>
      </c>
      <c r="Y1140" s="70"/>
      <c r="Z1140" s="70"/>
    </row>
    <row r="1141" spans="1:26" s="49" customFormat="1" ht="21" customHeight="1">
      <c r="A1141" s="60"/>
      <c r="B1141" s="60"/>
      <c r="C1141" s="58"/>
      <c r="D1141" s="56"/>
      <c r="E1141" s="56"/>
      <c r="G1141" s="128" t="s">
        <v>497</v>
      </c>
      <c r="H1141" s="128" t="s">
        <v>1508</v>
      </c>
      <c r="I1141" s="60"/>
      <c r="J1141" s="60"/>
      <c r="K1141" s="60"/>
      <c r="L1141" s="61" t="str">
        <f>IF(I1141="","",VLOOKUP(N1141,DB!J:L,3,FALSE))</f>
        <v/>
      </c>
      <c r="M1141" s="40" t="str">
        <f t="shared" si="36"/>
        <v/>
      </c>
      <c r="N1141" s="70" t="str">
        <f t="shared" si="35"/>
        <v>Scope 3Hotel stay</v>
      </c>
      <c r="Y1141" s="70"/>
      <c r="Z1141" s="70"/>
    </row>
    <row r="1142" spans="1:26" s="49" customFormat="1" ht="21" customHeight="1">
      <c r="A1142" s="60"/>
      <c r="B1142" s="60"/>
      <c r="C1142" s="58"/>
      <c r="D1142" s="56"/>
      <c r="E1142" s="56"/>
      <c r="G1142" s="128" t="s">
        <v>497</v>
      </c>
      <c r="H1142" s="128" t="s">
        <v>1508</v>
      </c>
      <c r="I1142" s="60"/>
      <c r="J1142" s="60"/>
      <c r="K1142" s="60"/>
      <c r="L1142" s="61" t="str">
        <f>IF(I1142="","",VLOOKUP(N1142,DB!J:L,3,FALSE))</f>
        <v/>
      </c>
      <c r="M1142" s="40" t="str">
        <f t="shared" si="36"/>
        <v/>
      </c>
      <c r="N1142" s="70" t="str">
        <f t="shared" si="35"/>
        <v>Scope 3Hotel stay</v>
      </c>
      <c r="Y1142" s="70"/>
      <c r="Z1142" s="70"/>
    </row>
    <row r="1143" spans="1:26" s="49" customFormat="1" ht="21" customHeight="1">
      <c r="A1143" s="60"/>
      <c r="B1143" s="60"/>
      <c r="C1143" s="58"/>
      <c r="D1143" s="56"/>
      <c r="E1143" s="56"/>
      <c r="G1143" s="128" t="s">
        <v>497</v>
      </c>
      <c r="H1143" s="128" t="s">
        <v>1508</v>
      </c>
      <c r="I1143" s="60"/>
      <c r="J1143" s="60"/>
      <c r="K1143" s="60"/>
      <c r="L1143" s="61" t="str">
        <f>IF(I1143="","",VLOOKUP(N1143,DB!J:L,3,FALSE))</f>
        <v/>
      </c>
      <c r="M1143" s="40" t="str">
        <f t="shared" si="36"/>
        <v/>
      </c>
      <c r="N1143" s="70" t="str">
        <f t="shared" si="35"/>
        <v>Scope 3Hotel stay</v>
      </c>
      <c r="Y1143" s="70"/>
      <c r="Z1143" s="70"/>
    </row>
    <row r="1144" spans="1:26" s="49" customFormat="1" ht="21" customHeight="1">
      <c r="A1144" s="60"/>
      <c r="B1144" s="60"/>
      <c r="C1144" s="58"/>
      <c r="D1144" s="56"/>
      <c r="E1144" s="56"/>
      <c r="G1144" s="128" t="s">
        <v>497</v>
      </c>
      <c r="H1144" s="128" t="s">
        <v>1508</v>
      </c>
      <c r="I1144" s="60"/>
      <c r="J1144" s="60"/>
      <c r="K1144" s="60"/>
      <c r="L1144" s="61" t="str">
        <f>IF(I1144="","",VLOOKUP(N1144,DB!J:L,3,FALSE))</f>
        <v/>
      </c>
      <c r="M1144" s="40" t="str">
        <f t="shared" si="36"/>
        <v/>
      </c>
      <c r="N1144" s="70" t="str">
        <f t="shared" si="35"/>
        <v>Scope 3Hotel stay</v>
      </c>
      <c r="Y1144" s="70"/>
      <c r="Z1144" s="70"/>
    </row>
    <row r="1145" spans="1:26" s="49" customFormat="1" ht="21" customHeight="1">
      <c r="A1145" s="60"/>
      <c r="B1145" s="60"/>
      <c r="C1145" s="58"/>
      <c r="D1145" s="56"/>
      <c r="E1145" s="56"/>
      <c r="G1145" s="128" t="s">
        <v>497</v>
      </c>
      <c r="H1145" s="128" t="s">
        <v>1508</v>
      </c>
      <c r="I1145" s="60"/>
      <c r="J1145" s="60"/>
      <c r="K1145" s="60"/>
      <c r="L1145" s="61" t="str">
        <f>IF(I1145="","",VLOOKUP(N1145,DB!J:L,3,FALSE))</f>
        <v/>
      </c>
      <c r="M1145" s="40" t="str">
        <f t="shared" si="36"/>
        <v/>
      </c>
      <c r="N1145" s="70" t="str">
        <f t="shared" si="35"/>
        <v>Scope 3Hotel stay</v>
      </c>
      <c r="Y1145" s="70"/>
      <c r="Z1145" s="70"/>
    </row>
    <row r="1146" spans="1:26" s="49" customFormat="1" ht="21" customHeight="1">
      <c r="A1146" s="60"/>
      <c r="B1146" s="60"/>
      <c r="C1146" s="58"/>
      <c r="D1146" s="56"/>
      <c r="E1146" s="56"/>
      <c r="G1146" s="128" t="s">
        <v>497</v>
      </c>
      <c r="H1146" s="128" t="s">
        <v>1508</v>
      </c>
      <c r="I1146" s="60"/>
      <c r="J1146" s="60"/>
      <c r="K1146" s="60"/>
      <c r="L1146" s="61" t="str">
        <f>IF(I1146="","",VLOOKUP(N1146,DB!J:L,3,FALSE))</f>
        <v/>
      </c>
      <c r="M1146" s="40" t="str">
        <f t="shared" si="36"/>
        <v/>
      </c>
      <c r="N1146" s="70" t="str">
        <f t="shared" si="35"/>
        <v>Scope 3Hotel stay</v>
      </c>
      <c r="Y1146" s="70"/>
      <c r="Z1146" s="70"/>
    </row>
    <row r="1147" spans="1:26" s="49" customFormat="1" ht="21" customHeight="1">
      <c r="A1147" s="60"/>
      <c r="B1147" s="60"/>
      <c r="C1147" s="58"/>
      <c r="D1147" s="56"/>
      <c r="E1147" s="56"/>
      <c r="G1147" s="128" t="s">
        <v>497</v>
      </c>
      <c r="H1147" s="128" t="s">
        <v>1508</v>
      </c>
      <c r="I1147" s="60"/>
      <c r="J1147" s="60"/>
      <c r="K1147" s="60"/>
      <c r="L1147" s="61" t="str">
        <f>IF(I1147="","",VLOOKUP(N1147,DB!J:L,3,FALSE))</f>
        <v/>
      </c>
      <c r="M1147" s="40" t="str">
        <f t="shared" si="36"/>
        <v/>
      </c>
      <c r="N1147" s="70" t="str">
        <f t="shared" si="35"/>
        <v>Scope 3Hotel stay</v>
      </c>
      <c r="Y1147" s="70"/>
      <c r="Z1147" s="70"/>
    </row>
    <row r="1148" spans="1:26" s="49" customFormat="1" ht="21" customHeight="1">
      <c r="A1148" s="60"/>
      <c r="B1148" s="60"/>
      <c r="C1148" s="58"/>
      <c r="D1148" s="56"/>
      <c r="E1148" s="56"/>
      <c r="G1148" s="128" t="s">
        <v>497</v>
      </c>
      <c r="H1148" s="128" t="s">
        <v>1508</v>
      </c>
      <c r="I1148" s="60"/>
      <c r="J1148" s="60"/>
      <c r="K1148" s="60"/>
      <c r="L1148" s="61" t="str">
        <f>IF(I1148="","",VLOOKUP(N1148,DB!J:L,3,FALSE))</f>
        <v/>
      </c>
      <c r="M1148" s="40" t="str">
        <f t="shared" si="36"/>
        <v/>
      </c>
      <c r="N1148" s="70" t="str">
        <f t="shared" si="35"/>
        <v>Scope 3Hotel stay</v>
      </c>
      <c r="Y1148" s="70"/>
      <c r="Z1148" s="70"/>
    </row>
    <row r="1149" spans="1:26" s="49" customFormat="1" ht="21" customHeight="1">
      <c r="A1149" s="60"/>
      <c r="B1149" s="60"/>
      <c r="C1149" s="58"/>
      <c r="D1149" s="56"/>
      <c r="E1149" s="56"/>
      <c r="G1149" s="128" t="s">
        <v>497</v>
      </c>
      <c r="H1149" s="128" t="s">
        <v>1508</v>
      </c>
      <c r="I1149" s="60"/>
      <c r="J1149" s="60"/>
      <c r="K1149" s="60"/>
      <c r="L1149" s="61" t="str">
        <f>IF(I1149="","",VLOOKUP(N1149,DB!J:L,3,FALSE))</f>
        <v/>
      </c>
      <c r="M1149" s="40" t="str">
        <f t="shared" si="36"/>
        <v/>
      </c>
      <c r="N1149" s="70" t="str">
        <f t="shared" si="35"/>
        <v>Scope 3Hotel stay</v>
      </c>
      <c r="Y1149" s="70"/>
      <c r="Z1149" s="70"/>
    </row>
    <row r="1150" spans="1:26" s="49" customFormat="1" ht="21" customHeight="1">
      <c r="A1150" s="60"/>
      <c r="B1150" s="60"/>
      <c r="C1150" s="58"/>
      <c r="D1150" s="56"/>
      <c r="E1150" s="56"/>
      <c r="G1150" s="128" t="s">
        <v>497</v>
      </c>
      <c r="H1150" s="128" t="s">
        <v>1508</v>
      </c>
      <c r="I1150" s="60"/>
      <c r="J1150" s="60"/>
      <c r="K1150" s="60"/>
      <c r="L1150" s="61" t="str">
        <f>IF(I1150="","",VLOOKUP(N1150,DB!J:L,3,FALSE))</f>
        <v/>
      </c>
      <c r="M1150" s="40" t="str">
        <f t="shared" si="36"/>
        <v/>
      </c>
      <c r="N1150" s="70" t="str">
        <f t="shared" si="35"/>
        <v>Scope 3Hotel stay</v>
      </c>
      <c r="Y1150" s="70"/>
      <c r="Z1150" s="70"/>
    </row>
    <row r="1151" spans="1:26" s="49" customFormat="1" ht="21" customHeight="1">
      <c r="A1151" s="60"/>
      <c r="B1151" s="60"/>
      <c r="C1151" s="58"/>
      <c r="D1151" s="56"/>
      <c r="E1151" s="56"/>
      <c r="G1151" s="128" t="s">
        <v>497</v>
      </c>
      <c r="H1151" s="128" t="s">
        <v>1508</v>
      </c>
      <c r="I1151" s="60"/>
      <c r="J1151" s="60"/>
      <c r="K1151" s="60"/>
      <c r="L1151" s="61" t="str">
        <f>IF(I1151="","",VLOOKUP(N1151,DB!J:L,3,FALSE))</f>
        <v/>
      </c>
      <c r="M1151" s="40" t="str">
        <f t="shared" si="36"/>
        <v/>
      </c>
      <c r="N1151" s="70" t="str">
        <f t="shared" si="35"/>
        <v>Scope 3Hotel stay</v>
      </c>
      <c r="Y1151" s="70"/>
      <c r="Z1151" s="70"/>
    </row>
    <row r="1152" spans="1:26" s="49" customFormat="1" ht="21" customHeight="1">
      <c r="A1152" s="60"/>
      <c r="B1152" s="60"/>
      <c r="C1152" s="58"/>
      <c r="D1152" s="56"/>
      <c r="E1152" s="56"/>
      <c r="G1152" s="128" t="s">
        <v>497</v>
      </c>
      <c r="H1152" s="128" t="s">
        <v>1508</v>
      </c>
      <c r="I1152" s="60"/>
      <c r="J1152" s="60"/>
      <c r="K1152" s="60"/>
      <c r="L1152" s="61" t="str">
        <f>IF(I1152="","",VLOOKUP(N1152,DB!J:L,3,FALSE))</f>
        <v/>
      </c>
      <c r="M1152" s="40" t="str">
        <f t="shared" si="36"/>
        <v/>
      </c>
      <c r="N1152" s="70" t="str">
        <f t="shared" si="35"/>
        <v>Scope 3Hotel stay</v>
      </c>
      <c r="Y1152" s="70"/>
      <c r="Z1152" s="70"/>
    </row>
    <row r="1153" spans="1:26" s="49" customFormat="1" ht="21" customHeight="1">
      <c r="A1153" s="60"/>
      <c r="B1153" s="60"/>
      <c r="C1153" s="58"/>
      <c r="D1153" s="56"/>
      <c r="E1153" s="56"/>
      <c r="G1153" s="128" t="s">
        <v>497</v>
      </c>
      <c r="H1153" s="128" t="s">
        <v>1508</v>
      </c>
      <c r="I1153" s="60"/>
      <c r="J1153" s="60"/>
      <c r="K1153" s="60"/>
      <c r="L1153" s="61" t="str">
        <f>IF(I1153="","",VLOOKUP(N1153,DB!J:L,3,FALSE))</f>
        <v/>
      </c>
      <c r="M1153" s="40" t="str">
        <f t="shared" si="36"/>
        <v/>
      </c>
      <c r="N1153" s="70" t="str">
        <f t="shared" si="35"/>
        <v>Scope 3Hotel stay</v>
      </c>
      <c r="Y1153" s="70"/>
      <c r="Z1153" s="70"/>
    </row>
    <row r="1154" spans="1:26" s="49" customFormat="1" ht="21" customHeight="1">
      <c r="A1154" s="60"/>
      <c r="B1154" s="60"/>
      <c r="C1154" s="58"/>
      <c r="D1154" s="56"/>
      <c r="E1154" s="56"/>
      <c r="G1154" s="128" t="s">
        <v>497</v>
      </c>
      <c r="H1154" s="128" t="s">
        <v>1508</v>
      </c>
      <c r="I1154" s="60"/>
      <c r="J1154" s="60"/>
      <c r="K1154" s="60"/>
      <c r="L1154" s="61" t="str">
        <f>IF(I1154="","",VLOOKUP(N1154,DB!J:L,3,FALSE))</f>
        <v/>
      </c>
      <c r="M1154" s="40" t="str">
        <f t="shared" si="36"/>
        <v/>
      </c>
      <c r="N1154" s="70" t="str">
        <f t="shared" si="35"/>
        <v>Scope 3Hotel stay</v>
      </c>
      <c r="Y1154" s="70"/>
      <c r="Z1154" s="70"/>
    </row>
    <row r="1155" spans="1:26" s="49" customFormat="1" ht="21" customHeight="1">
      <c r="A1155" s="60"/>
      <c r="B1155" s="60"/>
      <c r="C1155" s="58"/>
      <c r="D1155" s="56"/>
      <c r="E1155" s="56"/>
      <c r="G1155" s="128" t="s">
        <v>497</v>
      </c>
      <c r="H1155" s="128" t="s">
        <v>1508</v>
      </c>
      <c r="I1155" s="60"/>
      <c r="J1155" s="60"/>
      <c r="K1155" s="60"/>
      <c r="L1155" s="61" t="str">
        <f>IF(I1155="","",VLOOKUP(N1155,DB!J:L,3,FALSE))</f>
        <v/>
      </c>
      <c r="M1155" s="40" t="str">
        <f t="shared" si="36"/>
        <v/>
      </c>
      <c r="N1155" s="70" t="str">
        <f t="shared" si="35"/>
        <v>Scope 3Hotel stay</v>
      </c>
      <c r="Y1155" s="70"/>
      <c r="Z1155" s="70"/>
    </row>
    <row r="1156" spans="1:26" s="49" customFormat="1" ht="21" customHeight="1">
      <c r="A1156" s="60"/>
      <c r="B1156" s="60"/>
      <c r="C1156" s="58"/>
      <c r="D1156" s="56"/>
      <c r="E1156" s="56"/>
      <c r="G1156" s="128" t="s">
        <v>497</v>
      </c>
      <c r="H1156" s="128" t="s">
        <v>1508</v>
      </c>
      <c r="I1156" s="60"/>
      <c r="J1156" s="60"/>
      <c r="K1156" s="60"/>
      <c r="L1156" s="61" t="str">
        <f>IF(I1156="","",VLOOKUP(N1156,DB!J:L,3,FALSE))</f>
        <v/>
      </c>
      <c r="M1156" s="40" t="str">
        <f t="shared" si="36"/>
        <v/>
      </c>
      <c r="N1156" s="70" t="str">
        <f t="shared" si="35"/>
        <v>Scope 3Hotel stay</v>
      </c>
      <c r="Y1156" s="70"/>
      <c r="Z1156" s="70"/>
    </row>
    <row r="1157" spans="1:26" s="49" customFormat="1" ht="21" customHeight="1">
      <c r="A1157" s="60"/>
      <c r="B1157" s="60"/>
      <c r="C1157" s="58"/>
      <c r="D1157" s="56"/>
      <c r="E1157" s="56"/>
      <c r="G1157" s="128" t="s">
        <v>497</v>
      </c>
      <c r="H1157" s="128" t="s">
        <v>1508</v>
      </c>
      <c r="I1157" s="60"/>
      <c r="J1157" s="60"/>
      <c r="K1157" s="60"/>
      <c r="L1157" s="61" t="str">
        <f>IF(I1157="","",VLOOKUP(N1157,DB!J:L,3,FALSE))</f>
        <v/>
      </c>
      <c r="M1157" s="40" t="str">
        <f t="shared" si="36"/>
        <v/>
      </c>
      <c r="N1157" s="70" t="str">
        <f t="shared" si="35"/>
        <v>Scope 3Hotel stay</v>
      </c>
      <c r="Y1157" s="70"/>
      <c r="Z1157" s="70"/>
    </row>
    <row r="1158" spans="1:26" s="49" customFormat="1" ht="21" customHeight="1">
      <c r="A1158" s="60"/>
      <c r="B1158" s="60"/>
      <c r="C1158" s="58"/>
      <c r="D1158" s="56"/>
      <c r="E1158" s="56"/>
      <c r="G1158" s="128" t="s">
        <v>497</v>
      </c>
      <c r="H1158" s="128" t="s">
        <v>1508</v>
      </c>
      <c r="I1158" s="60"/>
      <c r="J1158" s="60"/>
      <c r="K1158" s="60"/>
      <c r="L1158" s="61" t="str">
        <f>IF(I1158="","",VLOOKUP(N1158,DB!J:L,3,FALSE))</f>
        <v/>
      </c>
      <c r="M1158" s="40" t="str">
        <f t="shared" si="36"/>
        <v/>
      </c>
      <c r="N1158" s="70" t="str">
        <f t="shared" si="35"/>
        <v>Scope 3Hotel stay</v>
      </c>
      <c r="Y1158" s="70"/>
      <c r="Z1158" s="70"/>
    </row>
    <row r="1159" spans="1:26" s="49" customFormat="1" ht="21" customHeight="1">
      <c r="A1159" s="60"/>
      <c r="B1159" s="60"/>
      <c r="C1159" s="58"/>
      <c r="D1159" s="56"/>
      <c r="E1159" s="56"/>
      <c r="G1159" s="128" t="s">
        <v>497</v>
      </c>
      <c r="H1159" s="128" t="s">
        <v>1508</v>
      </c>
      <c r="I1159" s="60"/>
      <c r="J1159" s="60"/>
      <c r="K1159" s="60"/>
      <c r="L1159" s="61" t="str">
        <f>IF(I1159="","",VLOOKUP(N1159,DB!J:L,3,FALSE))</f>
        <v/>
      </c>
      <c r="M1159" s="40" t="str">
        <f t="shared" si="36"/>
        <v/>
      </c>
      <c r="N1159" s="70" t="str">
        <f t="shared" ref="N1159:N1222" si="37">CONCATENATE(G1159,H1159,I1159)</f>
        <v>Scope 3Hotel stay</v>
      </c>
      <c r="Y1159" s="70"/>
      <c r="Z1159" s="70"/>
    </row>
    <row r="1160" spans="1:26" s="49" customFormat="1" ht="21" customHeight="1">
      <c r="A1160" s="60"/>
      <c r="B1160" s="60"/>
      <c r="C1160" s="58"/>
      <c r="D1160" s="56"/>
      <c r="E1160" s="56"/>
      <c r="G1160" s="128" t="s">
        <v>497</v>
      </c>
      <c r="H1160" s="128" t="s">
        <v>1508</v>
      </c>
      <c r="I1160" s="60"/>
      <c r="J1160" s="60"/>
      <c r="K1160" s="60"/>
      <c r="L1160" s="61" t="str">
        <f>IF(I1160="","",VLOOKUP(N1160,DB!J:L,3,FALSE))</f>
        <v/>
      </c>
      <c r="M1160" s="40" t="str">
        <f t="shared" si="36"/>
        <v/>
      </c>
      <c r="N1160" s="70" t="str">
        <f t="shared" si="37"/>
        <v>Scope 3Hotel stay</v>
      </c>
      <c r="Y1160" s="70"/>
      <c r="Z1160" s="70"/>
    </row>
    <row r="1161" spans="1:26" s="49" customFormat="1" ht="21" customHeight="1">
      <c r="A1161" s="60"/>
      <c r="B1161" s="60"/>
      <c r="C1161" s="58"/>
      <c r="D1161" s="56"/>
      <c r="E1161" s="56"/>
      <c r="G1161" s="128" t="s">
        <v>497</v>
      </c>
      <c r="H1161" s="128" t="s">
        <v>1508</v>
      </c>
      <c r="I1161" s="60"/>
      <c r="J1161" s="60"/>
      <c r="K1161" s="60"/>
      <c r="L1161" s="61" t="str">
        <f>IF(I1161="","",VLOOKUP(N1161,DB!J:L,3,FALSE))</f>
        <v/>
      </c>
      <c r="M1161" s="40" t="str">
        <f t="shared" si="36"/>
        <v/>
      </c>
      <c r="N1161" s="70" t="str">
        <f t="shared" si="37"/>
        <v>Scope 3Hotel stay</v>
      </c>
      <c r="Y1161" s="70"/>
      <c r="Z1161" s="70"/>
    </row>
    <row r="1162" spans="1:26" s="49" customFormat="1" ht="21" customHeight="1">
      <c r="A1162" s="60"/>
      <c r="B1162" s="60"/>
      <c r="C1162" s="58"/>
      <c r="D1162" s="56"/>
      <c r="E1162" s="56"/>
      <c r="G1162" s="128" t="s">
        <v>497</v>
      </c>
      <c r="H1162" s="128" t="s">
        <v>1508</v>
      </c>
      <c r="I1162" s="60"/>
      <c r="J1162" s="60"/>
      <c r="K1162" s="60"/>
      <c r="L1162" s="61" t="str">
        <f>IF(I1162="","",VLOOKUP(N1162,DB!J:L,3,FALSE))</f>
        <v/>
      </c>
      <c r="M1162" s="40" t="str">
        <f t="shared" si="36"/>
        <v/>
      </c>
      <c r="N1162" s="70" t="str">
        <f t="shared" si="37"/>
        <v>Scope 3Hotel stay</v>
      </c>
      <c r="Y1162" s="70"/>
      <c r="Z1162" s="70"/>
    </row>
    <row r="1163" spans="1:26" s="49" customFormat="1" ht="21" customHeight="1">
      <c r="A1163" s="60"/>
      <c r="B1163" s="60"/>
      <c r="C1163" s="58"/>
      <c r="D1163" s="56"/>
      <c r="E1163" s="56"/>
      <c r="G1163" s="128" t="s">
        <v>497</v>
      </c>
      <c r="H1163" s="128" t="s">
        <v>1508</v>
      </c>
      <c r="I1163" s="60"/>
      <c r="J1163" s="60"/>
      <c r="K1163" s="60"/>
      <c r="L1163" s="61" t="str">
        <f>IF(I1163="","",VLOOKUP(N1163,DB!J:L,3,FALSE))</f>
        <v/>
      </c>
      <c r="M1163" s="40" t="str">
        <f t="shared" si="36"/>
        <v/>
      </c>
      <c r="N1163" s="70" t="str">
        <f t="shared" si="37"/>
        <v>Scope 3Hotel stay</v>
      </c>
      <c r="Y1163" s="70"/>
      <c r="Z1163" s="70"/>
    </row>
    <row r="1164" spans="1:26" s="49" customFormat="1" ht="21" customHeight="1">
      <c r="A1164" s="60"/>
      <c r="B1164" s="60"/>
      <c r="C1164" s="58"/>
      <c r="D1164" s="56"/>
      <c r="E1164" s="56"/>
      <c r="G1164" s="128" t="s">
        <v>497</v>
      </c>
      <c r="H1164" s="128" t="s">
        <v>1508</v>
      </c>
      <c r="I1164" s="60"/>
      <c r="J1164" s="60"/>
      <c r="K1164" s="60"/>
      <c r="L1164" s="61" t="str">
        <f>IF(I1164="","",VLOOKUP(N1164,DB!J:L,3,FALSE))</f>
        <v/>
      </c>
      <c r="M1164" s="40" t="str">
        <f t="shared" si="36"/>
        <v/>
      </c>
      <c r="N1164" s="70" t="str">
        <f t="shared" si="37"/>
        <v>Scope 3Hotel stay</v>
      </c>
      <c r="Y1164" s="70"/>
      <c r="Z1164" s="70"/>
    </row>
    <row r="1165" spans="1:26" s="49" customFormat="1" ht="21" customHeight="1">
      <c r="A1165" s="60"/>
      <c r="B1165" s="60"/>
      <c r="C1165" s="58"/>
      <c r="D1165" s="56"/>
      <c r="E1165" s="56"/>
      <c r="G1165" s="128" t="s">
        <v>497</v>
      </c>
      <c r="H1165" s="128" t="s">
        <v>1508</v>
      </c>
      <c r="I1165" s="60"/>
      <c r="J1165" s="60"/>
      <c r="K1165" s="60"/>
      <c r="L1165" s="61" t="str">
        <f>IF(I1165="","",VLOOKUP(N1165,DB!J:L,3,FALSE))</f>
        <v/>
      </c>
      <c r="M1165" s="40" t="str">
        <f t="shared" si="36"/>
        <v/>
      </c>
      <c r="N1165" s="70" t="str">
        <f t="shared" si="37"/>
        <v>Scope 3Hotel stay</v>
      </c>
      <c r="Y1165" s="70"/>
      <c r="Z1165" s="70"/>
    </row>
    <row r="1166" spans="1:26" s="49" customFormat="1" ht="21" customHeight="1">
      <c r="A1166" s="60"/>
      <c r="B1166" s="60"/>
      <c r="C1166" s="58"/>
      <c r="D1166" s="56"/>
      <c r="E1166" s="56"/>
      <c r="G1166" s="128" t="s">
        <v>497</v>
      </c>
      <c r="H1166" s="128" t="s">
        <v>1508</v>
      </c>
      <c r="I1166" s="60"/>
      <c r="J1166" s="60"/>
      <c r="K1166" s="60"/>
      <c r="L1166" s="61" t="str">
        <f>IF(I1166="","",VLOOKUP(N1166,DB!J:L,3,FALSE))</f>
        <v/>
      </c>
      <c r="M1166" s="40" t="str">
        <f t="shared" si="36"/>
        <v/>
      </c>
      <c r="N1166" s="70" t="str">
        <f t="shared" si="37"/>
        <v>Scope 3Hotel stay</v>
      </c>
      <c r="Y1166" s="70"/>
      <c r="Z1166" s="70"/>
    </row>
    <row r="1167" spans="1:26" s="49" customFormat="1" ht="21" customHeight="1">
      <c r="A1167" s="60"/>
      <c r="B1167" s="60"/>
      <c r="C1167" s="58"/>
      <c r="D1167" s="56"/>
      <c r="E1167" s="56"/>
      <c r="G1167" s="128" t="s">
        <v>497</v>
      </c>
      <c r="H1167" s="128" t="s">
        <v>1508</v>
      </c>
      <c r="I1167" s="60"/>
      <c r="J1167" s="60"/>
      <c r="K1167" s="60"/>
      <c r="L1167" s="61" t="str">
        <f>IF(I1167="","",VLOOKUP(N1167,DB!J:L,3,FALSE))</f>
        <v/>
      </c>
      <c r="M1167" s="40" t="str">
        <f t="shared" si="36"/>
        <v/>
      </c>
      <c r="N1167" s="70" t="str">
        <f t="shared" si="37"/>
        <v>Scope 3Hotel stay</v>
      </c>
      <c r="Y1167" s="70"/>
      <c r="Z1167" s="70"/>
    </row>
    <row r="1168" spans="1:26" s="49" customFormat="1" ht="21" customHeight="1">
      <c r="A1168" s="60"/>
      <c r="B1168" s="60"/>
      <c r="C1168" s="58"/>
      <c r="D1168" s="56"/>
      <c r="E1168" s="56"/>
      <c r="G1168" s="128" t="s">
        <v>497</v>
      </c>
      <c r="H1168" s="128" t="s">
        <v>1508</v>
      </c>
      <c r="I1168" s="60"/>
      <c r="J1168" s="60"/>
      <c r="K1168" s="60"/>
      <c r="L1168" s="61" t="str">
        <f>IF(I1168="","",VLOOKUP(N1168,DB!J:L,3,FALSE))</f>
        <v/>
      </c>
      <c r="M1168" s="40" t="str">
        <f t="shared" si="36"/>
        <v/>
      </c>
      <c r="N1168" s="70" t="str">
        <f t="shared" si="37"/>
        <v>Scope 3Hotel stay</v>
      </c>
      <c r="Y1168" s="70"/>
      <c r="Z1168" s="70"/>
    </row>
    <row r="1169" spans="1:26" s="49" customFormat="1" ht="21" customHeight="1">
      <c r="A1169" s="60"/>
      <c r="B1169" s="60"/>
      <c r="C1169" s="58"/>
      <c r="D1169" s="56"/>
      <c r="E1169" s="56"/>
      <c r="G1169" s="128" t="s">
        <v>497</v>
      </c>
      <c r="H1169" s="128" t="s">
        <v>1508</v>
      </c>
      <c r="I1169" s="60"/>
      <c r="J1169" s="60"/>
      <c r="K1169" s="60"/>
      <c r="L1169" s="61" t="str">
        <f>IF(I1169="","",VLOOKUP(N1169,DB!J:L,3,FALSE))</f>
        <v/>
      </c>
      <c r="M1169" s="40" t="str">
        <f t="shared" si="36"/>
        <v/>
      </c>
      <c r="N1169" s="70" t="str">
        <f t="shared" si="37"/>
        <v>Scope 3Hotel stay</v>
      </c>
      <c r="Y1169" s="70"/>
      <c r="Z1169" s="70"/>
    </row>
    <row r="1170" spans="1:26" s="49" customFormat="1" ht="21" customHeight="1">
      <c r="A1170" s="60"/>
      <c r="B1170" s="60"/>
      <c r="C1170" s="58"/>
      <c r="D1170" s="56"/>
      <c r="E1170" s="56"/>
      <c r="G1170" s="128" t="s">
        <v>497</v>
      </c>
      <c r="H1170" s="128" t="s">
        <v>1508</v>
      </c>
      <c r="I1170" s="60"/>
      <c r="J1170" s="60"/>
      <c r="K1170" s="60"/>
      <c r="L1170" s="61" t="str">
        <f>IF(I1170="","",VLOOKUP(N1170,DB!J:L,3,FALSE))</f>
        <v/>
      </c>
      <c r="M1170" s="40" t="str">
        <f t="shared" si="36"/>
        <v/>
      </c>
      <c r="N1170" s="70" t="str">
        <f t="shared" si="37"/>
        <v>Scope 3Hotel stay</v>
      </c>
      <c r="Y1170" s="70"/>
      <c r="Z1170" s="70"/>
    </row>
    <row r="1171" spans="1:26" s="49" customFormat="1" ht="21" customHeight="1">
      <c r="A1171" s="60"/>
      <c r="B1171" s="60"/>
      <c r="C1171" s="58"/>
      <c r="D1171" s="56"/>
      <c r="E1171" s="56"/>
      <c r="G1171" s="128" t="s">
        <v>497</v>
      </c>
      <c r="H1171" s="128" t="s">
        <v>1508</v>
      </c>
      <c r="I1171" s="60"/>
      <c r="J1171" s="60"/>
      <c r="K1171" s="60"/>
      <c r="L1171" s="61" t="str">
        <f>IF(I1171="","",VLOOKUP(N1171,DB!J:L,3,FALSE))</f>
        <v/>
      </c>
      <c r="M1171" s="40" t="str">
        <f t="shared" si="36"/>
        <v/>
      </c>
      <c r="N1171" s="70" t="str">
        <f t="shared" si="37"/>
        <v>Scope 3Hotel stay</v>
      </c>
      <c r="Y1171" s="70"/>
      <c r="Z1171" s="70"/>
    </row>
    <row r="1172" spans="1:26" s="49" customFormat="1" ht="21" customHeight="1">
      <c r="A1172" s="60"/>
      <c r="B1172" s="60"/>
      <c r="C1172" s="58"/>
      <c r="D1172" s="56"/>
      <c r="E1172" s="56"/>
      <c r="G1172" s="128" t="s">
        <v>497</v>
      </c>
      <c r="H1172" s="128" t="s">
        <v>1508</v>
      </c>
      <c r="I1172" s="60"/>
      <c r="J1172" s="60"/>
      <c r="K1172" s="60"/>
      <c r="L1172" s="61" t="str">
        <f>IF(I1172="","",VLOOKUP(N1172,DB!J:L,3,FALSE))</f>
        <v/>
      </c>
      <c r="M1172" s="40" t="str">
        <f t="shared" si="36"/>
        <v/>
      </c>
      <c r="N1172" s="70" t="str">
        <f t="shared" si="37"/>
        <v>Scope 3Hotel stay</v>
      </c>
      <c r="Y1172" s="70"/>
      <c r="Z1172" s="70"/>
    </row>
    <row r="1173" spans="1:26" s="49" customFormat="1" ht="21" customHeight="1">
      <c r="A1173" s="60"/>
      <c r="B1173" s="60"/>
      <c r="C1173" s="58"/>
      <c r="D1173" s="56"/>
      <c r="E1173" s="56"/>
      <c r="G1173" s="128" t="s">
        <v>497</v>
      </c>
      <c r="H1173" s="128" t="s">
        <v>1508</v>
      </c>
      <c r="I1173" s="60"/>
      <c r="J1173" s="60"/>
      <c r="K1173" s="60"/>
      <c r="L1173" s="61" t="str">
        <f>IF(I1173="","",VLOOKUP(N1173,DB!J:L,3,FALSE))</f>
        <v/>
      </c>
      <c r="M1173" s="40" t="str">
        <f t="shared" si="36"/>
        <v/>
      </c>
      <c r="N1173" s="70" t="str">
        <f t="shared" si="37"/>
        <v>Scope 3Hotel stay</v>
      </c>
      <c r="Y1173" s="70"/>
      <c r="Z1173" s="70"/>
    </row>
    <row r="1174" spans="1:26" s="49" customFormat="1" ht="21" customHeight="1">
      <c r="A1174" s="60"/>
      <c r="B1174" s="60"/>
      <c r="C1174" s="58"/>
      <c r="D1174" s="56"/>
      <c r="E1174" s="56"/>
      <c r="G1174" s="128" t="s">
        <v>497</v>
      </c>
      <c r="H1174" s="128" t="s">
        <v>1508</v>
      </c>
      <c r="I1174" s="60"/>
      <c r="J1174" s="60"/>
      <c r="K1174" s="60"/>
      <c r="L1174" s="61" t="str">
        <f>IF(I1174="","",VLOOKUP(N1174,DB!J:L,3,FALSE))</f>
        <v/>
      </c>
      <c r="M1174" s="40" t="str">
        <f t="shared" si="36"/>
        <v/>
      </c>
      <c r="N1174" s="70" t="str">
        <f t="shared" si="37"/>
        <v>Scope 3Hotel stay</v>
      </c>
      <c r="Y1174" s="70"/>
      <c r="Z1174" s="70"/>
    </row>
    <row r="1175" spans="1:26" s="49" customFormat="1" ht="21" customHeight="1">
      <c r="A1175" s="60"/>
      <c r="B1175" s="60"/>
      <c r="C1175" s="58"/>
      <c r="D1175" s="56"/>
      <c r="E1175" s="56"/>
      <c r="G1175" s="128" t="s">
        <v>497</v>
      </c>
      <c r="H1175" s="128" t="s">
        <v>1508</v>
      </c>
      <c r="I1175" s="60"/>
      <c r="J1175" s="60"/>
      <c r="K1175" s="60"/>
      <c r="L1175" s="61" t="str">
        <f>IF(I1175="","",VLOOKUP(N1175,DB!J:L,3,FALSE))</f>
        <v/>
      </c>
      <c r="M1175" s="40" t="str">
        <f t="shared" si="36"/>
        <v/>
      </c>
      <c r="N1175" s="70" t="str">
        <f t="shared" si="37"/>
        <v>Scope 3Hotel stay</v>
      </c>
      <c r="Y1175" s="70"/>
      <c r="Z1175" s="70"/>
    </row>
    <row r="1176" spans="1:26" s="49" customFormat="1" ht="21" customHeight="1">
      <c r="A1176" s="60"/>
      <c r="B1176" s="60"/>
      <c r="C1176" s="58"/>
      <c r="D1176" s="56"/>
      <c r="E1176" s="56"/>
      <c r="G1176" s="128" t="s">
        <v>497</v>
      </c>
      <c r="H1176" s="128" t="s">
        <v>1508</v>
      </c>
      <c r="I1176" s="60"/>
      <c r="J1176" s="60"/>
      <c r="K1176" s="60"/>
      <c r="L1176" s="61" t="str">
        <f>IF(I1176="","",VLOOKUP(N1176,DB!J:L,3,FALSE))</f>
        <v/>
      </c>
      <c r="M1176" s="40" t="str">
        <f t="shared" si="36"/>
        <v/>
      </c>
      <c r="N1176" s="70" t="str">
        <f t="shared" si="37"/>
        <v>Scope 3Hotel stay</v>
      </c>
      <c r="Y1176" s="70"/>
      <c r="Z1176" s="70"/>
    </row>
    <row r="1177" spans="1:26" s="49" customFormat="1" ht="21" customHeight="1">
      <c r="A1177" s="60"/>
      <c r="B1177" s="60"/>
      <c r="C1177" s="58"/>
      <c r="D1177" s="56"/>
      <c r="E1177" s="56"/>
      <c r="G1177" s="128" t="s">
        <v>497</v>
      </c>
      <c r="H1177" s="128" t="s">
        <v>1508</v>
      </c>
      <c r="I1177" s="60"/>
      <c r="J1177" s="60"/>
      <c r="K1177" s="60"/>
      <c r="L1177" s="61" t="str">
        <f>IF(I1177="","",VLOOKUP(N1177,DB!J:L,3,FALSE))</f>
        <v/>
      </c>
      <c r="M1177" s="40" t="str">
        <f t="shared" si="36"/>
        <v/>
      </c>
      <c r="N1177" s="70" t="str">
        <f t="shared" si="37"/>
        <v>Scope 3Hotel stay</v>
      </c>
      <c r="Y1177" s="70"/>
      <c r="Z1177" s="70"/>
    </row>
    <row r="1178" spans="1:26" s="49" customFormat="1" ht="21" customHeight="1">
      <c r="A1178" s="60"/>
      <c r="B1178" s="60"/>
      <c r="C1178" s="58"/>
      <c r="D1178" s="56"/>
      <c r="E1178" s="56"/>
      <c r="G1178" s="128" t="s">
        <v>497</v>
      </c>
      <c r="H1178" s="128" t="s">
        <v>1508</v>
      </c>
      <c r="I1178" s="60"/>
      <c r="J1178" s="60"/>
      <c r="K1178" s="60"/>
      <c r="L1178" s="61" t="str">
        <f>IF(I1178="","",VLOOKUP(N1178,DB!J:L,3,FALSE))</f>
        <v/>
      </c>
      <c r="M1178" s="40" t="str">
        <f t="shared" si="36"/>
        <v/>
      </c>
      <c r="N1178" s="70" t="str">
        <f t="shared" si="37"/>
        <v>Scope 3Hotel stay</v>
      </c>
      <c r="Y1178" s="70"/>
      <c r="Z1178" s="70"/>
    </row>
    <row r="1179" spans="1:26" s="49" customFormat="1" ht="21" customHeight="1">
      <c r="A1179" s="60"/>
      <c r="B1179" s="60"/>
      <c r="C1179" s="58"/>
      <c r="D1179" s="56"/>
      <c r="E1179" s="56"/>
      <c r="G1179" s="128" t="s">
        <v>497</v>
      </c>
      <c r="H1179" s="128" t="s">
        <v>1508</v>
      </c>
      <c r="I1179" s="60"/>
      <c r="J1179" s="60"/>
      <c r="K1179" s="60"/>
      <c r="L1179" s="61" t="str">
        <f>IF(I1179="","",VLOOKUP(N1179,DB!J:L,3,FALSE))</f>
        <v/>
      </c>
      <c r="M1179" s="40" t="str">
        <f t="shared" si="36"/>
        <v/>
      </c>
      <c r="N1179" s="70" t="str">
        <f t="shared" si="37"/>
        <v>Scope 3Hotel stay</v>
      </c>
      <c r="Y1179" s="70"/>
      <c r="Z1179" s="70"/>
    </row>
    <row r="1180" spans="1:26" s="49" customFormat="1" ht="21" customHeight="1">
      <c r="A1180" s="60"/>
      <c r="B1180" s="60"/>
      <c r="C1180" s="58"/>
      <c r="D1180" s="56"/>
      <c r="E1180" s="56"/>
      <c r="G1180" s="128" t="s">
        <v>497</v>
      </c>
      <c r="H1180" s="128" t="s">
        <v>1508</v>
      </c>
      <c r="I1180" s="60"/>
      <c r="J1180" s="60"/>
      <c r="K1180" s="60"/>
      <c r="L1180" s="61" t="str">
        <f>IF(I1180="","",VLOOKUP(N1180,DB!J:L,3,FALSE))</f>
        <v/>
      </c>
      <c r="M1180" s="40" t="str">
        <f t="shared" si="36"/>
        <v/>
      </c>
      <c r="N1180" s="70" t="str">
        <f t="shared" si="37"/>
        <v>Scope 3Hotel stay</v>
      </c>
      <c r="Y1180" s="70"/>
      <c r="Z1180" s="70"/>
    </row>
    <row r="1181" spans="1:26" s="49" customFormat="1" ht="21" customHeight="1">
      <c r="A1181" s="60"/>
      <c r="B1181" s="60"/>
      <c r="C1181" s="58"/>
      <c r="D1181" s="56"/>
      <c r="E1181" s="56"/>
      <c r="G1181" s="128" t="s">
        <v>497</v>
      </c>
      <c r="H1181" s="128" t="s">
        <v>1508</v>
      </c>
      <c r="I1181" s="60"/>
      <c r="J1181" s="60"/>
      <c r="K1181" s="60"/>
      <c r="L1181" s="61" t="str">
        <f>IF(I1181="","",VLOOKUP(N1181,DB!J:L,3,FALSE))</f>
        <v/>
      </c>
      <c r="M1181" s="40" t="str">
        <f t="shared" si="36"/>
        <v/>
      </c>
      <c r="N1181" s="70" t="str">
        <f t="shared" si="37"/>
        <v>Scope 3Hotel stay</v>
      </c>
      <c r="Y1181" s="70"/>
      <c r="Z1181" s="70"/>
    </row>
    <row r="1182" spans="1:26" s="49" customFormat="1" ht="21" customHeight="1">
      <c r="A1182" s="60"/>
      <c r="B1182" s="60"/>
      <c r="C1182" s="58"/>
      <c r="D1182" s="56"/>
      <c r="E1182" s="56"/>
      <c r="G1182" s="128" t="s">
        <v>497</v>
      </c>
      <c r="H1182" s="128" t="s">
        <v>1508</v>
      </c>
      <c r="I1182" s="60"/>
      <c r="J1182" s="60"/>
      <c r="K1182" s="60"/>
      <c r="L1182" s="61" t="str">
        <f>IF(I1182="","",VLOOKUP(N1182,DB!J:L,3,FALSE))</f>
        <v/>
      </c>
      <c r="M1182" s="40" t="str">
        <f t="shared" si="36"/>
        <v/>
      </c>
      <c r="N1182" s="70" t="str">
        <f t="shared" si="37"/>
        <v>Scope 3Hotel stay</v>
      </c>
      <c r="Y1182" s="70"/>
      <c r="Z1182" s="70"/>
    </row>
    <row r="1183" spans="1:26" s="49" customFormat="1" ht="21" customHeight="1">
      <c r="A1183" s="60"/>
      <c r="B1183" s="60"/>
      <c r="C1183" s="58"/>
      <c r="D1183" s="56"/>
      <c r="E1183" s="56"/>
      <c r="G1183" s="128" t="s">
        <v>497</v>
      </c>
      <c r="H1183" s="128" t="s">
        <v>1508</v>
      </c>
      <c r="I1183" s="60"/>
      <c r="J1183" s="60"/>
      <c r="K1183" s="60"/>
      <c r="L1183" s="61" t="str">
        <f>IF(I1183="","",VLOOKUP(N1183,DB!J:L,3,FALSE))</f>
        <v/>
      </c>
      <c r="M1183" s="40" t="str">
        <f t="shared" si="36"/>
        <v/>
      </c>
      <c r="N1183" s="70" t="str">
        <f t="shared" si="37"/>
        <v>Scope 3Hotel stay</v>
      </c>
      <c r="Y1183" s="70"/>
      <c r="Z1183" s="70"/>
    </row>
    <row r="1184" spans="1:26" s="49" customFormat="1" ht="21" customHeight="1">
      <c r="A1184" s="60"/>
      <c r="B1184" s="60"/>
      <c r="C1184" s="58"/>
      <c r="D1184" s="56"/>
      <c r="E1184" s="56"/>
      <c r="G1184" s="128" t="s">
        <v>497</v>
      </c>
      <c r="H1184" s="128" t="s">
        <v>1508</v>
      </c>
      <c r="I1184" s="60"/>
      <c r="J1184" s="60"/>
      <c r="K1184" s="60"/>
      <c r="L1184" s="61" t="str">
        <f>IF(I1184="","",VLOOKUP(N1184,DB!J:L,3,FALSE))</f>
        <v/>
      </c>
      <c r="M1184" s="40" t="str">
        <f t="shared" si="36"/>
        <v/>
      </c>
      <c r="N1184" s="70" t="str">
        <f t="shared" si="37"/>
        <v>Scope 3Hotel stay</v>
      </c>
      <c r="Y1184" s="70"/>
      <c r="Z1184" s="70"/>
    </row>
    <row r="1185" spans="1:26" s="49" customFormat="1" ht="21" customHeight="1">
      <c r="A1185" s="60"/>
      <c r="B1185" s="60"/>
      <c r="C1185" s="58"/>
      <c r="D1185" s="56"/>
      <c r="E1185" s="56"/>
      <c r="G1185" s="128" t="s">
        <v>497</v>
      </c>
      <c r="H1185" s="128" t="s">
        <v>1508</v>
      </c>
      <c r="I1185" s="60"/>
      <c r="J1185" s="60"/>
      <c r="K1185" s="60"/>
      <c r="L1185" s="61" t="str">
        <f>IF(I1185="","",VLOOKUP(N1185,DB!J:L,3,FALSE))</f>
        <v/>
      </c>
      <c r="M1185" s="40" t="str">
        <f t="shared" si="36"/>
        <v/>
      </c>
      <c r="N1185" s="70" t="str">
        <f t="shared" si="37"/>
        <v>Scope 3Hotel stay</v>
      </c>
      <c r="Y1185" s="70"/>
      <c r="Z1185" s="70"/>
    </row>
    <row r="1186" spans="1:26" s="49" customFormat="1" ht="21" customHeight="1">
      <c r="A1186" s="60"/>
      <c r="B1186" s="60"/>
      <c r="C1186" s="58"/>
      <c r="D1186" s="56"/>
      <c r="E1186" s="56"/>
      <c r="G1186" s="128" t="s">
        <v>497</v>
      </c>
      <c r="H1186" s="128" t="s">
        <v>1508</v>
      </c>
      <c r="I1186" s="60"/>
      <c r="J1186" s="60"/>
      <c r="K1186" s="60"/>
      <c r="L1186" s="61" t="str">
        <f>IF(I1186="","",VLOOKUP(N1186,DB!J:L,3,FALSE))</f>
        <v/>
      </c>
      <c r="M1186" s="40" t="str">
        <f t="shared" si="36"/>
        <v/>
      </c>
      <c r="N1186" s="70" t="str">
        <f t="shared" si="37"/>
        <v>Scope 3Hotel stay</v>
      </c>
      <c r="Y1186" s="70"/>
      <c r="Z1186" s="70"/>
    </row>
    <row r="1187" spans="1:26" s="49" customFormat="1" ht="21" customHeight="1">
      <c r="A1187" s="60"/>
      <c r="B1187" s="60"/>
      <c r="C1187" s="58"/>
      <c r="D1187" s="56"/>
      <c r="E1187" s="56"/>
      <c r="G1187" s="128" t="s">
        <v>497</v>
      </c>
      <c r="H1187" s="128" t="s">
        <v>1508</v>
      </c>
      <c r="I1187" s="60"/>
      <c r="J1187" s="60"/>
      <c r="K1187" s="60"/>
      <c r="L1187" s="61" t="str">
        <f>IF(I1187="","",VLOOKUP(N1187,DB!J:L,3,FALSE))</f>
        <v/>
      </c>
      <c r="M1187" s="40" t="str">
        <f t="shared" si="36"/>
        <v/>
      </c>
      <c r="N1187" s="70" t="str">
        <f t="shared" si="37"/>
        <v>Scope 3Hotel stay</v>
      </c>
      <c r="Y1187" s="70"/>
      <c r="Z1187" s="70"/>
    </row>
    <row r="1188" spans="1:26" s="49" customFormat="1" ht="21" customHeight="1">
      <c r="A1188" s="60"/>
      <c r="B1188" s="60"/>
      <c r="C1188" s="58"/>
      <c r="D1188" s="56"/>
      <c r="E1188" s="56"/>
      <c r="G1188" s="128" t="s">
        <v>497</v>
      </c>
      <c r="H1188" s="128" t="s">
        <v>1508</v>
      </c>
      <c r="I1188" s="60"/>
      <c r="J1188" s="60"/>
      <c r="K1188" s="60"/>
      <c r="L1188" s="61" t="str">
        <f>IF(I1188="","",VLOOKUP(N1188,DB!J:L,3,FALSE))</f>
        <v/>
      </c>
      <c r="M1188" s="40" t="str">
        <f t="shared" si="36"/>
        <v/>
      </c>
      <c r="N1188" s="70" t="str">
        <f t="shared" si="37"/>
        <v>Scope 3Hotel stay</v>
      </c>
      <c r="Y1188" s="70"/>
      <c r="Z1188" s="70"/>
    </row>
    <row r="1189" spans="1:26" s="49" customFormat="1" ht="21" customHeight="1">
      <c r="A1189" s="60"/>
      <c r="B1189" s="60"/>
      <c r="C1189" s="58"/>
      <c r="D1189" s="56"/>
      <c r="E1189" s="56"/>
      <c r="G1189" s="128" t="s">
        <v>497</v>
      </c>
      <c r="H1189" s="128" t="s">
        <v>1508</v>
      </c>
      <c r="I1189" s="60"/>
      <c r="J1189" s="60"/>
      <c r="K1189" s="60"/>
      <c r="L1189" s="61" t="str">
        <f>IF(I1189="","",VLOOKUP(N1189,DB!J:L,3,FALSE))</f>
        <v/>
      </c>
      <c r="M1189" s="40" t="str">
        <f t="shared" ref="M1189:M1252" si="38">IF(I1189="","",L1189*K1189*J1189)</f>
        <v/>
      </c>
      <c r="N1189" s="70" t="str">
        <f t="shared" si="37"/>
        <v>Scope 3Hotel stay</v>
      </c>
      <c r="Y1189" s="70"/>
      <c r="Z1189" s="70"/>
    </row>
    <row r="1190" spans="1:26" s="49" customFormat="1" ht="21" customHeight="1">
      <c r="A1190" s="60"/>
      <c r="B1190" s="60"/>
      <c r="C1190" s="58"/>
      <c r="D1190" s="56"/>
      <c r="E1190" s="56"/>
      <c r="G1190" s="128" t="s">
        <v>497</v>
      </c>
      <c r="H1190" s="128" t="s">
        <v>1508</v>
      </c>
      <c r="I1190" s="60"/>
      <c r="J1190" s="60"/>
      <c r="K1190" s="60"/>
      <c r="L1190" s="61" t="str">
        <f>IF(I1190="","",VLOOKUP(N1190,DB!J:L,3,FALSE))</f>
        <v/>
      </c>
      <c r="M1190" s="40" t="str">
        <f t="shared" si="38"/>
        <v/>
      </c>
      <c r="N1190" s="70" t="str">
        <f t="shared" si="37"/>
        <v>Scope 3Hotel stay</v>
      </c>
      <c r="Y1190" s="70"/>
      <c r="Z1190" s="70"/>
    </row>
    <row r="1191" spans="1:26" s="49" customFormat="1" ht="21" customHeight="1">
      <c r="A1191" s="60"/>
      <c r="B1191" s="60"/>
      <c r="C1191" s="58"/>
      <c r="D1191" s="56"/>
      <c r="E1191" s="56"/>
      <c r="G1191" s="128" t="s">
        <v>497</v>
      </c>
      <c r="H1191" s="128" t="s">
        <v>1508</v>
      </c>
      <c r="I1191" s="60"/>
      <c r="J1191" s="60"/>
      <c r="K1191" s="60"/>
      <c r="L1191" s="61" t="str">
        <f>IF(I1191="","",VLOOKUP(N1191,DB!J:L,3,FALSE))</f>
        <v/>
      </c>
      <c r="M1191" s="40" t="str">
        <f t="shared" si="38"/>
        <v/>
      </c>
      <c r="N1191" s="70" t="str">
        <f t="shared" si="37"/>
        <v>Scope 3Hotel stay</v>
      </c>
      <c r="Y1191" s="70"/>
      <c r="Z1191" s="70"/>
    </row>
    <row r="1192" spans="1:26" s="49" customFormat="1" ht="21" customHeight="1">
      <c r="A1192" s="60"/>
      <c r="B1192" s="60"/>
      <c r="C1192" s="58"/>
      <c r="D1192" s="56"/>
      <c r="E1192" s="56"/>
      <c r="G1192" s="128" t="s">
        <v>497</v>
      </c>
      <c r="H1192" s="128" t="s">
        <v>1508</v>
      </c>
      <c r="I1192" s="60"/>
      <c r="J1192" s="60"/>
      <c r="K1192" s="60"/>
      <c r="L1192" s="61" t="str">
        <f>IF(I1192="","",VLOOKUP(N1192,DB!J:L,3,FALSE))</f>
        <v/>
      </c>
      <c r="M1192" s="40" t="str">
        <f t="shared" si="38"/>
        <v/>
      </c>
      <c r="N1192" s="70" t="str">
        <f t="shared" si="37"/>
        <v>Scope 3Hotel stay</v>
      </c>
      <c r="Y1192" s="70"/>
      <c r="Z1192" s="70"/>
    </row>
    <row r="1193" spans="1:26" s="49" customFormat="1" ht="21" customHeight="1">
      <c r="A1193" s="60"/>
      <c r="B1193" s="60"/>
      <c r="C1193" s="58"/>
      <c r="D1193" s="56"/>
      <c r="E1193" s="56"/>
      <c r="G1193" s="128" t="s">
        <v>497</v>
      </c>
      <c r="H1193" s="128" t="s">
        <v>1508</v>
      </c>
      <c r="I1193" s="60"/>
      <c r="J1193" s="60"/>
      <c r="K1193" s="60"/>
      <c r="L1193" s="61" t="str">
        <f>IF(I1193="","",VLOOKUP(N1193,DB!J:L,3,FALSE))</f>
        <v/>
      </c>
      <c r="M1193" s="40" t="str">
        <f t="shared" si="38"/>
        <v/>
      </c>
      <c r="N1193" s="70" t="str">
        <f t="shared" si="37"/>
        <v>Scope 3Hotel stay</v>
      </c>
      <c r="Y1193" s="70"/>
      <c r="Z1193" s="70"/>
    </row>
    <row r="1194" spans="1:26" s="49" customFormat="1" ht="21" customHeight="1">
      <c r="A1194" s="60"/>
      <c r="B1194" s="60"/>
      <c r="C1194" s="58"/>
      <c r="D1194" s="56"/>
      <c r="E1194" s="56"/>
      <c r="G1194" s="128" t="s">
        <v>497</v>
      </c>
      <c r="H1194" s="128" t="s">
        <v>1508</v>
      </c>
      <c r="I1194" s="60"/>
      <c r="J1194" s="60"/>
      <c r="K1194" s="60"/>
      <c r="L1194" s="61" t="str">
        <f>IF(I1194="","",VLOOKUP(N1194,DB!J:L,3,FALSE))</f>
        <v/>
      </c>
      <c r="M1194" s="40" t="str">
        <f t="shared" si="38"/>
        <v/>
      </c>
      <c r="N1194" s="70" t="str">
        <f t="shared" si="37"/>
        <v>Scope 3Hotel stay</v>
      </c>
      <c r="Y1194" s="70"/>
      <c r="Z1194" s="70"/>
    </row>
    <row r="1195" spans="1:26" s="49" customFormat="1" ht="21" customHeight="1">
      <c r="A1195" s="60"/>
      <c r="B1195" s="60"/>
      <c r="C1195" s="58"/>
      <c r="D1195" s="56"/>
      <c r="E1195" s="56"/>
      <c r="G1195" s="128" t="s">
        <v>497</v>
      </c>
      <c r="H1195" s="128" t="s">
        <v>1508</v>
      </c>
      <c r="I1195" s="60"/>
      <c r="J1195" s="60"/>
      <c r="K1195" s="60"/>
      <c r="L1195" s="61" t="str">
        <f>IF(I1195="","",VLOOKUP(N1195,DB!J:L,3,FALSE))</f>
        <v/>
      </c>
      <c r="M1195" s="40" t="str">
        <f t="shared" si="38"/>
        <v/>
      </c>
      <c r="N1195" s="70" t="str">
        <f t="shared" si="37"/>
        <v>Scope 3Hotel stay</v>
      </c>
      <c r="Y1195" s="70"/>
      <c r="Z1195" s="70"/>
    </row>
    <row r="1196" spans="1:26" s="49" customFormat="1" ht="21" customHeight="1">
      <c r="A1196" s="60"/>
      <c r="B1196" s="60"/>
      <c r="C1196" s="58"/>
      <c r="D1196" s="56"/>
      <c r="E1196" s="56"/>
      <c r="G1196" s="128" t="s">
        <v>497</v>
      </c>
      <c r="H1196" s="128" t="s">
        <v>1508</v>
      </c>
      <c r="I1196" s="60"/>
      <c r="J1196" s="60"/>
      <c r="K1196" s="60"/>
      <c r="L1196" s="61" t="str">
        <f>IF(I1196="","",VLOOKUP(N1196,DB!J:L,3,FALSE))</f>
        <v/>
      </c>
      <c r="M1196" s="40" t="str">
        <f t="shared" si="38"/>
        <v/>
      </c>
      <c r="N1196" s="70" t="str">
        <f t="shared" si="37"/>
        <v>Scope 3Hotel stay</v>
      </c>
      <c r="Y1196" s="70"/>
      <c r="Z1196" s="70"/>
    </row>
    <row r="1197" spans="1:26" s="49" customFormat="1" ht="21" customHeight="1">
      <c r="A1197" s="60"/>
      <c r="B1197" s="60"/>
      <c r="C1197" s="58"/>
      <c r="D1197" s="56"/>
      <c r="E1197" s="56"/>
      <c r="G1197" s="128" t="s">
        <v>497</v>
      </c>
      <c r="H1197" s="128" t="s">
        <v>1508</v>
      </c>
      <c r="I1197" s="60"/>
      <c r="J1197" s="60"/>
      <c r="K1197" s="60"/>
      <c r="L1197" s="61" t="str">
        <f>IF(I1197="","",VLOOKUP(N1197,DB!J:L,3,FALSE))</f>
        <v/>
      </c>
      <c r="M1197" s="40" t="str">
        <f t="shared" si="38"/>
        <v/>
      </c>
      <c r="N1197" s="70" t="str">
        <f t="shared" si="37"/>
        <v>Scope 3Hotel stay</v>
      </c>
      <c r="Y1197" s="70"/>
      <c r="Z1197" s="70"/>
    </row>
    <row r="1198" spans="1:26" s="49" customFormat="1" ht="21" customHeight="1">
      <c r="A1198" s="60"/>
      <c r="B1198" s="60"/>
      <c r="C1198" s="58"/>
      <c r="D1198" s="56"/>
      <c r="E1198" s="56"/>
      <c r="G1198" s="128" t="s">
        <v>497</v>
      </c>
      <c r="H1198" s="128" t="s">
        <v>1508</v>
      </c>
      <c r="I1198" s="60"/>
      <c r="J1198" s="60"/>
      <c r="K1198" s="60"/>
      <c r="L1198" s="61" t="str">
        <f>IF(I1198="","",VLOOKUP(N1198,DB!J:L,3,FALSE))</f>
        <v/>
      </c>
      <c r="M1198" s="40" t="str">
        <f t="shared" si="38"/>
        <v/>
      </c>
      <c r="N1198" s="70" t="str">
        <f t="shared" si="37"/>
        <v>Scope 3Hotel stay</v>
      </c>
      <c r="Y1198" s="70"/>
      <c r="Z1198" s="70"/>
    </row>
    <row r="1199" spans="1:26" s="49" customFormat="1" ht="21" customHeight="1">
      <c r="A1199" s="60"/>
      <c r="B1199" s="60"/>
      <c r="C1199" s="58"/>
      <c r="D1199" s="56"/>
      <c r="E1199" s="56"/>
      <c r="G1199" s="128" t="s">
        <v>497</v>
      </c>
      <c r="H1199" s="128" t="s">
        <v>1508</v>
      </c>
      <c r="I1199" s="60"/>
      <c r="J1199" s="60"/>
      <c r="K1199" s="60"/>
      <c r="L1199" s="61" t="str">
        <f>IF(I1199="","",VLOOKUP(N1199,DB!J:L,3,FALSE))</f>
        <v/>
      </c>
      <c r="M1199" s="40" t="str">
        <f t="shared" si="38"/>
        <v/>
      </c>
      <c r="N1199" s="70" t="str">
        <f t="shared" si="37"/>
        <v>Scope 3Hotel stay</v>
      </c>
      <c r="Y1199" s="70"/>
      <c r="Z1199" s="70"/>
    </row>
    <row r="1200" spans="1:26" s="49" customFormat="1" ht="21" customHeight="1">
      <c r="A1200" s="60"/>
      <c r="B1200" s="60"/>
      <c r="C1200" s="58"/>
      <c r="D1200" s="56"/>
      <c r="E1200" s="56"/>
      <c r="G1200" s="128" t="s">
        <v>497</v>
      </c>
      <c r="H1200" s="128" t="s">
        <v>1508</v>
      </c>
      <c r="I1200" s="60"/>
      <c r="J1200" s="60"/>
      <c r="K1200" s="60"/>
      <c r="L1200" s="61" t="str">
        <f>IF(I1200="","",VLOOKUP(N1200,DB!J:L,3,FALSE))</f>
        <v/>
      </c>
      <c r="M1200" s="40" t="str">
        <f t="shared" si="38"/>
        <v/>
      </c>
      <c r="N1200" s="70" t="str">
        <f t="shared" si="37"/>
        <v>Scope 3Hotel stay</v>
      </c>
      <c r="Y1200" s="70"/>
      <c r="Z1200" s="70"/>
    </row>
    <row r="1201" spans="1:26" s="49" customFormat="1" ht="21" customHeight="1">
      <c r="A1201" s="60"/>
      <c r="B1201" s="60"/>
      <c r="C1201" s="58"/>
      <c r="D1201" s="56"/>
      <c r="E1201" s="56"/>
      <c r="G1201" s="128" t="s">
        <v>497</v>
      </c>
      <c r="H1201" s="128" t="s">
        <v>1508</v>
      </c>
      <c r="I1201" s="60"/>
      <c r="J1201" s="60"/>
      <c r="K1201" s="60"/>
      <c r="L1201" s="61" t="str">
        <f>IF(I1201="","",VLOOKUP(N1201,DB!J:L,3,FALSE))</f>
        <v/>
      </c>
      <c r="M1201" s="40" t="str">
        <f t="shared" si="38"/>
        <v/>
      </c>
      <c r="N1201" s="70" t="str">
        <f t="shared" si="37"/>
        <v>Scope 3Hotel stay</v>
      </c>
      <c r="Y1201" s="70"/>
      <c r="Z1201" s="70"/>
    </row>
    <row r="1202" spans="1:26" s="49" customFormat="1" ht="21" customHeight="1">
      <c r="A1202" s="60"/>
      <c r="B1202" s="60"/>
      <c r="C1202" s="58"/>
      <c r="D1202" s="56"/>
      <c r="E1202" s="56"/>
      <c r="G1202" s="128" t="s">
        <v>497</v>
      </c>
      <c r="H1202" s="128" t="s">
        <v>1508</v>
      </c>
      <c r="I1202" s="60"/>
      <c r="J1202" s="60"/>
      <c r="K1202" s="60"/>
      <c r="L1202" s="61" t="str">
        <f>IF(I1202="","",VLOOKUP(N1202,DB!J:L,3,FALSE))</f>
        <v/>
      </c>
      <c r="M1202" s="40" t="str">
        <f t="shared" si="38"/>
        <v/>
      </c>
      <c r="N1202" s="70" t="str">
        <f t="shared" si="37"/>
        <v>Scope 3Hotel stay</v>
      </c>
      <c r="Y1202" s="70"/>
      <c r="Z1202" s="70"/>
    </row>
    <row r="1203" spans="1:26" s="49" customFormat="1" ht="21" customHeight="1">
      <c r="A1203" s="60"/>
      <c r="B1203" s="60"/>
      <c r="C1203" s="58"/>
      <c r="D1203" s="56"/>
      <c r="E1203" s="56"/>
      <c r="G1203" s="128" t="s">
        <v>497</v>
      </c>
      <c r="H1203" s="128" t="s">
        <v>1508</v>
      </c>
      <c r="I1203" s="60"/>
      <c r="J1203" s="60"/>
      <c r="K1203" s="60"/>
      <c r="L1203" s="61" t="str">
        <f>IF(I1203="","",VLOOKUP(N1203,DB!J:L,3,FALSE))</f>
        <v/>
      </c>
      <c r="M1203" s="40" t="str">
        <f t="shared" si="38"/>
        <v/>
      </c>
      <c r="N1203" s="70" t="str">
        <f t="shared" si="37"/>
        <v>Scope 3Hotel stay</v>
      </c>
      <c r="Y1203" s="70"/>
      <c r="Z1203" s="70"/>
    </row>
    <row r="1204" spans="1:26" s="49" customFormat="1" ht="21" customHeight="1">
      <c r="A1204" s="60"/>
      <c r="B1204" s="60"/>
      <c r="C1204" s="58"/>
      <c r="D1204" s="56"/>
      <c r="E1204" s="56"/>
      <c r="G1204" s="128" t="s">
        <v>497</v>
      </c>
      <c r="H1204" s="128" t="s">
        <v>1508</v>
      </c>
      <c r="I1204" s="60"/>
      <c r="J1204" s="60"/>
      <c r="K1204" s="60"/>
      <c r="L1204" s="61" t="str">
        <f>IF(I1204="","",VLOOKUP(N1204,DB!J:L,3,FALSE))</f>
        <v/>
      </c>
      <c r="M1204" s="40" t="str">
        <f t="shared" si="38"/>
        <v/>
      </c>
      <c r="N1204" s="70" t="str">
        <f t="shared" si="37"/>
        <v>Scope 3Hotel stay</v>
      </c>
      <c r="Y1204" s="70"/>
      <c r="Z1204" s="70"/>
    </row>
    <row r="1205" spans="1:26" s="49" customFormat="1" ht="21" customHeight="1">
      <c r="A1205" s="60"/>
      <c r="B1205" s="60"/>
      <c r="C1205" s="58"/>
      <c r="D1205" s="56"/>
      <c r="E1205" s="56"/>
      <c r="G1205" s="128" t="s">
        <v>497</v>
      </c>
      <c r="H1205" s="128" t="s">
        <v>1508</v>
      </c>
      <c r="I1205" s="60"/>
      <c r="J1205" s="60"/>
      <c r="K1205" s="60"/>
      <c r="L1205" s="61" t="str">
        <f>IF(I1205="","",VLOOKUP(N1205,DB!J:L,3,FALSE))</f>
        <v/>
      </c>
      <c r="M1205" s="40" t="str">
        <f t="shared" si="38"/>
        <v/>
      </c>
      <c r="N1205" s="70" t="str">
        <f t="shared" si="37"/>
        <v>Scope 3Hotel stay</v>
      </c>
      <c r="Y1205" s="70"/>
      <c r="Z1205" s="70"/>
    </row>
    <row r="1206" spans="1:26" s="49" customFormat="1" ht="21" customHeight="1">
      <c r="A1206" s="60"/>
      <c r="B1206" s="60"/>
      <c r="C1206" s="58"/>
      <c r="D1206" s="56"/>
      <c r="E1206" s="56"/>
      <c r="G1206" s="128" t="s">
        <v>497</v>
      </c>
      <c r="H1206" s="128" t="s">
        <v>1508</v>
      </c>
      <c r="I1206" s="60"/>
      <c r="J1206" s="60"/>
      <c r="K1206" s="60"/>
      <c r="L1206" s="61" t="str">
        <f>IF(I1206="","",VLOOKUP(N1206,DB!J:L,3,FALSE))</f>
        <v/>
      </c>
      <c r="M1206" s="40" t="str">
        <f t="shared" si="38"/>
        <v/>
      </c>
      <c r="N1206" s="70" t="str">
        <f t="shared" si="37"/>
        <v>Scope 3Hotel stay</v>
      </c>
      <c r="Y1206" s="70"/>
      <c r="Z1206" s="70"/>
    </row>
    <row r="1207" spans="1:26" s="49" customFormat="1" ht="21" customHeight="1">
      <c r="A1207" s="60"/>
      <c r="B1207" s="60"/>
      <c r="C1207" s="58"/>
      <c r="D1207" s="56"/>
      <c r="E1207" s="56"/>
      <c r="G1207" s="128" t="s">
        <v>497</v>
      </c>
      <c r="H1207" s="128" t="s">
        <v>1508</v>
      </c>
      <c r="I1207" s="60"/>
      <c r="J1207" s="60"/>
      <c r="K1207" s="60"/>
      <c r="L1207" s="61" t="str">
        <f>IF(I1207="","",VLOOKUP(N1207,DB!J:L,3,FALSE))</f>
        <v/>
      </c>
      <c r="M1207" s="40" t="str">
        <f t="shared" si="38"/>
        <v/>
      </c>
      <c r="N1207" s="70" t="str">
        <f t="shared" si="37"/>
        <v>Scope 3Hotel stay</v>
      </c>
      <c r="Y1207" s="70"/>
      <c r="Z1207" s="70"/>
    </row>
    <row r="1208" spans="1:26" s="49" customFormat="1" ht="21" customHeight="1">
      <c r="A1208" s="60"/>
      <c r="B1208" s="60"/>
      <c r="C1208" s="58"/>
      <c r="D1208" s="56"/>
      <c r="E1208" s="56"/>
      <c r="G1208" s="128" t="s">
        <v>497</v>
      </c>
      <c r="H1208" s="128" t="s">
        <v>1508</v>
      </c>
      <c r="I1208" s="60"/>
      <c r="J1208" s="60"/>
      <c r="K1208" s="60"/>
      <c r="L1208" s="61" t="str">
        <f>IF(I1208="","",VLOOKUP(N1208,DB!J:L,3,FALSE))</f>
        <v/>
      </c>
      <c r="M1208" s="40" t="str">
        <f t="shared" si="38"/>
        <v/>
      </c>
      <c r="N1208" s="70" t="str">
        <f t="shared" si="37"/>
        <v>Scope 3Hotel stay</v>
      </c>
      <c r="Y1208" s="70"/>
      <c r="Z1208" s="70"/>
    </row>
    <row r="1209" spans="1:26" s="49" customFormat="1" ht="21" customHeight="1">
      <c r="A1209" s="60"/>
      <c r="B1209" s="60"/>
      <c r="C1209" s="58"/>
      <c r="D1209" s="56"/>
      <c r="E1209" s="56"/>
      <c r="G1209" s="128" t="s">
        <v>497</v>
      </c>
      <c r="H1209" s="128" t="s">
        <v>1508</v>
      </c>
      <c r="I1209" s="60"/>
      <c r="J1209" s="60"/>
      <c r="K1209" s="60"/>
      <c r="L1209" s="61" t="str">
        <f>IF(I1209="","",VLOOKUP(N1209,DB!J:L,3,FALSE))</f>
        <v/>
      </c>
      <c r="M1209" s="40" t="str">
        <f t="shared" si="38"/>
        <v/>
      </c>
      <c r="N1209" s="70" t="str">
        <f t="shared" si="37"/>
        <v>Scope 3Hotel stay</v>
      </c>
      <c r="Y1209" s="70"/>
      <c r="Z1209" s="70"/>
    </row>
    <row r="1210" spans="1:26" s="49" customFormat="1" ht="21" customHeight="1">
      <c r="A1210" s="60"/>
      <c r="B1210" s="60"/>
      <c r="C1210" s="58"/>
      <c r="D1210" s="56"/>
      <c r="E1210" s="56"/>
      <c r="G1210" s="128" t="s">
        <v>497</v>
      </c>
      <c r="H1210" s="128" t="s">
        <v>1508</v>
      </c>
      <c r="I1210" s="60"/>
      <c r="J1210" s="60"/>
      <c r="K1210" s="60"/>
      <c r="L1210" s="61" t="str">
        <f>IF(I1210="","",VLOOKUP(N1210,DB!J:L,3,FALSE))</f>
        <v/>
      </c>
      <c r="M1210" s="40" t="str">
        <f t="shared" si="38"/>
        <v/>
      </c>
      <c r="N1210" s="70" t="str">
        <f t="shared" si="37"/>
        <v>Scope 3Hotel stay</v>
      </c>
      <c r="Y1210" s="70"/>
      <c r="Z1210" s="70"/>
    </row>
    <row r="1211" spans="1:26" s="49" customFormat="1" ht="21" customHeight="1">
      <c r="A1211" s="60"/>
      <c r="B1211" s="60"/>
      <c r="C1211" s="58"/>
      <c r="D1211" s="56"/>
      <c r="E1211" s="56"/>
      <c r="G1211" s="128" t="s">
        <v>497</v>
      </c>
      <c r="H1211" s="128" t="s">
        <v>1508</v>
      </c>
      <c r="I1211" s="60"/>
      <c r="J1211" s="60"/>
      <c r="K1211" s="60"/>
      <c r="L1211" s="61" t="str">
        <f>IF(I1211="","",VLOOKUP(N1211,DB!J:L,3,FALSE))</f>
        <v/>
      </c>
      <c r="M1211" s="40" t="str">
        <f t="shared" si="38"/>
        <v/>
      </c>
      <c r="N1211" s="70" t="str">
        <f t="shared" si="37"/>
        <v>Scope 3Hotel stay</v>
      </c>
      <c r="Y1211" s="70"/>
      <c r="Z1211" s="70"/>
    </row>
    <row r="1212" spans="1:26" s="49" customFormat="1" ht="21" customHeight="1">
      <c r="A1212" s="60"/>
      <c r="B1212" s="60"/>
      <c r="C1212" s="58"/>
      <c r="D1212" s="56"/>
      <c r="E1212" s="56"/>
      <c r="G1212" s="128" t="s">
        <v>497</v>
      </c>
      <c r="H1212" s="128" t="s">
        <v>1508</v>
      </c>
      <c r="I1212" s="60"/>
      <c r="J1212" s="60"/>
      <c r="K1212" s="60"/>
      <c r="L1212" s="61" t="str">
        <f>IF(I1212="","",VLOOKUP(N1212,DB!J:L,3,FALSE))</f>
        <v/>
      </c>
      <c r="M1212" s="40" t="str">
        <f t="shared" si="38"/>
        <v/>
      </c>
      <c r="N1212" s="70" t="str">
        <f t="shared" si="37"/>
        <v>Scope 3Hotel stay</v>
      </c>
      <c r="Y1212" s="70"/>
      <c r="Z1212" s="70"/>
    </row>
    <row r="1213" spans="1:26" s="49" customFormat="1" ht="21" customHeight="1">
      <c r="A1213" s="60"/>
      <c r="B1213" s="60"/>
      <c r="C1213" s="58"/>
      <c r="D1213" s="56"/>
      <c r="E1213" s="56"/>
      <c r="G1213" s="128" t="s">
        <v>497</v>
      </c>
      <c r="H1213" s="128" t="s">
        <v>1508</v>
      </c>
      <c r="I1213" s="60"/>
      <c r="J1213" s="60"/>
      <c r="K1213" s="60"/>
      <c r="L1213" s="61" t="str">
        <f>IF(I1213="","",VLOOKUP(N1213,DB!J:L,3,FALSE))</f>
        <v/>
      </c>
      <c r="M1213" s="40" t="str">
        <f t="shared" si="38"/>
        <v/>
      </c>
      <c r="N1213" s="70" t="str">
        <f t="shared" si="37"/>
        <v>Scope 3Hotel stay</v>
      </c>
      <c r="Y1213" s="70"/>
      <c r="Z1213" s="70"/>
    </row>
    <row r="1214" spans="1:26" s="49" customFormat="1" ht="21" customHeight="1">
      <c r="A1214" s="60"/>
      <c r="B1214" s="60"/>
      <c r="C1214" s="58"/>
      <c r="D1214" s="56"/>
      <c r="E1214" s="56"/>
      <c r="G1214" s="128" t="s">
        <v>497</v>
      </c>
      <c r="H1214" s="128" t="s">
        <v>1508</v>
      </c>
      <c r="I1214" s="60"/>
      <c r="J1214" s="60"/>
      <c r="K1214" s="60"/>
      <c r="L1214" s="61" t="str">
        <f>IF(I1214="","",VLOOKUP(N1214,DB!J:L,3,FALSE))</f>
        <v/>
      </c>
      <c r="M1214" s="40" t="str">
        <f t="shared" si="38"/>
        <v/>
      </c>
      <c r="N1214" s="70" t="str">
        <f t="shared" si="37"/>
        <v>Scope 3Hotel stay</v>
      </c>
      <c r="Y1214" s="70"/>
      <c r="Z1214" s="70"/>
    </row>
    <row r="1215" spans="1:26" s="49" customFormat="1" ht="21" customHeight="1">
      <c r="A1215" s="60"/>
      <c r="B1215" s="60"/>
      <c r="C1215" s="58"/>
      <c r="D1215" s="56"/>
      <c r="E1215" s="56"/>
      <c r="G1215" s="128" t="s">
        <v>497</v>
      </c>
      <c r="H1215" s="128" t="s">
        <v>1508</v>
      </c>
      <c r="I1215" s="60"/>
      <c r="J1215" s="60"/>
      <c r="K1215" s="60"/>
      <c r="L1215" s="61" t="str">
        <f>IF(I1215="","",VLOOKUP(N1215,DB!J:L,3,FALSE))</f>
        <v/>
      </c>
      <c r="M1215" s="40" t="str">
        <f t="shared" si="38"/>
        <v/>
      </c>
      <c r="N1215" s="70" t="str">
        <f t="shared" si="37"/>
        <v>Scope 3Hotel stay</v>
      </c>
      <c r="Y1215" s="70"/>
      <c r="Z1215" s="70"/>
    </row>
    <row r="1216" spans="1:26" s="49" customFormat="1" ht="21" customHeight="1">
      <c r="A1216" s="60"/>
      <c r="B1216" s="60"/>
      <c r="C1216" s="58"/>
      <c r="D1216" s="56"/>
      <c r="E1216" s="56"/>
      <c r="G1216" s="128" t="s">
        <v>497</v>
      </c>
      <c r="H1216" s="128" t="s">
        <v>1508</v>
      </c>
      <c r="I1216" s="60"/>
      <c r="J1216" s="60"/>
      <c r="K1216" s="60"/>
      <c r="L1216" s="61" t="str">
        <f>IF(I1216="","",VLOOKUP(N1216,DB!J:L,3,FALSE))</f>
        <v/>
      </c>
      <c r="M1216" s="40" t="str">
        <f t="shared" si="38"/>
        <v/>
      </c>
      <c r="N1216" s="70" t="str">
        <f t="shared" si="37"/>
        <v>Scope 3Hotel stay</v>
      </c>
      <c r="Y1216" s="70"/>
      <c r="Z1216" s="70"/>
    </row>
    <row r="1217" spans="1:26" s="49" customFormat="1" ht="21" customHeight="1">
      <c r="A1217" s="60"/>
      <c r="B1217" s="60"/>
      <c r="C1217" s="58"/>
      <c r="D1217" s="56"/>
      <c r="E1217" s="56"/>
      <c r="G1217" s="128" t="s">
        <v>497</v>
      </c>
      <c r="H1217" s="128" t="s">
        <v>1508</v>
      </c>
      <c r="I1217" s="60"/>
      <c r="J1217" s="60"/>
      <c r="K1217" s="60"/>
      <c r="L1217" s="61" t="str">
        <f>IF(I1217="","",VLOOKUP(N1217,DB!J:L,3,FALSE))</f>
        <v/>
      </c>
      <c r="M1217" s="40" t="str">
        <f t="shared" si="38"/>
        <v/>
      </c>
      <c r="N1217" s="70" t="str">
        <f t="shared" si="37"/>
        <v>Scope 3Hotel stay</v>
      </c>
      <c r="Y1217" s="70"/>
      <c r="Z1217" s="70"/>
    </row>
    <row r="1218" spans="1:26" s="49" customFormat="1" ht="21" customHeight="1">
      <c r="A1218" s="60"/>
      <c r="B1218" s="60"/>
      <c r="C1218" s="58"/>
      <c r="D1218" s="56"/>
      <c r="E1218" s="56"/>
      <c r="G1218" s="128" t="s">
        <v>497</v>
      </c>
      <c r="H1218" s="128" t="s">
        <v>1508</v>
      </c>
      <c r="I1218" s="60"/>
      <c r="J1218" s="60"/>
      <c r="K1218" s="60"/>
      <c r="L1218" s="61" t="str">
        <f>IF(I1218="","",VLOOKUP(N1218,DB!J:L,3,FALSE))</f>
        <v/>
      </c>
      <c r="M1218" s="40" t="str">
        <f t="shared" si="38"/>
        <v/>
      </c>
      <c r="N1218" s="70" t="str">
        <f t="shared" si="37"/>
        <v>Scope 3Hotel stay</v>
      </c>
      <c r="Y1218" s="70"/>
      <c r="Z1218" s="70"/>
    </row>
    <row r="1219" spans="1:26" s="49" customFormat="1" ht="21" customHeight="1">
      <c r="A1219" s="60"/>
      <c r="B1219" s="60"/>
      <c r="C1219" s="58"/>
      <c r="D1219" s="56"/>
      <c r="E1219" s="56"/>
      <c r="G1219" s="128" t="s">
        <v>497</v>
      </c>
      <c r="H1219" s="128" t="s">
        <v>1508</v>
      </c>
      <c r="I1219" s="60"/>
      <c r="J1219" s="60"/>
      <c r="K1219" s="60"/>
      <c r="L1219" s="61" t="str">
        <f>IF(I1219="","",VLOOKUP(N1219,DB!J:L,3,FALSE))</f>
        <v/>
      </c>
      <c r="M1219" s="40" t="str">
        <f t="shared" si="38"/>
        <v/>
      </c>
      <c r="N1219" s="70" t="str">
        <f t="shared" si="37"/>
        <v>Scope 3Hotel stay</v>
      </c>
      <c r="Y1219" s="70"/>
      <c r="Z1219" s="70"/>
    </row>
    <row r="1220" spans="1:26" s="49" customFormat="1" ht="21" customHeight="1">
      <c r="A1220" s="60"/>
      <c r="B1220" s="60"/>
      <c r="C1220" s="58"/>
      <c r="D1220" s="56"/>
      <c r="E1220" s="56"/>
      <c r="G1220" s="128" t="s">
        <v>497</v>
      </c>
      <c r="H1220" s="128" t="s">
        <v>1508</v>
      </c>
      <c r="I1220" s="60"/>
      <c r="J1220" s="60"/>
      <c r="K1220" s="60"/>
      <c r="L1220" s="61" t="str">
        <f>IF(I1220="","",VLOOKUP(N1220,DB!J:L,3,FALSE))</f>
        <v/>
      </c>
      <c r="M1220" s="40" t="str">
        <f t="shared" si="38"/>
        <v/>
      </c>
      <c r="N1220" s="70" t="str">
        <f t="shared" si="37"/>
        <v>Scope 3Hotel stay</v>
      </c>
      <c r="Y1220" s="70"/>
      <c r="Z1220" s="70"/>
    </row>
    <row r="1221" spans="1:26" s="49" customFormat="1" ht="21" customHeight="1">
      <c r="A1221" s="60"/>
      <c r="B1221" s="60"/>
      <c r="C1221" s="58"/>
      <c r="D1221" s="56"/>
      <c r="E1221" s="56"/>
      <c r="G1221" s="128" t="s">
        <v>497</v>
      </c>
      <c r="H1221" s="128" t="s">
        <v>1508</v>
      </c>
      <c r="I1221" s="60"/>
      <c r="J1221" s="60"/>
      <c r="K1221" s="60"/>
      <c r="L1221" s="61" t="str">
        <f>IF(I1221="","",VLOOKUP(N1221,DB!J:L,3,FALSE))</f>
        <v/>
      </c>
      <c r="M1221" s="40" t="str">
        <f t="shared" si="38"/>
        <v/>
      </c>
      <c r="N1221" s="70" t="str">
        <f t="shared" si="37"/>
        <v>Scope 3Hotel stay</v>
      </c>
      <c r="Y1221" s="70"/>
      <c r="Z1221" s="70"/>
    </row>
    <row r="1222" spans="1:26" s="49" customFormat="1" ht="21" customHeight="1">
      <c r="A1222" s="60"/>
      <c r="B1222" s="60"/>
      <c r="C1222" s="58"/>
      <c r="D1222" s="56"/>
      <c r="E1222" s="56"/>
      <c r="G1222" s="128" t="s">
        <v>497</v>
      </c>
      <c r="H1222" s="128" t="s">
        <v>1508</v>
      </c>
      <c r="I1222" s="60"/>
      <c r="J1222" s="60"/>
      <c r="K1222" s="60"/>
      <c r="L1222" s="61" t="str">
        <f>IF(I1222="","",VLOOKUP(N1222,DB!J:L,3,FALSE))</f>
        <v/>
      </c>
      <c r="M1222" s="40" t="str">
        <f t="shared" si="38"/>
        <v/>
      </c>
      <c r="N1222" s="70" t="str">
        <f t="shared" si="37"/>
        <v>Scope 3Hotel stay</v>
      </c>
      <c r="Y1222" s="70"/>
      <c r="Z1222" s="70"/>
    </row>
    <row r="1223" spans="1:26" s="49" customFormat="1" ht="21" customHeight="1">
      <c r="A1223" s="60"/>
      <c r="B1223" s="60"/>
      <c r="C1223" s="58"/>
      <c r="D1223" s="56"/>
      <c r="E1223" s="56"/>
      <c r="G1223" s="128" t="s">
        <v>497</v>
      </c>
      <c r="H1223" s="128" t="s">
        <v>1508</v>
      </c>
      <c r="I1223" s="60"/>
      <c r="J1223" s="60"/>
      <c r="K1223" s="60"/>
      <c r="L1223" s="61" t="str">
        <f>IF(I1223="","",VLOOKUP(N1223,DB!J:L,3,FALSE))</f>
        <v/>
      </c>
      <c r="M1223" s="40" t="str">
        <f t="shared" si="38"/>
        <v/>
      </c>
      <c r="N1223" s="70" t="str">
        <f t="shared" ref="N1223:N1286" si="39">CONCATENATE(G1223,H1223,I1223)</f>
        <v>Scope 3Hotel stay</v>
      </c>
      <c r="Y1223" s="70"/>
      <c r="Z1223" s="70"/>
    </row>
    <row r="1224" spans="1:26" s="49" customFormat="1" ht="21" customHeight="1">
      <c r="A1224" s="60"/>
      <c r="B1224" s="60"/>
      <c r="C1224" s="58"/>
      <c r="D1224" s="56"/>
      <c r="E1224" s="56"/>
      <c r="G1224" s="128" t="s">
        <v>497</v>
      </c>
      <c r="H1224" s="128" t="s">
        <v>1508</v>
      </c>
      <c r="I1224" s="60"/>
      <c r="J1224" s="60"/>
      <c r="K1224" s="60"/>
      <c r="L1224" s="61" t="str">
        <f>IF(I1224="","",VLOOKUP(N1224,DB!J:L,3,FALSE))</f>
        <v/>
      </c>
      <c r="M1224" s="40" t="str">
        <f t="shared" si="38"/>
        <v/>
      </c>
      <c r="N1224" s="70" t="str">
        <f t="shared" si="39"/>
        <v>Scope 3Hotel stay</v>
      </c>
      <c r="Y1224" s="70"/>
      <c r="Z1224" s="70"/>
    </row>
    <row r="1225" spans="1:26" s="49" customFormat="1" ht="21" customHeight="1">
      <c r="A1225" s="60"/>
      <c r="B1225" s="60"/>
      <c r="C1225" s="58"/>
      <c r="D1225" s="56"/>
      <c r="E1225" s="56"/>
      <c r="G1225" s="128" t="s">
        <v>497</v>
      </c>
      <c r="H1225" s="128" t="s">
        <v>1508</v>
      </c>
      <c r="I1225" s="60"/>
      <c r="J1225" s="60"/>
      <c r="K1225" s="60"/>
      <c r="L1225" s="61" t="str">
        <f>IF(I1225="","",VLOOKUP(N1225,DB!J:L,3,FALSE))</f>
        <v/>
      </c>
      <c r="M1225" s="40" t="str">
        <f t="shared" si="38"/>
        <v/>
      </c>
      <c r="N1225" s="70" t="str">
        <f t="shared" si="39"/>
        <v>Scope 3Hotel stay</v>
      </c>
      <c r="Y1225" s="70"/>
      <c r="Z1225" s="70"/>
    </row>
    <row r="1226" spans="1:26" s="49" customFormat="1" ht="21" customHeight="1">
      <c r="A1226" s="60"/>
      <c r="B1226" s="60"/>
      <c r="C1226" s="58"/>
      <c r="D1226" s="56"/>
      <c r="E1226" s="56"/>
      <c r="G1226" s="128" t="s">
        <v>497</v>
      </c>
      <c r="H1226" s="128" t="s">
        <v>1508</v>
      </c>
      <c r="I1226" s="60"/>
      <c r="J1226" s="60"/>
      <c r="K1226" s="60"/>
      <c r="L1226" s="61" t="str">
        <f>IF(I1226="","",VLOOKUP(N1226,DB!J:L,3,FALSE))</f>
        <v/>
      </c>
      <c r="M1226" s="40" t="str">
        <f t="shared" si="38"/>
        <v/>
      </c>
      <c r="N1226" s="70" t="str">
        <f t="shared" si="39"/>
        <v>Scope 3Hotel stay</v>
      </c>
      <c r="Y1226" s="70"/>
      <c r="Z1226" s="70"/>
    </row>
    <row r="1227" spans="1:26" s="49" customFormat="1" ht="21" customHeight="1">
      <c r="A1227" s="60"/>
      <c r="B1227" s="60"/>
      <c r="C1227" s="58"/>
      <c r="D1227" s="56"/>
      <c r="E1227" s="56"/>
      <c r="G1227" s="128" t="s">
        <v>497</v>
      </c>
      <c r="H1227" s="128" t="s">
        <v>1508</v>
      </c>
      <c r="I1227" s="60"/>
      <c r="J1227" s="60"/>
      <c r="K1227" s="60"/>
      <c r="L1227" s="61" t="str">
        <f>IF(I1227="","",VLOOKUP(N1227,DB!J:L,3,FALSE))</f>
        <v/>
      </c>
      <c r="M1227" s="40" t="str">
        <f t="shared" si="38"/>
        <v/>
      </c>
      <c r="N1227" s="70" t="str">
        <f t="shared" si="39"/>
        <v>Scope 3Hotel stay</v>
      </c>
      <c r="Y1227" s="70"/>
      <c r="Z1227" s="70"/>
    </row>
    <row r="1228" spans="1:26" s="49" customFormat="1" ht="21" customHeight="1">
      <c r="A1228" s="60"/>
      <c r="B1228" s="60"/>
      <c r="C1228" s="58"/>
      <c r="D1228" s="56"/>
      <c r="E1228" s="56"/>
      <c r="G1228" s="128" t="s">
        <v>497</v>
      </c>
      <c r="H1228" s="128" t="s">
        <v>1508</v>
      </c>
      <c r="I1228" s="60"/>
      <c r="J1228" s="60"/>
      <c r="K1228" s="60"/>
      <c r="L1228" s="61" t="str">
        <f>IF(I1228="","",VLOOKUP(N1228,DB!J:L,3,FALSE))</f>
        <v/>
      </c>
      <c r="M1228" s="40" t="str">
        <f t="shared" si="38"/>
        <v/>
      </c>
      <c r="N1228" s="70" t="str">
        <f t="shared" si="39"/>
        <v>Scope 3Hotel stay</v>
      </c>
      <c r="Y1228" s="70"/>
      <c r="Z1228" s="70"/>
    </row>
    <row r="1229" spans="1:26" s="49" customFormat="1" ht="21" customHeight="1">
      <c r="A1229" s="60"/>
      <c r="B1229" s="60"/>
      <c r="C1229" s="58"/>
      <c r="D1229" s="56"/>
      <c r="E1229" s="56"/>
      <c r="G1229" s="128" t="s">
        <v>497</v>
      </c>
      <c r="H1229" s="128" t="s">
        <v>1508</v>
      </c>
      <c r="I1229" s="60"/>
      <c r="J1229" s="60"/>
      <c r="K1229" s="60"/>
      <c r="L1229" s="61" t="str">
        <f>IF(I1229="","",VLOOKUP(N1229,DB!J:L,3,FALSE))</f>
        <v/>
      </c>
      <c r="M1229" s="40" t="str">
        <f t="shared" si="38"/>
        <v/>
      </c>
      <c r="N1229" s="70" t="str">
        <f t="shared" si="39"/>
        <v>Scope 3Hotel stay</v>
      </c>
      <c r="Y1229" s="70"/>
      <c r="Z1229" s="70"/>
    </row>
    <row r="1230" spans="1:26" s="49" customFormat="1" ht="21" customHeight="1">
      <c r="A1230" s="60"/>
      <c r="B1230" s="60"/>
      <c r="C1230" s="58"/>
      <c r="D1230" s="56"/>
      <c r="E1230" s="56"/>
      <c r="G1230" s="128" t="s">
        <v>497</v>
      </c>
      <c r="H1230" s="128" t="s">
        <v>1508</v>
      </c>
      <c r="I1230" s="60"/>
      <c r="J1230" s="60"/>
      <c r="K1230" s="60"/>
      <c r="L1230" s="61" t="str">
        <f>IF(I1230="","",VLOOKUP(N1230,DB!J:L,3,FALSE))</f>
        <v/>
      </c>
      <c r="M1230" s="40" t="str">
        <f t="shared" si="38"/>
        <v/>
      </c>
      <c r="N1230" s="70" t="str">
        <f t="shared" si="39"/>
        <v>Scope 3Hotel stay</v>
      </c>
      <c r="Y1230" s="70"/>
      <c r="Z1230" s="70"/>
    </row>
    <row r="1231" spans="1:26" s="49" customFormat="1" ht="21" customHeight="1">
      <c r="A1231" s="60"/>
      <c r="B1231" s="60"/>
      <c r="C1231" s="58"/>
      <c r="D1231" s="56"/>
      <c r="E1231" s="56"/>
      <c r="G1231" s="128" t="s">
        <v>497</v>
      </c>
      <c r="H1231" s="128" t="s">
        <v>1508</v>
      </c>
      <c r="I1231" s="60"/>
      <c r="J1231" s="60"/>
      <c r="K1231" s="60"/>
      <c r="L1231" s="61" t="str">
        <f>IF(I1231="","",VLOOKUP(N1231,DB!J:L,3,FALSE))</f>
        <v/>
      </c>
      <c r="M1231" s="40" t="str">
        <f t="shared" si="38"/>
        <v/>
      </c>
      <c r="N1231" s="70" t="str">
        <f t="shared" si="39"/>
        <v>Scope 3Hotel stay</v>
      </c>
      <c r="Y1231" s="70"/>
      <c r="Z1231" s="70"/>
    </row>
    <row r="1232" spans="1:26" s="49" customFormat="1" ht="21" customHeight="1">
      <c r="A1232" s="60"/>
      <c r="B1232" s="60"/>
      <c r="C1232" s="58"/>
      <c r="D1232" s="56"/>
      <c r="E1232" s="56"/>
      <c r="G1232" s="128" t="s">
        <v>497</v>
      </c>
      <c r="H1232" s="128" t="s">
        <v>1508</v>
      </c>
      <c r="I1232" s="60"/>
      <c r="J1232" s="60"/>
      <c r="K1232" s="60"/>
      <c r="L1232" s="61" t="str">
        <f>IF(I1232="","",VLOOKUP(N1232,DB!J:L,3,FALSE))</f>
        <v/>
      </c>
      <c r="M1232" s="40" t="str">
        <f t="shared" si="38"/>
        <v/>
      </c>
      <c r="N1232" s="70" t="str">
        <f t="shared" si="39"/>
        <v>Scope 3Hotel stay</v>
      </c>
      <c r="Y1232" s="70"/>
      <c r="Z1232" s="70"/>
    </row>
    <row r="1233" spans="1:26" s="49" customFormat="1" ht="21" customHeight="1">
      <c r="A1233" s="60"/>
      <c r="B1233" s="60"/>
      <c r="C1233" s="58"/>
      <c r="D1233" s="56"/>
      <c r="E1233" s="56"/>
      <c r="G1233" s="128" t="s">
        <v>497</v>
      </c>
      <c r="H1233" s="128" t="s">
        <v>1508</v>
      </c>
      <c r="I1233" s="60"/>
      <c r="J1233" s="60"/>
      <c r="K1233" s="60"/>
      <c r="L1233" s="61" t="str">
        <f>IF(I1233="","",VLOOKUP(N1233,DB!J:L,3,FALSE))</f>
        <v/>
      </c>
      <c r="M1233" s="40" t="str">
        <f t="shared" si="38"/>
        <v/>
      </c>
      <c r="N1233" s="70" t="str">
        <f t="shared" si="39"/>
        <v>Scope 3Hotel stay</v>
      </c>
      <c r="Y1233" s="70"/>
      <c r="Z1233" s="70"/>
    </row>
    <row r="1234" spans="1:26" s="49" customFormat="1" ht="21" customHeight="1">
      <c r="A1234" s="60"/>
      <c r="B1234" s="60"/>
      <c r="C1234" s="58"/>
      <c r="D1234" s="56"/>
      <c r="E1234" s="56"/>
      <c r="G1234" s="128" t="s">
        <v>497</v>
      </c>
      <c r="H1234" s="128" t="s">
        <v>1508</v>
      </c>
      <c r="I1234" s="60"/>
      <c r="J1234" s="60"/>
      <c r="K1234" s="60"/>
      <c r="L1234" s="61" t="str">
        <f>IF(I1234="","",VLOOKUP(N1234,DB!J:L,3,FALSE))</f>
        <v/>
      </c>
      <c r="M1234" s="40" t="str">
        <f t="shared" si="38"/>
        <v/>
      </c>
      <c r="N1234" s="70" t="str">
        <f t="shared" si="39"/>
        <v>Scope 3Hotel stay</v>
      </c>
      <c r="Y1234" s="70"/>
      <c r="Z1234" s="70"/>
    </row>
    <row r="1235" spans="1:26" s="49" customFormat="1" ht="21" customHeight="1">
      <c r="A1235" s="60"/>
      <c r="B1235" s="60"/>
      <c r="C1235" s="58"/>
      <c r="D1235" s="56"/>
      <c r="E1235" s="56"/>
      <c r="G1235" s="128" t="s">
        <v>497</v>
      </c>
      <c r="H1235" s="128" t="s">
        <v>1508</v>
      </c>
      <c r="I1235" s="60"/>
      <c r="J1235" s="60"/>
      <c r="K1235" s="60"/>
      <c r="L1235" s="61" t="str">
        <f>IF(I1235="","",VLOOKUP(N1235,DB!J:L,3,FALSE))</f>
        <v/>
      </c>
      <c r="M1235" s="40" t="str">
        <f t="shared" si="38"/>
        <v/>
      </c>
      <c r="N1235" s="70" t="str">
        <f t="shared" si="39"/>
        <v>Scope 3Hotel stay</v>
      </c>
      <c r="Y1235" s="70"/>
      <c r="Z1235" s="70"/>
    </row>
    <row r="1236" spans="1:26" s="49" customFormat="1" ht="21" customHeight="1">
      <c r="A1236" s="60"/>
      <c r="B1236" s="60"/>
      <c r="C1236" s="58"/>
      <c r="D1236" s="56"/>
      <c r="E1236" s="56"/>
      <c r="G1236" s="128" t="s">
        <v>497</v>
      </c>
      <c r="H1236" s="128" t="s">
        <v>1508</v>
      </c>
      <c r="I1236" s="60"/>
      <c r="J1236" s="60"/>
      <c r="K1236" s="60"/>
      <c r="L1236" s="61" t="str">
        <f>IF(I1236="","",VLOOKUP(N1236,DB!J:L,3,FALSE))</f>
        <v/>
      </c>
      <c r="M1236" s="40" t="str">
        <f t="shared" si="38"/>
        <v/>
      </c>
      <c r="N1236" s="70" t="str">
        <f t="shared" si="39"/>
        <v>Scope 3Hotel stay</v>
      </c>
      <c r="Y1236" s="70"/>
      <c r="Z1236" s="70"/>
    </row>
    <row r="1237" spans="1:26" s="49" customFormat="1" ht="21" customHeight="1">
      <c r="A1237" s="60"/>
      <c r="B1237" s="60"/>
      <c r="C1237" s="58"/>
      <c r="D1237" s="56"/>
      <c r="E1237" s="56"/>
      <c r="G1237" s="128" t="s">
        <v>497</v>
      </c>
      <c r="H1237" s="128" t="s">
        <v>1508</v>
      </c>
      <c r="I1237" s="60"/>
      <c r="J1237" s="60"/>
      <c r="K1237" s="60"/>
      <c r="L1237" s="61" t="str">
        <f>IF(I1237="","",VLOOKUP(N1237,DB!J:L,3,FALSE))</f>
        <v/>
      </c>
      <c r="M1237" s="40" t="str">
        <f t="shared" si="38"/>
        <v/>
      </c>
      <c r="N1237" s="70" t="str">
        <f t="shared" si="39"/>
        <v>Scope 3Hotel stay</v>
      </c>
      <c r="Y1237" s="70"/>
      <c r="Z1237" s="70"/>
    </row>
    <row r="1238" spans="1:26" s="49" customFormat="1" ht="21" customHeight="1">
      <c r="A1238" s="60"/>
      <c r="B1238" s="60"/>
      <c r="C1238" s="58"/>
      <c r="D1238" s="56"/>
      <c r="E1238" s="56"/>
      <c r="G1238" s="128" t="s">
        <v>497</v>
      </c>
      <c r="H1238" s="128" t="s">
        <v>1508</v>
      </c>
      <c r="I1238" s="60"/>
      <c r="J1238" s="60"/>
      <c r="K1238" s="60"/>
      <c r="L1238" s="61" t="str">
        <f>IF(I1238="","",VLOOKUP(N1238,DB!J:L,3,FALSE))</f>
        <v/>
      </c>
      <c r="M1238" s="40" t="str">
        <f t="shared" si="38"/>
        <v/>
      </c>
      <c r="N1238" s="70" t="str">
        <f t="shared" si="39"/>
        <v>Scope 3Hotel stay</v>
      </c>
      <c r="Y1238" s="70"/>
      <c r="Z1238" s="70"/>
    </row>
    <row r="1239" spans="1:26" s="49" customFormat="1" ht="21" customHeight="1">
      <c r="A1239" s="60"/>
      <c r="B1239" s="60"/>
      <c r="C1239" s="58"/>
      <c r="D1239" s="56"/>
      <c r="E1239" s="56"/>
      <c r="G1239" s="128" t="s">
        <v>497</v>
      </c>
      <c r="H1239" s="128" t="s">
        <v>1508</v>
      </c>
      <c r="I1239" s="60"/>
      <c r="J1239" s="60"/>
      <c r="K1239" s="60"/>
      <c r="L1239" s="61" t="str">
        <f>IF(I1239="","",VLOOKUP(N1239,DB!J:L,3,FALSE))</f>
        <v/>
      </c>
      <c r="M1239" s="40" t="str">
        <f t="shared" si="38"/>
        <v/>
      </c>
      <c r="N1239" s="70" t="str">
        <f t="shared" si="39"/>
        <v>Scope 3Hotel stay</v>
      </c>
      <c r="Y1239" s="70"/>
      <c r="Z1239" s="70"/>
    </row>
    <row r="1240" spans="1:26" s="49" customFormat="1" ht="21" customHeight="1">
      <c r="A1240" s="60"/>
      <c r="B1240" s="60"/>
      <c r="C1240" s="58"/>
      <c r="D1240" s="56"/>
      <c r="E1240" s="56"/>
      <c r="G1240" s="128" t="s">
        <v>497</v>
      </c>
      <c r="H1240" s="128" t="s">
        <v>1508</v>
      </c>
      <c r="I1240" s="60"/>
      <c r="J1240" s="60"/>
      <c r="K1240" s="60"/>
      <c r="L1240" s="61" t="str">
        <f>IF(I1240="","",VLOOKUP(N1240,DB!J:L,3,FALSE))</f>
        <v/>
      </c>
      <c r="M1240" s="40" t="str">
        <f t="shared" si="38"/>
        <v/>
      </c>
      <c r="N1240" s="70" t="str">
        <f t="shared" si="39"/>
        <v>Scope 3Hotel stay</v>
      </c>
      <c r="Y1240" s="70"/>
      <c r="Z1240" s="70"/>
    </row>
    <row r="1241" spans="1:26" s="49" customFormat="1" ht="21" customHeight="1">
      <c r="A1241" s="60"/>
      <c r="B1241" s="60"/>
      <c r="C1241" s="58"/>
      <c r="D1241" s="56"/>
      <c r="E1241" s="56"/>
      <c r="G1241" s="128" t="s">
        <v>497</v>
      </c>
      <c r="H1241" s="128" t="s">
        <v>1508</v>
      </c>
      <c r="I1241" s="60"/>
      <c r="J1241" s="60"/>
      <c r="K1241" s="60"/>
      <c r="L1241" s="61" t="str">
        <f>IF(I1241="","",VLOOKUP(N1241,DB!J:L,3,FALSE))</f>
        <v/>
      </c>
      <c r="M1241" s="40" t="str">
        <f t="shared" si="38"/>
        <v/>
      </c>
      <c r="N1241" s="70" t="str">
        <f t="shared" si="39"/>
        <v>Scope 3Hotel stay</v>
      </c>
      <c r="Y1241" s="70"/>
      <c r="Z1241" s="70"/>
    </row>
    <row r="1242" spans="1:26" s="49" customFormat="1" ht="21" customHeight="1">
      <c r="A1242" s="60"/>
      <c r="B1242" s="60"/>
      <c r="C1242" s="58"/>
      <c r="D1242" s="56"/>
      <c r="E1242" s="56"/>
      <c r="G1242" s="128" t="s">
        <v>497</v>
      </c>
      <c r="H1242" s="128" t="s">
        <v>1508</v>
      </c>
      <c r="I1242" s="60"/>
      <c r="J1242" s="60"/>
      <c r="K1242" s="60"/>
      <c r="L1242" s="61" t="str">
        <f>IF(I1242="","",VLOOKUP(N1242,DB!J:L,3,FALSE))</f>
        <v/>
      </c>
      <c r="M1242" s="40" t="str">
        <f t="shared" si="38"/>
        <v/>
      </c>
      <c r="N1242" s="70" t="str">
        <f t="shared" si="39"/>
        <v>Scope 3Hotel stay</v>
      </c>
      <c r="Y1242" s="70"/>
      <c r="Z1242" s="70"/>
    </row>
    <row r="1243" spans="1:26" s="49" customFormat="1" ht="21" customHeight="1">
      <c r="A1243" s="60"/>
      <c r="B1243" s="60"/>
      <c r="C1243" s="58"/>
      <c r="D1243" s="56"/>
      <c r="E1243" s="56"/>
      <c r="G1243" s="128" t="s">
        <v>497</v>
      </c>
      <c r="H1243" s="128" t="s">
        <v>1508</v>
      </c>
      <c r="I1243" s="60"/>
      <c r="J1243" s="60"/>
      <c r="K1243" s="60"/>
      <c r="L1243" s="61" t="str">
        <f>IF(I1243="","",VLOOKUP(N1243,DB!J:L,3,FALSE))</f>
        <v/>
      </c>
      <c r="M1243" s="40" t="str">
        <f t="shared" si="38"/>
        <v/>
      </c>
      <c r="N1243" s="70" t="str">
        <f t="shared" si="39"/>
        <v>Scope 3Hotel stay</v>
      </c>
      <c r="Y1243" s="70"/>
      <c r="Z1243" s="70"/>
    </row>
    <row r="1244" spans="1:26" s="49" customFormat="1" ht="21" customHeight="1">
      <c r="A1244" s="60"/>
      <c r="B1244" s="60"/>
      <c r="C1244" s="58"/>
      <c r="D1244" s="56"/>
      <c r="E1244" s="56"/>
      <c r="G1244" s="128" t="s">
        <v>497</v>
      </c>
      <c r="H1244" s="128" t="s">
        <v>1508</v>
      </c>
      <c r="I1244" s="60"/>
      <c r="J1244" s="60"/>
      <c r="K1244" s="60"/>
      <c r="L1244" s="61" t="str">
        <f>IF(I1244="","",VLOOKUP(N1244,DB!J:L,3,FALSE))</f>
        <v/>
      </c>
      <c r="M1244" s="40" t="str">
        <f t="shared" si="38"/>
        <v/>
      </c>
      <c r="N1244" s="70" t="str">
        <f t="shared" si="39"/>
        <v>Scope 3Hotel stay</v>
      </c>
      <c r="Y1244" s="70"/>
      <c r="Z1244" s="70"/>
    </row>
    <row r="1245" spans="1:26" s="49" customFormat="1" ht="21" customHeight="1">
      <c r="A1245" s="60"/>
      <c r="B1245" s="60"/>
      <c r="C1245" s="58"/>
      <c r="D1245" s="56"/>
      <c r="E1245" s="56"/>
      <c r="G1245" s="128" t="s">
        <v>497</v>
      </c>
      <c r="H1245" s="128" t="s">
        <v>1508</v>
      </c>
      <c r="I1245" s="60"/>
      <c r="J1245" s="60"/>
      <c r="K1245" s="60"/>
      <c r="L1245" s="61" t="str">
        <f>IF(I1245="","",VLOOKUP(N1245,DB!J:L,3,FALSE))</f>
        <v/>
      </c>
      <c r="M1245" s="40" t="str">
        <f t="shared" si="38"/>
        <v/>
      </c>
      <c r="N1245" s="70" t="str">
        <f t="shared" si="39"/>
        <v>Scope 3Hotel stay</v>
      </c>
      <c r="Y1245" s="70"/>
      <c r="Z1245" s="70"/>
    </row>
    <row r="1246" spans="1:26" s="49" customFormat="1" ht="21" customHeight="1">
      <c r="A1246" s="60"/>
      <c r="B1246" s="60"/>
      <c r="C1246" s="58"/>
      <c r="D1246" s="56"/>
      <c r="E1246" s="56"/>
      <c r="G1246" s="128" t="s">
        <v>497</v>
      </c>
      <c r="H1246" s="128" t="s">
        <v>1508</v>
      </c>
      <c r="I1246" s="60"/>
      <c r="J1246" s="60"/>
      <c r="K1246" s="60"/>
      <c r="L1246" s="61" t="str">
        <f>IF(I1246="","",VLOOKUP(N1246,DB!J:L,3,FALSE))</f>
        <v/>
      </c>
      <c r="M1246" s="40" t="str">
        <f t="shared" si="38"/>
        <v/>
      </c>
      <c r="N1246" s="70" t="str">
        <f t="shared" si="39"/>
        <v>Scope 3Hotel stay</v>
      </c>
      <c r="Y1246" s="70"/>
      <c r="Z1246" s="70"/>
    </row>
    <row r="1247" spans="1:26" s="49" customFormat="1" ht="21" customHeight="1">
      <c r="A1247" s="60"/>
      <c r="B1247" s="60"/>
      <c r="C1247" s="58"/>
      <c r="D1247" s="56"/>
      <c r="E1247" s="56"/>
      <c r="G1247" s="128" t="s">
        <v>497</v>
      </c>
      <c r="H1247" s="128" t="s">
        <v>1508</v>
      </c>
      <c r="I1247" s="60"/>
      <c r="J1247" s="60"/>
      <c r="K1247" s="60"/>
      <c r="L1247" s="61" t="str">
        <f>IF(I1247="","",VLOOKUP(N1247,DB!J:L,3,FALSE))</f>
        <v/>
      </c>
      <c r="M1247" s="40" t="str">
        <f t="shared" si="38"/>
        <v/>
      </c>
      <c r="N1247" s="70" t="str">
        <f t="shared" si="39"/>
        <v>Scope 3Hotel stay</v>
      </c>
      <c r="Y1247" s="70"/>
      <c r="Z1247" s="70"/>
    </row>
    <row r="1248" spans="1:26" s="49" customFormat="1" ht="21" customHeight="1">
      <c r="A1248" s="60"/>
      <c r="B1248" s="60"/>
      <c r="C1248" s="58"/>
      <c r="D1248" s="56"/>
      <c r="E1248" s="56"/>
      <c r="G1248" s="128" t="s">
        <v>497</v>
      </c>
      <c r="H1248" s="128" t="s">
        <v>1508</v>
      </c>
      <c r="I1248" s="60"/>
      <c r="J1248" s="60"/>
      <c r="K1248" s="60"/>
      <c r="L1248" s="61" t="str">
        <f>IF(I1248="","",VLOOKUP(N1248,DB!J:L,3,FALSE))</f>
        <v/>
      </c>
      <c r="M1248" s="40" t="str">
        <f t="shared" si="38"/>
        <v/>
      </c>
      <c r="N1248" s="70" t="str">
        <f t="shared" si="39"/>
        <v>Scope 3Hotel stay</v>
      </c>
      <c r="Y1248" s="70"/>
      <c r="Z1248" s="70"/>
    </row>
    <row r="1249" spans="1:26" s="49" customFormat="1" ht="21" customHeight="1">
      <c r="A1249" s="60"/>
      <c r="B1249" s="60"/>
      <c r="C1249" s="58"/>
      <c r="D1249" s="56"/>
      <c r="E1249" s="56"/>
      <c r="G1249" s="128" t="s">
        <v>497</v>
      </c>
      <c r="H1249" s="128" t="s">
        <v>1508</v>
      </c>
      <c r="I1249" s="60"/>
      <c r="J1249" s="60"/>
      <c r="K1249" s="60"/>
      <c r="L1249" s="61" t="str">
        <f>IF(I1249="","",VLOOKUP(N1249,DB!J:L,3,FALSE))</f>
        <v/>
      </c>
      <c r="M1249" s="40" t="str">
        <f t="shared" si="38"/>
        <v/>
      </c>
      <c r="N1249" s="70" t="str">
        <f t="shared" si="39"/>
        <v>Scope 3Hotel stay</v>
      </c>
      <c r="Y1249" s="70"/>
      <c r="Z1249" s="70"/>
    </row>
    <row r="1250" spans="1:26" s="49" customFormat="1" ht="21" customHeight="1">
      <c r="A1250" s="60"/>
      <c r="B1250" s="60"/>
      <c r="C1250" s="58"/>
      <c r="D1250" s="56"/>
      <c r="E1250" s="56"/>
      <c r="G1250" s="128" t="s">
        <v>497</v>
      </c>
      <c r="H1250" s="128" t="s">
        <v>1508</v>
      </c>
      <c r="I1250" s="60"/>
      <c r="J1250" s="60"/>
      <c r="K1250" s="60"/>
      <c r="L1250" s="61" t="str">
        <f>IF(I1250="","",VLOOKUP(N1250,DB!J:L,3,FALSE))</f>
        <v/>
      </c>
      <c r="M1250" s="40" t="str">
        <f t="shared" si="38"/>
        <v/>
      </c>
      <c r="N1250" s="70" t="str">
        <f t="shared" si="39"/>
        <v>Scope 3Hotel stay</v>
      </c>
      <c r="Y1250" s="70"/>
      <c r="Z1250" s="70"/>
    </row>
    <row r="1251" spans="1:26" s="49" customFormat="1" ht="21" customHeight="1">
      <c r="A1251" s="60"/>
      <c r="B1251" s="60"/>
      <c r="C1251" s="58"/>
      <c r="D1251" s="56"/>
      <c r="E1251" s="56"/>
      <c r="G1251" s="128" t="s">
        <v>497</v>
      </c>
      <c r="H1251" s="128" t="s">
        <v>1508</v>
      </c>
      <c r="I1251" s="60"/>
      <c r="J1251" s="60"/>
      <c r="K1251" s="60"/>
      <c r="L1251" s="61" t="str">
        <f>IF(I1251="","",VLOOKUP(N1251,DB!J:L,3,FALSE))</f>
        <v/>
      </c>
      <c r="M1251" s="40" t="str">
        <f t="shared" si="38"/>
        <v/>
      </c>
      <c r="N1251" s="70" t="str">
        <f t="shared" si="39"/>
        <v>Scope 3Hotel stay</v>
      </c>
      <c r="Y1251" s="70"/>
      <c r="Z1251" s="70"/>
    </row>
    <row r="1252" spans="1:26" s="49" customFormat="1" ht="21" customHeight="1">
      <c r="A1252" s="60"/>
      <c r="B1252" s="60"/>
      <c r="C1252" s="58"/>
      <c r="D1252" s="56"/>
      <c r="E1252" s="56"/>
      <c r="G1252" s="128" t="s">
        <v>497</v>
      </c>
      <c r="H1252" s="128" t="s">
        <v>1508</v>
      </c>
      <c r="I1252" s="60"/>
      <c r="J1252" s="60"/>
      <c r="K1252" s="60"/>
      <c r="L1252" s="61" t="str">
        <f>IF(I1252="","",VLOOKUP(N1252,DB!J:L,3,FALSE))</f>
        <v/>
      </c>
      <c r="M1252" s="40" t="str">
        <f t="shared" si="38"/>
        <v/>
      </c>
      <c r="N1252" s="70" t="str">
        <f t="shared" si="39"/>
        <v>Scope 3Hotel stay</v>
      </c>
      <c r="Y1252" s="70"/>
      <c r="Z1252" s="70"/>
    </row>
    <row r="1253" spans="1:26" s="49" customFormat="1" ht="21" customHeight="1">
      <c r="A1253" s="60"/>
      <c r="B1253" s="60"/>
      <c r="C1253" s="58"/>
      <c r="D1253" s="56"/>
      <c r="E1253" s="56"/>
      <c r="G1253" s="128" t="s">
        <v>497</v>
      </c>
      <c r="H1253" s="128" t="s">
        <v>1508</v>
      </c>
      <c r="I1253" s="60"/>
      <c r="J1253" s="60"/>
      <c r="K1253" s="60"/>
      <c r="L1253" s="61" t="str">
        <f>IF(I1253="","",VLOOKUP(N1253,DB!J:L,3,FALSE))</f>
        <v/>
      </c>
      <c r="M1253" s="40" t="str">
        <f t="shared" ref="M1253:M1316" si="40">IF(I1253="","",L1253*K1253*J1253)</f>
        <v/>
      </c>
      <c r="N1253" s="70" t="str">
        <f t="shared" si="39"/>
        <v>Scope 3Hotel stay</v>
      </c>
      <c r="Y1253" s="70"/>
      <c r="Z1253" s="70"/>
    </row>
    <row r="1254" spans="1:26" s="49" customFormat="1" ht="21" customHeight="1">
      <c r="A1254" s="60"/>
      <c r="B1254" s="60"/>
      <c r="C1254" s="58"/>
      <c r="D1254" s="56"/>
      <c r="E1254" s="56"/>
      <c r="G1254" s="128" t="s">
        <v>497</v>
      </c>
      <c r="H1254" s="128" t="s">
        <v>1508</v>
      </c>
      <c r="I1254" s="60"/>
      <c r="J1254" s="60"/>
      <c r="K1254" s="60"/>
      <c r="L1254" s="61" t="str">
        <f>IF(I1254="","",VLOOKUP(N1254,DB!J:L,3,FALSE))</f>
        <v/>
      </c>
      <c r="M1254" s="40" t="str">
        <f t="shared" si="40"/>
        <v/>
      </c>
      <c r="N1254" s="70" t="str">
        <f t="shared" si="39"/>
        <v>Scope 3Hotel stay</v>
      </c>
      <c r="Y1254" s="70"/>
      <c r="Z1254" s="70"/>
    </row>
    <row r="1255" spans="1:26" s="49" customFormat="1" ht="21" customHeight="1">
      <c r="A1255" s="60"/>
      <c r="B1255" s="60"/>
      <c r="C1255" s="58"/>
      <c r="D1255" s="56"/>
      <c r="E1255" s="56"/>
      <c r="G1255" s="128" t="s">
        <v>497</v>
      </c>
      <c r="H1255" s="128" t="s">
        <v>1508</v>
      </c>
      <c r="I1255" s="60"/>
      <c r="J1255" s="60"/>
      <c r="K1255" s="60"/>
      <c r="L1255" s="61" t="str">
        <f>IF(I1255="","",VLOOKUP(N1255,DB!J:L,3,FALSE))</f>
        <v/>
      </c>
      <c r="M1255" s="40" t="str">
        <f t="shared" si="40"/>
        <v/>
      </c>
      <c r="N1255" s="70" t="str">
        <f t="shared" si="39"/>
        <v>Scope 3Hotel stay</v>
      </c>
      <c r="Y1255" s="70"/>
      <c r="Z1255" s="70"/>
    </row>
    <row r="1256" spans="1:26" s="49" customFormat="1" ht="21" customHeight="1">
      <c r="A1256" s="60"/>
      <c r="B1256" s="60"/>
      <c r="C1256" s="58"/>
      <c r="D1256" s="56"/>
      <c r="E1256" s="56"/>
      <c r="G1256" s="128" t="s">
        <v>497</v>
      </c>
      <c r="H1256" s="128" t="s">
        <v>1508</v>
      </c>
      <c r="I1256" s="60"/>
      <c r="J1256" s="60"/>
      <c r="K1256" s="60"/>
      <c r="L1256" s="61" t="str">
        <f>IF(I1256="","",VLOOKUP(N1256,DB!J:L,3,FALSE))</f>
        <v/>
      </c>
      <c r="M1256" s="40" t="str">
        <f t="shared" si="40"/>
        <v/>
      </c>
      <c r="N1256" s="70" t="str">
        <f t="shared" si="39"/>
        <v>Scope 3Hotel stay</v>
      </c>
      <c r="Y1256" s="70"/>
      <c r="Z1256" s="70"/>
    </row>
    <row r="1257" spans="1:26" s="49" customFormat="1" ht="21" customHeight="1">
      <c r="A1257" s="60"/>
      <c r="B1257" s="60"/>
      <c r="C1257" s="58"/>
      <c r="D1257" s="56"/>
      <c r="E1257" s="56"/>
      <c r="G1257" s="128" t="s">
        <v>497</v>
      </c>
      <c r="H1257" s="128" t="s">
        <v>1508</v>
      </c>
      <c r="I1257" s="60"/>
      <c r="J1257" s="60"/>
      <c r="K1257" s="60"/>
      <c r="L1257" s="61" t="str">
        <f>IF(I1257="","",VLOOKUP(N1257,DB!J:L,3,FALSE))</f>
        <v/>
      </c>
      <c r="M1257" s="40" t="str">
        <f t="shared" si="40"/>
        <v/>
      </c>
      <c r="N1257" s="70" t="str">
        <f t="shared" si="39"/>
        <v>Scope 3Hotel stay</v>
      </c>
      <c r="Y1257" s="70"/>
      <c r="Z1257" s="70"/>
    </row>
    <row r="1258" spans="1:26" s="49" customFormat="1" ht="21" customHeight="1">
      <c r="A1258" s="60"/>
      <c r="B1258" s="60"/>
      <c r="C1258" s="58"/>
      <c r="D1258" s="56"/>
      <c r="E1258" s="56"/>
      <c r="G1258" s="128" t="s">
        <v>497</v>
      </c>
      <c r="H1258" s="128" t="s">
        <v>1508</v>
      </c>
      <c r="I1258" s="60"/>
      <c r="J1258" s="60"/>
      <c r="K1258" s="60"/>
      <c r="L1258" s="61" t="str">
        <f>IF(I1258="","",VLOOKUP(N1258,DB!J:L,3,FALSE))</f>
        <v/>
      </c>
      <c r="M1258" s="40" t="str">
        <f t="shared" si="40"/>
        <v/>
      </c>
      <c r="N1258" s="70" t="str">
        <f t="shared" si="39"/>
        <v>Scope 3Hotel stay</v>
      </c>
      <c r="Y1258" s="70"/>
      <c r="Z1258" s="70"/>
    </row>
    <row r="1259" spans="1:26" s="49" customFormat="1" ht="21" customHeight="1">
      <c r="A1259" s="60"/>
      <c r="B1259" s="60"/>
      <c r="C1259" s="58"/>
      <c r="D1259" s="56"/>
      <c r="E1259" s="56"/>
      <c r="G1259" s="128" t="s">
        <v>497</v>
      </c>
      <c r="H1259" s="128" t="s">
        <v>1508</v>
      </c>
      <c r="I1259" s="60"/>
      <c r="J1259" s="60"/>
      <c r="K1259" s="60"/>
      <c r="L1259" s="61" t="str">
        <f>IF(I1259="","",VLOOKUP(N1259,DB!J:L,3,FALSE))</f>
        <v/>
      </c>
      <c r="M1259" s="40" t="str">
        <f t="shared" si="40"/>
        <v/>
      </c>
      <c r="N1259" s="70" t="str">
        <f t="shared" si="39"/>
        <v>Scope 3Hotel stay</v>
      </c>
      <c r="Y1259" s="70"/>
      <c r="Z1259" s="70"/>
    </row>
    <row r="1260" spans="1:26" s="49" customFormat="1" ht="21" customHeight="1">
      <c r="A1260" s="60"/>
      <c r="B1260" s="60"/>
      <c r="C1260" s="58"/>
      <c r="D1260" s="56"/>
      <c r="E1260" s="56"/>
      <c r="G1260" s="128" t="s">
        <v>497</v>
      </c>
      <c r="H1260" s="128" t="s">
        <v>1508</v>
      </c>
      <c r="I1260" s="60"/>
      <c r="J1260" s="60"/>
      <c r="K1260" s="60"/>
      <c r="L1260" s="61" t="str">
        <f>IF(I1260="","",VLOOKUP(N1260,DB!J:L,3,FALSE))</f>
        <v/>
      </c>
      <c r="M1260" s="40" t="str">
        <f t="shared" si="40"/>
        <v/>
      </c>
      <c r="N1260" s="70" t="str">
        <f t="shared" si="39"/>
        <v>Scope 3Hotel stay</v>
      </c>
      <c r="Y1260" s="70"/>
      <c r="Z1260" s="70"/>
    </row>
    <row r="1261" spans="1:26" s="49" customFormat="1" ht="21" customHeight="1">
      <c r="A1261" s="60"/>
      <c r="B1261" s="60"/>
      <c r="C1261" s="58"/>
      <c r="D1261" s="56"/>
      <c r="E1261" s="56"/>
      <c r="G1261" s="128" t="s">
        <v>497</v>
      </c>
      <c r="H1261" s="128" t="s">
        <v>1508</v>
      </c>
      <c r="I1261" s="60"/>
      <c r="J1261" s="60"/>
      <c r="K1261" s="60"/>
      <c r="L1261" s="61" t="str">
        <f>IF(I1261="","",VLOOKUP(N1261,DB!J:L,3,FALSE))</f>
        <v/>
      </c>
      <c r="M1261" s="40" t="str">
        <f t="shared" si="40"/>
        <v/>
      </c>
      <c r="N1261" s="70" t="str">
        <f t="shared" si="39"/>
        <v>Scope 3Hotel stay</v>
      </c>
      <c r="Y1261" s="70"/>
      <c r="Z1261" s="70"/>
    </row>
    <row r="1262" spans="1:26" s="49" customFormat="1" ht="21" customHeight="1">
      <c r="A1262" s="60"/>
      <c r="B1262" s="60"/>
      <c r="C1262" s="58"/>
      <c r="D1262" s="56"/>
      <c r="E1262" s="56"/>
      <c r="G1262" s="128" t="s">
        <v>497</v>
      </c>
      <c r="H1262" s="128" t="s">
        <v>1508</v>
      </c>
      <c r="I1262" s="60"/>
      <c r="J1262" s="60"/>
      <c r="K1262" s="60"/>
      <c r="L1262" s="61" t="str">
        <f>IF(I1262="","",VLOOKUP(N1262,DB!J:L,3,FALSE))</f>
        <v/>
      </c>
      <c r="M1262" s="40" t="str">
        <f t="shared" si="40"/>
        <v/>
      </c>
      <c r="N1262" s="70" t="str">
        <f t="shared" si="39"/>
        <v>Scope 3Hotel stay</v>
      </c>
      <c r="Y1262" s="70"/>
      <c r="Z1262" s="70"/>
    </row>
    <row r="1263" spans="1:26" s="49" customFormat="1" ht="21" customHeight="1">
      <c r="A1263" s="60"/>
      <c r="B1263" s="60"/>
      <c r="C1263" s="58"/>
      <c r="D1263" s="56"/>
      <c r="E1263" s="56"/>
      <c r="G1263" s="128" t="s">
        <v>497</v>
      </c>
      <c r="H1263" s="128" t="s">
        <v>1508</v>
      </c>
      <c r="I1263" s="60"/>
      <c r="J1263" s="60"/>
      <c r="K1263" s="60"/>
      <c r="L1263" s="61" t="str">
        <f>IF(I1263="","",VLOOKUP(N1263,DB!J:L,3,FALSE))</f>
        <v/>
      </c>
      <c r="M1263" s="40" t="str">
        <f t="shared" si="40"/>
        <v/>
      </c>
      <c r="N1263" s="70" t="str">
        <f t="shared" si="39"/>
        <v>Scope 3Hotel stay</v>
      </c>
      <c r="Y1263" s="70"/>
      <c r="Z1263" s="70"/>
    </row>
    <row r="1264" spans="1:26" s="49" customFormat="1" ht="21" customHeight="1">
      <c r="A1264" s="60"/>
      <c r="B1264" s="60"/>
      <c r="C1264" s="58"/>
      <c r="D1264" s="56"/>
      <c r="E1264" s="56"/>
      <c r="G1264" s="128" t="s">
        <v>497</v>
      </c>
      <c r="H1264" s="128" t="s">
        <v>1508</v>
      </c>
      <c r="I1264" s="60"/>
      <c r="J1264" s="60"/>
      <c r="K1264" s="60"/>
      <c r="L1264" s="61" t="str">
        <f>IF(I1264="","",VLOOKUP(N1264,DB!J:L,3,FALSE))</f>
        <v/>
      </c>
      <c r="M1264" s="40" t="str">
        <f t="shared" si="40"/>
        <v/>
      </c>
      <c r="N1264" s="70" t="str">
        <f t="shared" si="39"/>
        <v>Scope 3Hotel stay</v>
      </c>
      <c r="Y1264" s="70"/>
      <c r="Z1264" s="70"/>
    </row>
    <row r="1265" spans="1:26" s="49" customFormat="1" ht="21" customHeight="1">
      <c r="A1265" s="60"/>
      <c r="B1265" s="60"/>
      <c r="C1265" s="58"/>
      <c r="D1265" s="56"/>
      <c r="E1265" s="56"/>
      <c r="G1265" s="128" t="s">
        <v>497</v>
      </c>
      <c r="H1265" s="128" t="s">
        <v>1508</v>
      </c>
      <c r="I1265" s="60"/>
      <c r="J1265" s="60"/>
      <c r="K1265" s="60"/>
      <c r="L1265" s="61" t="str">
        <f>IF(I1265="","",VLOOKUP(N1265,DB!J:L,3,FALSE))</f>
        <v/>
      </c>
      <c r="M1265" s="40" t="str">
        <f t="shared" si="40"/>
        <v/>
      </c>
      <c r="N1265" s="70" t="str">
        <f t="shared" si="39"/>
        <v>Scope 3Hotel stay</v>
      </c>
      <c r="Y1265" s="70"/>
      <c r="Z1265" s="70"/>
    </row>
    <row r="1266" spans="1:26" s="49" customFormat="1" ht="21" customHeight="1">
      <c r="A1266" s="60"/>
      <c r="B1266" s="60"/>
      <c r="C1266" s="58"/>
      <c r="D1266" s="56"/>
      <c r="E1266" s="56"/>
      <c r="G1266" s="128" t="s">
        <v>497</v>
      </c>
      <c r="H1266" s="128" t="s">
        <v>1508</v>
      </c>
      <c r="I1266" s="60"/>
      <c r="J1266" s="60"/>
      <c r="K1266" s="60"/>
      <c r="L1266" s="61" t="str">
        <f>IF(I1266="","",VLOOKUP(N1266,DB!J:L,3,FALSE))</f>
        <v/>
      </c>
      <c r="M1266" s="40" t="str">
        <f t="shared" si="40"/>
        <v/>
      </c>
      <c r="N1266" s="70" t="str">
        <f t="shared" si="39"/>
        <v>Scope 3Hotel stay</v>
      </c>
      <c r="Y1266" s="70"/>
      <c r="Z1266" s="70"/>
    </row>
    <row r="1267" spans="1:26" s="49" customFormat="1" ht="21" customHeight="1">
      <c r="A1267" s="60"/>
      <c r="B1267" s="60"/>
      <c r="C1267" s="58"/>
      <c r="D1267" s="56"/>
      <c r="E1267" s="56"/>
      <c r="G1267" s="128" t="s">
        <v>497</v>
      </c>
      <c r="H1267" s="128" t="s">
        <v>1508</v>
      </c>
      <c r="I1267" s="60"/>
      <c r="J1267" s="60"/>
      <c r="K1267" s="60"/>
      <c r="L1267" s="61" t="str">
        <f>IF(I1267="","",VLOOKUP(N1267,DB!J:L,3,FALSE))</f>
        <v/>
      </c>
      <c r="M1267" s="40" t="str">
        <f t="shared" si="40"/>
        <v/>
      </c>
      <c r="N1267" s="70" t="str">
        <f t="shared" si="39"/>
        <v>Scope 3Hotel stay</v>
      </c>
      <c r="Y1267" s="70"/>
      <c r="Z1267" s="70"/>
    </row>
    <row r="1268" spans="1:26" s="49" customFormat="1" ht="21" customHeight="1">
      <c r="A1268" s="60"/>
      <c r="B1268" s="60"/>
      <c r="C1268" s="58"/>
      <c r="D1268" s="56"/>
      <c r="E1268" s="56"/>
      <c r="G1268" s="128" t="s">
        <v>497</v>
      </c>
      <c r="H1268" s="128" t="s">
        <v>1508</v>
      </c>
      <c r="I1268" s="60"/>
      <c r="J1268" s="60"/>
      <c r="K1268" s="60"/>
      <c r="L1268" s="61" t="str">
        <f>IF(I1268="","",VLOOKUP(N1268,DB!J:L,3,FALSE))</f>
        <v/>
      </c>
      <c r="M1268" s="40" t="str">
        <f t="shared" si="40"/>
        <v/>
      </c>
      <c r="N1268" s="70" t="str">
        <f t="shared" si="39"/>
        <v>Scope 3Hotel stay</v>
      </c>
      <c r="Y1268" s="70"/>
      <c r="Z1268" s="70"/>
    </row>
    <row r="1269" spans="1:26" s="49" customFormat="1" ht="21" customHeight="1">
      <c r="A1269" s="60"/>
      <c r="B1269" s="60"/>
      <c r="C1269" s="58"/>
      <c r="D1269" s="56"/>
      <c r="E1269" s="56"/>
      <c r="G1269" s="128" t="s">
        <v>497</v>
      </c>
      <c r="H1269" s="128" t="s">
        <v>1508</v>
      </c>
      <c r="I1269" s="60"/>
      <c r="J1269" s="60"/>
      <c r="K1269" s="60"/>
      <c r="L1269" s="61" t="str">
        <f>IF(I1269="","",VLOOKUP(N1269,DB!J:L,3,FALSE))</f>
        <v/>
      </c>
      <c r="M1269" s="40" t="str">
        <f t="shared" si="40"/>
        <v/>
      </c>
      <c r="N1269" s="70" t="str">
        <f t="shared" si="39"/>
        <v>Scope 3Hotel stay</v>
      </c>
      <c r="Y1269" s="70"/>
      <c r="Z1269" s="70"/>
    </row>
    <row r="1270" spans="1:26" s="49" customFormat="1" ht="21" customHeight="1">
      <c r="A1270" s="60"/>
      <c r="B1270" s="60"/>
      <c r="C1270" s="58"/>
      <c r="D1270" s="56"/>
      <c r="E1270" s="56"/>
      <c r="G1270" s="128" t="s">
        <v>497</v>
      </c>
      <c r="H1270" s="128" t="s">
        <v>1508</v>
      </c>
      <c r="I1270" s="60"/>
      <c r="J1270" s="60"/>
      <c r="K1270" s="60"/>
      <c r="L1270" s="61" t="str">
        <f>IF(I1270="","",VLOOKUP(N1270,DB!J:L,3,FALSE))</f>
        <v/>
      </c>
      <c r="M1270" s="40" t="str">
        <f t="shared" si="40"/>
        <v/>
      </c>
      <c r="N1270" s="70" t="str">
        <f t="shared" si="39"/>
        <v>Scope 3Hotel stay</v>
      </c>
      <c r="Y1270" s="70"/>
      <c r="Z1270" s="70"/>
    </row>
    <row r="1271" spans="1:26" s="49" customFormat="1" ht="21" customHeight="1">
      <c r="A1271" s="60"/>
      <c r="B1271" s="60"/>
      <c r="C1271" s="58"/>
      <c r="D1271" s="56"/>
      <c r="E1271" s="56"/>
      <c r="G1271" s="128" t="s">
        <v>497</v>
      </c>
      <c r="H1271" s="128" t="s">
        <v>1508</v>
      </c>
      <c r="I1271" s="60"/>
      <c r="J1271" s="60"/>
      <c r="K1271" s="60"/>
      <c r="L1271" s="61" t="str">
        <f>IF(I1271="","",VLOOKUP(N1271,DB!J:L,3,FALSE))</f>
        <v/>
      </c>
      <c r="M1271" s="40" t="str">
        <f t="shared" si="40"/>
        <v/>
      </c>
      <c r="N1271" s="70" t="str">
        <f t="shared" si="39"/>
        <v>Scope 3Hotel stay</v>
      </c>
      <c r="Y1271" s="70"/>
      <c r="Z1271" s="70"/>
    </row>
    <row r="1272" spans="1:26" s="49" customFormat="1" ht="21" customHeight="1">
      <c r="A1272" s="60"/>
      <c r="B1272" s="60"/>
      <c r="C1272" s="58"/>
      <c r="D1272" s="56"/>
      <c r="E1272" s="56"/>
      <c r="G1272" s="128" t="s">
        <v>497</v>
      </c>
      <c r="H1272" s="128" t="s">
        <v>1508</v>
      </c>
      <c r="I1272" s="60"/>
      <c r="J1272" s="60"/>
      <c r="K1272" s="60"/>
      <c r="L1272" s="61" t="str">
        <f>IF(I1272="","",VLOOKUP(N1272,DB!J:L,3,FALSE))</f>
        <v/>
      </c>
      <c r="M1272" s="40" t="str">
        <f t="shared" si="40"/>
        <v/>
      </c>
      <c r="N1272" s="70" t="str">
        <f t="shared" si="39"/>
        <v>Scope 3Hotel stay</v>
      </c>
      <c r="Y1272" s="70"/>
      <c r="Z1272" s="70"/>
    </row>
    <row r="1273" spans="1:26" s="49" customFormat="1" ht="21" customHeight="1">
      <c r="A1273" s="60"/>
      <c r="B1273" s="60"/>
      <c r="C1273" s="58"/>
      <c r="D1273" s="56"/>
      <c r="E1273" s="56"/>
      <c r="G1273" s="128" t="s">
        <v>497</v>
      </c>
      <c r="H1273" s="128" t="s">
        <v>1508</v>
      </c>
      <c r="I1273" s="60"/>
      <c r="J1273" s="60"/>
      <c r="K1273" s="60"/>
      <c r="L1273" s="61" t="str">
        <f>IF(I1273="","",VLOOKUP(N1273,DB!J:L,3,FALSE))</f>
        <v/>
      </c>
      <c r="M1273" s="40" t="str">
        <f t="shared" si="40"/>
        <v/>
      </c>
      <c r="N1273" s="70" t="str">
        <f t="shared" si="39"/>
        <v>Scope 3Hotel stay</v>
      </c>
      <c r="Y1273" s="70"/>
      <c r="Z1273" s="70"/>
    </row>
    <row r="1274" spans="1:26" s="49" customFormat="1" ht="21" customHeight="1">
      <c r="A1274" s="60"/>
      <c r="B1274" s="60"/>
      <c r="C1274" s="58"/>
      <c r="D1274" s="56"/>
      <c r="E1274" s="56"/>
      <c r="G1274" s="128" t="s">
        <v>497</v>
      </c>
      <c r="H1274" s="128" t="s">
        <v>1508</v>
      </c>
      <c r="I1274" s="60"/>
      <c r="J1274" s="60"/>
      <c r="K1274" s="60"/>
      <c r="L1274" s="61" t="str">
        <f>IF(I1274="","",VLOOKUP(N1274,DB!J:L,3,FALSE))</f>
        <v/>
      </c>
      <c r="M1274" s="40" t="str">
        <f t="shared" si="40"/>
        <v/>
      </c>
      <c r="N1274" s="70" t="str">
        <f t="shared" si="39"/>
        <v>Scope 3Hotel stay</v>
      </c>
      <c r="Y1274" s="70"/>
      <c r="Z1274" s="70"/>
    </row>
    <row r="1275" spans="1:26" s="49" customFormat="1" ht="21" customHeight="1">
      <c r="A1275" s="60"/>
      <c r="B1275" s="60"/>
      <c r="C1275" s="58"/>
      <c r="D1275" s="56"/>
      <c r="E1275" s="56"/>
      <c r="G1275" s="128" t="s">
        <v>497</v>
      </c>
      <c r="H1275" s="128" t="s">
        <v>1508</v>
      </c>
      <c r="I1275" s="60"/>
      <c r="J1275" s="60"/>
      <c r="K1275" s="60"/>
      <c r="L1275" s="61" t="str">
        <f>IF(I1275="","",VLOOKUP(N1275,DB!J:L,3,FALSE))</f>
        <v/>
      </c>
      <c r="M1275" s="40" t="str">
        <f t="shared" si="40"/>
        <v/>
      </c>
      <c r="N1275" s="70" t="str">
        <f t="shared" si="39"/>
        <v>Scope 3Hotel stay</v>
      </c>
      <c r="Y1275" s="70"/>
      <c r="Z1275" s="70"/>
    </row>
    <row r="1276" spans="1:26" s="49" customFormat="1" ht="21" customHeight="1">
      <c r="A1276" s="60"/>
      <c r="B1276" s="60"/>
      <c r="C1276" s="58"/>
      <c r="D1276" s="56"/>
      <c r="E1276" s="56"/>
      <c r="G1276" s="128" t="s">
        <v>497</v>
      </c>
      <c r="H1276" s="128" t="s">
        <v>1508</v>
      </c>
      <c r="I1276" s="60"/>
      <c r="J1276" s="60"/>
      <c r="K1276" s="60"/>
      <c r="L1276" s="61" t="str">
        <f>IF(I1276="","",VLOOKUP(N1276,DB!J:L,3,FALSE))</f>
        <v/>
      </c>
      <c r="M1276" s="40" t="str">
        <f t="shared" si="40"/>
        <v/>
      </c>
      <c r="N1276" s="70" t="str">
        <f t="shared" si="39"/>
        <v>Scope 3Hotel stay</v>
      </c>
      <c r="Y1276" s="70"/>
      <c r="Z1276" s="70"/>
    </row>
    <row r="1277" spans="1:26" s="49" customFormat="1" ht="21" customHeight="1">
      <c r="A1277" s="60"/>
      <c r="B1277" s="60"/>
      <c r="C1277" s="58"/>
      <c r="D1277" s="56"/>
      <c r="E1277" s="56"/>
      <c r="G1277" s="128" t="s">
        <v>497</v>
      </c>
      <c r="H1277" s="128" t="s">
        <v>1508</v>
      </c>
      <c r="I1277" s="60"/>
      <c r="J1277" s="60"/>
      <c r="K1277" s="60"/>
      <c r="L1277" s="61" t="str">
        <f>IF(I1277="","",VLOOKUP(N1277,DB!J:L,3,FALSE))</f>
        <v/>
      </c>
      <c r="M1277" s="40" t="str">
        <f t="shared" si="40"/>
        <v/>
      </c>
      <c r="N1277" s="70" t="str">
        <f t="shared" si="39"/>
        <v>Scope 3Hotel stay</v>
      </c>
      <c r="Y1277" s="70"/>
      <c r="Z1277" s="70"/>
    </row>
    <row r="1278" spans="1:26" s="49" customFormat="1" ht="21" customHeight="1">
      <c r="A1278" s="60"/>
      <c r="B1278" s="60"/>
      <c r="C1278" s="58"/>
      <c r="D1278" s="56"/>
      <c r="E1278" s="56"/>
      <c r="G1278" s="128" t="s">
        <v>497</v>
      </c>
      <c r="H1278" s="128" t="s">
        <v>1508</v>
      </c>
      <c r="I1278" s="60"/>
      <c r="J1278" s="60"/>
      <c r="K1278" s="60"/>
      <c r="L1278" s="61" t="str">
        <f>IF(I1278="","",VLOOKUP(N1278,DB!J:L,3,FALSE))</f>
        <v/>
      </c>
      <c r="M1278" s="40" t="str">
        <f t="shared" si="40"/>
        <v/>
      </c>
      <c r="N1278" s="70" t="str">
        <f t="shared" si="39"/>
        <v>Scope 3Hotel stay</v>
      </c>
      <c r="Y1278" s="70"/>
      <c r="Z1278" s="70"/>
    </row>
    <row r="1279" spans="1:26" s="49" customFormat="1" ht="21" customHeight="1">
      <c r="A1279" s="60"/>
      <c r="B1279" s="60"/>
      <c r="C1279" s="58"/>
      <c r="D1279" s="56"/>
      <c r="E1279" s="56"/>
      <c r="G1279" s="128" t="s">
        <v>497</v>
      </c>
      <c r="H1279" s="128" t="s">
        <v>1508</v>
      </c>
      <c r="I1279" s="60"/>
      <c r="J1279" s="60"/>
      <c r="K1279" s="60"/>
      <c r="L1279" s="61" t="str">
        <f>IF(I1279="","",VLOOKUP(N1279,DB!J:L,3,FALSE))</f>
        <v/>
      </c>
      <c r="M1279" s="40" t="str">
        <f t="shared" si="40"/>
        <v/>
      </c>
      <c r="N1279" s="70" t="str">
        <f t="shared" si="39"/>
        <v>Scope 3Hotel stay</v>
      </c>
      <c r="Y1279" s="70"/>
      <c r="Z1279" s="70"/>
    </row>
    <row r="1280" spans="1:26" s="49" customFormat="1" ht="21" customHeight="1">
      <c r="A1280" s="60"/>
      <c r="B1280" s="60"/>
      <c r="C1280" s="58"/>
      <c r="D1280" s="56"/>
      <c r="E1280" s="56"/>
      <c r="G1280" s="128" t="s">
        <v>497</v>
      </c>
      <c r="H1280" s="128" t="s">
        <v>1508</v>
      </c>
      <c r="I1280" s="60"/>
      <c r="J1280" s="60"/>
      <c r="K1280" s="60"/>
      <c r="L1280" s="61" t="str">
        <f>IF(I1280="","",VLOOKUP(N1280,DB!J:L,3,FALSE))</f>
        <v/>
      </c>
      <c r="M1280" s="40" t="str">
        <f t="shared" si="40"/>
        <v/>
      </c>
      <c r="N1280" s="70" t="str">
        <f t="shared" si="39"/>
        <v>Scope 3Hotel stay</v>
      </c>
      <c r="Y1280" s="70"/>
      <c r="Z1280" s="70"/>
    </row>
    <row r="1281" spans="1:26" s="49" customFormat="1" ht="21" customHeight="1">
      <c r="A1281" s="60"/>
      <c r="B1281" s="60"/>
      <c r="C1281" s="58"/>
      <c r="D1281" s="56"/>
      <c r="E1281" s="56"/>
      <c r="G1281" s="128" t="s">
        <v>497</v>
      </c>
      <c r="H1281" s="128" t="s">
        <v>1508</v>
      </c>
      <c r="I1281" s="60"/>
      <c r="J1281" s="60"/>
      <c r="K1281" s="60"/>
      <c r="L1281" s="61" t="str">
        <f>IF(I1281="","",VLOOKUP(N1281,DB!J:L,3,FALSE))</f>
        <v/>
      </c>
      <c r="M1281" s="40" t="str">
        <f t="shared" si="40"/>
        <v/>
      </c>
      <c r="N1281" s="70" t="str">
        <f t="shared" si="39"/>
        <v>Scope 3Hotel stay</v>
      </c>
      <c r="Y1281" s="70"/>
      <c r="Z1281" s="70"/>
    </row>
    <row r="1282" spans="1:26" s="49" customFormat="1" ht="21" customHeight="1">
      <c r="A1282" s="60"/>
      <c r="B1282" s="60"/>
      <c r="C1282" s="58"/>
      <c r="D1282" s="56"/>
      <c r="E1282" s="56"/>
      <c r="G1282" s="128" t="s">
        <v>497</v>
      </c>
      <c r="H1282" s="128" t="s">
        <v>1508</v>
      </c>
      <c r="I1282" s="60"/>
      <c r="J1282" s="60"/>
      <c r="K1282" s="60"/>
      <c r="L1282" s="61" t="str">
        <f>IF(I1282="","",VLOOKUP(N1282,DB!J:L,3,FALSE))</f>
        <v/>
      </c>
      <c r="M1282" s="40" t="str">
        <f t="shared" si="40"/>
        <v/>
      </c>
      <c r="N1282" s="70" t="str">
        <f t="shared" si="39"/>
        <v>Scope 3Hotel stay</v>
      </c>
      <c r="Y1282" s="70"/>
      <c r="Z1282" s="70"/>
    </row>
    <row r="1283" spans="1:26" s="49" customFormat="1" ht="21" customHeight="1">
      <c r="A1283" s="60"/>
      <c r="B1283" s="60"/>
      <c r="C1283" s="58"/>
      <c r="D1283" s="56"/>
      <c r="E1283" s="56"/>
      <c r="G1283" s="128" t="s">
        <v>497</v>
      </c>
      <c r="H1283" s="128" t="s">
        <v>1508</v>
      </c>
      <c r="I1283" s="60"/>
      <c r="J1283" s="60"/>
      <c r="K1283" s="60"/>
      <c r="L1283" s="61" t="str">
        <f>IF(I1283="","",VLOOKUP(N1283,DB!J:L,3,FALSE))</f>
        <v/>
      </c>
      <c r="M1283" s="40" t="str">
        <f t="shared" si="40"/>
        <v/>
      </c>
      <c r="N1283" s="70" t="str">
        <f t="shared" si="39"/>
        <v>Scope 3Hotel stay</v>
      </c>
      <c r="Y1283" s="70"/>
      <c r="Z1283" s="70"/>
    </row>
    <row r="1284" spans="1:26" s="49" customFormat="1" ht="21" customHeight="1">
      <c r="A1284" s="60"/>
      <c r="B1284" s="60"/>
      <c r="C1284" s="58"/>
      <c r="D1284" s="56"/>
      <c r="E1284" s="56"/>
      <c r="G1284" s="128" t="s">
        <v>497</v>
      </c>
      <c r="H1284" s="128" t="s">
        <v>1508</v>
      </c>
      <c r="I1284" s="60"/>
      <c r="J1284" s="60"/>
      <c r="K1284" s="60"/>
      <c r="L1284" s="61" t="str">
        <f>IF(I1284="","",VLOOKUP(N1284,DB!J:L,3,FALSE))</f>
        <v/>
      </c>
      <c r="M1284" s="40" t="str">
        <f t="shared" si="40"/>
        <v/>
      </c>
      <c r="N1284" s="70" t="str">
        <f t="shared" si="39"/>
        <v>Scope 3Hotel stay</v>
      </c>
      <c r="Y1284" s="70"/>
      <c r="Z1284" s="70"/>
    </row>
    <row r="1285" spans="1:26" s="49" customFormat="1" ht="21" customHeight="1">
      <c r="A1285" s="60"/>
      <c r="B1285" s="60"/>
      <c r="C1285" s="58"/>
      <c r="D1285" s="56"/>
      <c r="E1285" s="56"/>
      <c r="G1285" s="128" t="s">
        <v>497</v>
      </c>
      <c r="H1285" s="128" t="s">
        <v>1508</v>
      </c>
      <c r="I1285" s="60"/>
      <c r="J1285" s="60"/>
      <c r="K1285" s="60"/>
      <c r="L1285" s="61" t="str">
        <f>IF(I1285="","",VLOOKUP(N1285,DB!J:L,3,FALSE))</f>
        <v/>
      </c>
      <c r="M1285" s="40" t="str">
        <f t="shared" si="40"/>
        <v/>
      </c>
      <c r="N1285" s="70" t="str">
        <f t="shared" si="39"/>
        <v>Scope 3Hotel stay</v>
      </c>
      <c r="Y1285" s="70"/>
      <c r="Z1285" s="70"/>
    </row>
    <row r="1286" spans="1:26" s="49" customFormat="1" ht="21" customHeight="1">
      <c r="A1286" s="60"/>
      <c r="B1286" s="60"/>
      <c r="C1286" s="58"/>
      <c r="D1286" s="56"/>
      <c r="E1286" s="56"/>
      <c r="G1286" s="128" t="s">
        <v>497</v>
      </c>
      <c r="H1286" s="128" t="s">
        <v>1508</v>
      </c>
      <c r="I1286" s="60"/>
      <c r="J1286" s="60"/>
      <c r="K1286" s="60"/>
      <c r="L1286" s="61" t="str">
        <f>IF(I1286="","",VLOOKUP(N1286,DB!J:L,3,FALSE))</f>
        <v/>
      </c>
      <c r="M1286" s="40" t="str">
        <f t="shared" si="40"/>
        <v/>
      </c>
      <c r="N1286" s="70" t="str">
        <f t="shared" si="39"/>
        <v>Scope 3Hotel stay</v>
      </c>
      <c r="Y1286" s="70"/>
      <c r="Z1286" s="70"/>
    </row>
    <row r="1287" spans="1:26" s="49" customFormat="1" ht="21" customHeight="1">
      <c r="A1287" s="60"/>
      <c r="B1287" s="60"/>
      <c r="C1287" s="58"/>
      <c r="D1287" s="56"/>
      <c r="E1287" s="56"/>
      <c r="G1287" s="128" t="s">
        <v>497</v>
      </c>
      <c r="H1287" s="128" t="s">
        <v>1508</v>
      </c>
      <c r="I1287" s="60"/>
      <c r="J1287" s="60"/>
      <c r="K1287" s="60"/>
      <c r="L1287" s="61" t="str">
        <f>IF(I1287="","",VLOOKUP(N1287,DB!J:L,3,FALSE))</f>
        <v/>
      </c>
      <c r="M1287" s="40" t="str">
        <f t="shared" si="40"/>
        <v/>
      </c>
      <c r="N1287" s="70" t="str">
        <f t="shared" ref="N1287:N1350" si="41">CONCATENATE(G1287,H1287,I1287)</f>
        <v>Scope 3Hotel stay</v>
      </c>
      <c r="Y1287" s="70"/>
      <c r="Z1287" s="70"/>
    </row>
    <row r="1288" spans="1:26" s="49" customFormat="1" ht="21" customHeight="1">
      <c r="A1288" s="60"/>
      <c r="B1288" s="60"/>
      <c r="C1288" s="58"/>
      <c r="D1288" s="56"/>
      <c r="E1288" s="56"/>
      <c r="G1288" s="128" t="s">
        <v>497</v>
      </c>
      <c r="H1288" s="128" t="s">
        <v>1508</v>
      </c>
      <c r="I1288" s="60"/>
      <c r="J1288" s="60"/>
      <c r="K1288" s="60"/>
      <c r="L1288" s="61" t="str">
        <f>IF(I1288="","",VLOOKUP(N1288,DB!J:L,3,FALSE))</f>
        <v/>
      </c>
      <c r="M1288" s="40" t="str">
        <f t="shared" si="40"/>
        <v/>
      </c>
      <c r="N1288" s="70" t="str">
        <f t="shared" si="41"/>
        <v>Scope 3Hotel stay</v>
      </c>
      <c r="Y1288" s="70"/>
      <c r="Z1288" s="70"/>
    </row>
    <row r="1289" spans="1:26" s="49" customFormat="1" ht="21" customHeight="1">
      <c r="A1289" s="60"/>
      <c r="B1289" s="60"/>
      <c r="C1289" s="58"/>
      <c r="D1289" s="56"/>
      <c r="E1289" s="56"/>
      <c r="G1289" s="128" t="s">
        <v>497</v>
      </c>
      <c r="H1289" s="128" t="s">
        <v>1508</v>
      </c>
      <c r="I1289" s="60"/>
      <c r="J1289" s="60"/>
      <c r="K1289" s="60"/>
      <c r="L1289" s="61" t="str">
        <f>IF(I1289="","",VLOOKUP(N1289,DB!J:L,3,FALSE))</f>
        <v/>
      </c>
      <c r="M1289" s="40" t="str">
        <f t="shared" si="40"/>
        <v/>
      </c>
      <c r="N1289" s="70" t="str">
        <f t="shared" si="41"/>
        <v>Scope 3Hotel stay</v>
      </c>
      <c r="Y1289" s="70"/>
      <c r="Z1289" s="70"/>
    </row>
    <row r="1290" spans="1:26" s="49" customFormat="1" ht="21" customHeight="1">
      <c r="A1290" s="60"/>
      <c r="B1290" s="60"/>
      <c r="C1290" s="58"/>
      <c r="D1290" s="56"/>
      <c r="E1290" s="56"/>
      <c r="G1290" s="128" t="s">
        <v>497</v>
      </c>
      <c r="H1290" s="128" t="s">
        <v>1508</v>
      </c>
      <c r="I1290" s="60"/>
      <c r="J1290" s="60"/>
      <c r="K1290" s="60"/>
      <c r="L1290" s="61" t="str">
        <f>IF(I1290="","",VLOOKUP(N1290,DB!J:L,3,FALSE))</f>
        <v/>
      </c>
      <c r="M1290" s="40" t="str">
        <f t="shared" si="40"/>
        <v/>
      </c>
      <c r="N1290" s="70" t="str">
        <f t="shared" si="41"/>
        <v>Scope 3Hotel stay</v>
      </c>
      <c r="Y1290" s="70"/>
      <c r="Z1290" s="70"/>
    </row>
    <row r="1291" spans="1:26" s="49" customFormat="1" ht="21" customHeight="1">
      <c r="A1291" s="60"/>
      <c r="B1291" s="60"/>
      <c r="C1291" s="58"/>
      <c r="D1291" s="56"/>
      <c r="E1291" s="56"/>
      <c r="G1291" s="128" t="s">
        <v>497</v>
      </c>
      <c r="H1291" s="128" t="s">
        <v>1508</v>
      </c>
      <c r="I1291" s="60"/>
      <c r="J1291" s="60"/>
      <c r="K1291" s="60"/>
      <c r="L1291" s="61" t="str">
        <f>IF(I1291="","",VLOOKUP(N1291,DB!J:L,3,FALSE))</f>
        <v/>
      </c>
      <c r="M1291" s="40" t="str">
        <f t="shared" si="40"/>
        <v/>
      </c>
      <c r="N1291" s="70" t="str">
        <f t="shared" si="41"/>
        <v>Scope 3Hotel stay</v>
      </c>
      <c r="Y1291" s="70"/>
      <c r="Z1291" s="70"/>
    </row>
    <row r="1292" spans="1:26" s="49" customFormat="1" ht="21" customHeight="1">
      <c r="A1292" s="60"/>
      <c r="B1292" s="60"/>
      <c r="C1292" s="58"/>
      <c r="D1292" s="56"/>
      <c r="E1292" s="56"/>
      <c r="G1292" s="128" t="s">
        <v>497</v>
      </c>
      <c r="H1292" s="128" t="s">
        <v>1508</v>
      </c>
      <c r="I1292" s="60"/>
      <c r="J1292" s="60"/>
      <c r="K1292" s="60"/>
      <c r="L1292" s="61" t="str">
        <f>IF(I1292="","",VLOOKUP(N1292,DB!J:L,3,FALSE))</f>
        <v/>
      </c>
      <c r="M1292" s="40" t="str">
        <f t="shared" si="40"/>
        <v/>
      </c>
      <c r="N1292" s="70" t="str">
        <f t="shared" si="41"/>
        <v>Scope 3Hotel stay</v>
      </c>
      <c r="Y1292" s="70"/>
      <c r="Z1292" s="70"/>
    </row>
    <row r="1293" spans="1:26" s="49" customFormat="1" ht="21" customHeight="1">
      <c r="A1293" s="60"/>
      <c r="B1293" s="60"/>
      <c r="C1293" s="58"/>
      <c r="D1293" s="56"/>
      <c r="E1293" s="56"/>
      <c r="G1293" s="128" t="s">
        <v>497</v>
      </c>
      <c r="H1293" s="128" t="s">
        <v>1508</v>
      </c>
      <c r="I1293" s="60"/>
      <c r="J1293" s="60"/>
      <c r="K1293" s="60"/>
      <c r="L1293" s="61" t="str">
        <f>IF(I1293="","",VLOOKUP(N1293,DB!J:L,3,FALSE))</f>
        <v/>
      </c>
      <c r="M1293" s="40" t="str">
        <f t="shared" si="40"/>
        <v/>
      </c>
      <c r="N1293" s="70" t="str">
        <f t="shared" si="41"/>
        <v>Scope 3Hotel stay</v>
      </c>
      <c r="Y1293" s="70"/>
      <c r="Z1293" s="70"/>
    </row>
    <row r="1294" spans="1:26" s="49" customFormat="1" ht="21" customHeight="1">
      <c r="A1294" s="60"/>
      <c r="B1294" s="60"/>
      <c r="C1294" s="58"/>
      <c r="D1294" s="56"/>
      <c r="E1294" s="56"/>
      <c r="G1294" s="128" t="s">
        <v>497</v>
      </c>
      <c r="H1294" s="128" t="s">
        <v>1508</v>
      </c>
      <c r="I1294" s="60"/>
      <c r="J1294" s="60"/>
      <c r="K1294" s="60"/>
      <c r="L1294" s="61" t="str">
        <f>IF(I1294="","",VLOOKUP(N1294,DB!J:L,3,FALSE))</f>
        <v/>
      </c>
      <c r="M1294" s="40" t="str">
        <f t="shared" si="40"/>
        <v/>
      </c>
      <c r="N1294" s="70" t="str">
        <f t="shared" si="41"/>
        <v>Scope 3Hotel stay</v>
      </c>
      <c r="Y1294" s="70"/>
      <c r="Z1294" s="70"/>
    </row>
    <row r="1295" spans="1:26" s="49" customFormat="1" ht="21" customHeight="1">
      <c r="A1295" s="60"/>
      <c r="B1295" s="60"/>
      <c r="C1295" s="58"/>
      <c r="D1295" s="56"/>
      <c r="E1295" s="56"/>
      <c r="G1295" s="128" t="s">
        <v>497</v>
      </c>
      <c r="H1295" s="128" t="s">
        <v>1508</v>
      </c>
      <c r="I1295" s="60"/>
      <c r="J1295" s="60"/>
      <c r="K1295" s="60"/>
      <c r="L1295" s="61" t="str">
        <f>IF(I1295="","",VLOOKUP(N1295,DB!J:L,3,FALSE))</f>
        <v/>
      </c>
      <c r="M1295" s="40" t="str">
        <f t="shared" si="40"/>
        <v/>
      </c>
      <c r="N1295" s="70" t="str">
        <f t="shared" si="41"/>
        <v>Scope 3Hotel stay</v>
      </c>
      <c r="Y1295" s="70"/>
      <c r="Z1295" s="70"/>
    </row>
    <row r="1296" spans="1:26" s="49" customFormat="1" ht="21" customHeight="1">
      <c r="A1296" s="60"/>
      <c r="B1296" s="60"/>
      <c r="C1296" s="58"/>
      <c r="D1296" s="56"/>
      <c r="E1296" s="56"/>
      <c r="G1296" s="128" t="s">
        <v>497</v>
      </c>
      <c r="H1296" s="128" t="s">
        <v>1508</v>
      </c>
      <c r="I1296" s="60"/>
      <c r="J1296" s="60"/>
      <c r="K1296" s="60"/>
      <c r="L1296" s="61" t="str">
        <f>IF(I1296="","",VLOOKUP(N1296,DB!J:L,3,FALSE))</f>
        <v/>
      </c>
      <c r="M1296" s="40" t="str">
        <f t="shared" si="40"/>
        <v/>
      </c>
      <c r="N1296" s="70" t="str">
        <f t="shared" si="41"/>
        <v>Scope 3Hotel stay</v>
      </c>
      <c r="Y1296" s="70"/>
      <c r="Z1296" s="70"/>
    </row>
    <row r="1297" spans="1:26" s="49" customFormat="1" ht="21" customHeight="1">
      <c r="A1297" s="60"/>
      <c r="B1297" s="60"/>
      <c r="C1297" s="58"/>
      <c r="D1297" s="56"/>
      <c r="E1297" s="56"/>
      <c r="G1297" s="128" t="s">
        <v>497</v>
      </c>
      <c r="H1297" s="128" t="s">
        <v>1508</v>
      </c>
      <c r="I1297" s="60"/>
      <c r="J1297" s="60"/>
      <c r="K1297" s="60"/>
      <c r="L1297" s="61" t="str">
        <f>IF(I1297="","",VLOOKUP(N1297,DB!J:L,3,FALSE))</f>
        <v/>
      </c>
      <c r="M1297" s="40" t="str">
        <f t="shared" si="40"/>
        <v/>
      </c>
      <c r="N1297" s="70" t="str">
        <f t="shared" si="41"/>
        <v>Scope 3Hotel stay</v>
      </c>
      <c r="Y1297" s="70"/>
      <c r="Z1297" s="70"/>
    </row>
    <row r="1298" spans="1:26" s="49" customFormat="1" ht="21" customHeight="1">
      <c r="A1298" s="60"/>
      <c r="B1298" s="60"/>
      <c r="C1298" s="58"/>
      <c r="D1298" s="56"/>
      <c r="E1298" s="56"/>
      <c r="G1298" s="128" t="s">
        <v>497</v>
      </c>
      <c r="H1298" s="128" t="s">
        <v>1508</v>
      </c>
      <c r="I1298" s="60"/>
      <c r="J1298" s="60"/>
      <c r="K1298" s="60"/>
      <c r="L1298" s="61" t="str">
        <f>IF(I1298="","",VLOOKUP(N1298,DB!J:L,3,FALSE))</f>
        <v/>
      </c>
      <c r="M1298" s="40" t="str">
        <f t="shared" si="40"/>
        <v/>
      </c>
      <c r="N1298" s="70" t="str">
        <f t="shared" si="41"/>
        <v>Scope 3Hotel stay</v>
      </c>
      <c r="Y1298" s="70"/>
      <c r="Z1298" s="70"/>
    </row>
    <row r="1299" spans="1:26" s="49" customFormat="1" ht="21" customHeight="1">
      <c r="A1299" s="60"/>
      <c r="B1299" s="60"/>
      <c r="C1299" s="58"/>
      <c r="D1299" s="56"/>
      <c r="E1299" s="56"/>
      <c r="G1299" s="128" t="s">
        <v>497</v>
      </c>
      <c r="H1299" s="128" t="s">
        <v>1508</v>
      </c>
      <c r="I1299" s="60"/>
      <c r="J1299" s="60"/>
      <c r="K1299" s="60"/>
      <c r="L1299" s="61" t="str">
        <f>IF(I1299="","",VLOOKUP(N1299,DB!J:L,3,FALSE))</f>
        <v/>
      </c>
      <c r="M1299" s="40" t="str">
        <f t="shared" si="40"/>
        <v/>
      </c>
      <c r="N1299" s="70" t="str">
        <f t="shared" si="41"/>
        <v>Scope 3Hotel stay</v>
      </c>
      <c r="Y1299" s="70"/>
      <c r="Z1299" s="70"/>
    </row>
    <row r="1300" spans="1:26" s="49" customFormat="1" ht="21" customHeight="1">
      <c r="A1300" s="60"/>
      <c r="B1300" s="60"/>
      <c r="C1300" s="58"/>
      <c r="D1300" s="56"/>
      <c r="E1300" s="56"/>
      <c r="G1300" s="128" t="s">
        <v>497</v>
      </c>
      <c r="H1300" s="128" t="s">
        <v>1508</v>
      </c>
      <c r="I1300" s="60"/>
      <c r="J1300" s="60"/>
      <c r="K1300" s="60"/>
      <c r="L1300" s="61" t="str">
        <f>IF(I1300="","",VLOOKUP(N1300,DB!J:L,3,FALSE))</f>
        <v/>
      </c>
      <c r="M1300" s="40" t="str">
        <f t="shared" si="40"/>
        <v/>
      </c>
      <c r="N1300" s="70" t="str">
        <f t="shared" si="41"/>
        <v>Scope 3Hotel stay</v>
      </c>
      <c r="Y1300" s="70"/>
      <c r="Z1300" s="70"/>
    </row>
    <row r="1301" spans="1:26" s="49" customFormat="1" ht="21" customHeight="1">
      <c r="A1301" s="60"/>
      <c r="B1301" s="60"/>
      <c r="C1301" s="58"/>
      <c r="D1301" s="56"/>
      <c r="E1301" s="56"/>
      <c r="G1301" s="128" t="s">
        <v>497</v>
      </c>
      <c r="H1301" s="128" t="s">
        <v>1508</v>
      </c>
      <c r="I1301" s="60"/>
      <c r="J1301" s="60"/>
      <c r="K1301" s="60"/>
      <c r="L1301" s="61" t="str">
        <f>IF(I1301="","",VLOOKUP(N1301,DB!J:L,3,FALSE))</f>
        <v/>
      </c>
      <c r="M1301" s="40" t="str">
        <f t="shared" si="40"/>
        <v/>
      </c>
      <c r="N1301" s="70" t="str">
        <f t="shared" si="41"/>
        <v>Scope 3Hotel stay</v>
      </c>
      <c r="Y1301" s="70"/>
      <c r="Z1301" s="70"/>
    </row>
    <row r="1302" spans="1:26" s="49" customFormat="1" ht="21" customHeight="1">
      <c r="A1302" s="60"/>
      <c r="B1302" s="60"/>
      <c r="C1302" s="58"/>
      <c r="D1302" s="56"/>
      <c r="E1302" s="56"/>
      <c r="G1302" s="128" t="s">
        <v>497</v>
      </c>
      <c r="H1302" s="128" t="s">
        <v>1508</v>
      </c>
      <c r="I1302" s="60"/>
      <c r="J1302" s="60"/>
      <c r="K1302" s="60"/>
      <c r="L1302" s="61" t="str">
        <f>IF(I1302="","",VLOOKUP(N1302,DB!J:L,3,FALSE))</f>
        <v/>
      </c>
      <c r="M1302" s="40" t="str">
        <f t="shared" si="40"/>
        <v/>
      </c>
      <c r="N1302" s="70" t="str">
        <f t="shared" si="41"/>
        <v>Scope 3Hotel stay</v>
      </c>
      <c r="Y1302" s="70"/>
      <c r="Z1302" s="70"/>
    </row>
    <row r="1303" spans="1:26" s="49" customFormat="1" ht="21" customHeight="1">
      <c r="A1303" s="60"/>
      <c r="B1303" s="60"/>
      <c r="C1303" s="58"/>
      <c r="D1303" s="56"/>
      <c r="E1303" s="56"/>
      <c r="G1303" s="128" t="s">
        <v>497</v>
      </c>
      <c r="H1303" s="128" t="s">
        <v>1508</v>
      </c>
      <c r="I1303" s="60"/>
      <c r="J1303" s="60"/>
      <c r="K1303" s="60"/>
      <c r="L1303" s="61" t="str">
        <f>IF(I1303="","",VLOOKUP(N1303,DB!J:L,3,FALSE))</f>
        <v/>
      </c>
      <c r="M1303" s="40" t="str">
        <f t="shared" si="40"/>
        <v/>
      </c>
      <c r="N1303" s="70" t="str">
        <f t="shared" si="41"/>
        <v>Scope 3Hotel stay</v>
      </c>
      <c r="Y1303" s="70"/>
      <c r="Z1303" s="70"/>
    </row>
    <row r="1304" spans="1:26" s="49" customFormat="1" ht="21" customHeight="1">
      <c r="A1304" s="60"/>
      <c r="B1304" s="60"/>
      <c r="C1304" s="58"/>
      <c r="D1304" s="56"/>
      <c r="E1304" s="56"/>
      <c r="G1304" s="128" t="s">
        <v>497</v>
      </c>
      <c r="H1304" s="128" t="s">
        <v>1508</v>
      </c>
      <c r="I1304" s="60"/>
      <c r="J1304" s="60"/>
      <c r="K1304" s="60"/>
      <c r="L1304" s="61" t="str">
        <f>IF(I1304="","",VLOOKUP(N1304,DB!J:L,3,FALSE))</f>
        <v/>
      </c>
      <c r="M1304" s="40" t="str">
        <f t="shared" si="40"/>
        <v/>
      </c>
      <c r="N1304" s="70" t="str">
        <f t="shared" si="41"/>
        <v>Scope 3Hotel stay</v>
      </c>
      <c r="Y1304" s="70"/>
      <c r="Z1304" s="70"/>
    </row>
    <row r="1305" spans="1:26" s="49" customFormat="1" ht="21" customHeight="1">
      <c r="A1305" s="60"/>
      <c r="B1305" s="60"/>
      <c r="C1305" s="58"/>
      <c r="D1305" s="56"/>
      <c r="E1305" s="56"/>
      <c r="G1305" s="128" t="s">
        <v>497</v>
      </c>
      <c r="H1305" s="128" t="s">
        <v>1508</v>
      </c>
      <c r="I1305" s="60"/>
      <c r="J1305" s="60"/>
      <c r="K1305" s="60"/>
      <c r="L1305" s="61" t="str">
        <f>IF(I1305="","",VLOOKUP(N1305,DB!J:L,3,FALSE))</f>
        <v/>
      </c>
      <c r="M1305" s="40" t="str">
        <f t="shared" si="40"/>
        <v/>
      </c>
      <c r="N1305" s="70" t="str">
        <f t="shared" si="41"/>
        <v>Scope 3Hotel stay</v>
      </c>
      <c r="Y1305" s="70"/>
      <c r="Z1305" s="70"/>
    </row>
    <row r="1306" spans="1:26" s="49" customFormat="1" ht="21" customHeight="1">
      <c r="A1306" s="60"/>
      <c r="B1306" s="60"/>
      <c r="C1306" s="58"/>
      <c r="D1306" s="56"/>
      <c r="E1306" s="56"/>
      <c r="G1306" s="128" t="s">
        <v>497</v>
      </c>
      <c r="H1306" s="128" t="s">
        <v>1508</v>
      </c>
      <c r="I1306" s="60"/>
      <c r="J1306" s="60"/>
      <c r="K1306" s="60"/>
      <c r="L1306" s="61" t="str">
        <f>IF(I1306="","",VLOOKUP(N1306,DB!J:L,3,FALSE))</f>
        <v/>
      </c>
      <c r="M1306" s="40" t="str">
        <f t="shared" si="40"/>
        <v/>
      </c>
      <c r="N1306" s="70" t="str">
        <f t="shared" si="41"/>
        <v>Scope 3Hotel stay</v>
      </c>
      <c r="Y1306" s="70"/>
      <c r="Z1306" s="70"/>
    </row>
    <row r="1307" spans="1:26" s="49" customFormat="1" ht="21" customHeight="1">
      <c r="A1307" s="60"/>
      <c r="B1307" s="60"/>
      <c r="C1307" s="58"/>
      <c r="D1307" s="56"/>
      <c r="E1307" s="56"/>
      <c r="G1307" s="128" t="s">
        <v>497</v>
      </c>
      <c r="H1307" s="128" t="s">
        <v>1508</v>
      </c>
      <c r="I1307" s="60"/>
      <c r="J1307" s="60"/>
      <c r="K1307" s="60"/>
      <c r="L1307" s="61" t="str">
        <f>IF(I1307="","",VLOOKUP(N1307,DB!J:L,3,FALSE))</f>
        <v/>
      </c>
      <c r="M1307" s="40" t="str">
        <f t="shared" si="40"/>
        <v/>
      </c>
      <c r="N1307" s="70" t="str">
        <f t="shared" si="41"/>
        <v>Scope 3Hotel stay</v>
      </c>
      <c r="Y1307" s="70"/>
      <c r="Z1307" s="70"/>
    </row>
    <row r="1308" spans="1:26" s="49" customFormat="1" ht="21" customHeight="1">
      <c r="A1308" s="60"/>
      <c r="B1308" s="60"/>
      <c r="C1308" s="58"/>
      <c r="D1308" s="56"/>
      <c r="E1308" s="56"/>
      <c r="G1308" s="128" t="s">
        <v>497</v>
      </c>
      <c r="H1308" s="128" t="s">
        <v>1508</v>
      </c>
      <c r="I1308" s="60"/>
      <c r="J1308" s="60"/>
      <c r="K1308" s="60"/>
      <c r="L1308" s="61" t="str">
        <f>IF(I1308="","",VLOOKUP(N1308,DB!J:L,3,FALSE))</f>
        <v/>
      </c>
      <c r="M1308" s="40" t="str">
        <f t="shared" si="40"/>
        <v/>
      </c>
      <c r="N1308" s="70" t="str">
        <f t="shared" si="41"/>
        <v>Scope 3Hotel stay</v>
      </c>
      <c r="Y1308" s="70"/>
      <c r="Z1308" s="70"/>
    </row>
    <row r="1309" spans="1:26" s="49" customFormat="1" ht="21" customHeight="1">
      <c r="A1309" s="60"/>
      <c r="B1309" s="60"/>
      <c r="C1309" s="58"/>
      <c r="D1309" s="56"/>
      <c r="E1309" s="56"/>
      <c r="G1309" s="128" t="s">
        <v>497</v>
      </c>
      <c r="H1309" s="128" t="s">
        <v>1508</v>
      </c>
      <c r="I1309" s="60"/>
      <c r="J1309" s="60"/>
      <c r="K1309" s="60"/>
      <c r="L1309" s="61" t="str">
        <f>IF(I1309="","",VLOOKUP(N1309,DB!J:L,3,FALSE))</f>
        <v/>
      </c>
      <c r="M1309" s="40" t="str">
        <f t="shared" si="40"/>
        <v/>
      </c>
      <c r="N1309" s="70" t="str">
        <f t="shared" si="41"/>
        <v>Scope 3Hotel stay</v>
      </c>
      <c r="Y1309" s="70"/>
      <c r="Z1309" s="70"/>
    </row>
    <row r="1310" spans="1:26" s="49" customFormat="1" ht="21" customHeight="1">
      <c r="A1310" s="60"/>
      <c r="B1310" s="60"/>
      <c r="C1310" s="58"/>
      <c r="D1310" s="56"/>
      <c r="E1310" s="56"/>
      <c r="G1310" s="128" t="s">
        <v>497</v>
      </c>
      <c r="H1310" s="128" t="s">
        <v>1508</v>
      </c>
      <c r="I1310" s="60"/>
      <c r="J1310" s="60"/>
      <c r="K1310" s="60"/>
      <c r="L1310" s="61" t="str">
        <f>IF(I1310="","",VLOOKUP(N1310,DB!J:L,3,FALSE))</f>
        <v/>
      </c>
      <c r="M1310" s="40" t="str">
        <f t="shared" si="40"/>
        <v/>
      </c>
      <c r="N1310" s="70" t="str">
        <f t="shared" si="41"/>
        <v>Scope 3Hotel stay</v>
      </c>
      <c r="Y1310" s="70"/>
      <c r="Z1310" s="70"/>
    </row>
    <row r="1311" spans="1:26" s="49" customFormat="1" ht="21" customHeight="1">
      <c r="A1311" s="60"/>
      <c r="B1311" s="60"/>
      <c r="C1311" s="58"/>
      <c r="D1311" s="56"/>
      <c r="E1311" s="56"/>
      <c r="G1311" s="128" t="s">
        <v>497</v>
      </c>
      <c r="H1311" s="128" t="s">
        <v>1508</v>
      </c>
      <c r="I1311" s="60"/>
      <c r="J1311" s="60"/>
      <c r="K1311" s="60"/>
      <c r="L1311" s="61" t="str">
        <f>IF(I1311="","",VLOOKUP(N1311,DB!J:L,3,FALSE))</f>
        <v/>
      </c>
      <c r="M1311" s="40" t="str">
        <f t="shared" si="40"/>
        <v/>
      </c>
      <c r="N1311" s="70" t="str">
        <f t="shared" si="41"/>
        <v>Scope 3Hotel stay</v>
      </c>
      <c r="Y1311" s="70"/>
      <c r="Z1311" s="70"/>
    </row>
    <row r="1312" spans="1:26" s="49" customFormat="1" ht="21" customHeight="1">
      <c r="A1312" s="60"/>
      <c r="B1312" s="60"/>
      <c r="C1312" s="58"/>
      <c r="D1312" s="56"/>
      <c r="E1312" s="56"/>
      <c r="G1312" s="128" t="s">
        <v>497</v>
      </c>
      <c r="H1312" s="128" t="s">
        <v>1508</v>
      </c>
      <c r="I1312" s="60"/>
      <c r="J1312" s="60"/>
      <c r="K1312" s="60"/>
      <c r="L1312" s="61" t="str">
        <f>IF(I1312="","",VLOOKUP(N1312,DB!J:L,3,FALSE))</f>
        <v/>
      </c>
      <c r="M1312" s="40" t="str">
        <f t="shared" si="40"/>
        <v/>
      </c>
      <c r="N1312" s="70" t="str">
        <f t="shared" si="41"/>
        <v>Scope 3Hotel stay</v>
      </c>
      <c r="Y1312" s="70"/>
      <c r="Z1312" s="70"/>
    </row>
    <row r="1313" spans="1:26" s="49" customFormat="1" ht="21" customHeight="1">
      <c r="A1313" s="60"/>
      <c r="B1313" s="60"/>
      <c r="C1313" s="58"/>
      <c r="D1313" s="56"/>
      <c r="E1313" s="56"/>
      <c r="G1313" s="128" t="s">
        <v>497</v>
      </c>
      <c r="H1313" s="128" t="s">
        <v>1508</v>
      </c>
      <c r="I1313" s="60"/>
      <c r="J1313" s="60"/>
      <c r="K1313" s="60"/>
      <c r="L1313" s="61" t="str">
        <f>IF(I1313="","",VLOOKUP(N1313,DB!J:L,3,FALSE))</f>
        <v/>
      </c>
      <c r="M1313" s="40" t="str">
        <f t="shared" si="40"/>
        <v/>
      </c>
      <c r="N1313" s="70" t="str">
        <f t="shared" si="41"/>
        <v>Scope 3Hotel stay</v>
      </c>
      <c r="Y1313" s="70"/>
      <c r="Z1313" s="70"/>
    </row>
    <row r="1314" spans="1:26" s="49" customFormat="1" ht="21" customHeight="1">
      <c r="A1314" s="60"/>
      <c r="B1314" s="60"/>
      <c r="C1314" s="58"/>
      <c r="D1314" s="56"/>
      <c r="E1314" s="56"/>
      <c r="G1314" s="128" t="s">
        <v>497</v>
      </c>
      <c r="H1314" s="128" t="s">
        <v>1508</v>
      </c>
      <c r="I1314" s="60"/>
      <c r="J1314" s="60"/>
      <c r="K1314" s="60"/>
      <c r="L1314" s="61" t="str">
        <f>IF(I1314="","",VLOOKUP(N1314,DB!J:L,3,FALSE))</f>
        <v/>
      </c>
      <c r="M1314" s="40" t="str">
        <f t="shared" si="40"/>
        <v/>
      </c>
      <c r="N1314" s="70" t="str">
        <f t="shared" si="41"/>
        <v>Scope 3Hotel stay</v>
      </c>
      <c r="Y1314" s="70"/>
      <c r="Z1314" s="70"/>
    </row>
    <row r="1315" spans="1:26" s="49" customFormat="1" ht="21" customHeight="1">
      <c r="A1315" s="60"/>
      <c r="B1315" s="60"/>
      <c r="C1315" s="58"/>
      <c r="D1315" s="56"/>
      <c r="E1315" s="56"/>
      <c r="G1315" s="128" t="s">
        <v>497</v>
      </c>
      <c r="H1315" s="128" t="s">
        <v>1508</v>
      </c>
      <c r="I1315" s="60"/>
      <c r="J1315" s="60"/>
      <c r="K1315" s="60"/>
      <c r="L1315" s="61" t="str">
        <f>IF(I1315="","",VLOOKUP(N1315,DB!J:L,3,FALSE))</f>
        <v/>
      </c>
      <c r="M1315" s="40" t="str">
        <f t="shared" si="40"/>
        <v/>
      </c>
      <c r="N1315" s="70" t="str">
        <f t="shared" si="41"/>
        <v>Scope 3Hotel stay</v>
      </c>
      <c r="Y1315" s="70"/>
      <c r="Z1315" s="70"/>
    </row>
    <row r="1316" spans="1:26" s="49" customFormat="1" ht="21" customHeight="1">
      <c r="A1316" s="60"/>
      <c r="B1316" s="60"/>
      <c r="C1316" s="58"/>
      <c r="D1316" s="56"/>
      <c r="E1316" s="56"/>
      <c r="G1316" s="128" t="s">
        <v>497</v>
      </c>
      <c r="H1316" s="128" t="s">
        <v>1508</v>
      </c>
      <c r="I1316" s="60"/>
      <c r="J1316" s="60"/>
      <c r="K1316" s="60"/>
      <c r="L1316" s="61" t="str">
        <f>IF(I1316="","",VLOOKUP(N1316,DB!J:L,3,FALSE))</f>
        <v/>
      </c>
      <c r="M1316" s="40" t="str">
        <f t="shared" si="40"/>
        <v/>
      </c>
      <c r="N1316" s="70" t="str">
        <f t="shared" si="41"/>
        <v>Scope 3Hotel stay</v>
      </c>
      <c r="Y1316" s="70"/>
      <c r="Z1316" s="70"/>
    </row>
    <row r="1317" spans="1:26" s="49" customFormat="1" ht="21" customHeight="1">
      <c r="A1317" s="60"/>
      <c r="B1317" s="60"/>
      <c r="C1317" s="58"/>
      <c r="D1317" s="56"/>
      <c r="E1317" s="56"/>
      <c r="G1317" s="128" t="s">
        <v>497</v>
      </c>
      <c r="H1317" s="128" t="s">
        <v>1508</v>
      </c>
      <c r="I1317" s="60"/>
      <c r="J1317" s="60"/>
      <c r="K1317" s="60"/>
      <c r="L1317" s="61" t="str">
        <f>IF(I1317="","",VLOOKUP(N1317,DB!J:L,3,FALSE))</f>
        <v/>
      </c>
      <c r="M1317" s="40" t="str">
        <f t="shared" ref="M1317:M1380" si="42">IF(I1317="","",L1317*K1317*J1317)</f>
        <v/>
      </c>
      <c r="N1317" s="70" t="str">
        <f t="shared" si="41"/>
        <v>Scope 3Hotel stay</v>
      </c>
      <c r="Y1317" s="70"/>
      <c r="Z1317" s="70"/>
    </row>
    <row r="1318" spans="1:26" s="49" customFormat="1" ht="21" customHeight="1">
      <c r="A1318" s="60"/>
      <c r="B1318" s="60"/>
      <c r="C1318" s="58"/>
      <c r="D1318" s="56"/>
      <c r="E1318" s="56"/>
      <c r="G1318" s="128" t="s">
        <v>497</v>
      </c>
      <c r="H1318" s="128" t="s">
        <v>1508</v>
      </c>
      <c r="I1318" s="60"/>
      <c r="J1318" s="60"/>
      <c r="K1318" s="60"/>
      <c r="L1318" s="61" t="str">
        <f>IF(I1318="","",VLOOKUP(N1318,DB!J:L,3,FALSE))</f>
        <v/>
      </c>
      <c r="M1318" s="40" t="str">
        <f t="shared" si="42"/>
        <v/>
      </c>
      <c r="N1318" s="70" t="str">
        <f t="shared" si="41"/>
        <v>Scope 3Hotel stay</v>
      </c>
      <c r="Y1318" s="70"/>
      <c r="Z1318" s="70"/>
    </row>
    <row r="1319" spans="1:26" s="49" customFormat="1" ht="21" customHeight="1">
      <c r="A1319" s="60"/>
      <c r="B1319" s="60"/>
      <c r="C1319" s="58"/>
      <c r="D1319" s="56"/>
      <c r="E1319" s="56"/>
      <c r="G1319" s="128" t="s">
        <v>497</v>
      </c>
      <c r="H1319" s="128" t="s">
        <v>1508</v>
      </c>
      <c r="I1319" s="60"/>
      <c r="J1319" s="60"/>
      <c r="K1319" s="60"/>
      <c r="L1319" s="61" t="str">
        <f>IF(I1319="","",VLOOKUP(N1319,DB!J:L,3,FALSE))</f>
        <v/>
      </c>
      <c r="M1319" s="40" t="str">
        <f t="shared" si="42"/>
        <v/>
      </c>
      <c r="N1319" s="70" t="str">
        <f t="shared" si="41"/>
        <v>Scope 3Hotel stay</v>
      </c>
      <c r="Y1319" s="70"/>
      <c r="Z1319" s="70"/>
    </row>
    <row r="1320" spans="1:26" s="49" customFormat="1" ht="21" customHeight="1">
      <c r="A1320" s="60"/>
      <c r="B1320" s="60"/>
      <c r="C1320" s="58"/>
      <c r="D1320" s="56"/>
      <c r="E1320" s="56"/>
      <c r="G1320" s="128" t="s">
        <v>497</v>
      </c>
      <c r="H1320" s="128" t="s">
        <v>1508</v>
      </c>
      <c r="I1320" s="60"/>
      <c r="J1320" s="60"/>
      <c r="K1320" s="60"/>
      <c r="L1320" s="61" t="str">
        <f>IF(I1320="","",VLOOKUP(N1320,DB!J:L,3,FALSE))</f>
        <v/>
      </c>
      <c r="M1320" s="40" t="str">
        <f t="shared" si="42"/>
        <v/>
      </c>
      <c r="N1320" s="70" t="str">
        <f t="shared" si="41"/>
        <v>Scope 3Hotel stay</v>
      </c>
      <c r="Y1320" s="70"/>
      <c r="Z1320" s="70"/>
    </row>
    <row r="1321" spans="1:26" s="49" customFormat="1" ht="21" customHeight="1">
      <c r="A1321" s="60"/>
      <c r="B1321" s="60"/>
      <c r="C1321" s="58"/>
      <c r="D1321" s="56"/>
      <c r="E1321" s="56"/>
      <c r="G1321" s="128" t="s">
        <v>497</v>
      </c>
      <c r="H1321" s="128" t="s">
        <v>1508</v>
      </c>
      <c r="I1321" s="60"/>
      <c r="J1321" s="60"/>
      <c r="K1321" s="60"/>
      <c r="L1321" s="61" t="str">
        <f>IF(I1321="","",VLOOKUP(N1321,DB!J:L,3,FALSE))</f>
        <v/>
      </c>
      <c r="M1321" s="40" t="str">
        <f t="shared" si="42"/>
        <v/>
      </c>
      <c r="N1321" s="70" t="str">
        <f t="shared" si="41"/>
        <v>Scope 3Hotel stay</v>
      </c>
      <c r="Y1321" s="70"/>
      <c r="Z1321" s="70"/>
    </row>
    <row r="1322" spans="1:26" s="49" customFormat="1" ht="21" customHeight="1">
      <c r="A1322" s="60"/>
      <c r="B1322" s="60"/>
      <c r="C1322" s="58"/>
      <c r="D1322" s="56"/>
      <c r="E1322" s="56"/>
      <c r="G1322" s="128" t="s">
        <v>497</v>
      </c>
      <c r="H1322" s="128" t="s">
        <v>1508</v>
      </c>
      <c r="I1322" s="60"/>
      <c r="J1322" s="60"/>
      <c r="K1322" s="60"/>
      <c r="L1322" s="61" t="str">
        <f>IF(I1322="","",VLOOKUP(N1322,DB!J:L,3,FALSE))</f>
        <v/>
      </c>
      <c r="M1322" s="40" t="str">
        <f t="shared" si="42"/>
        <v/>
      </c>
      <c r="N1322" s="70" t="str">
        <f t="shared" si="41"/>
        <v>Scope 3Hotel stay</v>
      </c>
      <c r="Y1322" s="70"/>
      <c r="Z1322" s="70"/>
    </row>
    <row r="1323" spans="1:26" s="49" customFormat="1" ht="21" customHeight="1">
      <c r="A1323" s="60"/>
      <c r="B1323" s="60"/>
      <c r="C1323" s="58"/>
      <c r="D1323" s="56"/>
      <c r="E1323" s="56"/>
      <c r="G1323" s="128" t="s">
        <v>497</v>
      </c>
      <c r="H1323" s="128" t="s">
        <v>1508</v>
      </c>
      <c r="I1323" s="60"/>
      <c r="J1323" s="60"/>
      <c r="K1323" s="60"/>
      <c r="L1323" s="61" t="str">
        <f>IF(I1323="","",VLOOKUP(N1323,DB!J:L,3,FALSE))</f>
        <v/>
      </c>
      <c r="M1323" s="40" t="str">
        <f t="shared" si="42"/>
        <v/>
      </c>
      <c r="N1323" s="70" t="str">
        <f t="shared" si="41"/>
        <v>Scope 3Hotel stay</v>
      </c>
      <c r="Y1323" s="70"/>
      <c r="Z1323" s="70"/>
    </row>
    <row r="1324" spans="1:26" s="49" customFormat="1" ht="21" customHeight="1">
      <c r="A1324" s="60"/>
      <c r="B1324" s="60"/>
      <c r="C1324" s="58"/>
      <c r="D1324" s="56"/>
      <c r="E1324" s="56"/>
      <c r="G1324" s="128" t="s">
        <v>497</v>
      </c>
      <c r="H1324" s="128" t="s">
        <v>1508</v>
      </c>
      <c r="I1324" s="60"/>
      <c r="J1324" s="60"/>
      <c r="K1324" s="60"/>
      <c r="L1324" s="61" t="str">
        <f>IF(I1324="","",VLOOKUP(N1324,DB!J:L,3,FALSE))</f>
        <v/>
      </c>
      <c r="M1324" s="40" t="str">
        <f t="shared" si="42"/>
        <v/>
      </c>
      <c r="N1324" s="70" t="str">
        <f t="shared" si="41"/>
        <v>Scope 3Hotel stay</v>
      </c>
      <c r="Y1324" s="70"/>
      <c r="Z1324" s="70"/>
    </row>
    <row r="1325" spans="1:26" s="49" customFormat="1" ht="21" customHeight="1">
      <c r="A1325" s="60"/>
      <c r="B1325" s="60"/>
      <c r="C1325" s="58"/>
      <c r="D1325" s="56"/>
      <c r="E1325" s="56"/>
      <c r="G1325" s="128" t="s">
        <v>497</v>
      </c>
      <c r="H1325" s="128" t="s">
        <v>1508</v>
      </c>
      <c r="I1325" s="60"/>
      <c r="J1325" s="60"/>
      <c r="K1325" s="60"/>
      <c r="L1325" s="61" t="str">
        <f>IF(I1325="","",VLOOKUP(N1325,DB!J:L,3,FALSE))</f>
        <v/>
      </c>
      <c r="M1325" s="40" t="str">
        <f t="shared" si="42"/>
        <v/>
      </c>
      <c r="N1325" s="70" t="str">
        <f t="shared" si="41"/>
        <v>Scope 3Hotel stay</v>
      </c>
      <c r="Y1325" s="70"/>
      <c r="Z1325" s="70"/>
    </row>
    <row r="1326" spans="1:26" s="49" customFormat="1" ht="21" customHeight="1">
      <c r="A1326" s="60"/>
      <c r="B1326" s="60"/>
      <c r="C1326" s="58"/>
      <c r="D1326" s="56"/>
      <c r="E1326" s="56"/>
      <c r="G1326" s="128" t="s">
        <v>497</v>
      </c>
      <c r="H1326" s="128" t="s">
        <v>1508</v>
      </c>
      <c r="I1326" s="60"/>
      <c r="J1326" s="60"/>
      <c r="K1326" s="60"/>
      <c r="L1326" s="61" t="str">
        <f>IF(I1326="","",VLOOKUP(N1326,DB!J:L,3,FALSE))</f>
        <v/>
      </c>
      <c r="M1326" s="40" t="str">
        <f t="shared" si="42"/>
        <v/>
      </c>
      <c r="N1326" s="70" t="str">
        <f t="shared" si="41"/>
        <v>Scope 3Hotel stay</v>
      </c>
      <c r="Y1326" s="70"/>
      <c r="Z1326" s="70"/>
    </row>
    <row r="1327" spans="1:26" s="49" customFormat="1" ht="21" customHeight="1">
      <c r="A1327" s="60"/>
      <c r="B1327" s="60"/>
      <c r="C1327" s="58"/>
      <c r="D1327" s="56"/>
      <c r="E1327" s="56"/>
      <c r="G1327" s="128" t="s">
        <v>497</v>
      </c>
      <c r="H1327" s="128" t="s">
        <v>1508</v>
      </c>
      <c r="I1327" s="60"/>
      <c r="J1327" s="60"/>
      <c r="K1327" s="60"/>
      <c r="L1327" s="61" t="str">
        <f>IF(I1327="","",VLOOKUP(N1327,DB!J:L,3,FALSE))</f>
        <v/>
      </c>
      <c r="M1327" s="40" t="str">
        <f t="shared" si="42"/>
        <v/>
      </c>
      <c r="N1327" s="70" t="str">
        <f t="shared" si="41"/>
        <v>Scope 3Hotel stay</v>
      </c>
      <c r="Y1327" s="70"/>
      <c r="Z1327" s="70"/>
    </row>
    <row r="1328" spans="1:26" s="49" customFormat="1" ht="21" customHeight="1">
      <c r="A1328" s="60"/>
      <c r="B1328" s="60"/>
      <c r="C1328" s="58"/>
      <c r="D1328" s="56"/>
      <c r="E1328" s="56"/>
      <c r="G1328" s="128" t="s">
        <v>497</v>
      </c>
      <c r="H1328" s="128" t="s">
        <v>1508</v>
      </c>
      <c r="I1328" s="60"/>
      <c r="J1328" s="60"/>
      <c r="K1328" s="60"/>
      <c r="L1328" s="61" t="str">
        <f>IF(I1328="","",VLOOKUP(N1328,DB!J:L,3,FALSE))</f>
        <v/>
      </c>
      <c r="M1328" s="40" t="str">
        <f t="shared" si="42"/>
        <v/>
      </c>
      <c r="N1328" s="70" t="str">
        <f t="shared" si="41"/>
        <v>Scope 3Hotel stay</v>
      </c>
      <c r="Y1328" s="70"/>
      <c r="Z1328" s="70"/>
    </row>
    <row r="1329" spans="1:26" s="49" customFormat="1" ht="21" customHeight="1">
      <c r="A1329" s="60"/>
      <c r="B1329" s="60"/>
      <c r="C1329" s="58"/>
      <c r="D1329" s="56"/>
      <c r="E1329" s="56"/>
      <c r="G1329" s="128" t="s">
        <v>497</v>
      </c>
      <c r="H1329" s="128" t="s">
        <v>1508</v>
      </c>
      <c r="I1329" s="60"/>
      <c r="J1329" s="60"/>
      <c r="K1329" s="60"/>
      <c r="L1329" s="61" t="str">
        <f>IF(I1329="","",VLOOKUP(N1329,DB!J:L,3,FALSE))</f>
        <v/>
      </c>
      <c r="M1329" s="40" t="str">
        <f t="shared" si="42"/>
        <v/>
      </c>
      <c r="N1329" s="70" t="str">
        <f t="shared" si="41"/>
        <v>Scope 3Hotel stay</v>
      </c>
      <c r="Y1329" s="70"/>
      <c r="Z1329" s="70"/>
    </row>
    <row r="1330" spans="1:26" s="49" customFormat="1" ht="21" customHeight="1">
      <c r="A1330" s="60"/>
      <c r="B1330" s="60"/>
      <c r="C1330" s="58"/>
      <c r="D1330" s="56"/>
      <c r="E1330" s="56"/>
      <c r="G1330" s="128" t="s">
        <v>497</v>
      </c>
      <c r="H1330" s="128" t="s">
        <v>1508</v>
      </c>
      <c r="I1330" s="60"/>
      <c r="J1330" s="60"/>
      <c r="K1330" s="60"/>
      <c r="L1330" s="61" t="str">
        <f>IF(I1330="","",VLOOKUP(N1330,DB!J:L,3,FALSE))</f>
        <v/>
      </c>
      <c r="M1330" s="40" t="str">
        <f t="shared" si="42"/>
        <v/>
      </c>
      <c r="N1330" s="70" t="str">
        <f t="shared" si="41"/>
        <v>Scope 3Hotel stay</v>
      </c>
      <c r="Y1330" s="70"/>
      <c r="Z1330" s="70"/>
    </row>
    <row r="1331" spans="1:26" s="49" customFormat="1" ht="21" customHeight="1">
      <c r="A1331" s="60"/>
      <c r="B1331" s="60"/>
      <c r="C1331" s="58"/>
      <c r="D1331" s="56"/>
      <c r="E1331" s="56"/>
      <c r="G1331" s="128" t="s">
        <v>497</v>
      </c>
      <c r="H1331" s="128" t="s">
        <v>1508</v>
      </c>
      <c r="I1331" s="60"/>
      <c r="J1331" s="60"/>
      <c r="K1331" s="60"/>
      <c r="L1331" s="61" t="str">
        <f>IF(I1331="","",VLOOKUP(N1331,DB!J:L,3,FALSE))</f>
        <v/>
      </c>
      <c r="M1331" s="40" t="str">
        <f t="shared" si="42"/>
        <v/>
      </c>
      <c r="N1331" s="70" t="str">
        <f t="shared" si="41"/>
        <v>Scope 3Hotel stay</v>
      </c>
      <c r="Y1331" s="70"/>
      <c r="Z1331" s="70"/>
    </row>
    <row r="1332" spans="1:26" s="49" customFormat="1" ht="21" customHeight="1">
      <c r="A1332" s="60"/>
      <c r="B1332" s="60"/>
      <c r="C1332" s="58"/>
      <c r="D1332" s="56"/>
      <c r="E1332" s="56"/>
      <c r="G1332" s="128" t="s">
        <v>497</v>
      </c>
      <c r="H1332" s="128" t="s">
        <v>1508</v>
      </c>
      <c r="I1332" s="60"/>
      <c r="J1332" s="60"/>
      <c r="K1332" s="60"/>
      <c r="L1332" s="61" t="str">
        <f>IF(I1332="","",VLOOKUP(N1332,DB!J:L,3,FALSE))</f>
        <v/>
      </c>
      <c r="M1332" s="40" t="str">
        <f t="shared" si="42"/>
        <v/>
      </c>
      <c r="N1332" s="70" t="str">
        <f t="shared" si="41"/>
        <v>Scope 3Hotel stay</v>
      </c>
      <c r="Y1332" s="70"/>
      <c r="Z1332" s="70"/>
    </row>
    <row r="1333" spans="1:26" s="49" customFormat="1" ht="21" customHeight="1">
      <c r="A1333" s="60"/>
      <c r="B1333" s="60"/>
      <c r="C1333" s="58"/>
      <c r="D1333" s="56"/>
      <c r="E1333" s="56"/>
      <c r="G1333" s="128" t="s">
        <v>497</v>
      </c>
      <c r="H1333" s="128" t="s">
        <v>1508</v>
      </c>
      <c r="I1333" s="60"/>
      <c r="J1333" s="60"/>
      <c r="K1333" s="60"/>
      <c r="L1333" s="61" t="str">
        <f>IF(I1333="","",VLOOKUP(N1333,DB!J:L,3,FALSE))</f>
        <v/>
      </c>
      <c r="M1333" s="40" t="str">
        <f t="shared" si="42"/>
        <v/>
      </c>
      <c r="N1333" s="70" t="str">
        <f t="shared" si="41"/>
        <v>Scope 3Hotel stay</v>
      </c>
      <c r="Y1333" s="70"/>
      <c r="Z1333" s="70"/>
    </row>
    <row r="1334" spans="1:26" s="49" customFormat="1" ht="21" customHeight="1">
      <c r="A1334" s="60"/>
      <c r="B1334" s="60"/>
      <c r="C1334" s="58"/>
      <c r="D1334" s="56"/>
      <c r="E1334" s="56"/>
      <c r="G1334" s="128" t="s">
        <v>497</v>
      </c>
      <c r="H1334" s="128" t="s">
        <v>1508</v>
      </c>
      <c r="I1334" s="60"/>
      <c r="J1334" s="60"/>
      <c r="K1334" s="60"/>
      <c r="L1334" s="61" t="str">
        <f>IF(I1334="","",VLOOKUP(N1334,DB!J:L,3,FALSE))</f>
        <v/>
      </c>
      <c r="M1334" s="40" t="str">
        <f t="shared" si="42"/>
        <v/>
      </c>
      <c r="N1334" s="70" t="str">
        <f t="shared" si="41"/>
        <v>Scope 3Hotel stay</v>
      </c>
      <c r="Y1334" s="70"/>
      <c r="Z1334" s="70"/>
    </row>
    <row r="1335" spans="1:26" s="49" customFormat="1" ht="21" customHeight="1">
      <c r="A1335" s="60"/>
      <c r="B1335" s="60"/>
      <c r="C1335" s="58"/>
      <c r="D1335" s="56"/>
      <c r="E1335" s="56"/>
      <c r="G1335" s="128" t="s">
        <v>497</v>
      </c>
      <c r="H1335" s="128" t="s">
        <v>1508</v>
      </c>
      <c r="I1335" s="60"/>
      <c r="J1335" s="60"/>
      <c r="K1335" s="60"/>
      <c r="L1335" s="61" t="str">
        <f>IF(I1335="","",VLOOKUP(N1335,DB!J:L,3,FALSE))</f>
        <v/>
      </c>
      <c r="M1335" s="40" t="str">
        <f t="shared" si="42"/>
        <v/>
      </c>
      <c r="N1335" s="70" t="str">
        <f t="shared" si="41"/>
        <v>Scope 3Hotel stay</v>
      </c>
      <c r="Y1335" s="70"/>
      <c r="Z1335" s="70"/>
    </row>
    <row r="1336" spans="1:26" s="49" customFormat="1" ht="21" customHeight="1">
      <c r="A1336" s="60"/>
      <c r="B1336" s="60"/>
      <c r="C1336" s="58"/>
      <c r="D1336" s="56"/>
      <c r="E1336" s="56"/>
      <c r="G1336" s="128" t="s">
        <v>497</v>
      </c>
      <c r="H1336" s="128" t="s">
        <v>1508</v>
      </c>
      <c r="I1336" s="60"/>
      <c r="J1336" s="60"/>
      <c r="K1336" s="60"/>
      <c r="L1336" s="61" t="str">
        <f>IF(I1336="","",VLOOKUP(N1336,DB!J:L,3,FALSE))</f>
        <v/>
      </c>
      <c r="M1336" s="40" t="str">
        <f t="shared" si="42"/>
        <v/>
      </c>
      <c r="N1336" s="70" t="str">
        <f t="shared" si="41"/>
        <v>Scope 3Hotel stay</v>
      </c>
      <c r="Y1336" s="70"/>
      <c r="Z1336" s="70"/>
    </row>
    <row r="1337" spans="1:26" s="49" customFormat="1" ht="21" customHeight="1">
      <c r="A1337" s="60"/>
      <c r="B1337" s="60"/>
      <c r="C1337" s="58"/>
      <c r="D1337" s="56"/>
      <c r="E1337" s="56"/>
      <c r="G1337" s="128" t="s">
        <v>497</v>
      </c>
      <c r="H1337" s="128" t="s">
        <v>1508</v>
      </c>
      <c r="I1337" s="60"/>
      <c r="J1337" s="60"/>
      <c r="K1337" s="60"/>
      <c r="L1337" s="61" t="str">
        <f>IF(I1337="","",VLOOKUP(N1337,DB!J:L,3,FALSE))</f>
        <v/>
      </c>
      <c r="M1337" s="40" t="str">
        <f t="shared" si="42"/>
        <v/>
      </c>
      <c r="N1337" s="70" t="str">
        <f t="shared" si="41"/>
        <v>Scope 3Hotel stay</v>
      </c>
      <c r="Y1337" s="70"/>
      <c r="Z1337" s="70"/>
    </row>
    <row r="1338" spans="1:26" s="49" customFormat="1" ht="21" customHeight="1">
      <c r="A1338" s="60"/>
      <c r="B1338" s="60"/>
      <c r="C1338" s="58"/>
      <c r="D1338" s="56"/>
      <c r="E1338" s="56"/>
      <c r="G1338" s="128" t="s">
        <v>497</v>
      </c>
      <c r="H1338" s="128" t="s">
        <v>1508</v>
      </c>
      <c r="I1338" s="60"/>
      <c r="J1338" s="60"/>
      <c r="K1338" s="60"/>
      <c r="L1338" s="61" t="str">
        <f>IF(I1338="","",VLOOKUP(N1338,DB!J:L,3,FALSE))</f>
        <v/>
      </c>
      <c r="M1338" s="40" t="str">
        <f t="shared" si="42"/>
        <v/>
      </c>
      <c r="N1338" s="70" t="str">
        <f t="shared" si="41"/>
        <v>Scope 3Hotel stay</v>
      </c>
      <c r="Y1338" s="70"/>
      <c r="Z1338" s="70"/>
    </row>
    <row r="1339" spans="1:26" s="49" customFormat="1" ht="21" customHeight="1">
      <c r="A1339" s="60"/>
      <c r="B1339" s="60"/>
      <c r="C1339" s="58"/>
      <c r="D1339" s="56"/>
      <c r="E1339" s="56"/>
      <c r="G1339" s="128" t="s">
        <v>497</v>
      </c>
      <c r="H1339" s="128" t="s">
        <v>1508</v>
      </c>
      <c r="I1339" s="60"/>
      <c r="J1339" s="60"/>
      <c r="K1339" s="60"/>
      <c r="L1339" s="61" t="str">
        <f>IF(I1339="","",VLOOKUP(N1339,DB!J:L,3,FALSE))</f>
        <v/>
      </c>
      <c r="M1339" s="40" t="str">
        <f t="shared" si="42"/>
        <v/>
      </c>
      <c r="N1339" s="70" t="str">
        <f t="shared" si="41"/>
        <v>Scope 3Hotel stay</v>
      </c>
      <c r="Y1339" s="70"/>
      <c r="Z1339" s="70"/>
    </row>
    <row r="1340" spans="1:26" s="49" customFormat="1" ht="21" customHeight="1">
      <c r="A1340" s="60"/>
      <c r="B1340" s="60"/>
      <c r="C1340" s="58"/>
      <c r="D1340" s="56"/>
      <c r="E1340" s="56"/>
      <c r="G1340" s="128" t="s">
        <v>497</v>
      </c>
      <c r="H1340" s="128" t="s">
        <v>1508</v>
      </c>
      <c r="I1340" s="60"/>
      <c r="J1340" s="60"/>
      <c r="K1340" s="60"/>
      <c r="L1340" s="61" t="str">
        <f>IF(I1340="","",VLOOKUP(N1340,DB!J:L,3,FALSE))</f>
        <v/>
      </c>
      <c r="M1340" s="40" t="str">
        <f t="shared" si="42"/>
        <v/>
      </c>
      <c r="N1340" s="70" t="str">
        <f t="shared" si="41"/>
        <v>Scope 3Hotel stay</v>
      </c>
      <c r="Y1340" s="70"/>
      <c r="Z1340" s="70"/>
    </row>
    <row r="1341" spans="1:26" s="49" customFormat="1" ht="21" customHeight="1">
      <c r="A1341" s="60"/>
      <c r="B1341" s="60"/>
      <c r="C1341" s="58"/>
      <c r="D1341" s="56"/>
      <c r="E1341" s="56"/>
      <c r="G1341" s="128" t="s">
        <v>497</v>
      </c>
      <c r="H1341" s="128" t="s">
        <v>1508</v>
      </c>
      <c r="I1341" s="60"/>
      <c r="J1341" s="60"/>
      <c r="K1341" s="60"/>
      <c r="L1341" s="61" t="str">
        <f>IF(I1341="","",VLOOKUP(N1341,DB!J:L,3,FALSE))</f>
        <v/>
      </c>
      <c r="M1341" s="40" t="str">
        <f t="shared" si="42"/>
        <v/>
      </c>
      <c r="N1341" s="70" t="str">
        <f t="shared" si="41"/>
        <v>Scope 3Hotel stay</v>
      </c>
      <c r="Y1341" s="70"/>
      <c r="Z1341" s="70"/>
    </row>
    <row r="1342" spans="1:26" s="49" customFormat="1" ht="21" customHeight="1">
      <c r="A1342" s="60"/>
      <c r="B1342" s="60"/>
      <c r="C1342" s="58"/>
      <c r="D1342" s="56"/>
      <c r="E1342" s="56"/>
      <c r="G1342" s="128" t="s">
        <v>497</v>
      </c>
      <c r="H1342" s="128" t="s">
        <v>1508</v>
      </c>
      <c r="I1342" s="60"/>
      <c r="J1342" s="60"/>
      <c r="K1342" s="60"/>
      <c r="L1342" s="61" t="str">
        <f>IF(I1342="","",VLOOKUP(N1342,DB!J:L,3,FALSE))</f>
        <v/>
      </c>
      <c r="M1342" s="40" t="str">
        <f t="shared" si="42"/>
        <v/>
      </c>
      <c r="N1342" s="70" t="str">
        <f t="shared" si="41"/>
        <v>Scope 3Hotel stay</v>
      </c>
      <c r="Y1342" s="70"/>
      <c r="Z1342" s="70"/>
    </row>
    <row r="1343" spans="1:26" s="49" customFormat="1" ht="21" customHeight="1">
      <c r="A1343" s="60"/>
      <c r="B1343" s="60"/>
      <c r="C1343" s="58"/>
      <c r="D1343" s="56"/>
      <c r="E1343" s="56"/>
      <c r="G1343" s="128" t="s">
        <v>497</v>
      </c>
      <c r="H1343" s="128" t="s">
        <v>1508</v>
      </c>
      <c r="I1343" s="60"/>
      <c r="J1343" s="60"/>
      <c r="K1343" s="60"/>
      <c r="L1343" s="61" t="str">
        <f>IF(I1343="","",VLOOKUP(N1343,DB!J:L,3,FALSE))</f>
        <v/>
      </c>
      <c r="M1343" s="40" t="str">
        <f t="shared" si="42"/>
        <v/>
      </c>
      <c r="N1343" s="70" t="str">
        <f t="shared" si="41"/>
        <v>Scope 3Hotel stay</v>
      </c>
      <c r="Y1343" s="70"/>
      <c r="Z1343" s="70"/>
    </row>
    <row r="1344" spans="1:26" s="49" customFormat="1" ht="21" customHeight="1">
      <c r="A1344" s="60"/>
      <c r="B1344" s="60"/>
      <c r="C1344" s="58"/>
      <c r="D1344" s="56"/>
      <c r="E1344" s="56"/>
      <c r="G1344" s="128" t="s">
        <v>497</v>
      </c>
      <c r="H1344" s="128" t="s">
        <v>1508</v>
      </c>
      <c r="I1344" s="60"/>
      <c r="J1344" s="60"/>
      <c r="K1344" s="60"/>
      <c r="L1344" s="61" t="str">
        <f>IF(I1344="","",VLOOKUP(N1344,DB!J:L,3,FALSE))</f>
        <v/>
      </c>
      <c r="M1344" s="40" t="str">
        <f t="shared" si="42"/>
        <v/>
      </c>
      <c r="N1344" s="70" t="str">
        <f t="shared" si="41"/>
        <v>Scope 3Hotel stay</v>
      </c>
      <c r="Y1344" s="70"/>
      <c r="Z1344" s="70"/>
    </row>
    <row r="1345" spans="1:26" s="49" customFormat="1" ht="21" customHeight="1">
      <c r="A1345" s="60"/>
      <c r="B1345" s="60"/>
      <c r="C1345" s="58"/>
      <c r="D1345" s="56"/>
      <c r="E1345" s="56"/>
      <c r="G1345" s="128" t="s">
        <v>497</v>
      </c>
      <c r="H1345" s="128" t="s">
        <v>1508</v>
      </c>
      <c r="I1345" s="60"/>
      <c r="J1345" s="60"/>
      <c r="K1345" s="60"/>
      <c r="L1345" s="61" t="str">
        <f>IF(I1345="","",VLOOKUP(N1345,DB!J:L,3,FALSE))</f>
        <v/>
      </c>
      <c r="M1345" s="40" t="str">
        <f t="shared" si="42"/>
        <v/>
      </c>
      <c r="N1345" s="70" t="str">
        <f t="shared" si="41"/>
        <v>Scope 3Hotel stay</v>
      </c>
      <c r="Y1345" s="70"/>
      <c r="Z1345" s="70"/>
    </row>
    <row r="1346" spans="1:26" s="49" customFormat="1" ht="21" customHeight="1">
      <c r="A1346" s="60"/>
      <c r="B1346" s="60"/>
      <c r="C1346" s="58"/>
      <c r="D1346" s="56"/>
      <c r="E1346" s="56"/>
      <c r="G1346" s="128" t="s">
        <v>497</v>
      </c>
      <c r="H1346" s="128" t="s">
        <v>1508</v>
      </c>
      <c r="I1346" s="60"/>
      <c r="J1346" s="60"/>
      <c r="K1346" s="60"/>
      <c r="L1346" s="61" t="str">
        <f>IF(I1346="","",VLOOKUP(N1346,DB!J:L,3,FALSE))</f>
        <v/>
      </c>
      <c r="M1346" s="40" t="str">
        <f t="shared" si="42"/>
        <v/>
      </c>
      <c r="N1346" s="70" t="str">
        <f t="shared" si="41"/>
        <v>Scope 3Hotel stay</v>
      </c>
      <c r="Y1346" s="70"/>
      <c r="Z1346" s="70"/>
    </row>
    <row r="1347" spans="1:26" s="49" customFormat="1" ht="21" customHeight="1">
      <c r="A1347" s="60"/>
      <c r="B1347" s="60"/>
      <c r="C1347" s="58"/>
      <c r="D1347" s="56"/>
      <c r="E1347" s="56"/>
      <c r="G1347" s="128" t="s">
        <v>497</v>
      </c>
      <c r="H1347" s="128" t="s">
        <v>1508</v>
      </c>
      <c r="I1347" s="60"/>
      <c r="J1347" s="60"/>
      <c r="K1347" s="60"/>
      <c r="L1347" s="61" t="str">
        <f>IF(I1347="","",VLOOKUP(N1347,DB!J:L,3,FALSE))</f>
        <v/>
      </c>
      <c r="M1347" s="40" t="str">
        <f t="shared" si="42"/>
        <v/>
      </c>
      <c r="N1347" s="70" t="str">
        <f t="shared" si="41"/>
        <v>Scope 3Hotel stay</v>
      </c>
      <c r="Y1347" s="70"/>
      <c r="Z1347" s="70"/>
    </row>
    <row r="1348" spans="1:26" s="49" customFormat="1" ht="21" customHeight="1">
      <c r="A1348" s="60"/>
      <c r="B1348" s="60"/>
      <c r="C1348" s="58"/>
      <c r="D1348" s="56"/>
      <c r="E1348" s="56"/>
      <c r="G1348" s="128" t="s">
        <v>497</v>
      </c>
      <c r="H1348" s="128" t="s">
        <v>1508</v>
      </c>
      <c r="I1348" s="60"/>
      <c r="J1348" s="60"/>
      <c r="K1348" s="60"/>
      <c r="L1348" s="61" t="str">
        <f>IF(I1348="","",VLOOKUP(N1348,DB!J:L,3,FALSE))</f>
        <v/>
      </c>
      <c r="M1348" s="40" t="str">
        <f t="shared" si="42"/>
        <v/>
      </c>
      <c r="N1348" s="70" t="str">
        <f t="shared" si="41"/>
        <v>Scope 3Hotel stay</v>
      </c>
      <c r="Y1348" s="70"/>
      <c r="Z1348" s="70"/>
    </row>
    <row r="1349" spans="1:26" s="49" customFormat="1" ht="21" customHeight="1">
      <c r="A1349" s="60"/>
      <c r="B1349" s="60"/>
      <c r="C1349" s="58"/>
      <c r="D1349" s="56"/>
      <c r="E1349" s="56"/>
      <c r="G1349" s="128" t="s">
        <v>497</v>
      </c>
      <c r="H1349" s="128" t="s">
        <v>1508</v>
      </c>
      <c r="I1349" s="60"/>
      <c r="J1349" s="60"/>
      <c r="K1349" s="60"/>
      <c r="L1349" s="61" t="str">
        <f>IF(I1349="","",VLOOKUP(N1349,DB!J:L,3,FALSE))</f>
        <v/>
      </c>
      <c r="M1349" s="40" t="str">
        <f t="shared" si="42"/>
        <v/>
      </c>
      <c r="N1349" s="70" t="str">
        <f t="shared" si="41"/>
        <v>Scope 3Hotel stay</v>
      </c>
      <c r="Y1349" s="70"/>
      <c r="Z1349" s="70"/>
    </row>
    <row r="1350" spans="1:26" s="49" customFormat="1" ht="21" customHeight="1">
      <c r="A1350" s="60"/>
      <c r="B1350" s="60"/>
      <c r="C1350" s="58"/>
      <c r="D1350" s="56"/>
      <c r="E1350" s="56"/>
      <c r="G1350" s="128" t="s">
        <v>497</v>
      </c>
      <c r="H1350" s="128" t="s">
        <v>1508</v>
      </c>
      <c r="I1350" s="60"/>
      <c r="J1350" s="60"/>
      <c r="K1350" s="60"/>
      <c r="L1350" s="61" t="str">
        <f>IF(I1350="","",VLOOKUP(N1350,DB!J:L,3,FALSE))</f>
        <v/>
      </c>
      <c r="M1350" s="40" t="str">
        <f t="shared" si="42"/>
        <v/>
      </c>
      <c r="N1350" s="70" t="str">
        <f t="shared" si="41"/>
        <v>Scope 3Hotel stay</v>
      </c>
      <c r="Y1350" s="70"/>
      <c r="Z1350" s="70"/>
    </row>
    <row r="1351" spans="1:26" s="49" customFormat="1" ht="21" customHeight="1">
      <c r="A1351" s="60"/>
      <c r="B1351" s="60"/>
      <c r="C1351" s="58"/>
      <c r="D1351" s="56"/>
      <c r="E1351" s="56"/>
      <c r="G1351" s="128" t="s">
        <v>497</v>
      </c>
      <c r="H1351" s="128" t="s">
        <v>1508</v>
      </c>
      <c r="I1351" s="60"/>
      <c r="J1351" s="60"/>
      <c r="K1351" s="60"/>
      <c r="L1351" s="61" t="str">
        <f>IF(I1351="","",VLOOKUP(N1351,DB!J:L,3,FALSE))</f>
        <v/>
      </c>
      <c r="M1351" s="40" t="str">
        <f t="shared" si="42"/>
        <v/>
      </c>
      <c r="N1351" s="70" t="str">
        <f t="shared" ref="N1351:N1414" si="43">CONCATENATE(G1351,H1351,I1351)</f>
        <v>Scope 3Hotel stay</v>
      </c>
      <c r="Y1351" s="70"/>
      <c r="Z1351" s="70"/>
    </row>
    <row r="1352" spans="1:26" s="49" customFormat="1" ht="21" customHeight="1">
      <c r="A1352" s="60"/>
      <c r="B1352" s="60"/>
      <c r="C1352" s="58"/>
      <c r="D1352" s="56"/>
      <c r="E1352" s="56"/>
      <c r="G1352" s="128" t="s">
        <v>497</v>
      </c>
      <c r="H1352" s="128" t="s">
        <v>1508</v>
      </c>
      <c r="I1352" s="60"/>
      <c r="J1352" s="60"/>
      <c r="K1352" s="60"/>
      <c r="L1352" s="61" t="str">
        <f>IF(I1352="","",VLOOKUP(N1352,DB!J:L,3,FALSE))</f>
        <v/>
      </c>
      <c r="M1352" s="40" t="str">
        <f t="shared" si="42"/>
        <v/>
      </c>
      <c r="N1352" s="70" t="str">
        <f t="shared" si="43"/>
        <v>Scope 3Hotel stay</v>
      </c>
      <c r="Y1352" s="70"/>
      <c r="Z1352" s="70"/>
    </row>
    <row r="1353" spans="1:26" s="49" customFormat="1" ht="21" customHeight="1">
      <c r="A1353" s="60"/>
      <c r="B1353" s="60"/>
      <c r="C1353" s="58"/>
      <c r="D1353" s="56"/>
      <c r="E1353" s="56"/>
      <c r="G1353" s="128" t="s">
        <v>497</v>
      </c>
      <c r="H1353" s="128" t="s">
        <v>1508</v>
      </c>
      <c r="I1353" s="60"/>
      <c r="J1353" s="60"/>
      <c r="K1353" s="60"/>
      <c r="L1353" s="61" t="str">
        <f>IF(I1353="","",VLOOKUP(N1353,DB!J:L,3,FALSE))</f>
        <v/>
      </c>
      <c r="M1353" s="40" t="str">
        <f t="shared" si="42"/>
        <v/>
      </c>
      <c r="N1353" s="70" t="str">
        <f t="shared" si="43"/>
        <v>Scope 3Hotel stay</v>
      </c>
      <c r="Y1353" s="70"/>
      <c r="Z1353" s="70"/>
    </row>
    <row r="1354" spans="1:26" s="49" customFormat="1" ht="21" customHeight="1">
      <c r="A1354" s="60"/>
      <c r="B1354" s="60"/>
      <c r="C1354" s="58"/>
      <c r="D1354" s="56"/>
      <c r="E1354" s="56"/>
      <c r="G1354" s="128" t="s">
        <v>497</v>
      </c>
      <c r="H1354" s="128" t="s">
        <v>1508</v>
      </c>
      <c r="I1354" s="60"/>
      <c r="J1354" s="60"/>
      <c r="K1354" s="60"/>
      <c r="L1354" s="61" t="str">
        <f>IF(I1354="","",VLOOKUP(N1354,DB!J:L,3,FALSE))</f>
        <v/>
      </c>
      <c r="M1354" s="40" t="str">
        <f t="shared" si="42"/>
        <v/>
      </c>
      <c r="N1354" s="70" t="str">
        <f t="shared" si="43"/>
        <v>Scope 3Hotel stay</v>
      </c>
      <c r="Y1354" s="70"/>
      <c r="Z1354" s="70"/>
    </row>
    <row r="1355" spans="1:26" s="49" customFormat="1" ht="21" customHeight="1">
      <c r="A1355" s="60"/>
      <c r="B1355" s="60"/>
      <c r="C1355" s="58"/>
      <c r="D1355" s="56"/>
      <c r="E1355" s="56"/>
      <c r="G1355" s="128" t="s">
        <v>497</v>
      </c>
      <c r="H1355" s="128" t="s">
        <v>1508</v>
      </c>
      <c r="I1355" s="60"/>
      <c r="J1355" s="60"/>
      <c r="K1355" s="60"/>
      <c r="L1355" s="61" t="str">
        <f>IF(I1355="","",VLOOKUP(N1355,DB!J:L,3,FALSE))</f>
        <v/>
      </c>
      <c r="M1355" s="40" t="str">
        <f t="shared" si="42"/>
        <v/>
      </c>
      <c r="N1355" s="70" t="str">
        <f t="shared" si="43"/>
        <v>Scope 3Hotel stay</v>
      </c>
      <c r="Y1355" s="70"/>
      <c r="Z1355" s="70"/>
    </row>
    <row r="1356" spans="1:26" s="49" customFormat="1" ht="21" customHeight="1">
      <c r="A1356" s="60"/>
      <c r="B1356" s="60"/>
      <c r="C1356" s="58"/>
      <c r="D1356" s="56"/>
      <c r="E1356" s="56"/>
      <c r="G1356" s="128" t="s">
        <v>497</v>
      </c>
      <c r="H1356" s="128" t="s">
        <v>1508</v>
      </c>
      <c r="I1356" s="60"/>
      <c r="J1356" s="60"/>
      <c r="K1356" s="60"/>
      <c r="L1356" s="61" t="str">
        <f>IF(I1356="","",VLOOKUP(N1356,DB!J:L,3,FALSE))</f>
        <v/>
      </c>
      <c r="M1356" s="40" t="str">
        <f t="shared" si="42"/>
        <v/>
      </c>
      <c r="N1356" s="70" t="str">
        <f t="shared" si="43"/>
        <v>Scope 3Hotel stay</v>
      </c>
      <c r="Y1356" s="70"/>
      <c r="Z1356" s="70"/>
    </row>
    <row r="1357" spans="1:26" s="49" customFormat="1" ht="21" customHeight="1">
      <c r="A1357" s="60"/>
      <c r="B1357" s="60"/>
      <c r="C1357" s="58"/>
      <c r="D1357" s="56"/>
      <c r="E1357" s="56"/>
      <c r="G1357" s="128" t="s">
        <v>497</v>
      </c>
      <c r="H1357" s="128" t="s">
        <v>1508</v>
      </c>
      <c r="I1357" s="60"/>
      <c r="J1357" s="60"/>
      <c r="K1357" s="60"/>
      <c r="L1357" s="61" t="str">
        <f>IF(I1357="","",VLOOKUP(N1357,DB!J:L,3,FALSE))</f>
        <v/>
      </c>
      <c r="M1357" s="40" t="str">
        <f t="shared" si="42"/>
        <v/>
      </c>
      <c r="N1357" s="70" t="str">
        <f t="shared" si="43"/>
        <v>Scope 3Hotel stay</v>
      </c>
      <c r="Y1357" s="70"/>
      <c r="Z1357" s="70"/>
    </row>
    <row r="1358" spans="1:26" s="49" customFormat="1" ht="21" customHeight="1">
      <c r="A1358" s="60"/>
      <c r="B1358" s="60"/>
      <c r="C1358" s="58"/>
      <c r="D1358" s="56"/>
      <c r="E1358" s="56"/>
      <c r="G1358" s="128" t="s">
        <v>497</v>
      </c>
      <c r="H1358" s="128" t="s">
        <v>1508</v>
      </c>
      <c r="I1358" s="60"/>
      <c r="J1358" s="60"/>
      <c r="K1358" s="60"/>
      <c r="L1358" s="61" t="str">
        <f>IF(I1358="","",VLOOKUP(N1358,DB!J:L,3,FALSE))</f>
        <v/>
      </c>
      <c r="M1358" s="40" t="str">
        <f t="shared" si="42"/>
        <v/>
      </c>
      <c r="N1358" s="70" t="str">
        <f t="shared" si="43"/>
        <v>Scope 3Hotel stay</v>
      </c>
      <c r="Y1358" s="70"/>
      <c r="Z1358" s="70"/>
    </row>
    <row r="1359" spans="1:26" s="49" customFormat="1" ht="21" customHeight="1">
      <c r="A1359" s="60"/>
      <c r="B1359" s="60"/>
      <c r="C1359" s="58"/>
      <c r="D1359" s="56"/>
      <c r="E1359" s="56"/>
      <c r="G1359" s="128" t="s">
        <v>497</v>
      </c>
      <c r="H1359" s="128" t="s">
        <v>1508</v>
      </c>
      <c r="I1359" s="60"/>
      <c r="J1359" s="60"/>
      <c r="K1359" s="60"/>
      <c r="L1359" s="61" t="str">
        <f>IF(I1359="","",VLOOKUP(N1359,DB!J:L,3,FALSE))</f>
        <v/>
      </c>
      <c r="M1359" s="40" t="str">
        <f t="shared" si="42"/>
        <v/>
      </c>
      <c r="N1359" s="70" t="str">
        <f t="shared" si="43"/>
        <v>Scope 3Hotel stay</v>
      </c>
      <c r="Y1359" s="70"/>
      <c r="Z1359" s="70"/>
    </row>
    <row r="1360" spans="1:26" s="49" customFormat="1" ht="21" customHeight="1">
      <c r="A1360" s="60"/>
      <c r="B1360" s="60"/>
      <c r="C1360" s="58"/>
      <c r="D1360" s="56"/>
      <c r="E1360" s="56"/>
      <c r="G1360" s="128" t="s">
        <v>497</v>
      </c>
      <c r="H1360" s="128" t="s">
        <v>1508</v>
      </c>
      <c r="I1360" s="60"/>
      <c r="J1360" s="60"/>
      <c r="K1360" s="60"/>
      <c r="L1360" s="61" t="str">
        <f>IF(I1360="","",VLOOKUP(N1360,DB!J:L,3,FALSE))</f>
        <v/>
      </c>
      <c r="M1360" s="40" t="str">
        <f t="shared" si="42"/>
        <v/>
      </c>
      <c r="N1360" s="70" t="str">
        <f t="shared" si="43"/>
        <v>Scope 3Hotel stay</v>
      </c>
      <c r="Y1360" s="70"/>
      <c r="Z1360" s="70"/>
    </row>
    <row r="1361" spans="1:26" s="49" customFormat="1" ht="21" customHeight="1">
      <c r="A1361" s="60"/>
      <c r="B1361" s="60"/>
      <c r="C1361" s="58"/>
      <c r="D1361" s="56"/>
      <c r="E1361" s="56"/>
      <c r="G1361" s="128" t="s">
        <v>497</v>
      </c>
      <c r="H1361" s="128" t="s">
        <v>1508</v>
      </c>
      <c r="I1361" s="60"/>
      <c r="J1361" s="60"/>
      <c r="K1361" s="60"/>
      <c r="L1361" s="61" t="str">
        <f>IF(I1361="","",VLOOKUP(N1361,DB!J:L,3,FALSE))</f>
        <v/>
      </c>
      <c r="M1361" s="40" t="str">
        <f t="shared" si="42"/>
        <v/>
      </c>
      <c r="N1361" s="70" t="str">
        <f t="shared" si="43"/>
        <v>Scope 3Hotel stay</v>
      </c>
      <c r="Y1361" s="70"/>
      <c r="Z1361" s="70"/>
    </row>
    <row r="1362" spans="1:26" s="49" customFormat="1" ht="21" customHeight="1">
      <c r="A1362" s="60"/>
      <c r="B1362" s="60"/>
      <c r="C1362" s="58"/>
      <c r="D1362" s="56"/>
      <c r="E1362" s="56"/>
      <c r="G1362" s="128" t="s">
        <v>497</v>
      </c>
      <c r="H1362" s="128" t="s">
        <v>1508</v>
      </c>
      <c r="I1362" s="60"/>
      <c r="J1362" s="60"/>
      <c r="K1362" s="60"/>
      <c r="L1362" s="61" t="str">
        <f>IF(I1362="","",VLOOKUP(N1362,DB!J:L,3,FALSE))</f>
        <v/>
      </c>
      <c r="M1362" s="40" t="str">
        <f t="shared" si="42"/>
        <v/>
      </c>
      <c r="N1362" s="70" t="str">
        <f t="shared" si="43"/>
        <v>Scope 3Hotel stay</v>
      </c>
      <c r="Y1362" s="70"/>
      <c r="Z1362" s="70"/>
    </row>
    <row r="1363" spans="1:26" s="49" customFormat="1" ht="21" customHeight="1">
      <c r="A1363" s="60"/>
      <c r="B1363" s="60"/>
      <c r="C1363" s="58"/>
      <c r="D1363" s="56"/>
      <c r="E1363" s="56"/>
      <c r="G1363" s="128" t="s">
        <v>497</v>
      </c>
      <c r="H1363" s="128" t="s">
        <v>1508</v>
      </c>
      <c r="I1363" s="60"/>
      <c r="J1363" s="60"/>
      <c r="K1363" s="60"/>
      <c r="L1363" s="61" t="str">
        <f>IF(I1363="","",VLOOKUP(N1363,DB!J:L,3,FALSE))</f>
        <v/>
      </c>
      <c r="M1363" s="40" t="str">
        <f t="shared" si="42"/>
        <v/>
      </c>
      <c r="N1363" s="70" t="str">
        <f t="shared" si="43"/>
        <v>Scope 3Hotel stay</v>
      </c>
      <c r="Y1363" s="70"/>
      <c r="Z1363" s="70"/>
    </row>
    <row r="1364" spans="1:26" s="49" customFormat="1" ht="21" customHeight="1">
      <c r="A1364" s="60"/>
      <c r="B1364" s="60"/>
      <c r="C1364" s="58"/>
      <c r="D1364" s="56"/>
      <c r="E1364" s="56"/>
      <c r="G1364" s="128" t="s">
        <v>497</v>
      </c>
      <c r="H1364" s="128" t="s">
        <v>1508</v>
      </c>
      <c r="I1364" s="60"/>
      <c r="J1364" s="60"/>
      <c r="K1364" s="60"/>
      <c r="L1364" s="61" t="str">
        <f>IF(I1364="","",VLOOKUP(N1364,DB!J:L,3,FALSE))</f>
        <v/>
      </c>
      <c r="M1364" s="40" t="str">
        <f t="shared" si="42"/>
        <v/>
      </c>
      <c r="N1364" s="70" t="str">
        <f t="shared" si="43"/>
        <v>Scope 3Hotel stay</v>
      </c>
      <c r="Y1364" s="70"/>
      <c r="Z1364" s="70"/>
    </row>
    <row r="1365" spans="1:26" s="49" customFormat="1" ht="21" customHeight="1">
      <c r="A1365" s="60"/>
      <c r="B1365" s="60"/>
      <c r="C1365" s="58"/>
      <c r="D1365" s="56"/>
      <c r="E1365" s="56"/>
      <c r="G1365" s="128" t="s">
        <v>497</v>
      </c>
      <c r="H1365" s="128" t="s">
        <v>1508</v>
      </c>
      <c r="I1365" s="60"/>
      <c r="J1365" s="60"/>
      <c r="K1365" s="60"/>
      <c r="L1365" s="61" t="str">
        <f>IF(I1365="","",VLOOKUP(N1365,DB!J:L,3,FALSE))</f>
        <v/>
      </c>
      <c r="M1365" s="40" t="str">
        <f t="shared" si="42"/>
        <v/>
      </c>
      <c r="N1365" s="70" t="str">
        <f t="shared" si="43"/>
        <v>Scope 3Hotel stay</v>
      </c>
      <c r="Y1365" s="70"/>
      <c r="Z1365" s="70"/>
    </row>
    <row r="1366" spans="1:26" s="49" customFormat="1" ht="21" customHeight="1">
      <c r="A1366" s="60"/>
      <c r="B1366" s="60"/>
      <c r="C1366" s="58"/>
      <c r="D1366" s="56"/>
      <c r="E1366" s="56"/>
      <c r="G1366" s="128" t="s">
        <v>497</v>
      </c>
      <c r="H1366" s="128" t="s">
        <v>1508</v>
      </c>
      <c r="I1366" s="60"/>
      <c r="J1366" s="60"/>
      <c r="K1366" s="60"/>
      <c r="L1366" s="61" t="str">
        <f>IF(I1366="","",VLOOKUP(N1366,DB!J:L,3,FALSE))</f>
        <v/>
      </c>
      <c r="M1366" s="40" t="str">
        <f t="shared" si="42"/>
        <v/>
      </c>
      <c r="N1366" s="70" t="str">
        <f t="shared" si="43"/>
        <v>Scope 3Hotel stay</v>
      </c>
      <c r="Y1366" s="70"/>
      <c r="Z1366" s="70"/>
    </row>
    <row r="1367" spans="1:26" s="49" customFormat="1" ht="21" customHeight="1">
      <c r="A1367" s="60"/>
      <c r="B1367" s="60"/>
      <c r="C1367" s="58"/>
      <c r="D1367" s="56"/>
      <c r="E1367" s="56"/>
      <c r="G1367" s="128" t="s">
        <v>497</v>
      </c>
      <c r="H1367" s="128" t="s">
        <v>1508</v>
      </c>
      <c r="I1367" s="60"/>
      <c r="J1367" s="60"/>
      <c r="K1367" s="60"/>
      <c r="L1367" s="61" t="str">
        <f>IF(I1367="","",VLOOKUP(N1367,DB!J:L,3,FALSE))</f>
        <v/>
      </c>
      <c r="M1367" s="40" t="str">
        <f t="shared" si="42"/>
        <v/>
      </c>
      <c r="N1367" s="70" t="str">
        <f t="shared" si="43"/>
        <v>Scope 3Hotel stay</v>
      </c>
      <c r="Y1367" s="70"/>
      <c r="Z1367" s="70"/>
    </row>
    <row r="1368" spans="1:26" s="49" customFormat="1" ht="21" customHeight="1">
      <c r="A1368" s="60"/>
      <c r="B1368" s="60"/>
      <c r="C1368" s="58"/>
      <c r="D1368" s="56"/>
      <c r="E1368" s="56"/>
      <c r="G1368" s="128" t="s">
        <v>497</v>
      </c>
      <c r="H1368" s="128" t="s">
        <v>1508</v>
      </c>
      <c r="I1368" s="60"/>
      <c r="J1368" s="60"/>
      <c r="K1368" s="60"/>
      <c r="L1368" s="61" t="str">
        <f>IF(I1368="","",VLOOKUP(N1368,DB!J:L,3,FALSE))</f>
        <v/>
      </c>
      <c r="M1368" s="40" t="str">
        <f t="shared" si="42"/>
        <v/>
      </c>
      <c r="N1368" s="70" t="str">
        <f t="shared" si="43"/>
        <v>Scope 3Hotel stay</v>
      </c>
      <c r="Y1368" s="70"/>
      <c r="Z1368" s="70"/>
    </row>
    <row r="1369" spans="1:26" s="49" customFormat="1" ht="21" customHeight="1">
      <c r="A1369" s="60"/>
      <c r="B1369" s="60"/>
      <c r="C1369" s="58"/>
      <c r="D1369" s="56"/>
      <c r="E1369" s="56"/>
      <c r="G1369" s="128" t="s">
        <v>497</v>
      </c>
      <c r="H1369" s="128" t="s">
        <v>1508</v>
      </c>
      <c r="I1369" s="60"/>
      <c r="J1369" s="60"/>
      <c r="K1369" s="60"/>
      <c r="L1369" s="61" t="str">
        <f>IF(I1369="","",VLOOKUP(N1369,DB!J:L,3,FALSE))</f>
        <v/>
      </c>
      <c r="M1369" s="40" t="str">
        <f t="shared" si="42"/>
        <v/>
      </c>
      <c r="N1369" s="70" t="str">
        <f t="shared" si="43"/>
        <v>Scope 3Hotel stay</v>
      </c>
      <c r="Y1369" s="70"/>
      <c r="Z1369" s="70"/>
    </row>
    <row r="1370" spans="1:26" s="49" customFormat="1" ht="21" customHeight="1">
      <c r="A1370" s="60"/>
      <c r="B1370" s="60"/>
      <c r="C1370" s="58"/>
      <c r="D1370" s="56"/>
      <c r="E1370" s="56"/>
      <c r="G1370" s="128" t="s">
        <v>497</v>
      </c>
      <c r="H1370" s="128" t="s">
        <v>1508</v>
      </c>
      <c r="I1370" s="60"/>
      <c r="J1370" s="60"/>
      <c r="K1370" s="60"/>
      <c r="L1370" s="61" t="str">
        <f>IF(I1370="","",VLOOKUP(N1370,DB!J:L,3,FALSE))</f>
        <v/>
      </c>
      <c r="M1370" s="40" t="str">
        <f t="shared" si="42"/>
        <v/>
      </c>
      <c r="N1370" s="70" t="str">
        <f t="shared" si="43"/>
        <v>Scope 3Hotel stay</v>
      </c>
      <c r="Y1370" s="70"/>
      <c r="Z1370" s="70"/>
    </row>
    <row r="1371" spans="1:26" s="49" customFormat="1" ht="21" customHeight="1">
      <c r="A1371" s="60"/>
      <c r="B1371" s="60"/>
      <c r="C1371" s="58"/>
      <c r="D1371" s="56"/>
      <c r="E1371" s="56"/>
      <c r="G1371" s="128" t="s">
        <v>497</v>
      </c>
      <c r="H1371" s="128" t="s">
        <v>1508</v>
      </c>
      <c r="I1371" s="60"/>
      <c r="J1371" s="60"/>
      <c r="K1371" s="60"/>
      <c r="L1371" s="61" t="str">
        <f>IF(I1371="","",VLOOKUP(N1371,DB!J:L,3,FALSE))</f>
        <v/>
      </c>
      <c r="M1371" s="40" t="str">
        <f t="shared" si="42"/>
        <v/>
      </c>
      <c r="N1371" s="70" t="str">
        <f t="shared" si="43"/>
        <v>Scope 3Hotel stay</v>
      </c>
      <c r="Y1371" s="70"/>
      <c r="Z1371" s="70"/>
    </row>
    <row r="1372" spans="1:26" s="49" customFormat="1" ht="21" customHeight="1">
      <c r="A1372" s="60"/>
      <c r="B1372" s="60"/>
      <c r="C1372" s="58"/>
      <c r="D1372" s="56"/>
      <c r="E1372" s="56"/>
      <c r="G1372" s="128" t="s">
        <v>497</v>
      </c>
      <c r="H1372" s="128" t="s">
        <v>1508</v>
      </c>
      <c r="I1372" s="60"/>
      <c r="J1372" s="60"/>
      <c r="K1372" s="60"/>
      <c r="L1372" s="61" t="str">
        <f>IF(I1372="","",VLOOKUP(N1372,DB!J:L,3,FALSE))</f>
        <v/>
      </c>
      <c r="M1372" s="40" t="str">
        <f t="shared" si="42"/>
        <v/>
      </c>
      <c r="N1372" s="70" t="str">
        <f t="shared" si="43"/>
        <v>Scope 3Hotel stay</v>
      </c>
      <c r="Y1372" s="70"/>
      <c r="Z1372" s="70"/>
    </row>
    <row r="1373" spans="1:26" s="49" customFormat="1" ht="21" customHeight="1">
      <c r="A1373" s="60"/>
      <c r="B1373" s="60"/>
      <c r="C1373" s="58"/>
      <c r="D1373" s="56"/>
      <c r="E1373" s="56"/>
      <c r="G1373" s="128" t="s">
        <v>497</v>
      </c>
      <c r="H1373" s="128" t="s">
        <v>1508</v>
      </c>
      <c r="I1373" s="60"/>
      <c r="J1373" s="60"/>
      <c r="K1373" s="60"/>
      <c r="L1373" s="61" t="str">
        <f>IF(I1373="","",VLOOKUP(N1373,DB!J:L,3,FALSE))</f>
        <v/>
      </c>
      <c r="M1373" s="40" t="str">
        <f t="shared" si="42"/>
        <v/>
      </c>
      <c r="N1373" s="70" t="str">
        <f t="shared" si="43"/>
        <v>Scope 3Hotel stay</v>
      </c>
      <c r="Y1373" s="70"/>
      <c r="Z1373" s="70"/>
    </row>
    <row r="1374" spans="1:26" s="49" customFormat="1" ht="21" customHeight="1">
      <c r="A1374" s="60"/>
      <c r="B1374" s="60"/>
      <c r="C1374" s="58"/>
      <c r="D1374" s="56"/>
      <c r="E1374" s="56"/>
      <c r="G1374" s="128" t="s">
        <v>497</v>
      </c>
      <c r="H1374" s="128" t="s">
        <v>1508</v>
      </c>
      <c r="I1374" s="60"/>
      <c r="J1374" s="60"/>
      <c r="K1374" s="60"/>
      <c r="L1374" s="61" t="str">
        <f>IF(I1374="","",VLOOKUP(N1374,DB!J:L,3,FALSE))</f>
        <v/>
      </c>
      <c r="M1374" s="40" t="str">
        <f t="shared" si="42"/>
        <v/>
      </c>
      <c r="N1374" s="70" t="str">
        <f t="shared" si="43"/>
        <v>Scope 3Hotel stay</v>
      </c>
      <c r="Y1374" s="70"/>
      <c r="Z1374" s="70"/>
    </row>
    <row r="1375" spans="1:26" s="49" customFormat="1" ht="21" customHeight="1">
      <c r="A1375" s="60"/>
      <c r="B1375" s="60"/>
      <c r="C1375" s="58"/>
      <c r="D1375" s="56"/>
      <c r="E1375" s="56"/>
      <c r="G1375" s="128" t="s">
        <v>497</v>
      </c>
      <c r="H1375" s="128" t="s">
        <v>1508</v>
      </c>
      <c r="I1375" s="60"/>
      <c r="J1375" s="60"/>
      <c r="K1375" s="60"/>
      <c r="L1375" s="61" t="str">
        <f>IF(I1375="","",VLOOKUP(N1375,DB!J:L,3,FALSE))</f>
        <v/>
      </c>
      <c r="M1375" s="40" t="str">
        <f t="shared" si="42"/>
        <v/>
      </c>
      <c r="N1375" s="70" t="str">
        <f t="shared" si="43"/>
        <v>Scope 3Hotel stay</v>
      </c>
      <c r="Y1375" s="70"/>
      <c r="Z1375" s="70"/>
    </row>
    <row r="1376" spans="1:26" s="49" customFormat="1" ht="21" customHeight="1">
      <c r="A1376" s="60"/>
      <c r="B1376" s="60"/>
      <c r="C1376" s="58"/>
      <c r="D1376" s="56"/>
      <c r="E1376" s="56"/>
      <c r="G1376" s="128" t="s">
        <v>497</v>
      </c>
      <c r="H1376" s="128" t="s">
        <v>1508</v>
      </c>
      <c r="I1376" s="60"/>
      <c r="J1376" s="60"/>
      <c r="K1376" s="60"/>
      <c r="L1376" s="61" t="str">
        <f>IF(I1376="","",VLOOKUP(N1376,DB!J:L,3,FALSE))</f>
        <v/>
      </c>
      <c r="M1376" s="40" t="str">
        <f t="shared" si="42"/>
        <v/>
      </c>
      <c r="N1376" s="70" t="str">
        <f t="shared" si="43"/>
        <v>Scope 3Hotel stay</v>
      </c>
      <c r="Y1376" s="70"/>
      <c r="Z1376" s="70"/>
    </row>
    <row r="1377" spans="1:26" s="49" customFormat="1" ht="21" customHeight="1">
      <c r="A1377" s="60"/>
      <c r="B1377" s="60"/>
      <c r="C1377" s="58"/>
      <c r="D1377" s="56"/>
      <c r="E1377" s="56"/>
      <c r="G1377" s="128" t="s">
        <v>497</v>
      </c>
      <c r="H1377" s="128" t="s">
        <v>1508</v>
      </c>
      <c r="I1377" s="60"/>
      <c r="J1377" s="60"/>
      <c r="K1377" s="60"/>
      <c r="L1377" s="61" t="str">
        <f>IF(I1377="","",VLOOKUP(N1377,DB!J:L,3,FALSE))</f>
        <v/>
      </c>
      <c r="M1377" s="40" t="str">
        <f t="shared" si="42"/>
        <v/>
      </c>
      <c r="N1377" s="70" t="str">
        <f t="shared" si="43"/>
        <v>Scope 3Hotel stay</v>
      </c>
      <c r="Y1377" s="70"/>
      <c r="Z1377" s="70"/>
    </row>
    <row r="1378" spans="1:26" s="49" customFormat="1" ht="21" customHeight="1">
      <c r="A1378" s="60"/>
      <c r="B1378" s="60"/>
      <c r="C1378" s="58"/>
      <c r="D1378" s="56"/>
      <c r="E1378" s="56"/>
      <c r="G1378" s="128" t="s">
        <v>497</v>
      </c>
      <c r="H1378" s="128" t="s">
        <v>1508</v>
      </c>
      <c r="I1378" s="60"/>
      <c r="J1378" s="60"/>
      <c r="K1378" s="60"/>
      <c r="L1378" s="61" t="str">
        <f>IF(I1378="","",VLOOKUP(N1378,DB!J:L,3,FALSE))</f>
        <v/>
      </c>
      <c r="M1378" s="40" t="str">
        <f t="shared" si="42"/>
        <v/>
      </c>
      <c r="N1378" s="70" t="str">
        <f t="shared" si="43"/>
        <v>Scope 3Hotel stay</v>
      </c>
      <c r="Y1378" s="70"/>
      <c r="Z1378" s="70"/>
    </row>
    <row r="1379" spans="1:26" s="49" customFormat="1" ht="21" customHeight="1">
      <c r="A1379" s="60"/>
      <c r="B1379" s="60"/>
      <c r="C1379" s="58"/>
      <c r="D1379" s="56"/>
      <c r="E1379" s="56"/>
      <c r="G1379" s="128" t="s">
        <v>497</v>
      </c>
      <c r="H1379" s="128" t="s">
        <v>1508</v>
      </c>
      <c r="I1379" s="60"/>
      <c r="J1379" s="60"/>
      <c r="K1379" s="60"/>
      <c r="L1379" s="61" t="str">
        <f>IF(I1379="","",VLOOKUP(N1379,DB!J:L,3,FALSE))</f>
        <v/>
      </c>
      <c r="M1379" s="40" t="str">
        <f t="shared" si="42"/>
        <v/>
      </c>
      <c r="N1379" s="70" t="str">
        <f t="shared" si="43"/>
        <v>Scope 3Hotel stay</v>
      </c>
      <c r="Y1379" s="70"/>
      <c r="Z1379" s="70"/>
    </row>
    <row r="1380" spans="1:26" s="49" customFormat="1" ht="21" customHeight="1">
      <c r="A1380" s="60"/>
      <c r="B1380" s="60"/>
      <c r="C1380" s="58"/>
      <c r="D1380" s="56"/>
      <c r="E1380" s="56"/>
      <c r="G1380" s="128" t="s">
        <v>497</v>
      </c>
      <c r="H1380" s="128" t="s">
        <v>1508</v>
      </c>
      <c r="I1380" s="60"/>
      <c r="J1380" s="60"/>
      <c r="K1380" s="60"/>
      <c r="L1380" s="61" t="str">
        <f>IF(I1380="","",VLOOKUP(N1380,DB!J:L,3,FALSE))</f>
        <v/>
      </c>
      <c r="M1380" s="40" t="str">
        <f t="shared" si="42"/>
        <v/>
      </c>
      <c r="N1380" s="70" t="str">
        <f t="shared" si="43"/>
        <v>Scope 3Hotel stay</v>
      </c>
      <c r="Y1380" s="70"/>
      <c r="Z1380" s="70"/>
    </row>
    <row r="1381" spans="1:26" s="49" customFormat="1" ht="21" customHeight="1">
      <c r="A1381" s="60"/>
      <c r="B1381" s="60"/>
      <c r="C1381" s="58"/>
      <c r="D1381" s="56"/>
      <c r="E1381" s="56"/>
      <c r="G1381" s="128" t="s">
        <v>497</v>
      </c>
      <c r="H1381" s="128" t="s">
        <v>1508</v>
      </c>
      <c r="I1381" s="60"/>
      <c r="J1381" s="60"/>
      <c r="K1381" s="60"/>
      <c r="L1381" s="61" t="str">
        <f>IF(I1381="","",VLOOKUP(N1381,DB!J:L,3,FALSE))</f>
        <v/>
      </c>
      <c r="M1381" s="40" t="str">
        <f t="shared" ref="M1381:M1444" si="44">IF(I1381="","",L1381*K1381*J1381)</f>
        <v/>
      </c>
      <c r="N1381" s="70" t="str">
        <f t="shared" si="43"/>
        <v>Scope 3Hotel stay</v>
      </c>
      <c r="Y1381" s="70"/>
      <c r="Z1381" s="70"/>
    </row>
    <row r="1382" spans="1:26" s="49" customFormat="1" ht="21" customHeight="1">
      <c r="A1382" s="60"/>
      <c r="B1382" s="60"/>
      <c r="C1382" s="58"/>
      <c r="D1382" s="56"/>
      <c r="E1382" s="56"/>
      <c r="G1382" s="128" t="s">
        <v>497</v>
      </c>
      <c r="H1382" s="128" t="s">
        <v>1508</v>
      </c>
      <c r="I1382" s="60"/>
      <c r="J1382" s="60"/>
      <c r="K1382" s="60"/>
      <c r="L1382" s="61" t="str">
        <f>IF(I1382="","",VLOOKUP(N1382,DB!J:L,3,FALSE))</f>
        <v/>
      </c>
      <c r="M1382" s="40" t="str">
        <f t="shared" si="44"/>
        <v/>
      </c>
      <c r="N1382" s="70" t="str">
        <f t="shared" si="43"/>
        <v>Scope 3Hotel stay</v>
      </c>
      <c r="Y1382" s="70"/>
      <c r="Z1382" s="70"/>
    </row>
    <row r="1383" spans="1:26" s="49" customFormat="1" ht="21" customHeight="1">
      <c r="A1383" s="60"/>
      <c r="B1383" s="60"/>
      <c r="C1383" s="58"/>
      <c r="D1383" s="56"/>
      <c r="E1383" s="56"/>
      <c r="G1383" s="128" t="s">
        <v>497</v>
      </c>
      <c r="H1383" s="128" t="s">
        <v>1508</v>
      </c>
      <c r="I1383" s="60"/>
      <c r="J1383" s="60"/>
      <c r="K1383" s="60"/>
      <c r="L1383" s="61" t="str">
        <f>IF(I1383="","",VLOOKUP(N1383,DB!J:L,3,FALSE))</f>
        <v/>
      </c>
      <c r="M1383" s="40" t="str">
        <f t="shared" si="44"/>
        <v/>
      </c>
      <c r="N1383" s="70" t="str">
        <f t="shared" si="43"/>
        <v>Scope 3Hotel stay</v>
      </c>
      <c r="Y1383" s="70"/>
      <c r="Z1383" s="70"/>
    </row>
    <row r="1384" spans="1:26" s="49" customFormat="1" ht="21" customHeight="1">
      <c r="A1384" s="60"/>
      <c r="B1384" s="60"/>
      <c r="C1384" s="58"/>
      <c r="D1384" s="56"/>
      <c r="E1384" s="56"/>
      <c r="G1384" s="128" t="s">
        <v>497</v>
      </c>
      <c r="H1384" s="128" t="s">
        <v>1508</v>
      </c>
      <c r="I1384" s="60"/>
      <c r="J1384" s="60"/>
      <c r="K1384" s="60"/>
      <c r="L1384" s="61" t="str">
        <f>IF(I1384="","",VLOOKUP(N1384,DB!J:L,3,FALSE))</f>
        <v/>
      </c>
      <c r="M1384" s="40" t="str">
        <f t="shared" si="44"/>
        <v/>
      </c>
      <c r="N1384" s="70" t="str">
        <f t="shared" si="43"/>
        <v>Scope 3Hotel stay</v>
      </c>
      <c r="Y1384" s="70"/>
      <c r="Z1384" s="70"/>
    </row>
    <row r="1385" spans="1:26" s="49" customFormat="1" ht="21" customHeight="1">
      <c r="A1385" s="60"/>
      <c r="B1385" s="60"/>
      <c r="C1385" s="58"/>
      <c r="D1385" s="56"/>
      <c r="E1385" s="56"/>
      <c r="G1385" s="128" t="s">
        <v>497</v>
      </c>
      <c r="H1385" s="128" t="s">
        <v>1508</v>
      </c>
      <c r="I1385" s="60"/>
      <c r="J1385" s="60"/>
      <c r="K1385" s="60"/>
      <c r="L1385" s="61" t="str">
        <f>IF(I1385="","",VLOOKUP(N1385,DB!J:L,3,FALSE))</f>
        <v/>
      </c>
      <c r="M1385" s="40" t="str">
        <f t="shared" si="44"/>
        <v/>
      </c>
      <c r="N1385" s="70" t="str">
        <f t="shared" si="43"/>
        <v>Scope 3Hotel stay</v>
      </c>
      <c r="Y1385" s="70"/>
      <c r="Z1385" s="70"/>
    </row>
    <row r="1386" spans="1:26" s="49" customFormat="1" ht="21" customHeight="1">
      <c r="A1386" s="60"/>
      <c r="B1386" s="60"/>
      <c r="C1386" s="58"/>
      <c r="D1386" s="56"/>
      <c r="E1386" s="56"/>
      <c r="G1386" s="128" t="s">
        <v>497</v>
      </c>
      <c r="H1386" s="128" t="s">
        <v>1508</v>
      </c>
      <c r="I1386" s="60"/>
      <c r="J1386" s="60"/>
      <c r="K1386" s="60"/>
      <c r="L1386" s="61" t="str">
        <f>IF(I1386="","",VLOOKUP(N1386,DB!J:L,3,FALSE))</f>
        <v/>
      </c>
      <c r="M1386" s="40" t="str">
        <f t="shared" si="44"/>
        <v/>
      </c>
      <c r="N1386" s="70" t="str">
        <f t="shared" si="43"/>
        <v>Scope 3Hotel stay</v>
      </c>
      <c r="Y1386" s="70"/>
      <c r="Z1386" s="70"/>
    </row>
    <row r="1387" spans="1:26" s="49" customFormat="1" ht="21" customHeight="1">
      <c r="A1387" s="60"/>
      <c r="B1387" s="60"/>
      <c r="C1387" s="58"/>
      <c r="D1387" s="56"/>
      <c r="E1387" s="56"/>
      <c r="G1387" s="128" t="s">
        <v>497</v>
      </c>
      <c r="H1387" s="128" t="s">
        <v>1508</v>
      </c>
      <c r="I1387" s="60"/>
      <c r="J1387" s="60"/>
      <c r="K1387" s="60"/>
      <c r="L1387" s="61" t="str">
        <f>IF(I1387="","",VLOOKUP(N1387,DB!J:L,3,FALSE))</f>
        <v/>
      </c>
      <c r="M1387" s="40" t="str">
        <f t="shared" si="44"/>
        <v/>
      </c>
      <c r="N1387" s="70" t="str">
        <f t="shared" si="43"/>
        <v>Scope 3Hotel stay</v>
      </c>
      <c r="Y1387" s="70"/>
      <c r="Z1387" s="70"/>
    </row>
    <row r="1388" spans="1:26" s="49" customFormat="1" ht="21" customHeight="1">
      <c r="A1388" s="60"/>
      <c r="B1388" s="60"/>
      <c r="C1388" s="58"/>
      <c r="D1388" s="56"/>
      <c r="E1388" s="56"/>
      <c r="G1388" s="128" t="s">
        <v>497</v>
      </c>
      <c r="H1388" s="128" t="s">
        <v>1508</v>
      </c>
      <c r="I1388" s="60"/>
      <c r="J1388" s="60"/>
      <c r="K1388" s="60"/>
      <c r="L1388" s="61" t="str">
        <f>IF(I1388="","",VLOOKUP(N1388,DB!J:L,3,FALSE))</f>
        <v/>
      </c>
      <c r="M1388" s="40" t="str">
        <f t="shared" si="44"/>
        <v/>
      </c>
      <c r="N1388" s="70" t="str">
        <f t="shared" si="43"/>
        <v>Scope 3Hotel stay</v>
      </c>
      <c r="Y1388" s="70"/>
      <c r="Z1388" s="70"/>
    </row>
    <row r="1389" spans="1:26" s="49" customFormat="1" ht="21" customHeight="1">
      <c r="A1389" s="60"/>
      <c r="B1389" s="60"/>
      <c r="C1389" s="58"/>
      <c r="D1389" s="56"/>
      <c r="E1389" s="56"/>
      <c r="G1389" s="128" t="s">
        <v>497</v>
      </c>
      <c r="H1389" s="128" t="s">
        <v>1508</v>
      </c>
      <c r="I1389" s="60"/>
      <c r="J1389" s="60"/>
      <c r="K1389" s="60"/>
      <c r="L1389" s="61" t="str">
        <f>IF(I1389="","",VLOOKUP(N1389,DB!J:L,3,FALSE))</f>
        <v/>
      </c>
      <c r="M1389" s="40" t="str">
        <f t="shared" si="44"/>
        <v/>
      </c>
      <c r="N1389" s="70" t="str">
        <f t="shared" si="43"/>
        <v>Scope 3Hotel stay</v>
      </c>
      <c r="Y1389" s="70"/>
      <c r="Z1389" s="70"/>
    </row>
    <row r="1390" spans="1:26" s="49" customFormat="1" ht="21" customHeight="1">
      <c r="A1390" s="60"/>
      <c r="B1390" s="60"/>
      <c r="C1390" s="58"/>
      <c r="D1390" s="56"/>
      <c r="E1390" s="56"/>
      <c r="G1390" s="128" t="s">
        <v>497</v>
      </c>
      <c r="H1390" s="128" t="s">
        <v>1508</v>
      </c>
      <c r="I1390" s="60"/>
      <c r="J1390" s="60"/>
      <c r="K1390" s="60"/>
      <c r="L1390" s="61" t="str">
        <f>IF(I1390="","",VLOOKUP(N1390,DB!J:L,3,FALSE))</f>
        <v/>
      </c>
      <c r="M1390" s="40" t="str">
        <f t="shared" si="44"/>
        <v/>
      </c>
      <c r="N1390" s="70" t="str">
        <f t="shared" si="43"/>
        <v>Scope 3Hotel stay</v>
      </c>
      <c r="Y1390" s="70"/>
      <c r="Z1390" s="70"/>
    </row>
    <row r="1391" spans="1:26" s="49" customFormat="1" ht="21" customHeight="1">
      <c r="A1391" s="60"/>
      <c r="B1391" s="60"/>
      <c r="C1391" s="58"/>
      <c r="D1391" s="56"/>
      <c r="E1391" s="56"/>
      <c r="G1391" s="128" t="s">
        <v>497</v>
      </c>
      <c r="H1391" s="128" t="s">
        <v>1508</v>
      </c>
      <c r="I1391" s="60"/>
      <c r="J1391" s="60"/>
      <c r="K1391" s="60"/>
      <c r="L1391" s="61" t="str">
        <f>IF(I1391="","",VLOOKUP(N1391,DB!J:L,3,FALSE))</f>
        <v/>
      </c>
      <c r="M1391" s="40" t="str">
        <f t="shared" si="44"/>
        <v/>
      </c>
      <c r="N1391" s="70" t="str">
        <f t="shared" si="43"/>
        <v>Scope 3Hotel stay</v>
      </c>
      <c r="Y1391" s="70"/>
      <c r="Z1391" s="70"/>
    </row>
    <row r="1392" spans="1:26" s="49" customFormat="1" ht="21" customHeight="1">
      <c r="A1392" s="60"/>
      <c r="B1392" s="60"/>
      <c r="C1392" s="58"/>
      <c r="D1392" s="56"/>
      <c r="E1392" s="56"/>
      <c r="G1392" s="128" t="s">
        <v>497</v>
      </c>
      <c r="H1392" s="128" t="s">
        <v>1508</v>
      </c>
      <c r="I1392" s="60"/>
      <c r="J1392" s="60"/>
      <c r="K1392" s="60"/>
      <c r="L1392" s="61" t="str">
        <f>IF(I1392="","",VLOOKUP(N1392,DB!J:L,3,FALSE))</f>
        <v/>
      </c>
      <c r="M1392" s="40" t="str">
        <f t="shared" si="44"/>
        <v/>
      </c>
      <c r="N1392" s="70" t="str">
        <f t="shared" si="43"/>
        <v>Scope 3Hotel stay</v>
      </c>
      <c r="Y1392" s="70"/>
      <c r="Z1392" s="70"/>
    </row>
    <row r="1393" spans="1:26" s="49" customFormat="1" ht="21" customHeight="1">
      <c r="A1393" s="60"/>
      <c r="B1393" s="60"/>
      <c r="C1393" s="58"/>
      <c r="D1393" s="56"/>
      <c r="E1393" s="56"/>
      <c r="G1393" s="128" t="s">
        <v>497</v>
      </c>
      <c r="H1393" s="128" t="s">
        <v>1508</v>
      </c>
      <c r="I1393" s="60"/>
      <c r="J1393" s="60"/>
      <c r="K1393" s="60"/>
      <c r="L1393" s="61" t="str">
        <f>IF(I1393="","",VLOOKUP(N1393,DB!J:L,3,FALSE))</f>
        <v/>
      </c>
      <c r="M1393" s="40" t="str">
        <f t="shared" si="44"/>
        <v/>
      </c>
      <c r="N1393" s="70" t="str">
        <f t="shared" si="43"/>
        <v>Scope 3Hotel stay</v>
      </c>
      <c r="Y1393" s="70"/>
      <c r="Z1393" s="70"/>
    </row>
    <row r="1394" spans="1:26" s="49" customFormat="1" ht="21" customHeight="1">
      <c r="A1394" s="60"/>
      <c r="B1394" s="60"/>
      <c r="C1394" s="58"/>
      <c r="D1394" s="56"/>
      <c r="E1394" s="56"/>
      <c r="G1394" s="128" t="s">
        <v>497</v>
      </c>
      <c r="H1394" s="128" t="s">
        <v>1508</v>
      </c>
      <c r="I1394" s="60"/>
      <c r="J1394" s="60"/>
      <c r="K1394" s="60"/>
      <c r="L1394" s="61" t="str">
        <f>IF(I1394="","",VLOOKUP(N1394,DB!J:L,3,FALSE))</f>
        <v/>
      </c>
      <c r="M1394" s="40" t="str">
        <f t="shared" si="44"/>
        <v/>
      </c>
      <c r="N1394" s="70" t="str">
        <f t="shared" si="43"/>
        <v>Scope 3Hotel stay</v>
      </c>
      <c r="Y1394" s="70"/>
      <c r="Z1394" s="70"/>
    </row>
    <row r="1395" spans="1:26" s="49" customFormat="1" ht="21" customHeight="1">
      <c r="A1395" s="60"/>
      <c r="B1395" s="60"/>
      <c r="C1395" s="58"/>
      <c r="D1395" s="56"/>
      <c r="E1395" s="56"/>
      <c r="G1395" s="128" t="s">
        <v>497</v>
      </c>
      <c r="H1395" s="128" t="s">
        <v>1508</v>
      </c>
      <c r="I1395" s="60"/>
      <c r="J1395" s="60"/>
      <c r="K1395" s="60"/>
      <c r="L1395" s="61" t="str">
        <f>IF(I1395="","",VLOOKUP(N1395,DB!J:L,3,FALSE))</f>
        <v/>
      </c>
      <c r="M1395" s="40" t="str">
        <f t="shared" si="44"/>
        <v/>
      </c>
      <c r="N1395" s="70" t="str">
        <f t="shared" si="43"/>
        <v>Scope 3Hotel stay</v>
      </c>
      <c r="Y1395" s="70"/>
      <c r="Z1395" s="70"/>
    </row>
    <row r="1396" spans="1:26" s="49" customFormat="1" ht="21" customHeight="1">
      <c r="A1396" s="60"/>
      <c r="B1396" s="60"/>
      <c r="C1396" s="58"/>
      <c r="D1396" s="56"/>
      <c r="E1396" s="56"/>
      <c r="G1396" s="128" t="s">
        <v>497</v>
      </c>
      <c r="H1396" s="128" t="s">
        <v>1508</v>
      </c>
      <c r="I1396" s="60"/>
      <c r="J1396" s="60"/>
      <c r="K1396" s="60"/>
      <c r="L1396" s="61" t="str">
        <f>IF(I1396="","",VLOOKUP(N1396,DB!J:L,3,FALSE))</f>
        <v/>
      </c>
      <c r="M1396" s="40" t="str">
        <f t="shared" si="44"/>
        <v/>
      </c>
      <c r="N1396" s="70" t="str">
        <f t="shared" si="43"/>
        <v>Scope 3Hotel stay</v>
      </c>
      <c r="Y1396" s="70"/>
      <c r="Z1396" s="70"/>
    </row>
    <row r="1397" spans="1:26" s="49" customFormat="1" ht="21" customHeight="1">
      <c r="A1397" s="60"/>
      <c r="B1397" s="60"/>
      <c r="C1397" s="58"/>
      <c r="D1397" s="56"/>
      <c r="E1397" s="56"/>
      <c r="G1397" s="128" t="s">
        <v>497</v>
      </c>
      <c r="H1397" s="128" t="s">
        <v>1508</v>
      </c>
      <c r="I1397" s="60"/>
      <c r="J1397" s="60"/>
      <c r="K1397" s="60"/>
      <c r="L1397" s="61" t="str">
        <f>IF(I1397="","",VLOOKUP(N1397,DB!J:L,3,FALSE))</f>
        <v/>
      </c>
      <c r="M1397" s="40" t="str">
        <f t="shared" si="44"/>
        <v/>
      </c>
      <c r="N1397" s="70" t="str">
        <f t="shared" si="43"/>
        <v>Scope 3Hotel stay</v>
      </c>
      <c r="Y1397" s="70"/>
      <c r="Z1397" s="70"/>
    </row>
    <row r="1398" spans="1:26" s="49" customFormat="1" ht="21" customHeight="1">
      <c r="A1398" s="60"/>
      <c r="B1398" s="60"/>
      <c r="C1398" s="58"/>
      <c r="D1398" s="56"/>
      <c r="E1398" s="56"/>
      <c r="G1398" s="128" t="s">
        <v>497</v>
      </c>
      <c r="H1398" s="128" t="s">
        <v>1508</v>
      </c>
      <c r="I1398" s="60"/>
      <c r="J1398" s="60"/>
      <c r="K1398" s="60"/>
      <c r="L1398" s="61" t="str">
        <f>IF(I1398="","",VLOOKUP(N1398,DB!J:L,3,FALSE))</f>
        <v/>
      </c>
      <c r="M1398" s="40" t="str">
        <f t="shared" si="44"/>
        <v/>
      </c>
      <c r="N1398" s="70" t="str">
        <f t="shared" si="43"/>
        <v>Scope 3Hotel stay</v>
      </c>
      <c r="Y1398" s="70"/>
      <c r="Z1398" s="70"/>
    </row>
    <row r="1399" spans="1:26" s="49" customFormat="1" ht="21" customHeight="1">
      <c r="A1399" s="60"/>
      <c r="B1399" s="60"/>
      <c r="C1399" s="58"/>
      <c r="D1399" s="56"/>
      <c r="E1399" s="56"/>
      <c r="G1399" s="128" t="s">
        <v>497</v>
      </c>
      <c r="H1399" s="128" t="s">
        <v>1508</v>
      </c>
      <c r="I1399" s="60"/>
      <c r="J1399" s="60"/>
      <c r="K1399" s="60"/>
      <c r="L1399" s="61" t="str">
        <f>IF(I1399="","",VLOOKUP(N1399,DB!J:L,3,FALSE))</f>
        <v/>
      </c>
      <c r="M1399" s="40" t="str">
        <f t="shared" si="44"/>
        <v/>
      </c>
      <c r="N1399" s="70" t="str">
        <f t="shared" si="43"/>
        <v>Scope 3Hotel stay</v>
      </c>
      <c r="Y1399" s="70"/>
      <c r="Z1399" s="70"/>
    </row>
    <row r="1400" spans="1:26" s="49" customFormat="1" ht="21" customHeight="1">
      <c r="A1400" s="60"/>
      <c r="B1400" s="60"/>
      <c r="C1400" s="58"/>
      <c r="D1400" s="56"/>
      <c r="E1400" s="56"/>
      <c r="G1400" s="128" t="s">
        <v>497</v>
      </c>
      <c r="H1400" s="128" t="s">
        <v>1508</v>
      </c>
      <c r="I1400" s="60"/>
      <c r="J1400" s="60"/>
      <c r="K1400" s="60"/>
      <c r="L1400" s="61" t="str">
        <f>IF(I1400="","",VLOOKUP(N1400,DB!J:L,3,FALSE))</f>
        <v/>
      </c>
      <c r="M1400" s="40" t="str">
        <f t="shared" si="44"/>
        <v/>
      </c>
      <c r="N1400" s="70" t="str">
        <f t="shared" si="43"/>
        <v>Scope 3Hotel stay</v>
      </c>
      <c r="Y1400" s="70"/>
      <c r="Z1400" s="70"/>
    </row>
    <row r="1401" spans="1:26" s="49" customFormat="1" ht="21" customHeight="1">
      <c r="A1401" s="60"/>
      <c r="B1401" s="60"/>
      <c r="C1401" s="58"/>
      <c r="D1401" s="56"/>
      <c r="E1401" s="56"/>
      <c r="G1401" s="128" t="s">
        <v>497</v>
      </c>
      <c r="H1401" s="128" t="s">
        <v>1508</v>
      </c>
      <c r="I1401" s="60"/>
      <c r="J1401" s="60"/>
      <c r="K1401" s="60"/>
      <c r="L1401" s="61" t="str">
        <f>IF(I1401="","",VLOOKUP(N1401,DB!J:L,3,FALSE))</f>
        <v/>
      </c>
      <c r="M1401" s="40" t="str">
        <f t="shared" si="44"/>
        <v/>
      </c>
      <c r="N1401" s="70" t="str">
        <f t="shared" si="43"/>
        <v>Scope 3Hotel stay</v>
      </c>
      <c r="Y1401" s="70"/>
      <c r="Z1401" s="70"/>
    </row>
    <row r="1402" spans="1:26" s="49" customFormat="1" ht="21" customHeight="1">
      <c r="A1402" s="60"/>
      <c r="B1402" s="60"/>
      <c r="C1402" s="58"/>
      <c r="D1402" s="56"/>
      <c r="E1402" s="56"/>
      <c r="G1402" s="128" t="s">
        <v>497</v>
      </c>
      <c r="H1402" s="128" t="s">
        <v>1508</v>
      </c>
      <c r="I1402" s="60"/>
      <c r="J1402" s="60"/>
      <c r="K1402" s="60"/>
      <c r="L1402" s="61" t="str">
        <f>IF(I1402="","",VLOOKUP(N1402,DB!J:L,3,FALSE))</f>
        <v/>
      </c>
      <c r="M1402" s="40" t="str">
        <f t="shared" si="44"/>
        <v/>
      </c>
      <c r="N1402" s="70" t="str">
        <f t="shared" si="43"/>
        <v>Scope 3Hotel stay</v>
      </c>
      <c r="Y1402" s="70"/>
      <c r="Z1402" s="70"/>
    </row>
    <row r="1403" spans="1:26" s="49" customFormat="1" ht="21" customHeight="1">
      <c r="A1403" s="60"/>
      <c r="B1403" s="60"/>
      <c r="C1403" s="58"/>
      <c r="D1403" s="56"/>
      <c r="E1403" s="56"/>
      <c r="G1403" s="128" t="s">
        <v>497</v>
      </c>
      <c r="H1403" s="128" t="s">
        <v>1508</v>
      </c>
      <c r="I1403" s="60"/>
      <c r="J1403" s="60"/>
      <c r="K1403" s="60"/>
      <c r="L1403" s="61" t="str">
        <f>IF(I1403="","",VLOOKUP(N1403,DB!J:L,3,FALSE))</f>
        <v/>
      </c>
      <c r="M1403" s="40" t="str">
        <f t="shared" si="44"/>
        <v/>
      </c>
      <c r="N1403" s="70" t="str">
        <f t="shared" si="43"/>
        <v>Scope 3Hotel stay</v>
      </c>
      <c r="Y1403" s="70"/>
      <c r="Z1403" s="70"/>
    </row>
    <row r="1404" spans="1:26" s="49" customFormat="1" ht="21" customHeight="1">
      <c r="A1404" s="60"/>
      <c r="B1404" s="60"/>
      <c r="C1404" s="58"/>
      <c r="D1404" s="56"/>
      <c r="E1404" s="56"/>
      <c r="G1404" s="128" t="s">
        <v>497</v>
      </c>
      <c r="H1404" s="128" t="s">
        <v>1508</v>
      </c>
      <c r="I1404" s="60"/>
      <c r="J1404" s="60"/>
      <c r="K1404" s="60"/>
      <c r="L1404" s="61" t="str">
        <f>IF(I1404="","",VLOOKUP(N1404,DB!J:L,3,FALSE))</f>
        <v/>
      </c>
      <c r="M1404" s="40" t="str">
        <f t="shared" si="44"/>
        <v/>
      </c>
      <c r="N1404" s="70" t="str">
        <f t="shared" si="43"/>
        <v>Scope 3Hotel stay</v>
      </c>
      <c r="Y1404" s="70"/>
      <c r="Z1404" s="70"/>
    </row>
    <row r="1405" spans="1:26" s="49" customFormat="1" ht="21" customHeight="1">
      <c r="A1405" s="60"/>
      <c r="B1405" s="60"/>
      <c r="C1405" s="58"/>
      <c r="D1405" s="56"/>
      <c r="E1405" s="56"/>
      <c r="G1405" s="128" t="s">
        <v>497</v>
      </c>
      <c r="H1405" s="128" t="s">
        <v>1508</v>
      </c>
      <c r="I1405" s="60"/>
      <c r="J1405" s="60"/>
      <c r="K1405" s="60"/>
      <c r="L1405" s="61" t="str">
        <f>IF(I1405="","",VLOOKUP(N1405,DB!J:L,3,FALSE))</f>
        <v/>
      </c>
      <c r="M1405" s="40" t="str">
        <f t="shared" si="44"/>
        <v/>
      </c>
      <c r="N1405" s="70" t="str">
        <f t="shared" si="43"/>
        <v>Scope 3Hotel stay</v>
      </c>
      <c r="Y1405" s="70"/>
      <c r="Z1405" s="70"/>
    </row>
    <row r="1406" spans="1:26" s="49" customFormat="1" ht="21" customHeight="1">
      <c r="A1406" s="60"/>
      <c r="B1406" s="60"/>
      <c r="C1406" s="58"/>
      <c r="D1406" s="56"/>
      <c r="E1406" s="56"/>
      <c r="G1406" s="128" t="s">
        <v>497</v>
      </c>
      <c r="H1406" s="128" t="s">
        <v>1508</v>
      </c>
      <c r="I1406" s="60"/>
      <c r="J1406" s="60"/>
      <c r="K1406" s="60"/>
      <c r="L1406" s="61" t="str">
        <f>IF(I1406="","",VLOOKUP(N1406,DB!J:L,3,FALSE))</f>
        <v/>
      </c>
      <c r="M1406" s="40" t="str">
        <f t="shared" si="44"/>
        <v/>
      </c>
      <c r="N1406" s="70" t="str">
        <f t="shared" si="43"/>
        <v>Scope 3Hotel stay</v>
      </c>
      <c r="Y1406" s="70"/>
      <c r="Z1406" s="70"/>
    </row>
    <row r="1407" spans="1:26" s="49" customFormat="1" ht="21" customHeight="1">
      <c r="A1407" s="60"/>
      <c r="B1407" s="60"/>
      <c r="C1407" s="58"/>
      <c r="D1407" s="56"/>
      <c r="E1407" s="56"/>
      <c r="G1407" s="128" t="s">
        <v>497</v>
      </c>
      <c r="H1407" s="128" t="s">
        <v>1508</v>
      </c>
      <c r="I1407" s="60"/>
      <c r="J1407" s="60"/>
      <c r="K1407" s="60"/>
      <c r="L1407" s="61" t="str">
        <f>IF(I1407="","",VLOOKUP(N1407,DB!J:L,3,FALSE))</f>
        <v/>
      </c>
      <c r="M1407" s="40" t="str">
        <f t="shared" si="44"/>
        <v/>
      </c>
      <c r="N1407" s="70" t="str">
        <f t="shared" si="43"/>
        <v>Scope 3Hotel stay</v>
      </c>
      <c r="Y1407" s="70"/>
      <c r="Z1407" s="70"/>
    </row>
    <row r="1408" spans="1:26" s="49" customFormat="1" ht="21" customHeight="1">
      <c r="A1408" s="60"/>
      <c r="B1408" s="60"/>
      <c r="C1408" s="58"/>
      <c r="D1408" s="56"/>
      <c r="E1408" s="56"/>
      <c r="G1408" s="128" t="s">
        <v>497</v>
      </c>
      <c r="H1408" s="128" t="s">
        <v>1508</v>
      </c>
      <c r="I1408" s="60"/>
      <c r="J1408" s="60"/>
      <c r="K1408" s="60"/>
      <c r="L1408" s="61" t="str">
        <f>IF(I1408="","",VLOOKUP(N1408,DB!J:L,3,FALSE))</f>
        <v/>
      </c>
      <c r="M1408" s="40" t="str">
        <f t="shared" si="44"/>
        <v/>
      </c>
      <c r="N1408" s="70" t="str">
        <f t="shared" si="43"/>
        <v>Scope 3Hotel stay</v>
      </c>
      <c r="Y1408" s="70"/>
      <c r="Z1408" s="70"/>
    </row>
    <row r="1409" spans="1:26" s="49" customFormat="1" ht="21" customHeight="1">
      <c r="A1409" s="60"/>
      <c r="B1409" s="60"/>
      <c r="C1409" s="58"/>
      <c r="D1409" s="56"/>
      <c r="E1409" s="56"/>
      <c r="G1409" s="128" t="s">
        <v>497</v>
      </c>
      <c r="H1409" s="128" t="s">
        <v>1508</v>
      </c>
      <c r="I1409" s="60"/>
      <c r="J1409" s="60"/>
      <c r="K1409" s="60"/>
      <c r="L1409" s="61" t="str">
        <f>IF(I1409="","",VLOOKUP(N1409,DB!J:L,3,FALSE))</f>
        <v/>
      </c>
      <c r="M1409" s="40" t="str">
        <f t="shared" si="44"/>
        <v/>
      </c>
      <c r="N1409" s="70" t="str">
        <f t="shared" si="43"/>
        <v>Scope 3Hotel stay</v>
      </c>
      <c r="Y1409" s="70"/>
      <c r="Z1409" s="70"/>
    </row>
    <row r="1410" spans="1:26" s="49" customFormat="1" ht="21" customHeight="1">
      <c r="A1410" s="60"/>
      <c r="B1410" s="60"/>
      <c r="C1410" s="58"/>
      <c r="D1410" s="56"/>
      <c r="E1410" s="56"/>
      <c r="G1410" s="128" t="s">
        <v>497</v>
      </c>
      <c r="H1410" s="128" t="s">
        <v>1508</v>
      </c>
      <c r="I1410" s="60"/>
      <c r="J1410" s="60"/>
      <c r="K1410" s="60"/>
      <c r="L1410" s="61" t="str">
        <f>IF(I1410="","",VLOOKUP(N1410,DB!J:L,3,FALSE))</f>
        <v/>
      </c>
      <c r="M1410" s="40" t="str">
        <f t="shared" si="44"/>
        <v/>
      </c>
      <c r="N1410" s="70" t="str">
        <f t="shared" si="43"/>
        <v>Scope 3Hotel stay</v>
      </c>
      <c r="Y1410" s="70"/>
      <c r="Z1410" s="70"/>
    </row>
    <row r="1411" spans="1:26" s="49" customFormat="1" ht="21" customHeight="1">
      <c r="A1411" s="60"/>
      <c r="B1411" s="60"/>
      <c r="C1411" s="58"/>
      <c r="D1411" s="56"/>
      <c r="E1411" s="56"/>
      <c r="G1411" s="128" t="s">
        <v>497</v>
      </c>
      <c r="H1411" s="128" t="s">
        <v>1508</v>
      </c>
      <c r="I1411" s="60"/>
      <c r="J1411" s="60"/>
      <c r="K1411" s="60"/>
      <c r="L1411" s="61" t="str">
        <f>IF(I1411="","",VLOOKUP(N1411,DB!J:L,3,FALSE))</f>
        <v/>
      </c>
      <c r="M1411" s="40" t="str">
        <f t="shared" si="44"/>
        <v/>
      </c>
      <c r="N1411" s="70" t="str">
        <f t="shared" si="43"/>
        <v>Scope 3Hotel stay</v>
      </c>
      <c r="Y1411" s="70"/>
      <c r="Z1411" s="70"/>
    </row>
    <row r="1412" spans="1:26" s="49" customFormat="1" ht="21" customHeight="1">
      <c r="A1412" s="60"/>
      <c r="B1412" s="60"/>
      <c r="C1412" s="58"/>
      <c r="D1412" s="56"/>
      <c r="E1412" s="56"/>
      <c r="G1412" s="128" t="s">
        <v>497</v>
      </c>
      <c r="H1412" s="128" t="s">
        <v>1508</v>
      </c>
      <c r="I1412" s="60"/>
      <c r="J1412" s="60"/>
      <c r="K1412" s="60"/>
      <c r="L1412" s="61" t="str">
        <f>IF(I1412="","",VLOOKUP(N1412,DB!J:L,3,FALSE))</f>
        <v/>
      </c>
      <c r="M1412" s="40" t="str">
        <f t="shared" si="44"/>
        <v/>
      </c>
      <c r="N1412" s="70" t="str">
        <f t="shared" si="43"/>
        <v>Scope 3Hotel stay</v>
      </c>
      <c r="Y1412" s="70"/>
      <c r="Z1412" s="70"/>
    </row>
    <row r="1413" spans="1:26" s="49" customFormat="1" ht="21" customHeight="1">
      <c r="A1413" s="60"/>
      <c r="B1413" s="60"/>
      <c r="C1413" s="58"/>
      <c r="D1413" s="56"/>
      <c r="E1413" s="56"/>
      <c r="G1413" s="128" t="s">
        <v>497</v>
      </c>
      <c r="H1413" s="128" t="s">
        <v>1508</v>
      </c>
      <c r="I1413" s="60"/>
      <c r="J1413" s="60"/>
      <c r="K1413" s="60"/>
      <c r="L1413" s="61" t="str">
        <f>IF(I1413="","",VLOOKUP(N1413,DB!J:L,3,FALSE))</f>
        <v/>
      </c>
      <c r="M1413" s="40" t="str">
        <f t="shared" si="44"/>
        <v/>
      </c>
      <c r="N1413" s="70" t="str">
        <f t="shared" si="43"/>
        <v>Scope 3Hotel stay</v>
      </c>
      <c r="Y1413" s="70"/>
      <c r="Z1413" s="70"/>
    </row>
    <row r="1414" spans="1:26" s="49" customFormat="1" ht="21" customHeight="1">
      <c r="A1414" s="60"/>
      <c r="B1414" s="60"/>
      <c r="C1414" s="58"/>
      <c r="D1414" s="56"/>
      <c r="E1414" s="56"/>
      <c r="G1414" s="128" t="s">
        <v>497</v>
      </c>
      <c r="H1414" s="128" t="s">
        <v>1508</v>
      </c>
      <c r="I1414" s="60"/>
      <c r="J1414" s="60"/>
      <c r="K1414" s="60"/>
      <c r="L1414" s="61" t="str">
        <f>IF(I1414="","",VLOOKUP(N1414,DB!J:L,3,FALSE))</f>
        <v/>
      </c>
      <c r="M1414" s="40" t="str">
        <f t="shared" si="44"/>
        <v/>
      </c>
      <c r="N1414" s="70" t="str">
        <f t="shared" si="43"/>
        <v>Scope 3Hotel stay</v>
      </c>
      <c r="Y1414" s="70"/>
      <c r="Z1414" s="70"/>
    </row>
    <row r="1415" spans="1:26" s="49" customFormat="1" ht="21" customHeight="1">
      <c r="A1415" s="60"/>
      <c r="B1415" s="60"/>
      <c r="C1415" s="58"/>
      <c r="D1415" s="56"/>
      <c r="E1415" s="56"/>
      <c r="G1415" s="128" t="s">
        <v>497</v>
      </c>
      <c r="H1415" s="128" t="s">
        <v>1508</v>
      </c>
      <c r="I1415" s="60"/>
      <c r="J1415" s="60"/>
      <c r="K1415" s="60"/>
      <c r="L1415" s="61" t="str">
        <f>IF(I1415="","",VLOOKUP(N1415,DB!J:L,3,FALSE))</f>
        <v/>
      </c>
      <c r="M1415" s="40" t="str">
        <f t="shared" si="44"/>
        <v/>
      </c>
      <c r="N1415" s="70" t="str">
        <f t="shared" ref="N1415:N1478" si="45">CONCATENATE(G1415,H1415,I1415)</f>
        <v>Scope 3Hotel stay</v>
      </c>
      <c r="Y1415" s="70"/>
      <c r="Z1415" s="70"/>
    </row>
    <row r="1416" spans="1:26" s="49" customFormat="1" ht="21" customHeight="1">
      <c r="A1416" s="60"/>
      <c r="B1416" s="60"/>
      <c r="C1416" s="58"/>
      <c r="D1416" s="56"/>
      <c r="E1416" s="56"/>
      <c r="G1416" s="128" t="s">
        <v>497</v>
      </c>
      <c r="H1416" s="128" t="s">
        <v>1508</v>
      </c>
      <c r="I1416" s="60"/>
      <c r="J1416" s="60"/>
      <c r="K1416" s="60"/>
      <c r="L1416" s="61" t="str">
        <f>IF(I1416="","",VLOOKUP(N1416,DB!J:L,3,FALSE))</f>
        <v/>
      </c>
      <c r="M1416" s="40" t="str">
        <f t="shared" si="44"/>
        <v/>
      </c>
      <c r="N1416" s="70" t="str">
        <f t="shared" si="45"/>
        <v>Scope 3Hotel stay</v>
      </c>
      <c r="Y1416" s="70"/>
      <c r="Z1416" s="70"/>
    </row>
    <row r="1417" spans="1:26" s="49" customFormat="1" ht="21" customHeight="1">
      <c r="A1417" s="60"/>
      <c r="B1417" s="60"/>
      <c r="C1417" s="58"/>
      <c r="D1417" s="56"/>
      <c r="E1417" s="56"/>
      <c r="G1417" s="128" t="s">
        <v>497</v>
      </c>
      <c r="H1417" s="128" t="s">
        <v>1508</v>
      </c>
      <c r="I1417" s="60"/>
      <c r="J1417" s="60"/>
      <c r="K1417" s="60"/>
      <c r="L1417" s="61" t="str">
        <f>IF(I1417="","",VLOOKUP(N1417,DB!J:L,3,FALSE))</f>
        <v/>
      </c>
      <c r="M1417" s="40" t="str">
        <f t="shared" si="44"/>
        <v/>
      </c>
      <c r="N1417" s="70" t="str">
        <f t="shared" si="45"/>
        <v>Scope 3Hotel stay</v>
      </c>
      <c r="Y1417" s="70"/>
      <c r="Z1417" s="70"/>
    </row>
    <row r="1418" spans="1:26" s="49" customFormat="1" ht="21" customHeight="1">
      <c r="A1418" s="60"/>
      <c r="B1418" s="60"/>
      <c r="C1418" s="58"/>
      <c r="D1418" s="56"/>
      <c r="E1418" s="56"/>
      <c r="G1418" s="128" t="s">
        <v>497</v>
      </c>
      <c r="H1418" s="128" t="s">
        <v>1508</v>
      </c>
      <c r="I1418" s="60"/>
      <c r="J1418" s="60"/>
      <c r="K1418" s="60"/>
      <c r="L1418" s="61" t="str">
        <f>IF(I1418="","",VLOOKUP(N1418,DB!J:L,3,FALSE))</f>
        <v/>
      </c>
      <c r="M1418" s="40" t="str">
        <f t="shared" si="44"/>
        <v/>
      </c>
      <c r="N1418" s="70" t="str">
        <f t="shared" si="45"/>
        <v>Scope 3Hotel stay</v>
      </c>
      <c r="Y1418" s="70"/>
      <c r="Z1418" s="70"/>
    </row>
    <row r="1419" spans="1:26" s="49" customFormat="1" ht="21" customHeight="1">
      <c r="A1419" s="60"/>
      <c r="B1419" s="60"/>
      <c r="C1419" s="58"/>
      <c r="D1419" s="56"/>
      <c r="E1419" s="56"/>
      <c r="G1419" s="128" t="s">
        <v>497</v>
      </c>
      <c r="H1419" s="128" t="s">
        <v>1508</v>
      </c>
      <c r="I1419" s="60"/>
      <c r="J1419" s="60"/>
      <c r="K1419" s="60"/>
      <c r="L1419" s="61" t="str">
        <f>IF(I1419="","",VLOOKUP(N1419,DB!J:L,3,FALSE))</f>
        <v/>
      </c>
      <c r="M1419" s="40" t="str">
        <f t="shared" si="44"/>
        <v/>
      </c>
      <c r="N1419" s="70" t="str">
        <f t="shared" si="45"/>
        <v>Scope 3Hotel stay</v>
      </c>
      <c r="Y1419" s="70"/>
      <c r="Z1419" s="70"/>
    </row>
    <row r="1420" spans="1:26" s="49" customFormat="1" ht="21" customHeight="1">
      <c r="A1420" s="60"/>
      <c r="B1420" s="60"/>
      <c r="C1420" s="58"/>
      <c r="D1420" s="56"/>
      <c r="E1420" s="56"/>
      <c r="G1420" s="128" t="s">
        <v>497</v>
      </c>
      <c r="H1420" s="128" t="s">
        <v>1508</v>
      </c>
      <c r="I1420" s="60"/>
      <c r="J1420" s="60"/>
      <c r="K1420" s="60"/>
      <c r="L1420" s="61" t="str">
        <f>IF(I1420="","",VLOOKUP(N1420,DB!J:L,3,FALSE))</f>
        <v/>
      </c>
      <c r="M1420" s="40" t="str">
        <f t="shared" si="44"/>
        <v/>
      </c>
      <c r="N1420" s="70" t="str">
        <f t="shared" si="45"/>
        <v>Scope 3Hotel stay</v>
      </c>
      <c r="Y1420" s="70"/>
      <c r="Z1420" s="70"/>
    </row>
    <row r="1421" spans="1:26" s="49" customFormat="1" ht="21" customHeight="1">
      <c r="A1421" s="60"/>
      <c r="B1421" s="60"/>
      <c r="C1421" s="58"/>
      <c r="D1421" s="56"/>
      <c r="E1421" s="56"/>
      <c r="G1421" s="128" t="s">
        <v>497</v>
      </c>
      <c r="H1421" s="128" t="s">
        <v>1508</v>
      </c>
      <c r="I1421" s="60"/>
      <c r="J1421" s="60"/>
      <c r="K1421" s="60"/>
      <c r="L1421" s="61" t="str">
        <f>IF(I1421="","",VLOOKUP(N1421,DB!J:L,3,FALSE))</f>
        <v/>
      </c>
      <c r="M1421" s="40" t="str">
        <f t="shared" si="44"/>
        <v/>
      </c>
      <c r="N1421" s="70" t="str">
        <f t="shared" si="45"/>
        <v>Scope 3Hotel stay</v>
      </c>
      <c r="Y1421" s="70"/>
      <c r="Z1421" s="70"/>
    </row>
    <row r="1422" spans="1:26" s="49" customFormat="1" ht="21" customHeight="1">
      <c r="A1422" s="60"/>
      <c r="B1422" s="60"/>
      <c r="C1422" s="58"/>
      <c r="D1422" s="56"/>
      <c r="E1422" s="56"/>
      <c r="G1422" s="128" t="s">
        <v>497</v>
      </c>
      <c r="H1422" s="128" t="s">
        <v>1508</v>
      </c>
      <c r="I1422" s="60"/>
      <c r="J1422" s="60"/>
      <c r="K1422" s="60"/>
      <c r="L1422" s="61" t="str">
        <f>IF(I1422="","",VLOOKUP(N1422,DB!J:L,3,FALSE))</f>
        <v/>
      </c>
      <c r="M1422" s="40" t="str">
        <f t="shared" si="44"/>
        <v/>
      </c>
      <c r="N1422" s="70" t="str">
        <f t="shared" si="45"/>
        <v>Scope 3Hotel stay</v>
      </c>
      <c r="Y1422" s="70"/>
      <c r="Z1422" s="70"/>
    </row>
    <row r="1423" spans="1:26" s="49" customFormat="1" ht="21" customHeight="1">
      <c r="A1423" s="60"/>
      <c r="B1423" s="60"/>
      <c r="C1423" s="58"/>
      <c r="D1423" s="56"/>
      <c r="E1423" s="56"/>
      <c r="G1423" s="128" t="s">
        <v>497</v>
      </c>
      <c r="H1423" s="128" t="s">
        <v>1508</v>
      </c>
      <c r="I1423" s="60"/>
      <c r="J1423" s="60"/>
      <c r="K1423" s="60"/>
      <c r="L1423" s="61" t="str">
        <f>IF(I1423="","",VLOOKUP(N1423,DB!J:L,3,FALSE))</f>
        <v/>
      </c>
      <c r="M1423" s="40" t="str">
        <f t="shared" si="44"/>
        <v/>
      </c>
      <c r="N1423" s="70" t="str">
        <f t="shared" si="45"/>
        <v>Scope 3Hotel stay</v>
      </c>
      <c r="Y1423" s="70"/>
      <c r="Z1423" s="70"/>
    </row>
    <row r="1424" spans="1:26" s="49" customFormat="1" ht="21" customHeight="1">
      <c r="A1424" s="60"/>
      <c r="B1424" s="60"/>
      <c r="C1424" s="58"/>
      <c r="D1424" s="56"/>
      <c r="E1424" s="56"/>
      <c r="G1424" s="128" t="s">
        <v>497</v>
      </c>
      <c r="H1424" s="128" t="s">
        <v>1508</v>
      </c>
      <c r="I1424" s="60"/>
      <c r="J1424" s="60"/>
      <c r="K1424" s="60"/>
      <c r="L1424" s="61" t="str">
        <f>IF(I1424="","",VLOOKUP(N1424,DB!J:L,3,FALSE))</f>
        <v/>
      </c>
      <c r="M1424" s="40" t="str">
        <f t="shared" si="44"/>
        <v/>
      </c>
      <c r="N1424" s="70" t="str">
        <f t="shared" si="45"/>
        <v>Scope 3Hotel stay</v>
      </c>
      <c r="Y1424" s="70"/>
      <c r="Z1424" s="70"/>
    </row>
    <row r="1425" spans="1:26" s="49" customFormat="1" ht="21" customHeight="1">
      <c r="A1425" s="60"/>
      <c r="B1425" s="60"/>
      <c r="C1425" s="58"/>
      <c r="D1425" s="56"/>
      <c r="E1425" s="56"/>
      <c r="G1425" s="128" t="s">
        <v>497</v>
      </c>
      <c r="H1425" s="128" t="s">
        <v>1508</v>
      </c>
      <c r="I1425" s="60"/>
      <c r="J1425" s="60"/>
      <c r="K1425" s="60"/>
      <c r="L1425" s="61" t="str">
        <f>IF(I1425="","",VLOOKUP(N1425,DB!J:L,3,FALSE))</f>
        <v/>
      </c>
      <c r="M1425" s="40" t="str">
        <f t="shared" si="44"/>
        <v/>
      </c>
      <c r="N1425" s="70" t="str">
        <f t="shared" si="45"/>
        <v>Scope 3Hotel stay</v>
      </c>
      <c r="Y1425" s="70"/>
      <c r="Z1425" s="70"/>
    </row>
    <row r="1426" spans="1:26" s="49" customFormat="1" ht="21" customHeight="1">
      <c r="A1426" s="60"/>
      <c r="B1426" s="60"/>
      <c r="C1426" s="58"/>
      <c r="D1426" s="56"/>
      <c r="E1426" s="56"/>
      <c r="G1426" s="128" t="s">
        <v>497</v>
      </c>
      <c r="H1426" s="128" t="s">
        <v>1508</v>
      </c>
      <c r="I1426" s="60"/>
      <c r="J1426" s="60"/>
      <c r="K1426" s="60"/>
      <c r="L1426" s="61" t="str">
        <f>IF(I1426="","",VLOOKUP(N1426,DB!J:L,3,FALSE))</f>
        <v/>
      </c>
      <c r="M1426" s="40" t="str">
        <f t="shared" si="44"/>
        <v/>
      </c>
      <c r="N1426" s="70" t="str">
        <f t="shared" si="45"/>
        <v>Scope 3Hotel stay</v>
      </c>
      <c r="Y1426" s="70"/>
      <c r="Z1426" s="70"/>
    </row>
    <row r="1427" spans="1:26" s="49" customFormat="1" ht="21" customHeight="1">
      <c r="A1427" s="60"/>
      <c r="B1427" s="60"/>
      <c r="C1427" s="58"/>
      <c r="D1427" s="56"/>
      <c r="E1427" s="56"/>
      <c r="G1427" s="128" t="s">
        <v>497</v>
      </c>
      <c r="H1427" s="128" t="s">
        <v>1508</v>
      </c>
      <c r="I1427" s="60"/>
      <c r="J1427" s="60"/>
      <c r="K1427" s="60"/>
      <c r="L1427" s="61" t="str">
        <f>IF(I1427="","",VLOOKUP(N1427,DB!J:L,3,FALSE))</f>
        <v/>
      </c>
      <c r="M1427" s="40" t="str">
        <f t="shared" si="44"/>
        <v/>
      </c>
      <c r="N1427" s="70" t="str">
        <f t="shared" si="45"/>
        <v>Scope 3Hotel stay</v>
      </c>
      <c r="Y1427" s="70"/>
      <c r="Z1427" s="70"/>
    </row>
    <row r="1428" spans="1:26" s="49" customFormat="1" ht="21" customHeight="1">
      <c r="A1428" s="60"/>
      <c r="B1428" s="60"/>
      <c r="C1428" s="58"/>
      <c r="D1428" s="56"/>
      <c r="E1428" s="56"/>
      <c r="G1428" s="128" t="s">
        <v>497</v>
      </c>
      <c r="H1428" s="128" t="s">
        <v>1508</v>
      </c>
      <c r="I1428" s="60"/>
      <c r="J1428" s="60"/>
      <c r="K1428" s="60"/>
      <c r="L1428" s="61" t="str">
        <f>IF(I1428="","",VLOOKUP(N1428,DB!J:L,3,FALSE))</f>
        <v/>
      </c>
      <c r="M1428" s="40" t="str">
        <f t="shared" si="44"/>
        <v/>
      </c>
      <c r="N1428" s="70" t="str">
        <f t="shared" si="45"/>
        <v>Scope 3Hotel stay</v>
      </c>
      <c r="Y1428" s="70"/>
      <c r="Z1428" s="70"/>
    </row>
    <row r="1429" spans="1:26" s="49" customFormat="1" ht="21" customHeight="1">
      <c r="A1429" s="60"/>
      <c r="B1429" s="60"/>
      <c r="C1429" s="58"/>
      <c r="D1429" s="56"/>
      <c r="E1429" s="56"/>
      <c r="G1429" s="128" t="s">
        <v>497</v>
      </c>
      <c r="H1429" s="128" t="s">
        <v>1508</v>
      </c>
      <c r="I1429" s="60"/>
      <c r="J1429" s="60"/>
      <c r="K1429" s="60"/>
      <c r="L1429" s="61" t="str">
        <f>IF(I1429="","",VLOOKUP(N1429,DB!J:L,3,FALSE))</f>
        <v/>
      </c>
      <c r="M1429" s="40" t="str">
        <f t="shared" si="44"/>
        <v/>
      </c>
      <c r="N1429" s="70" t="str">
        <f t="shared" si="45"/>
        <v>Scope 3Hotel stay</v>
      </c>
      <c r="Y1429" s="70"/>
      <c r="Z1429" s="70"/>
    </row>
    <row r="1430" spans="1:26" s="49" customFormat="1" ht="21" customHeight="1">
      <c r="A1430" s="60"/>
      <c r="B1430" s="60"/>
      <c r="C1430" s="58"/>
      <c r="D1430" s="56"/>
      <c r="E1430" s="56"/>
      <c r="G1430" s="128" t="s">
        <v>497</v>
      </c>
      <c r="H1430" s="128" t="s">
        <v>1508</v>
      </c>
      <c r="I1430" s="60"/>
      <c r="J1430" s="60"/>
      <c r="K1430" s="60"/>
      <c r="L1430" s="61" t="str">
        <f>IF(I1430="","",VLOOKUP(N1430,DB!J:L,3,FALSE))</f>
        <v/>
      </c>
      <c r="M1430" s="40" t="str">
        <f t="shared" si="44"/>
        <v/>
      </c>
      <c r="N1430" s="70" t="str">
        <f t="shared" si="45"/>
        <v>Scope 3Hotel stay</v>
      </c>
      <c r="Y1430" s="70"/>
      <c r="Z1430" s="70"/>
    </row>
    <row r="1431" spans="1:26" s="49" customFormat="1" ht="21" customHeight="1">
      <c r="A1431" s="60"/>
      <c r="B1431" s="60"/>
      <c r="C1431" s="58"/>
      <c r="D1431" s="56"/>
      <c r="E1431" s="56"/>
      <c r="G1431" s="128" t="s">
        <v>497</v>
      </c>
      <c r="H1431" s="128" t="s">
        <v>1508</v>
      </c>
      <c r="I1431" s="60"/>
      <c r="J1431" s="60"/>
      <c r="K1431" s="60"/>
      <c r="L1431" s="61" t="str">
        <f>IF(I1431="","",VLOOKUP(N1431,DB!J:L,3,FALSE))</f>
        <v/>
      </c>
      <c r="M1431" s="40" t="str">
        <f t="shared" si="44"/>
        <v/>
      </c>
      <c r="N1431" s="70" t="str">
        <f t="shared" si="45"/>
        <v>Scope 3Hotel stay</v>
      </c>
      <c r="Y1431" s="70"/>
      <c r="Z1431" s="70"/>
    </row>
    <row r="1432" spans="1:26" s="49" customFormat="1" ht="21" customHeight="1">
      <c r="A1432" s="60"/>
      <c r="B1432" s="60"/>
      <c r="C1432" s="58"/>
      <c r="D1432" s="56"/>
      <c r="E1432" s="56"/>
      <c r="G1432" s="128" t="s">
        <v>497</v>
      </c>
      <c r="H1432" s="128" t="s">
        <v>1508</v>
      </c>
      <c r="I1432" s="60"/>
      <c r="J1432" s="60"/>
      <c r="K1432" s="60"/>
      <c r="L1432" s="61" t="str">
        <f>IF(I1432="","",VLOOKUP(N1432,DB!J:L,3,FALSE))</f>
        <v/>
      </c>
      <c r="M1432" s="40" t="str">
        <f t="shared" si="44"/>
        <v/>
      </c>
      <c r="N1432" s="70" t="str">
        <f t="shared" si="45"/>
        <v>Scope 3Hotel stay</v>
      </c>
      <c r="Y1432" s="70"/>
      <c r="Z1432" s="70"/>
    </row>
    <row r="1433" spans="1:26" s="49" customFormat="1" ht="21" customHeight="1">
      <c r="A1433" s="60"/>
      <c r="B1433" s="60"/>
      <c r="C1433" s="58"/>
      <c r="D1433" s="56"/>
      <c r="E1433" s="56"/>
      <c r="G1433" s="128" t="s">
        <v>497</v>
      </c>
      <c r="H1433" s="128" t="s">
        <v>1508</v>
      </c>
      <c r="I1433" s="60"/>
      <c r="J1433" s="60"/>
      <c r="K1433" s="60"/>
      <c r="L1433" s="61" t="str">
        <f>IF(I1433="","",VLOOKUP(N1433,DB!J:L,3,FALSE))</f>
        <v/>
      </c>
      <c r="M1433" s="40" t="str">
        <f t="shared" si="44"/>
        <v/>
      </c>
      <c r="N1433" s="70" t="str">
        <f t="shared" si="45"/>
        <v>Scope 3Hotel stay</v>
      </c>
      <c r="Y1433" s="70"/>
      <c r="Z1433" s="70"/>
    </row>
    <row r="1434" spans="1:26" s="49" customFormat="1" ht="21" customHeight="1">
      <c r="A1434" s="60"/>
      <c r="B1434" s="60"/>
      <c r="C1434" s="58"/>
      <c r="D1434" s="56"/>
      <c r="E1434" s="56"/>
      <c r="G1434" s="128" t="s">
        <v>497</v>
      </c>
      <c r="H1434" s="128" t="s">
        <v>1508</v>
      </c>
      <c r="I1434" s="60"/>
      <c r="J1434" s="60"/>
      <c r="K1434" s="60"/>
      <c r="L1434" s="61" t="str">
        <f>IF(I1434="","",VLOOKUP(N1434,DB!J:L,3,FALSE))</f>
        <v/>
      </c>
      <c r="M1434" s="40" t="str">
        <f t="shared" si="44"/>
        <v/>
      </c>
      <c r="N1434" s="70" t="str">
        <f t="shared" si="45"/>
        <v>Scope 3Hotel stay</v>
      </c>
      <c r="Y1434" s="70"/>
      <c r="Z1434" s="70"/>
    </row>
    <row r="1435" spans="1:26" s="49" customFormat="1" ht="21" customHeight="1">
      <c r="A1435" s="60"/>
      <c r="B1435" s="60"/>
      <c r="C1435" s="58"/>
      <c r="D1435" s="56"/>
      <c r="E1435" s="56"/>
      <c r="G1435" s="128" t="s">
        <v>497</v>
      </c>
      <c r="H1435" s="128" t="s">
        <v>1508</v>
      </c>
      <c r="I1435" s="60"/>
      <c r="J1435" s="60"/>
      <c r="K1435" s="60"/>
      <c r="L1435" s="61" t="str">
        <f>IF(I1435="","",VLOOKUP(N1435,DB!J:L,3,FALSE))</f>
        <v/>
      </c>
      <c r="M1435" s="40" t="str">
        <f t="shared" si="44"/>
        <v/>
      </c>
      <c r="N1435" s="70" t="str">
        <f t="shared" si="45"/>
        <v>Scope 3Hotel stay</v>
      </c>
      <c r="Y1435" s="70"/>
      <c r="Z1435" s="70"/>
    </row>
    <row r="1436" spans="1:26" s="49" customFormat="1" ht="21" customHeight="1">
      <c r="A1436" s="60"/>
      <c r="B1436" s="60"/>
      <c r="C1436" s="58"/>
      <c r="D1436" s="56"/>
      <c r="E1436" s="56"/>
      <c r="G1436" s="128" t="s">
        <v>497</v>
      </c>
      <c r="H1436" s="128" t="s">
        <v>1508</v>
      </c>
      <c r="I1436" s="60"/>
      <c r="J1436" s="60"/>
      <c r="K1436" s="60"/>
      <c r="L1436" s="61" t="str">
        <f>IF(I1436="","",VLOOKUP(N1436,DB!J:L,3,FALSE))</f>
        <v/>
      </c>
      <c r="M1436" s="40" t="str">
        <f t="shared" si="44"/>
        <v/>
      </c>
      <c r="N1436" s="70" t="str">
        <f t="shared" si="45"/>
        <v>Scope 3Hotel stay</v>
      </c>
      <c r="Y1436" s="70"/>
      <c r="Z1436" s="70"/>
    </row>
    <row r="1437" spans="1:26" s="49" customFormat="1" ht="21" customHeight="1">
      <c r="A1437" s="60"/>
      <c r="B1437" s="60"/>
      <c r="C1437" s="58"/>
      <c r="D1437" s="56"/>
      <c r="E1437" s="56"/>
      <c r="G1437" s="128" t="s">
        <v>497</v>
      </c>
      <c r="H1437" s="128" t="s">
        <v>1508</v>
      </c>
      <c r="I1437" s="60"/>
      <c r="J1437" s="60"/>
      <c r="K1437" s="60"/>
      <c r="L1437" s="61" t="str">
        <f>IF(I1437="","",VLOOKUP(N1437,DB!J:L,3,FALSE))</f>
        <v/>
      </c>
      <c r="M1437" s="40" t="str">
        <f t="shared" si="44"/>
        <v/>
      </c>
      <c r="N1437" s="70" t="str">
        <f t="shared" si="45"/>
        <v>Scope 3Hotel stay</v>
      </c>
      <c r="Y1437" s="70"/>
      <c r="Z1437" s="70"/>
    </row>
    <row r="1438" spans="1:26" s="49" customFormat="1" ht="21" customHeight="1">
      <c r="A1438" s="60"/>
      <c r="B1438" s="60"/>
      <c r="C1438" s="58"/>
      <c r="D1438" s="56"/>
      <c r="E1438" s="56"/>
      <c r="G1438" s="128" t="s">
        <v>497</v>
      </c>
      <c r="H1438" s="128" t="s">
        <v>1508</v>
      </c>
      <c r="I1438" s="60"/>
      <c r="J1438" s="60"/>
      <c r="K1438" s="60"/>
      <c r="L1438" s="61" t="str">
        <f>IF(I1438="","",VLOOKUP(N1438,DB!J:L,3,FALSE))</f>
        <v/>
      </c>
      <c r="M1438" s="40" t="str">
        <f t="shared" si="44"/>
        <v/>
      </c>
      <c r="N1438" s="70" t="str">
        <f t="shared" si="45"/>
        <v>Scope 3Hotel stay</v>
      </c>
      <c r="Y1438" s="70"/>
      <c r="Z1438" s="70"/>
    </row>
    <row r="1439" spans="1:26" s="49" customFormat="1" ht="21" customHeight="1">
      <c r="A1439" s="60"/>
      <c r="B1439" s="60"/>
      <c r="C1439" s="58"/>
      <c r="D1439" s="56"/>
      <c r="E1439" s="56"/>
      <c r="G1439" s="128" t="s">
        <v>497</v>
      </c>
      <c r="H1439" s="128" t="s">
        <v>1508</v>
      </c>
      <c r="I1439" s="60"/>
      <c r="J1439" s="60"/>
      <c r="K1439" s="60"/>
      <c r="L1439" s="61" t="str">
        <f>IF(I1439="","",VLOOKUP(N1439,DB!J:L,3,FALSE))</f>
        <v/>
      </c>
      <c r="M1439" s="40" t="str">
        <f t="shared" si="44"/>
        <v/>
      </c>
      <c r="N1439" s="70" t="str">
        <f t="shared" si="45"/>
        <v>Scope 3Hotel stay</v>
      </c>
      <c r="Y1439" s="70"/>
      <c r="Z1439" s="70"/>
    </row>
    <row r="1440" spans="1:26" s="49" customFormat="1" ht="21" customHeight="1">
      <c r="A1440" s="60"/>
      <c r="B1440" s="60"/>
      <c r="C1440" s="58"/>
      <c r="D1440" s="56"/>
      <c r="E1440" s="56"/>
      <c r="G1440" s="128" t="s">
        <v>497</v>
      </c>
      <c r="H1440" s="128" t="s">
        <v>1508</v>
      </c>
      <c r="I1440" s="60"/>
      <c r="J1440" s="60"/>
      <c r="K1440" s="60"/>
      <c r="L1440" s="61" t="str">
        <f>IF(I1440="","",VLOOKUP(N1440,DB!J:L,3,FALSE))</f>
        <v/>
      </c>
      <c r="M1440" s="40" t="str">
        <f t="shared" si="44"/>
        <v/>
      </c>
      <c r="N1440" s="70" t="str">
        <f t="shared" si="45"/>
        <v>Scope 3Hotel stay</v>
      </c>
      <c r="Y1440" s="70"/>
      <c r="Z1440" s="70"/>
    </row>
    <row r="1441" spans="1:26" s="49" customFormat="1" ht="21" customHeight="1">
      <c r="A1441" s="60"/>
      <c r="B1441" s="60"/>
      <c r="C1441" s="58"/>
      <c r="D1441" s="56"/>
      <c r="E1441" s="56"/>
      <c r="G1441" s="128" t="s">
        <v>497</v>
      </c>
      <c r="H1441" s="128" t="s">
        <v>1508</v>
      </c>
      <c r="I1441" s="60"/>
      <c r="J1441" s="60"/>
      <c r="K1441" s="60"/>
      <c r="L1441" s="61" t="str">
        <f>IF(I1441="","",VLOOKUP(N1441,DB!J:L,3,FALSE))</f>
        <v/>
      </c>
      <c r="M1441" s="40" t="str">
        <f t="shared" si="44"/>
        <v/>
      </c>
      <c r="N1441" s="70" t="str">
        <f t="shared" si="45"/>
        <v>Scope 3Hotel stay</v>
      </c>
      <c r="Y1441" s="70"/>
      <c r="Z1441" s="70"/>
    </row>
    <row r="1442" spans="1:26" s="49" customFormat="1" ht="21" customHeight="1">
      <c r="A1442" s="60"/>
      <c r="B1442" s="60"/>
      <c r="C1442" s="58"/>
      <c r="D1442" s="56"/>
      <c r="E1442" s="56"/>
      <c r="G1442" s="128" t="s">
        <v>497</v>
      </c>
      <c r="H1442" s="128" t="s">
        <v>1508</v>
      </c>
      <c r="I1442" s="60"/>
      <c r="J1442" s="60"/>
      <c r="K1442" s="60"/>
      <c r="L1442" s="61" t="str">
        <f>IF(I1442="","",VLOOKUP(N1442,DB!J:L,3,FALSE))</f>
        <v/>
      </c>
      <c r="M1442" s="40" t="str">
        <f t="shared" si="44"/>
        <v/>
      </c>
      <c r="N1442" s="70" t="str">
        <f t="shared" si="45"/>
        <v>Scope 3Hotel stay</v>
      </c>
      <c r="Y1442" s="70"/>
      <c r="Z1442" s="70"/>
    </row>
    <row r="1443" spans="1:26" s="49" customFormat="1" ht="21" customHeight="1">
      <c r="A1443" s="60"/>
      <c r="B1443" s="60"/>
      <c r="C1443" s="58"/>
      <c r="D1443" s="56"/>
      <c r="E1443" s="56"/>
      <c r="G1443" s="128" t="s">
        <v>497</v>
      </c>
      <c r="H1443" s="128" t="s">
        <v>1508</v>
      </c>
      <c r="I1443" s="60"/>
      <c r="J1443" s="60"/>
      <c r="K1443" s="60"/>
      <c r="L1443" s="61" t="str">
        <f>IF(I1443="","",VLOOKUP(N1443,DB!J:L,3,FALSE))</f>
        <v/>
      </c>
      <c r="M1443" s="40" t="str">
        <f t="shared" si="44"/>
        <v/>
      </c>
      <c r="N1443" s="70" t="str">
        <f t="shared" si="45"/>
        <v>Scope 3Hotel stay</v>
      </c>
      <c r="Y1443" s="70"/>
      <c r="Z1443" s="70"/>
    </row>
    <row r="1444" spans="1:26" s="49" customFormat="1" ht="21" customHeight="1">
      <c r="A1444" s="60"/>
      <c r="B1444" s="60"/>
      <c r="C1444" s="58"/>
      <c r="D1444" s="56"/>
      <c r="E1444" s="56"/>
      <c r="G1444" s="128" t="s">
        <v>497</v>
      </c>
      <c r="H1444" s="128" t="s">
        <v>1508</v>
      </c>
      <c r="I1444" s="60"/>
      <c r="J1444" s="60"/>
      <c r="K1444" s="60"/>
      <c r="L1444" s="61" t="str">
        <f>IF(I1444="","",VLOOKUP(N1444,DB!J:L,3,FALSE))</f>
        <v/>
      </c>
      <c r="M1444" s="40" t="str">
        <f t="shared" si="44"/>
        <v/>
      </c>
      <c r="N1444" s="70" t="str">
        <f t="shared" si="45"/>
        <v>Scope 3Hotel stay</v>
      </c>
      <c r="Y1444" s="70"/>
      <c r="Z1444" s="70"/>
    </row>
    <row r="1445" spans="1:26" s="49" customFormat="1" ht="21" customHeight="1">
      <c r="A1445" s="60"/>
      <c r="B1445" s="60"/>
      <c r="C1445" s="58"/>
      <c r="D1445" s="56"/>
      <c r="E1445" s="56"/>
      <c r="G1445" s="128" t="s">
        <v>497</v>
      </c>
      <c r="H1445" s="128" t="s">
        <v>1508</v>
      </c>
      <c r="I1445" s="60"/>
      <c r="J1445" s="60"/>
      <c r="K1445" s="60"/>
      <c r="L1445" s="61" t="str">
        <f>IF(I1445="","",VLOOKUP(N1445,DB!J:L,3,FALSE))</f>
        <v/>
      </c>
      <c r="M1445" s="40" t="str">
        <f t="shared" ref="M1445:M1508" si="46">IF(I1445="","",L1445*K1445*J1445)</f>
        <v/>
      </c>
      <c r="N1445" s="70" t="str">
        <f t="shared" si="45"/>
        <v>Scope 3Hotel stay</v>
      </c>
      <c r="Y1445" s="70"/>
      <c r="Z1445" s="70"/>
    </row>
    <row r="1446" spans="1:26" s="49" customFormat="1" ht="21" customHeight="1">
      <c r="A1446" s="60"/>
      <c r="B1446" s="60"/>
      <c r="C1446" s="58"/>
      <c r="D1446" s="56"/>
      <c r="E1446" s="56"/>
      <c r="G1446" s="128" t="s">
        <v>497</v>
      </c>
      <c r="H1446" s="128" t="s">
        <v>1508</v>
      </c>
      <c r="I1446" s="60"/>
      <c r="J1446" s="60"/>
      <c r="K1446" s="60"/>
      <c r="L1446" s="61" t="str">
        <f>IF(I1446="","",VLOOKUP(N1446,DB!J:L,3,FALSE))</f>
        <v/>
      </c>
      <c r="M1446" s="40" t="str">
        <f t="shared" si="46"/>
        <v/>
      </c>
      <c r="N1446" s="70" t="str">
        <f t="shared" si="45"/>
        <v>Scope 3Hotel stay</v>
      </c>
      <c r="Y1446" s="70"/>
      <c r="Z1446" s="70"/>
    </row>
    <row r="1447" spans="1:26" s="49" customFormat="1" ht="21" customHeight="1">
      <c r="A1447" s="60"/>
      <c r="B1447" s="60"/>
      <c r="C1447" s="58"/>
      <c r="D1447" s="56"/>
      <c r="E1447" s="56"/>
      <c r="G1447" s="128" t="s">
        <v>497</v>
      </c>
      <c r="H1447" s="128" t="s">
        <v>1508</v>
      </c>
      <c r="I1447" s="60"/>
      <c r="J1447" s="60"/>
      <c r="K1447" s="60"/>
      <c r="L1447" s="61" t="str">
        <f>IF(I1447="","",VLOOKUP(N1447,DB!J:L,3,FALSE))</f>
        <v/>
      </c>
      <c r="M1447" s="40" t="str">
        <f t="shared" si="46"/>
        <v/>
      </c>
      <c r="N1447" s="70" t="str">
        <f t="shared" si="45"/>
        <v>Scope 3Hotel stay</v>
      </c>
      <c r="Y1447" s="70"/>
      <c r="Z1447" s="70"/>
    </row>
    <row r="1448" spans="1:26" s="49" customFormat="1" ht="21" customHeight="1">
      <c r="A1448" s="60"/>
      <c r="B1448" s="60"/>
      <c r="C1448" s="58"/>
      <c r="D1448" s="56"/>
      <c r="E1448" s="56"/>
      <c r="G1448" s="128" t="s">
        <v>497</v>
      </c>
      <c r="H1448" s="128" t="s">
        <v>1508</v>
      </c>
      <c r="I1448" s="60"/>
      <c r="J1448" s="60"/>
      <c r="K1448" s="60"/>
      <c r="L1448" s="61" t="str">
        <f>IF(I1448="","",VLOOKUP(N1448,DB!J:L,3,FALSE))</f>
        <v/>
      </c>
      <c r="M1448" s="40" t="str">
        <f t="shared" si="46"/>
        <v/>
      </c>
      <c r="N1448" s="70" t="str">
        <f t="shared" si="45"/>
        <v>Scope 3Hotel stay</v>
      </c>
      <c r="Y1448" s="70"/>
      <c r="Z1448" s="70"/>
    </row>
    <row r="1449" spans="1:26" s="49" customFormat="1" ht="21" customHeight="1">
      <c r="A1449" s="60"/>
      <c r="B1449" s="60"/>
      <c r="C1449" s="58"/>
      <c r="D1449" s="56"/>
      <c r="E1449" s="56"/>
      <c r="G1449" s="128" t="s">
        <v>497</v>
      </c>
      <c r="H1449" s="128" t="s">
        <v>1508</v>
      </c>
      <c r="I1449" s="60"/>
      <c r="J1449" s="60"/>
      <c r="K1449" s="60"/>
      <c r="L1449" s="61" t="str">
        <f>IF(I1449="","",VLOOKUP(N1449,DB!J:L,3,FALSE))</f>
        <v/>
      </c>
      <c r="M1449" s="40" t="str">
        <f t="shared" si="46"/>
        <v/>
      </c>
      <c r="N1449" s="70" t="str">
        <f t="shared" si="45"/>
        <v>Scope 3Hotel stay</v>
      </c>
      <c r="Y1449" s="70"/>
      <c r="Z1449" s="70"/>
    </row>
    <row r="1450" spans="1:26" s="49" customFormat="1" ht="21" customHeight="1">
      <c r="A1450" s="60"/>
      <c r="B1450" s="60"/>
      <c r="C1450" s="58"/>
      <c r="D1450" s="56"/>
      <c r="E1450" s="56"/>
      <c r="G1450" s="128" t="s">
        <v>497</v>
      </c>
      <c r="H1450" s="128" t="s">
        <v>1508</v>
      </c>
      <c r="I1450" s="60"/>
      <c r="J1450" s="60"/>
      <c r="K1450" s="60"/>
      <c r="L1450" s="61" t="str">
        <f>IF(I1450="","",VLOOKUP(N1450,DB!J:L,3,FALSE))</f>
        <v/>
      </c>
      <c r="M1450" s="40" t="str">
        <f t="shared" si="46"/>
        <v/>
      </c>
      <c r="N1450" s="70" t="str">
        <f t="shared" si="45"/>
        <v>Scope 3Hotel stay</v>
      </c>
      <c r="Y1450" s="70"/>
      <c r="Z1450" s="70"/>
    </row>
    <row r="1451" spans="1:26" s="49" customFormat="1" ht="21" customHeight="1">
      <c r="A1451" s="60"/>
      <c r="B1451" s="60"/>
      <c r="C1451" s="58"/>
      <c r="D1451" s="56"/>
      <c r="E1451" s="56"/>
      <c r="G1451" s="128" t="s">
        <v>497</v>
      </c>
      <c r="H1451" s="128" t="s">
        <v>1508</v>
      </c>
      <c r="I1451" s="60"/>
      <c r="J1451" s="60"/>
      <c r="K1451" s="60"/>
      <c r="L1451" s="61" t="str">
        <f>IF(I1451="","",VLOOKUP(N1451,DB!J:L,3,FALSE))</f>
        <v/>
      </c>
      <c r="M1451" s="40" t="str">
        <f t="shared" si="46"/>
        <v/>
      </c>
      <c r="N1451" s="70" t="str">
        <f t="shared" si="45"/>
        <v>Scope 3Hotel stay</v>
      </c>
      <c r="Y1451" s="70"/>
      <c r="Z1451" s="70"/>
    </row>
    <row r="1452" spans="1:26" s="49" customFormat="1" ht="21" customHeight="1">
      <c r="A1452" s="60"/>
      <c r="B1452" s="60"/>
      <c r="C1452" s="58"/>
      <c r="D1452" s="56"/>
      <c r="E1452" s="56"/>
      <c r="G1452" s="128" t="s">
        <v>497</v>
      </c>
      <c r="H1452" s="128" t="s">
        <v>1508</v>
      </c>
      <c r="I1452" s="60"/>
      <c r="J1452" s="60"/>
      <c r="K1452" s="60"/>
      <c r="L1452" s="61" t="str">
        <f>IF(I1452="","",VLOOKUP(N1452,DB!J:L,3,FALSE))</f>
        <v/>
      </c>
      <c r="M1452" s="40" t="str">
        <f t="shared" si="46"/>
        <v/>
      </c>
      <c r="N1452" s="70" t="str">
        <f t="shared" si="45"/>
        <v>Scope 3Hotel stay</v>
      </c>
      <c r="Y1452" s="70"/>
      <c r="Z1452" s="70"/>
    </row>
    <row r="1453" spans="1:26" s="49" customFormat="1" ht="21" customHeight="1">
      <c r="A1453" s="60"/>
      <c r="B1453" s="60"/>
      <c r="C1453" s="58"/>
      <c r="D1453" s="56"/>
      <c r="E1453" s="56"/>
      <c r="G1453" s="128" t="s">
        <v>497</v>
      </c>
      <c r="H1453" s="128" t="s">
        <v>1508</v>
      </c>
      <c r="I1453" s="60"/>
      <c r="J1453" s="60"/>
      <c r="K1453" s="60"/>
      <c r="L1453" s="61" t="str">
        <f>IF(I1453="","",VLOOKUP(N1453,DB!J:L,3,FALSE))</f>
        <v/>
      </c>
      <c r="M1453" s="40" t="str">
        <f t="shared" si="46"/>
        <v/>
      </c>
      <c r="N1453" s="70" t="str">
        <f t="shared" si="45"/>
        <v>Scope 3Hotel stay</v>
      </c>
      <c r="Y1453" s="70"/>
      <c r="Z1453" s="70"/>
    </row>
    <row r="1454" spans="1:26" s="49" customFormat="1" ht="21" customHeight="1">
      <c r="A1454" s="60"/>
      <c r="B1454" s="60"/>
      <c r="C1454" s="58"/>
      <c r="D1454" s="56"/>
      <c r="E1454" s="56"/>
      <c r="G1454" s="128" t="s">
        <v>497</v>
      </c>
      <c r="H1454" s="128" t="s">
        <v>1508</v>
      </c>
      <c r="I1454" s="60"/>
      <c r="J1454" s="60"/>
      <c r="K1454" s="60"/>
      <c r="L1454" s="61" t="str">
        <f>IF(I1454="","",VLOOKUP(N1454,DB!J:L,3,FALSE))</f>
        <v/>
      </c>
      <c r="M1454" s="40" t="str">
        <f t="shared" si="46"/>
        <v/>
      </c>
      <c r="N1454" s="70" t="str">
        <f t="shared" si="45"/>
        <v>Scope 3Hotel stay</v>
      </c>
      <c r="Y1454" s="70"/>
      <c r="Z1454" s="70"/>
    </row>
    <row r="1455" spans="1:26" s="49" customFormat="1" ht="21" customHeight="1">
      <c r="A1455" s="60"/>
      <c r="B1455" s="60"/>
      <c r="C1455" s="58"/>
      <c r="D1455" s="56"/>
      <c r="E1455" s="56"/>
      <c r="G1455" s="128" t="s">
        <v>497</v>
      </c>
      <c r="H1455" s="128" t="s">
        <v>1508</v>
      </c>
      <c r="I1455" s="60"/>
      <c r="J1455" s="60"/>
      <c r="K1455" s="60"/>
      <c r="L1455" s="61" t="str">
        <f>IF(I1455="","",VLOOKUP(N1455,DB!J:L,3,FALSE))</f>
        <v/>
      </c>
      <c r="M1455" s="40" t="str">
        <f t="shared" si="46"/>
        <v/>
      </c>
      <c r="N1455" s="70" t="str">
        <f t="shared" si="45"/>
        <v>Scope 3Hotel stay</v>
      </c>
      <c r="Y1455" s="70"/>
      <c r="Z1455" s="70"/>
    </row>
    <row r="1456" spans="1:26" s="49" customFormat="1" ht="21" customHeight="1">
      <c r="A1456" s="60"/>
      <c r="B1456" s="60"/>
      <c r="C1456" s="58"/>
      <c r="D1456" s="56"/>
      <c r="E1456" s="56"/>
      <c r="G1456" s="128" t="s">
        <v>497</v>
      </c>
      <c r="H1456" s="128" t="s">
        <v>1508</v>
      </c>
      <c r="I1456" s="60"/>
      <c r="J1456" s="60"/>
      <c r="K1456" s="60"/>
      <c r="L1456" s="61" t="str">
        <f>IF(I1456="","",VLOOKUP(N1456,DB!J:L,3,FALSE))</f>
        <v/>
      </c>
      <c r="M1456" s="40" t="str">
        <f t="shared" si="46"/>
        <v/>
      </c>
      <c r="N1456" s="70" t="str">
        <f t="shared" si="45"/>
        <v>Scope 3Hotel stay</v>
      </c>
      <c r="Y1456" s="70"/>
      <c r="Z1456" s="70"/>
    </row>
    <row r="1457" spans="1:26" s="49" customFormat="1" ht="21" customHeight="1">
      <c r="A1457" s="60"/>
      <c r="B1457" s="60"/>
      <c r="C1457" s="58"/>
      <c r="D1457" s="56"/>
      <c r="E1457" s="56"/>
      <c r="G1457" s="128" t="s">
        <v>497</v>
      </c>
      <c r="H1457" s="128" t="s">
        <v>1508</v>
      </c>
      <c r="I1457" s="60"/>
      <c r="J1457" s="60"/>
      <c r="K1457" s="60"/>
      <c r="L1457" s="61" t="str">
        <f>IF(I1457="","",VLOOKUP(N1457,DB!J:L,3,FALSE))</f>
        <v/>
      </c>
      <c r="M1457" s="40" t="str">
        <f t="shared" si="46"/>
        <v/>
      </c>
      <c r="N1457" s="70" t="str">
        <f t="shared" si="45"/>
        <v>Scope 3Hotel stay</v>
      </c>
      <c r="Y1457" s="70"/>
      <c r="Z1457" s="70"/>
    </row>
    <row r="1458" spans="1:26" s="49" customFormat="1" ht="21" customHeight="1">
      <c r="A1458" s="60"/>
      <c r="B1458" s="60"/>
      <c r="C1458" s="58"/>
      <c r="D1458" s="56"/>
      <c r="E1458" s="56"/>
      <c r="G1458" s="128" t="s">
        <v>497</v>
      </c>
      <c r="H1458" s="128" t="s">
        <v>1508</v>
      </c>
      <c r="I1458" s="60"/>
      <c r="J1458" s="60"/>
      <c r="K1458" s="60"/>
      <c r="L1458" s="61" t="str">
        <f>IF(I1458="","",VLOOKUP(N1458,DB!J:L,3,FALSE))</f>
        <v/>
      </c>
      <c r="M1458" s="40" t="str">
        <f t="shared" si="46"/>
        <v/>
      </c>
      <c r="N1458" s="70" t="str">
        <f t="shared" si="45"/>
        <v>Scope 3Hotel stay</v>
      </c>
      <c r="Y1458" s="70"/>
      <c r="Z1458" s="70"/>
    </row>
    <row r="1459" spans="1:26" s="49" customFormat="1" ht="21" customHeight="1">
      <c r="A1459" s="60"/>
      <c r="B1459" s="60"/>
      <c r="C1459" s="58"/>
      <c r="D1459" s="56"/>
      <c r="E1459" s="56"/>
      <c r="G1459" s="128" t="s">
        <v>497</v>
      </c>
      <c r="H1459" s="128" t="s">
        <v>1508</v>
      </c>
      <c r="I1459" s="60"/>
      <c r="J1459" s="60"/>
      <c r="K1459" s="60"/>
      <c r="L1459" s="61" t="str">
        <f>IF(I1459="","",VLOOKUP(N1459,DB!J:L,3,FALSE))</f>
        <v/>
      </c>
      <c r="M1459" s="40" t="str">
        <f t="shared" si="46"/>
        <v/>
      </c>
      <c r="N1459" s="70" t="str">
        <f t="shared" si="45"/>
        <v>Scope 3Hotel stay</v>
      </c>
      <c r="Y1459" s="70"/>
      <c r="Z1459" s="70"/>
    </row>
    <row r="1460" spans="1:26" s="49" customFormat="1" ht="21" customHeight="1">
      <c r="A1460" s="60"/>
      <c r="B1460" s="60"/>
      <c r="C1460" s="58"/>
      <c r="D1460" s="56"/>
      <c r="E1460" s="56"/>
      <c r="G1460" s="128" t="s">
        <v>497</v>
      </c>
      <c r="H1460" s="128" t="s">
        <v>1508</v>
      </c>
      <c r="I1460" s="60"/>
      <c r="J1460" s="60"/>
      <c r="K1460" s="60"/>
      <c r="L1460" s="61" t="str">
        <f>IF(I1460="","",VLOOKUP(N1460,DB!J:L,3,FALSE))</f>
        <v/>
      </c>
      <c r="M1460" s="40" t="str">
        <f t="shared" si="46"/>
        <v/>
      </c>
      <c r="N1460" s="70" t="str">
        <f t="shared" si="45"/>
        <v>Scope 3Hotel stay</v>
      </c>
      <c r="Y1460" s="70"/>
      <c r="Z1460" s="70"/>
    </row>
    <row r="1461" spans="1:26" s="49" customFormat="1" ht="21" customHeight="1">
      <c r="A1461" s="60"/>
      <c r="B1461" s="60"/>
      <c r="C1461" s="58"/>
      <c r="D1461" s="56"/>
      <c r="E1461" s="56"/>
      <c r="G1461" s="128" t="s">
        <v>497</v>
      </c>
      <c r="H1461" s="128" t="s">
        <v>1508</v>
      </c>
      <c r="I1461" s="60"/>
      <c r="J1461" s="60"/>
      <c r="K1461" s="60"/>
      <c r="L1461" s="61" t="str">
        <f>IF(I1461="","",VLOOKUP(N1461,DB!J:L,3,FALSE))</f>
        <v/>
      </c>
      <c r="M1461" s="40" t="str">
        <f t="shared" si="46"/>
        <v/>
      </c>
      <c r="N1461" s="70" t="str">
        <f t="shared" si="45"/>
        <v>Scope 3Hotel stay</v>
      </c>
      <c r="Y1461" s="70"/>
      <c r="Z1461" s="70"/>
    </row>
    <row r="1462" spans="1:26" s="49" customFormat="1" ht="21" customHeight="1">
      <c r="A1462" s="60"/>
      <c r="B1462" s="60"/>
      <c r="C1462" s="58"/>
      <c r="D1462" s="56"/>
      <c r="E1462" s="56"/>
      <c r="G1462" s="128" t="s">
        <v>497</v>
      </c>
      <c r="H1462" s="128" t="s">
        <v>1508</v>
      </c>
      <c r="I1462" s="60"/>
      <c r="J1462" s="60"/>
      <c r="K1462" s="60"/>
      <c r="L1462" s="61" t="str">
        <f>IF(I1462="","",VLOOKUP(N1462,DB!J:L,3,FALSE))</f>
        <v/>
      </c>
      <c r="M1462" s="40" t="str">
        <f t="shared" si="46"/>
        <v/>
      </c>
      <c r="N1462" s="70" t="str">
        <f t="shared" si="45"/>
        <v>Scope 3Hotel stay</v>
      </c>
      <c r="Y1462" s="70"/>
      <c r="Z1462" s="70"/>
    </row>
    <row r="1463" spans="1:26" s="49" customFormat="1" ht="21" customHeight="1">
      <c r="A1463" s="60"/>
      <c r="B1463" s="60"/>
      <c r="C1463" s="58"/>
      <c r="D1463" s="56"/>
      <c r="E1463" s="56"/>
      <c r="G1463" s="128" t="s">
        <v>497</v>
      </c>
      <c r="H1463" s="128" t="s">
        <v>1508</v>
      </c>
      <c r="I1463" s="60"/>
      <c r="J1463" s="60"/>
      <c r="K1463" s="60"/>
      <c r="L1463" s="61" t="str">
        <f>IF(I1463="","",VLOOKUP(N1463,DB!J:L,3,FALSE))</f>
        <v/>
      </c>
      <c r="M1463" s="40" t="str">
        <f t="shared" si="46"/>
        <v/>
      </c>
      <c r="N1463" s="70" t="str">
        <f t="shared" si="45"/>
        <v>Scope 3Hotel stay</v>
      </c>
      <c r="Y1463" s="70"/>
      <c r="Z1463" s="70"/>
    </row>
    <row r="1464" spans="1:26" s="49" customFormat="1" ht="21" customHeight="1">
      <c r="A1464" s="60"/>
      <c r="B1464" s="60"/>
      <c r="C1464" s="58"/>
      <c r="D1464" s="56"/>
      <c r="E1464" s="56"/>
      <c r="G1464" s="128" t="s">
        <v>497</v>
      </c>
      <c r="H1464" s="128" t="s">
        <v>1508</v>
      </c>
      <c r="I1464" s="60"/>
      <c r="J1464" s="60"/>
      <c r="K1464" s="60"/>
      <c r="L1464" s="61" t="str">
        <f>IF(I1464="","",VLOOKUP(N1464,DB!J:L,3,FALSE))</f>
        <v/>
      </c>
      <c r="M1464" s="40" t="str">
        <f t="shared" si="46"/>
        <v/>
      </c>
      <c r="N1464" s="70" t="str">
        <f t="shared" si="45"/>
        <v>Scope 3Hotel stay</v>
      </c>
      <c r="Y1464" s="70"/>
      <c r="Z1464" s="70"/>
    </row>
    <row r="1465" spans="1:26" s="49" customFormat="1" ht="21" customHeight="1">
      <c r="A1465" s="60"/>
      <c r="B1465" s="60"/>
      <c r="C1465" s="58"/>
      <c r="D1465" s="56"/>
      <c r="E1465" s="56"/>
      <c r="G1465" s="128" t="s">
        <v>497</v>
      </c>
      <c r="H1465" s="128" t="s">
        <v>1508</v>
      </c>
      <c r="I1465" s="60"/>
      <c r="J1465" s="60"/>
      <c r="K1465" s="60"/>
      <c r="L1465" s="61" t="str">
        <f>IF(I1465="","",VLOOKUP(N1465,DB!J:L,3,FALSE))</f>
        <v/>
      </c>
      <c r="M1465" s="40" t="str">
        <f t="shared" si="46"/>
        <v/>
      </c>
      <c r="N1465" s="70" t="str">
        <f t="shared" si="45"/>
        <v>Scope 3Hotel stay</v>
      </c>
      <c r="Y1465" s="70"/>
      <c r="Z1465" s="70"/>
    </row>
    <row r="1466" spans="1:26" s="49" customFormat="1" ht="21" customHeight="1">
      <c r="A1466" s="60"/>
      <c r="B1466" s="60"/>
      <c r="C1466" s="58"/>
      <c r="D1466" s="56"/>
      <c r="E1466" s="56"/>
      <c r="G1466" s="128" t="s">
        <v>497</v>
      </c>
      <c r="H1466" s="128" t="s">
        <v>1508</v>
      </c>
      <c r="I1466" s="60"/>
      <c r="J1466" s="60"/>
      <c r="K1466" s="60"/>
      <c r="L1466" s="61" t="str">
        <f>IF(I1466="","",VLOOKUP(N1466,DB!J:L,3,FALSE))</f>
        <v/>
      </c>
      <c r="M1466" s="40" t="str">
        <f t="shared" si="46"/>
        <v/>
      </c>
      <c r="N1466" s="70" t="str">
        <f t="shared" si="45"/>
        <v>Scope 3Hotel stay</v>
      </c>
      <c r="Y1466" s="70"/>
      <c r="Z1466" s="70"/>
    </row>
    <row r="1467" spans="1:26" s="49" customFormat="1" ht="21" customHeight="1">
      <c r="A1467" s="60"/>
      <c r="B1467" s="60"/>
      <c r="C1467" s="58"/>
      <c r="D1467" s="56"/>
      <c r="E1467" s="56"/>
      <c r="G1467" s="128" t="s">
        <v>497</v>
      </c>
      <c r="H1467" s="128" t="s">
        <v>1508</v>
      </c>
      <c r="I1467" s="60"/>
      <c r="J1467" s="60"/>
      <c r="K1467" s="60"/>
      <c r="L1467" s="61" t="str">
        <f>IF(I1467="","",VLOOKUP(N1467,DB!J:L,3,FALSE))</f>
        <v/>
      </c>
      <c r="M1467" s="40" t="str">
        <f t="shared" si="46"/>
        <v/>
      </c>
      <c r="N1467" s="70" t="str">
        <f t="shared" si="45"/>
        <v>Scope 3Hotel stay</v>
      </c>
      <c r="Y1467" s="70"/>
      <c r="Z1467" s="70"/>
    </row>
    <row r="1468" spans="1:26" s="49" customFormat="1" ht="21" customHeight="1">
      <c r="A1468" s="60"/>
      <c r="B1468" s="60"/>
      <c r="C1468" s="58"/>
      <c r="D1468" s="56"/>
      <c r="E1468" s="56"/>
      <c r="G1468" s="128" t="s">
        <v>497</v>
      </c>
      <c r="H1468" s="128" t="s">
        <v>1508</v>
      </c>
      <c r="I1468" s="60"/>
      <c r="J1468" s="60"/>
      <c r="K1468" s="60"/>
      <c r="L1468" s="61" t="str">
        <f>IF(I1468="","",VLOOKUP(N1468,DB!J:L,3,FALSE))</f>
        <v/>
      </c>
      <c r="M1468" s="40" t="str">
        <f t="shared" si="46"/>
        <v/>
      </c>
      <c r="N1468" s="70" t="str">
        <f t="shared" si="45"/>
        <v>Scope 3Hotel stay</v>
      </c>
      <c r="Y1468" s="70"/>
      <c r="Z1468" s="70"/>
    </row>
    <row r="1469" spans="1:26" s="49" customFormat="1" ht="21" customHeight="1">
      <c r="A1469" s="60"/>
      <c r="B1469" s="60"/>
      <c r="C1469" s="58"/>
      <c r="D1469" s="56"/>
      <c r="E1469" s="56"/>
      <c r="G1469" s="128" t="s">
        <v>497</v>
      </c>
      <c r="H1469" s="128" t="s">
        <v>1508</v>
      </c>
      <c r="I1469" s="60"/>
      <c r="J1469" s="60"/>
      <c r="K1469" s="60"/>
      <c r="L1469" s="61" t="str">
        <f>IF(I1469="","",VLOOKUP(N1469,DB!J:L,3,FALSE))</f>
        <v/>
      </c>
      <c r="M1469" s="40" t="str">
        <f t="shared" si="46"/>
        <v/>
      </c>
      <c r="N1469" s="70" t="str">
        <f t="shared" si="45"/>
        <v>Scope 3Hotel stay</v>
      </c>
      <c r="Y1469" s="70"/>
      <c r="Z1469" s="70"/>
    </row>
    <row r="1470" spans="1:26" s="49" customFormat="1" ht="21" customHeight="1">
      <c r="A1470" s="60"/>
      <c r="B1470" s="60"/>
      <c r="C1470" s="58"/>
      <c r="D1470" s="56"/>
      <c r="E1470" s="56"/>
      <c r="G1470" s="128" t="s">
        <v>497</v>
      </c>
      <c r="H1470" s="128" t="s">
        <v>1508</v>
      </c>
      <c r="I1470" s="60"/>
      <c r="J1470" s="60"/>
      <c r="K1470" s="60"/>
      <c r="L1470" s="61" t="str">
        <f>IF(I1470="","",VLOOKUP(N1470,DB!J:L,3,FALSE))</f>
        <v/>
      </c>
      <c r="M1470" s="40" t="str">
        <f t="shared" si="46"/>
        <v/>
      </c>
      <c r="N1470" s="70" t="str">
        <f t="shared" si="45"/>
        <v>Scope 3Hotel stay</v>
      </c>
      <c r="Y1470" s="70"/>
      <c r="Z1470" s="70"/>
    </row>
    <row r="1471" spans="1:26" s="49" customFormat="1" ht="21" customHeight="1">
      <c r="A1471" s="60"/>
      <c r="B1471" s="60"/>
      <c r="C1471" s="58"/>
      <c r="D1471" s="56"/>
      <c r="E1471" s="56"/>
      <c r="G1471" s="128" t="s">
        <v>497</v>
      </c>
      <c r="H1471" s="128" t="s">
        <v>1508</v>
      </c>
      <c r="I1471" s="60"/>
      <c r="J1471" s="60"/>
      <c r="K1471" s="60"/>
      <c r="L1471" s="61" t="str">
        <f>IF(I1471="","",VLOOKUP(N1471,DB!J:L,3,FALSE))</f>
        <v/>
      </c>
      <c r="M1471" s="40" t="str">
        <f t="shared" si="46"/>
        <v/>
      </c>
      <c r="N1471" s="70" t="str">
        <f t="shared" si="45"/>
        <v>Scope 3Hotel stay</v>
      </c>
      <c r="Y1471" s="70"/>
      <c r="Z1471" s="70"/>
    </row>
    <row r="1472" spans="1:26" s="49" customFormat="1" ht="21" customHeight="1">
      <c r="A1472" s="60"/>
      <c r="B1472" s="60"/>
      <c r="C1472" s="58"/>
      <c r="D1472" s="56"/>
      <c r="E1472" s="56"/>
      <c r="G1472" s="128" t="s">
        <v>497</v>
      </c>
      <c r="H1472" s="128" t="s">
        <v>1508</v>
      </c>
      <c r="I1472" s="60"/>
      <c r="J1472" s="60"/>
      <c r="K1472" s="60"/>
      <c r="L1472" s="61" t="str">
        <f>IF(I1472="","",VLOOKUP(N1472,DB!J:L,3,FALSE))</f>
        <v/>
      </c>
      <c r="M1472" s="40" t="str">
        <f t="shared" si="46"/>
        <v/>
      </c>
      <c r="N1472" s="70" t="str">
        <f t="shared" si="45"/>
        <v>Scope 3Hotel stay</v>
      </c>
      <c r="Y1472" s="70"/>
      <c r="Z1472" s="70"/>
    </row>
    <row r="1473" spans="1:26" s="49" customFormat="1" ht="21" customHeight="1">
      <c r="A1473" s="60"/>
      <c r="B1473" s="60"/>
      <c r="C1473" s="58"/>
      <c r="D1473" s="56"/>
      <c r="E1473" s="56"/>
      <c r="G1473" s="128" t="s">
        <v>497</v>
      </c>
      <c r="H1473" s="128" t="s">
        <v>1508</v>
      </c>
      <c r="I1473" s="60"/>
      <c r="J1473" s="60"/>
      <c r="K1473" s="60"/>
      <c r="L1473" s="61" t="str">
        <f>IF(I1473="","",VLOOKUP(N1473,DB!J:L,3,FALSE))</f>
        <v/>
      </c>
      <c r="M1473" s="40" t="str">
        <f t="shared" si="46"/>
        <v/>
      </c>
      <c r="N1473" s="70" t="str">
        <f t="shared" si="45"/>
        <v>Scope 3Hotel stay</v>
      </c>
      <c r="Y1473" s="70"/>
      <c r="Z1473" s="70"/>
    </row>
    <row r="1474" spans="1:26" s="49" customFormat="1" ht="21" customHeight="1">
      <c r="A1474" s="60"/>
      <c r="B1474" s="60"/>
      <c r="C1474" s="58"/>
      <c r="D1474" s="56"/>
      <c r="E1474" s="56"/>
      <c r="G1474" s="128" t="s">
        <v>497</v>
      </c>
      <c r="H1474" s="128" t="s">
        <v>1508</v>
      </c>
      <c r="I1474" s="60"/>
      <c r="J1474" s="60"/>
      <c r="K1474" s="60"/>
      <c r="L1474" s="61" t="str">
        <f>IF(I1474="","",VLOOKUP(N1474,DB!J:L,3,FALSE))</f>
        <v/>
      </c>
      <c r="M1474" s="40" t="str">
        <f t="shared" si="46"/>
        <v/>
      </c>
      <c r="N1474" s="70" t="str">
        <f t="shared" si="45"/>
        <v>Scope 3Hotel stay</v>
      </c>
      <c r="Y1474" s="70"/>
      <c r="Z1474" s="70"/>
    </row>
    <row r="1475" spans="1:26" s="49" customFormat="1" ht="21" customHeight="1">
      <c r="A1475" s="60"/>
      <c r="B1475" s="60"/>
      <c r="C1475" s="58"/>
      <c r="D1475" s="56"/>
      <c r="E1475" s="56"/>
      <c r="G1475" s="128" t="s">
        <v>497</v>
      </c>
      <c r="H1475" s="128" t="s">
        <v>1508</v>
      </c>
      <c r="I1475" s="60"/>
      <c r="J1475" s="60"/>
      <c r="K1475" s="60"/>
      <c r="L1475" s="61" t="str">
        <f>IF(I1475="","",VLOOKUP(N1475,DB!J:L,3,FALSE))</f>
        <v/>
      </c>
      <c r="M1475" s="40" t="str">
        <f t="shared" si="46"/>
        <v/>
      </c>
      <c r="N1475" s="70" t="str">
        <f t="shared" si="45"/>
        <v>Scope 3Hotel stay</v>
      </c>
      <c r="Y1475" s="70"/>
      <c r="Z1475" s="70"/>
    </row>
    <row r="1476" spans="1:26" s="49" customFormat="1" ht="21" customHeight="1">
      <c r="A1476" s="60"/>
      <c r="B1476" s="60"/>
      <c r="C1476" s="58"/>
      <c r="D1476" s="56"/>
      <c r="E1476" s="56"/>
      <c r="G1476" s="128" t="s">
        <v>497</v>
      </c>
      <c r="H1476" s="128" t="s">
        <v>1508</v>
      </c>
      <c r="I1476" s="60"/>
      <c r="J1476" s="60"/>
      <c r="K1476" s="60"/>
      <c r="L1476" s="61" t="str">
        <f>IF(I1476="","",VLOOKUP(N1476,DB!J:L,3,FALSE))</f>
        <v/>
      </c>
      <c r="M1476" s="40" t="str">
        <f t="shared" si="46"/>
        <v/>
      </c>
      <c r="N1476" s="70" t="str">
        <f t="shared" si="45"/>
        <v>Scope 3Hotel stay</v>
      </c>
      <c r="Y1476" s="70"/>
      <c r="Z1476" s="70"/>
    </row>
    <row r="1477" spans="1:26" s="49" customFormat="1" ht="21" customHeight="1">
      <c r="A1477" s="60"/>
      <c r="B1477" s="60"/>
      <c r="C1477" s="58"/>
      <c r="D1477" s="56"/>
      <c r="E1477" s="56"/>
      <c r="G1477" s="128" t="s">
        <v>497</v>
      </c>
      <c r="H1477" s="128" t="s">
        <v>1508</v>
      </c>
      <c r="I1477" s="60"/>
      <c r="J1477" s="60"/>
      <c r="K1477" s="60"/>
      <c r="L1477" s="61" t="str">
        <f>IF(I1477="","",VLOOKUP(N1477,DB!J:L,3,FALSE))</f>
        <v/>
      </c>
      <c r="M1477" s="40" t="str">
        <f t="shared" si="46"/>
        <v/>
      </c>
      <c r="N1477" s="70" t="str">
        <f t="shared" si="45"/>
        <v>Scope 3Hotel stay</v>
      </c>
      <c r="Y1477" s="70"/>
      <c r="Z1477" s="70"/>
    </row>
    <row r="1478" spans="1:26" s="49" customFormat="1" ht="21" customHeight="1">
      <c r="A1478" s="60"/>
      <c r="B1478" s="60"/>
      <c r="C1478" s="58"/>
      <c r="D1478" s="56"/>
      <c r="E1478" s="56"/>
      <c r="G1478" s="128" t="s">
        <v>497</v>
      </c>
      <c r="H1478" s="128" t="s">
        <v>1508</v>
      </c>
      <c r="I1478" s="60"/>
      <c r="J1478" s="60"/>
      <c r="K1478" s="60"/>
      <c r="L1478" s="61" t="str">
        <f>IF(I1478="","",VLOOKUP(N1478,DB!J:L,3,FALSE))</f>
        <v/>
      </c>
      <c r="M1478" s="40" t="str">
        <f t="shared" si="46"/>
        <v/>
      </c>
      <c r="N1478" s="70" t="str">
        <f t="shared" si="45"/>
        <v>Scope 3Hotel stay</v>
      </c>
      <c r="Y1478" s="70"/>
      <c r="Z1478" s="70"/>
    </row>
    <row r="1479" spans="1:26" s="49" customFormat="1" ht="21" customHeight="1">
      <c r="A1479" s="60"/>
      <c r="B1479" s="60"/>
      <c r="C1479" s="58"/>
      <c r="D1479" s="56"/>
      <c r="E1479" s="56"/>
      <c r="G1479" s="128" t="s">
        <v>497</v>
      </c>
      <c r="H1479" s="128" t="s">
        <v>1508</v>
      </c>
      <c r="I1479" s="60"/>
      <c r="J1479" s="60"/>
      <c r="K1479" s="60"/>
      <c r="L1479" s="61" t="str">
        <f>IF(I1479="","",VLOOKUP(N1479,DB!J:L,3,FALSE))</f>
        <v/>
      </c>
      <c r="M1479" s="40" t="str">
        <f t="shared" si="46"/>
        <v/>
      </c>
      <c r="N1479" s="70" t="str">
        <f t="shared" ref="N1479:N1542" si="47">CONCATENATE(G1479,H1479,I1479)</f>
        <v>Scope 3Hotel stay</v>
      </c>
      <c r="Y1479" s="70"/>
      <c r="Z1479" s="70"/>
    </row>
    <row r="1480" spans="1:26" s="49" customFormat="1" ht="21" customHeight="1">
      <c r="A1480" s="60"/>
      <c r="B1480" s="60"/>
      <c r="C1480" s="58"/>
      <c r="D1480" s="56"/>
      <c r="E1480" s="56"/>
      <c r="G1480" s="128" t="s">
        <v>497</v>
      </c>
      <c r="H1480" s="128" t="s">
        <v>1508</v>
      </c>
      <c r="I1480" s="60"/>
      <c r="J1480" s="60"/>
      <c r="K1480" s="60"/>
      <c r="L1480" s="61" t="str">
        <f>IF(I1480="","",VLOOKUP(N1480,DB!J:L,3,FALSE))</f>
        <v/>
      </c>
      <c r="M1480" s="40" t="str">
        <f t="shared" si="46"/>
        <v/>
      </c>
      <c r="N1480" s="70" t="str">
        <f t="shared" si="47"/>
        <v>Scope 3Hotel stay</v>
      </c>
      <c r="Y1480" s="70"/>
      <c r="Z1480" s="70"/>
    </row>
    <row r="1481" spans="1:26" s="49" customFormat="1" ht="21" customHeight="1">
      <c r="A1481" s="60"/>
      <c r="B1481" s="60"/>
      <c r="C1481" s="58"/>
      <c r="D1481" s="56"/>
      <c r="E1481" s="56"/>
      <c r="G1481" s="128" t="s">
        <v>497</v>
      </c>
      <c r="H1481" s="128" t="s">
        <v>1508</v>
      </c>
      <c r="I1481" s="60"/>
      <c r="J1481" s="60"/>
      <c r="K1481" s="60"/>
      <c r="L1481" s="61" t="str">
        <f>IF(I1481="","",VLOOKUP(N1481,DB!J:L,3,FALSE))</f>
        <v/>
      </c>
      <c r="M1481" s="40" t="str">
        <f t="shared" si="46"/>
        <v/>
      </c>
      <c r="N1481" s="70" t="str">
        <f t="shared" si="47"/>
        <v>Scope 3Hotel stay</v>
      </c>
      <c r="Y1481" s="70"/>
      <c r="Z1481" s="70"/>
    </row>
    <row r="1482" spans="1:26" s="49" customFormat="1" ht="21" customHeight="1">
      <c r="A1482" s="60"/>
      <c r="B1482" s="60"/>
      <c r="C1482" s="58"/>
      <c r="D1482" s="56"/>
      <c r="E1482" s="56"/>
      <c r="G1482" s="128" t="s">
        <v>497</v>
      </c>
      <c r="H1482" s="128" t="s">
        <v>1508</v>
      </c>
      <c r="I1482" s="60"/>
      <c r="J1482" s="60"/>
      <c r="K1482" s="60"/>
      <c r="L1482" s="61" t="str">
        <f>IF(I1482="","",VLOOKUP(N1482,DB!J:L,3,FALSE))</f>
        <v/>
      </c>
      <c r="M1482" s="40" t="str">
        <f t="shared" si="46"/>
        <v/>
      </c>
      <c r="N1482" s="70" t="str">
        <f t="shared" si="47"/>
        <v>Scope 3Hotel stay</v>
      </c>
      <c r="Y1482" s="70"/>
      <c r="Z1482" s="70"/>
    </row>
    <row r="1483" spans="1:26" s="49" customFormat="1" ht="21" customHeight="1">
      <c r="A1483" s="60"/>
      <c r="B1483" s="60"/>
      <c r="C1483" s="58"/>
      <c r="D1483" s="56"/>
      <c r="E1483" s="56"/>
      <c r="G1483" s="128" t="s">
        <v>497</v>
      </c>
      <c r="H1483" s="128" t="s">
        <v>1508</v>
      </c>
      <c r="I1483" s="60"/>
      <c r="J1483" s="60"/>
      <c r="K1483" s="60"/>
      <c r="L1483" s="61" t="str">
        <f>IF(I1483="","",VLOOKUP(N1483,DB!J:L,3,FALSE))</f>
        <v/>
      </c>
      <c r="M1483" s="40" t="str">
        <f t="shared" si="46"/>
        <v/>
      </c>
      <c r="N1483" s="70" t="str">
        <f t="shared" si="47"/>
        <v>Scope 3Hotel stay</v>
      </c>
      <c r="Y1483" s="70"/>
      <c r="Z1483" s="70"/>
    </row>
    <row r="1484" spans="1:26" s="49" customFormat="1" ht="21" customHeight="1">
      <c r="A1484" s="60"/>
      <c r="B1484" s="60"/>
      <c r="C1484" s="58"/>
      <c r="D1484" s="56"/>
      <c r="E1484" s="56"/>
      <c r="G1484" s="128" t="s">
        <v>497</v>
      </c>
      <c r="H1484" s="128" t="s">
        <v>1508</v>
      </c>
      <c r="I1484" s="60"/>
      <c r="J1484" s="60"/>
      <c r="K1484" s="60"/>
      <c r="L1484" s="61" t="str">
        <f>IF(I1484="","",VLOOKUP(N1484,DB!J:L,3,FALSE))</f>
        <v/>
      </c>
      <c r="M1484" s="40" t="str">
        <f t="shared" si="46"/>
        <v/>
      </c>
      <c r="N1484" s="70" t="str">
        <f t="shared" si="47"/>
        <v>Scope 3Hotel stay</v>
      </c>
      <c r="Y1484" s="70"/>
      <c r="Z1484" s="70"/>
    </row>
    <row r="1485" spans="1:26" s="49" customFormat="1" ht="21" customHeight="1">
      <c r="A1485" s="60"/>
      <c r="B1485" s="60"/>
      <c r="C1485" s="58"/>
      <c r="D1485" s="56"/>
      <c r="E1485" s="56"/>
      <c r="G1485" s="128" t="s">
        <v>497</v>
      </c>
      <c r="H1485" s="128" t="s">
        <v>1508</v>
      </c>
      <c r="I1485" s="60"/>
      <c r="J1485" s="60"/>
      <c r="K1485" s="60"/>
      <c r="L1485" s="61" t="str">
        <f>IF(I1485="","",VLOOKUP(N1485,DB!J:L,3,FALSE))</f>
        <v/>
      </c>
      <c r="M1485" s="40" t="str">
        <f t="shared" si="46"/>
        <v/>
      </c>
      <c r="N1485" s="70" t="str">
        <f t="shared" si="47"/>
        <v>Scope 3Hotel stay</v>
      </c>
      <c r="Y1485" s="70"/>
      <c r="Z1485" s="70"/>
    </row>
    <row r="1486" spans="1:26" s="49" customFormat="1" ht="21" customHeight="1">
      <c r="A1486" s="60"/>
      <c r="B1486" s="60"/>
      <c r="C1486" s="58"/>
      <c r="D1486" s="56"/>
      <c r="E1486" s="56"/>
      <c r="G1486" s="128" t="s">
        <v>497</v>
      </c>
      <c r="H1486" s="128" t="s">
        <v>1508</v>
      </c>
      <c r="I1486" s="60"/>
      <c r="J1486" s="60"/>
      <c r="K1486" s="60"/>
      <c r="L1486" s="61" t="str">
        <f>IF(I1486="","",VLOOKUP(N1486,DB!J:L,3,FALSE))</f>
        <v/>
      </c>
      <c r="M1486" s="40" t="str">
        <f t="shared" si="46"/>
        <v/>
      </c>
      <c r="N1486" s="70" t="str">
        <f t="shared" si="47"/>
        <v>Scope 3Hotel stay</v>
      </c>
      <c r="Y1486" s="70"/>
      <c r="Z1486" s="70"/>
    </row>
    <row r="1487" spans="1:26" s="49" customFormat="1" ht="21" customHeight="1">
      <c r="A1487" s="60"/>
      <c r="B1487" s="60"/>
      <c r="C1487" s="58"/>
      <c r="D1487" s="56"/>
      <c r="E1487" s="56"/>
      <c r="G1487" s="128" t="s">
        <v>497</v>
      </c>
      <c r="H1487" s="128" t="s">
        <v>1508</v>
      </c>
      <c r="I1487" s="60"/>
      <c r="J1487" s="60"/>
      <c r="K1487" s="60"/>
      <c r="L1487" s="61" t="str">
        <f>IF(I1487="","",VLOOKUP(N1487,DB!J:L,3,FALSE))</f>
        <v/>
      </c>
      <c r="M1487" s="40" t="str">
        <f t="shared" si="46"/>
        <v/>
      </c>
      <c r="N1487" s="70" t="str">
        <f t="shared" si="47"/>
        <v>Scope 3Hotel stay</v>
      </c>
      <c r="Y1487" s="70"/>
      <c r="Z1487" s="70"/>
    </row>
    <row r="1488" spans="1:26" s="49" customFormat="1" ht="21" customHeight="1">
      <c r="A1488" s="60"/>
      <c r="B1488" s="60"/>
      <c r="C1488" s="58"/>
      <c r="D1488" s="56"/>
      <c r="E1488" s="56"/>
      <c r="G1488" s="128" t="s">
        <v>497</v>
      </c>
      <c r="H1488" s="128" t="s">
        <v>1508</v>
      </c>
      <c r="I1488" s="60"/>
      <c r="J1488" s="60"/>
      <c r="K1488" s="60"/>
      <c r="L1488" s="61" t="str">
        <f>IF(I1488="","",VLOOKUP(N1488,DB!J:L,3,FALSE))</f>
        <v/>
      </c>
      <c r="M1488" s="40" t="str">
        <f t="shared" si="46"/>
        <v/>
      </c>
      <c r="N1488" s="70" t="str">
        <f t="shared" si="47"/>
        <v>Scope 3Hotel stay</v>
      </c>
      <c r="Y1488" s="70"/>
      <c r="Z1488" s="70"/>
    </row>
    <row r="1489" spans="1:26" s="49" customFormat="1" ht="21" customHeight="1">
      <c r="A1489" s="60"/>
      <c r="B1489" s="60"/>
      <c r="C1489" s="58"/>
      <c r="D1489" s="56"/>
      <c r="E1489" s="56"/>
      <c r="G1489" s="128" t="s">
        <v>497</v>
      </c>
      <c r="H1489" s="128" t="s">
        <v>1508</v>
      </c>
      <c r="I1489" s="60"/>
      <c r="J1489" s="60"/>
      <c r="K1489" s="60"/>
      <c r="L1489" s="61" t="str">
        <f>IF(I1489="","",VLOOKUP(N1489,DB!J:L,3,FALSE))</f>
        <v/>
      </c>
      <c r="M1489" s="40" t="str">
        <f t="shared" si="46"/>
        <v/>
      </c>
      <c r="N1489" s="70" t="str">
        <f t="shared" si="47"/>
        <v>Scope 3Hotel stay</v>
      </c>
      <c r="Y1489" s="70"/>
      <c r="Z1489" s="70"/>
    </row>
    <row r="1490" spans="1:26" s="49" customFormat="1" ht="21" customHeight="1">
      <c r="A1490" s="60"/>
      <c r="B1490" s="60"/>
      <c r="C1490" s="58"/>
      <c r="D1490" s="56"/>
      <c r="E1490" s="56"/>
      <c r="G1490" s="128" t="s">
        <v>497</v>
      </c>
      <c r="H1490" s="128" t="s">
        <v>1508</v>
      </c>
      <c r="I1490" s="60"/>
      <c r="J1490" s="60"/>
      <c r="K1490" s="60"/>
      <c r="L1490" s="61" t="str">
        <f>IF(I1490="","",VLOOKUP(N1490,DB!J:L,3,FALSE))</f>
        <v/>
      </c>
      <c r="M1490" s="40" t="str">
        <f t="shared" si="46"/>
        <v/>
      </c>
      <c r="N1490" s="70" t="str">
        <f t="shared" si="47"/>
        <v>Scope 3Hotel stay</v>
      </c>
      <c r="Y1490" s="70"/>
      <c r="Z1490" s="70"/>
    </row>
    <row r="1491" spans="1:26" s="49" customFormat="1" ht="21" customHeight="1">
      <c r="A1491" s="60"/>
      <c r="B1491" s="60"/>
      <c r="C1491" s="58"/>
      <c r="D1491" s="56"/>
      <c r="E1491" s="56"/>
      <c r="G1491" s="128" t="s">
        <v>497</v>
      </c>
      <c r="H1491" s="128" t="s">
        <v>1508</v>
      </c>
      <c r="I1491" s="60"/>
      <c r="J1491" s="60"/>
      <c r="K1491" s="60"/>
      <c r="L1491" s="61" t="str">
        <f>IF(I1491="","",VLOOKUP(N1491,DB!J:L,3,FALSE))</f>
        <v/>
      </c>
      <c r="M1491" s="40" t="str">
        <f t="shared" si="46"/>
        <v/>
      </c>
      <c r="N1491" s="70" t="str">
        <f t="shared" si="47"/>
        <v>Scope 3Hotel stay</v>
      </c>
      <c r="Y1491" s="70"/>
      <c r="Z1491" s="70"/>
    </row>
    <row r="1492" spans="1:26" s="49" customFormat="1" ht="21" customHeight="1">
      <c r="A1492" s="60"/>
      <c r="B1492" s="60"/>
      <c r="C1492" s="58"/>
      <c r="D1492" s="56"/>
      <c r="E1492" s="56"/>
      <c r="G1492" s="128" t="s">
        <v>497</v>
      </c>
      <c r="H1492" s="128" t="s">
        <v>1508</v>
      </c>
      <c r="I1492" s="60"/>
      <c r="J1492" s="60"/>
      <c r="K1492" s="60"/>
      <c r="L1492" s="61" t="str">
        <f>IF(I1492="","",VLOOKUP(N1492,DB!J:L,3,FALSE))</f>
        <v/>
      </c>
      <c r="M1492" s="40" t="str">
        <f t="shared" si="46"/>
        <v/>
      </c>
      <c r="N1492" s="70" t="str">
        <f t="shared" si="47"/>
        <v>Scope 3Hotel stay</v>
      </c>
      <c r="Y1492" s="70"/>
      <c r="Z1492" s="70"/>
    </row>
    <row r="1493" spans="1:26" s="49" customFormat="1" ht="21" customHeight="1">
      <c r="A1493" s="60"/>
      <c r="B1493" s="60"/>
      <c r="C1493" s="58"/>
      <c r="D1493" s="56"/>
      <c r="E1493" s="56"/>
      <c r="G1493" s="128" t="s">
        <v>497</v>
      </c>
      <c r="H1493" s="128" t="s">
        <v>1508</v>
      </c>
      <c r="I1493" s="60"/>
      <c r="J1493" s="60"/>
      <c r="K1493" s="60"/>
      <c r="L1493" s="61" t="str">
        <f>IF(I1493="","",VLOOKUP(N1493,DB!J:L,3,FALSE))</f>
        <v/>
      </c>
      <c r="M1493" s="40" t="str">
        <f t="shared" si="46"/>
        <v/>
      </c>
      <c r="N1493" s="70" t="str">
        <f t="shared" si="47"/>
        <v>Scope 3Hotel stay</v>
      </c>
      <c r="Y1493" s="70"/>
      <c r="Z1493" s="70"/>
    </row>
    <row r="1494" spans="1:26" s="49" customFormat="1" ht="21" customHeight="1">
      <c r="A1494" s="60"/>
      <c r="B1494" s="60"/>
      <c r="C1494" s="58"/>
      <c r="D1494" s="56"/>
      <c r="E1494" s="56"/>
      <c r="G1494" s="128" t="s">
        <v>497</v>
      </c>
      <c r="H1494" s="128" t="s">
        <v>1508</v>
      </c>
      <c r="I1494" s="60"/>
      <c r="J1494" s="60"/>
      <c r="K1494" s="60"/>
      <c r="L1494" s="61" t="str">
        <f>IF(I1494="","",VLOOKUP(N1494,DB!J:L,3,FALSE))</f>
        <v/>
      </c>
      <c r="M1494" s="40" t="str">
        <f t="shared" si="46"/>
        <v/>
      </c>
      <c r="N1494" s="70" t="str">
        <f t="shared" si="47"/>
        <v>Scope 3Hotel stay</v>
      </c>
      <c r="Y1494" s="70"/>
      <c r="Z1494" s="70"/>
    </row>
    <row r="1495" spans="1:26" s="49" customFormat="1" ht="21" customHeight="1">
      <c r="A1495" s="60"/>
      <c r="B1495" s="60"/>
      <c r="C1495" s="58"/>
      <c r="D1495" s="56"/>
      <c r="E1495" s="56"/>
      <c r="G1495" s="128" t="s">
        <v>497</v>
      </c>
      <c r="H1495" s="128" t="s">
        <v>1508</v>
      </c>
      <c r="I1495" s="60"/>
      <c r="J1495" s="60"/>
      <c r="K1495" s="60"/>
      <c r="L1495" s="61" t="str">
        <f>IF(I1495="","",VLOOKUP(N1495,DB!J:L,3,FALSE))</f>
        <v/>
      </c>
      <c r="M1495" s="40" t="str">
        <f t="shared" si="46"/>
        <v/>
      </c>
      <c r="N1495" s="70" t="str">
        <f t="shared" si="47"/>
        <v>Scope 3Hotel stay</v>
      </c>
      <c r="Y1495" s="70"/>
      <c r="Z1495" s="70"/>
    </row>
    <row r="1496" spans="1:26" s="49" customFormat="1" ht="21" customHeight="1">
      <c r="A1496" s="60"/>
      <c r="B1496" s="60"/>
      <c r="C1496" s="58"/>
      <c r="D1496" s="56"/>
      <c r="E1496" s="56"/>
      <c r="G1496" s="128" t="s">
        <v>497</v>
      </c>
      <c r="H1496" s="128" t="s">
        <v>1508</v>
      </c>
      <c r="I1496" s="60"/>
      <c r="J1496" s="60"/>
      <c r="K1496" s="60"/>
      <c r="L1496" s="61" t="str">
        <f>IF(I1496="","",VLOOKUP(N1496,DB!J:L,3,FALSE))</f>
        <v/>
      </c>
      <c r="M1496" s="40" t="str">
        <f t="shared" si="46"/>
        <v/>
      </c>
      <c r="N1496" s="70" t="str">
        <f t="shared" si="47"/>
        <v>Scope 3Hotel stay</v>
      </c>
      <c r="Y1496" s="70"/>
      <c r="Z1496" s="70"/>
    </row>
    <row r="1497" spans="1:26" s="49" customFormat="1" ht="21" customHeight="1">
      <c r="A1497" s="60"/>
      <c r="B1497" s="60"/>
      <c r="C1497" s="58"/>
      <c r="D1497" s="56"/>
      <c r="E1497" s="56"/>
      <c r="G1497" s="128" t="s">
        <v>497</v>
      </c>
      <c r="H1497" s="128" t="s">
        <v>1508</v>
      </c>
      <c r="I1497" s="60"/>
      <c r="J1497" s="60"/>
      <c r="K1497" s="60"/>
      <c r="L1497" s="61" t="str">
        <f>IF(I1497="","",VLOOKUP(N1497,DB!J:L,3,FALSE))</f>
        <v/>
      </c>
      <c r="M1497" s="40" t="str">
        <f t="shared" si="46"/>
        <v/>
      </c>
      <c r="N1497" s="70" t="str">
        <f t="shared" si="47"/>
        <v>Scope 3Hotel stay</v>
      </c>
      <c r="Y1497" s="70"/>
      <c r="Z1497" s="70"/>
    </row>
    <row r="1498" spans="1:26" s="49" customFormat="1" ht="21" customHeight="1">
      <c r="A1498" s="60"/>
      <c r="B1498" s="60"/>
      <c r="C1498" s="58"/>
      <c r="D1498" s="56"/>
      <c r="E1498" s="56"/>
      <c r="G1498" s="128" t="s">
        <v>497</v>
      </c>
      <c r="H1498" s="128" t="s">
        <v>1508</v>
      </c>
      <c r="I1498" s="60"/>
      <c r="J1498" s="60"/>
      <c r="K1498" s="60"/>
      <c r="L1498" s="61" t="str">
        <f>IF(I1498="","",VLOOKUP(N1498,DB!J:L,3,FALSE))</f>
        <v/>
      </c>
      <c r="M1498" s="40" t="str">
        <f t="shared" si="46"/>
        <v/>
      </c>
      <c r="N1498" s="70" t="str">
        <f t="shared" si="47"/>
        <v>Scope 3Hotel stay</v>
      </c>
      <c r="Y1498" s="70"/>
      <c r="Z1498" s="70"/>
    </row>
    <row r="1499" spans="1:26" s="49" customFormat="1" ht="21" customHeight="1">
      <c r="A1499" s="60"/>
      <c r="B1499" s="60"/>
      <c r="C1499" s="58"/>
      <c r="D1499" s="56"/>
      <c r="E1499" s="56"/>
      <c r="G1499" s="128" t="s">
        <v>497</v>
      </c>
      <c r="H1499" s="128" t="s">
        <v>1508</v>
      </c>
      <c r="I1499" s="60"/>
      <c r="J1499" s="60"/>
      <c r="K1499" s="60"/>
      <c r="L1499" s="61" t="str">
        <f>IF(I1499="","",VLOOKUP(N1499,DB!J:L,3,FALSE))</f>
        <v/>
      </c>
      <c r="M1499" s="40" t="str">
        <f t="shared" si="46"/>
        <v/>
      </c>
      <c r="N1499" s="70" t="str">
        <f t="shared" si="47"/>
        <v>Scope 3Hotel stay</v>
      </c>
      <c r="Y1499" s="70"/>
      <c r="Z1499" s="70"/>
    </row>
    <row r="1500" spans="1:26" s="49" customFormat="1" ht="21" customHeight="1">
      <c r="A1500" s="60"/>
      <c r="B1500" s="60"/>
      <c r="C1500" s="58"/>
      <c r="D1500" s="56"/>
      <c r="E1500" s="56"/>
      <c r="G1500" s="128" t="s">
        <v>497</v>
      </c>
      <c r="H1500" s="128" t="s">
        <v>1508</v>
      </c>
      <c r="I1500" s="60"/>
      <c r="J1500" s="60"/>
      <c r="K1500" s="60"/>
      <c r="L1500" s="61" t="str">
        <f>IF(I1500="","",VLOOKUP(N1500,DB!J:L,3,FALSE))</f>
        <v/>
      </c>
      <c r="M1500" s="40" t="str">
        <f t="shared" si="46"/>
        <v/>
      </c>
      <c r="N1500" s="70" t="str">
        <f t="shared" si="47"/>
        <v>Scope 3Hotel stay</v>
      </c>
      <c r="Y1500" s="70"/>
      <c r="Z1500" s="70"/>
    </row>
    <row r="1501" spans="1:26" s="49" customFormat="1" ht="21" customHeight="1">
      <c r="A1501" s="60"/>
      <c r="B1501" s="60"/>
      <c r="C1501" s="58"/>
      <c r="D1501" s="56"/>
      <c r="E1501" s="56"/>
      <c r="G1501" s="128" t="s">
        <v>497</v>
      </c>
      <c r="H1501" s="128" t="s">
        <v>1508</v>
      </c>
      <c r="I1501" s="60"/>
      <c r="J1501" s="60"/>
      <c r="K1501" s="60"/>
      <c r="L1501" s="61" t="str">
        <f>IF(I1501="","",VLOOKUP(N1501,DB!J:L,3,FALSE))</f>
        <v/>
      </c>
      <c r="M1501" s="40" t="str">
        <f t="shared" si="46"/>
        <v/>
      </c>
      <c r="N1501" s="70" t="str">
        <f t="shared" si="47"/>
        <v>Scope 3Hotel stay</v>
      </c>
      <c r="Y1501" s="70"/>
      <c r="Z1501" s="70"/>
    </row>
    <row r="1502" spans="1:26" s="49" customFormat="1" ht="21" customHeight="1">
      <c r="A1502" s="60"/>
      <c r="B1502" s="60"/>
      <c r="C1502" s="58"/>
      <c r="D1502" s="56"/>
      <c r="E1502" s="56"/>
      <c r="G1502" s="128" t="s">
        <v>497</v>
      </c>
      <c r="H1502" s="128" t="s">
        <v>1508</v>
      </c>
      <c r="I1502" s="60"/>
      <c r="J1502" s="60"/>
      <c r="K1502" s="60"/>
      <c r="L1502" s="61" t="str">
        <f>IF(I1502="","",VLOOKUP(N1502,DB!J:L,3,FALSE))</f>
        <v/>
      </c>
      <c r="M1502" s="40" t="str">
        <f t="shared" si="46"/>
        <v/>
      </c>
      <c r="N1502" s="70" t="str">
        <f t="shared" si="47"/>
        <v>Scope 3Hotel stay</v>
      </c>
      <c r="Y1502" s="70"/>
      <c r="Z1502" s="70"/>
    </row>
    <row r="1503" spans="1:26" s="49" customFormat="1" ht="21" customHeight="1">
      <c r="A1503" s="60"/>
      <c r="B1503" s="60"/>
      <c r="C1503" s="58"/>
      <c r="D1503" s="56"/>
      <c r="E1503" s="56"/>
      <c r="G1503" s="128" t="s">
        <v>497</v>
      </c>
      <c r="H1503" s="128" t="s">
        <v>1508</v>
      </c>
      <c r="I1503" s="60"/>
      <c r="J1503" s="60"/>
      <c r="K1503" s="60"/>
      <c r="L1503" s="61" t="str">
        <f>IF(I1503="","",VLOOKUP(N1503,DB!J:L,3,FALSE))</f>
        <v/>
      </c>
      <c r="M1503" s="40" t="str">
        <f t="shared" si="46"/>
        <v/>
      </c>
      <c r="N1503" s="70" t="str">
        <f t="shared" si="47"/>
        <v>Scope 3Hotel stay</v>
      </c>
      <c r="Y1503" s="70"/>
      <c r="Z1503" s="70"/>
    </row>
    <row r="1504" spans="1:26" s="49" customFormat="1" ht="21" customHeight="1">
      <c r="A1504" s="60"/>
      <c r="B1504" s="60"/>
      <c r="C1504" s="58"/>
      <c r="D1504" s="56"/>
      <c r="E1504" s="56"/>
      <c r="G1504" s="128" t="s">
        <v>497</v>
      </c>
      <c r="H1504" s="128" t="s">
        <v>1508</v>
      </c>
      <c r="I1504" s="60"/>
      <c r="J1504" s="60"/>
      <c r="K1504" s="60"/>
      <c r="L1504" s="61" t="str">
        <f>IF(I1504="","",VLOOKUP(N1504,DB!J:L,3,FALSE))</f>
        <v/>
      </c>
      <c r="M1504" s="40" t="str">
        <f t="shared" si="46"/>
        <v/>
      </c>
      <c r="N1504" s="70" t="str">
        <f t="shared" si="47"/>
        <v>Scope 3Hotel stay</v>
      </c>
      <c r="Y1504" s="70"/>
      <c r="Z1504" s="70"/>
    </row>
    <row r="1505" spans="1:26" s="49" customFormat="1" ht="21" customHeight="1">
      <c r="A1505" s="60"/>
      <c r="B1505" s="60"/>
      <c r="C1505" s="58"/>
      <c r="D1505" s="56"/>
      <c r="E1505" s="56"/>
      <c r="G1505" s="128" t="s">
        <v>497</v>
      </c>
      <c r="H1505" s="128" t="s">
        <v>1508</v>
      </c>
      <c r="I1505" s="60"/>
      <c r="J1505" s="60"/>
      <c r="K1505" s="60"/>
      <c r="L1505" s="61" t="str">
        <f>IF(I1505="","",VLOOKUP(N1505,DB!J:L,3,FALSE))</f>
        <v/>
      </c>
      <c r="M1505" s="40" t="str">
        <f t="shared" si="46"/>
        <v/>
      </c>
      <c r="N1505" s="70" t="str">
        <f t="shared" si="47"/>
        <v>Scope 3Hotel stay</v>
      </c>
      <c r="Y1505" s="70"/>
      <c r="Z1505" s="70"/>
    </row>
    <row r="1506" spans="1:26" s="49" customFormat="1" ht="21" customHeight="1">
      <c r="A1506" s="60"/>
      <c r="B1506" s="60"/>
      <c r="C1506" s="58"/>
      <c r="D1506" s="56"/>
      <c r="E1506" s="56"/>
      <c r="G1506" s="128" t="s">
        <v>497</v>
      </c>
      <c r="H1506" s="128" t="s">
        <v>1508</v>
      </c>
      <c r="I1506" s="60"/>
      <c r="J1506" s="60"/>
      <c r="K1506" s="60"/>
      <c r="L1506" s="61" t="str">
        <f>IF(I1506="","",VLOOKUP(N1506,DB!J:L,3,FALSE))</f>
        <v/>
      </c>
      <c r="M1506" s="40" t="str">
        <f t="shared" si="46"/>
        <v/>
      </c>
      <c r="N1506" s="70" t="str">
        <f t="shared" si="47"/>
        <v>Scope 3Hotel stay</v>
      </c>
      <c r="Y1506" s="70"/>
      <c r="Z1506" s="70"/>
    </row>
    <row r="1507" spans="1:26" s="49" customFormat="1" ht="21" customHeight="1">
      <c r="A1507" s="60"/>
      <c r="B1507" s="60"/>
      <c r="C1507" s="58"/>
      <c r="D1507" s="56"/>
      <c r="E1507" s="56"/>
      <c r="G1507" s="128" t="s">
        <v>497</v>
      </c>
      <c r="H1507" s="128" t="s">
        <v>1508</v>
      </c>
      <c r="I1507" s="60"/>
      <c r="J1507" s="60"/>
      <c r="K1507" s="60"/>
      <c r="L1507" s="61" t="str">
        <f>IF(I1507="","",VLOOKUP(N1507,DB!J:L,3,FALSE))</f>
        <v/>
      </c>
      <c r="M1507" s="40" t="str">
        <f t="shared" si="46"/>
        <v/>
      </c>
      <c r="N1507" s="70" t="str">
        <f t="shared" si="47"/>
        <v>Scope 3Hotel stay</v>
      </c>
      <c r="Y1507" s="70"/>
      <c r="Z1507" s="70"/>
    </row>
    <row r="1508" spans="1:26" s="49" customFormat="1" ht="21" customHeight="1">
      <c r="A1508" s="60"/>
      <c r="B1508" s="60"/>
      <c r="C1508" s="58"/>
      <c r="D1508" s="56"/>
      <c r="E1508" s="56"/>
      <c r="G1508" s="128" t="s">
        <v>497</v>
      </c>
      <c r="H1508" s="128" t="s">
        <v>1508</v>
      </c>
      <c r="I1508" s="60"/>
      <c r="J1508" s="60"/>
      <c r="K1508" s="60"/>
      <c r="L1508" s="61" t="str">
        <f>IF(I1508="","",VLOOKUP(N1508,DB!J:L,3,FALSE))</f>
        <v/>
      </c>
      <c r="M1508" s="40" t="str">
        <f t="shared" si="46"/>
        <v/>
      </c>
      <c r="N1508" s="70" t="str">
        <f t="shared" si="47"/>
        <v>Scope 3Hotel stay</v>
      </c>
      <c r="Y1508" s="70"/>
      <c r="Z1508" s="70"/>
    </row>
    <row r="1509" spans="1:26" s="49" customFormat="1" ht="21" customHeight="1">
      <c r="A1509" s="60"/>
      <c r="B1509" s="60"/>
      <c r="C1509" s="58"/>
      <c r="D1509" s="56"/>
      <c r="E1509" s="56"/>
      <c r="G1509" s="128" t="s">
        <v>497</v>
      </c>
      <c r="H1509" s="128" t="s">
        <v>1508</v>
      </c>
      <c r="I1509" s="60"/>
      <c r="J1509" s="60"/>
      <c r="K1509" s="60"/>
      <c r="L1509" s="61" t="str">
        <f>IF(I1509="","",VLOOKUP(N1509,DB!J:L,3,FALSE))</f>
        <v/>
      </c>
      <c r="M1509" s="40" t="str">
        <f t="shared" ref="M1509:M1572" si="48">IF(I1509="","",L1509*K1509*J1509)</f>
        <v/>
      </c>
      <c r="N1509" s="70" t="str">
        <f t="shared" si="47"/>
        <v>Scope 3Hotel stay</v>
      </c>
      <c r="Y1509" s="70"/>
      <c r="Z1509" s="70"/>
    </row>
    <row r="1510" spans="1:26" s="49" customFormat="1" ht="21" customHeight="1">
      <c r="A1510" s="60"/>
      <c r="B1510" s="60"/>
      <c r="C1510" s="58"/>
      <c r="D1510" s="56"/>
      <c r="E1510" s="56"/>
      <c r="G1510" s="128" t="s">
        <v>497</v>
      </c>
      <c r="H1510" s="128" t="s">
        <v>1508</v>
      </c>
      <c r="I1510" s="60"/>
      <c r="J1510" s="60"/>
      <c r="K1510" s="60"/>
      <c r="L1510" s="61" t="str">
        <f>IF(I1510="","",VLOOKUP(N1510,DB!J:L,3,FALSE))</f>
        <v/>
      </c>
      <c r="M1510" s="40" t="str">
        <f t="shared" si="48"/>
        <v/>
      </c>
      <c r="N1510" s="70" t="str">
        <f t="shared" si="47"/>
        <v>Scope 3Hotel stay</v>
      </c>
      <c r="Y1510" s="70"/>
      <c r="Z1510" s="70"/>
    </row>
    <row r="1511" spans="1:26" s="49" customFormat="1" ht="21" customHeight="1">
      <c r="A1511" s="60"/>
      <c r="B1511" s="60"/>
      <c r="C1511" s="58"/>
      <c r="D1511" s="56"/>
      <c r="E1511" s="56"/>
      <c r="G1511" s="128" t="s">
        <v>497</v>
      </c>
      <c r="H1511" s="128" t="s">
        <v>1508</v>
      </c>
      <c r="I1511" s="60"/>
      <c r="J1511" s="60"/>
      <c r="K1511" s="60"/>
      <c r="L1511" s="61" t="str">
        <f>IF(I1511="","",VLOOKUP(N1511,DB!J:L,3,FALSE))</f>
        <v/>
      </c>
      <c r="M1511" s="40" t="str">
        <f t="shared" si="48"/>
        <v/>
      </c>
      <c r="N1511" s="70" t="str">
        <f t="shared" si="47"/>
        <v>Scope 3Hotel stay</v>
      </c>
      <c r="Y1511" s="70"/>
      <c r="Z1511" s="70"/>
    </row>
    <row r="1512" spans="1:26" s="49" customFormat="1" ht="21" customHeight="1">
      <c r="A1512" s="60"/>
      <c r="B1512" s="60"/>
      <c r="C1512" s="58"/>
      <c r="D1512" s="56"/>
      <c r="E1512" s="56"/>
      <c r="G1512" s="128" t="s">
        <v>497</v>
      </c>
      <c r="H1512" s="128" t="s">
        <v>1508</v>
      </c>
      <c r="I1512" s="60"/>
      <c r="J1512" s="60"/>
      <c r="K1512" s="60"/>
      <c r="L1512" s="61" t="str">
        <f>IF(I1512="","",VLOOKUP(N1512,DB!J:L,3,FALSE))</f>
        <v/>
      </c>
      <c r="M1512" s="40" t="str">
        <f t="shared" si="48"/>
        <v/>
      </c>
      <c r="N1512" s="70" t="str">
        <f t="shared" si="47"/>
        <v>Scope 3Hotel stay</v>
      </c>
      <c r="Y1512" s="70"/>
      <c r="Z1512" s="70"/>
    </row>
    <row r="1513" spans="1:26" s="49" customFormat="1" ht="21" customHeight="1">
      <c r="A1513" s="60"/>
      <c r="B1513" s="60"/>
      <c r="C1513" s="58"/>
      <c r="D1513" s="56"/>
      <c r="E1513" s="56"/>
      <c r="G1513" s="128" t="s">
        <v>497</v>
      </c>
      <c r="H1513" s="128" t="s">
        <v>1508</v>
      </c>
      <c r="I1513" s="60"/>
      <c r="J1513" s="60"/>
      <c r="K1513" s="60"/>
      <c r="L1513" s="61" t="str">
        <f>IF(I1513="","",VLOOKUP(N1513,DB!J:L,3,FALSE))</f>
        <v/>
      </c>
      <c r="M1513" s="40" t="str">
        <f t="shared" si="48"/>
        <v/>
      </c>
      <c r="N1513" s="70" t="str">
        <f t="shared" si="47"/>
        <v>Scope 3Hotel stay</v>
      </c>
      <c r="Y1513" s="70"/>
      <c r="Z1513" s="70"/>
    </row>
    <row r="1514" spans="1:26" s="49" customFormat="1" ht="21" customHeight="1">
      <c r="A1514" s="60"/>
      <c r="B1514" s="60"/>
      <c r="C1514" s="58"/>
      <c r="D1514" s="56"/>
      <c r="E1514" s="56"/>
      <c r="G1514" s="128" t="s">
        <v>497</v>
      </c>
      <c r="H1514" s="128" t="s">
        <v>1508</v>
      </c>
      <c r="I1514" s="60"/>
      <c r="J1514" s="60"/>
      <c r="K1514" s="60"/>
      <c r="L1514" s="61" t="str">
        <f>IF(I1514="","",VLOOKUP(N1514,DB!J:L,3,FALSE))</f>
        <v/>
      </c>
      <c r="M1514" s="40" t="str">
        <f t="shared" si="48"/>
        <v/>
      </c>
      <c r="N1514" s="70" t="str">
        <f t="shared" si="47"/>
        <v>Scope 3Hotel stay</v>
      </c>
      <c r="Y1514" s="70"/>
      <c r="Z1514" s="70"/>
    </row>
    <row r="1515" spans="1:26" s="49" customFormat="1" ht="21" customHeight="1">
      <c r="A1515" s="60"/>
      <c r="B1515" s="60"/>
      <c r="C1515" s="58"/>
      <c r="D1515" s="56"/>
      <c r="E1515" s="56"/>
      <c r="G1515" s="128" t="s">
        <v>497</v>
      </c>
      <c r="H1515" s="128" t="s">
        <v>1508</v>
      </c>
      <c r="I1515" s="60"/>
      <c r="J1515" s="60"/>
      <c r="K1515" s="60"/>
      <c r="L1515" s="61" t="str">
        <f>IF(I1515="","",VLOOKUP(N1515,DB!J:L,3,FALSE))</f>
        <v/>
      </c>
      <c r="M1515" s="40" t="str">
        <f t="shared" si="48"/>
        <v/>
      </c>
      <c r="N1515" s="70" t="str">
        <f t="shared" si="47"/>
        <v>Scope 3Hotel stay</v>
      </c>
      <c r="Y1515" s="70"/>
      <c r="Z1515" s="70"/>
    </row>
    <row r="1516" spans="1:26" s="49" customFormat="1" ht="21" customHeight="1">
      <c r="A1516" s="60"/>
      <c r="B1516" s="60"/>
      <c r="C1516" s="58"/>
      <c r="D1516" s="56"/>
      <c r="E1516" s="56"/>
      <c r="G1516" s="128" t="s">
        <v>497</v>
      </c>
      <c r="H1516" s="128" t="s">
        <v>1508</v>
      </c>
      <c r="I1516" s="60"/>
      <c r="J1516" s="60"/>
      <c r="K1516" s="60"/>
      <c r="L1516" s="61" t="str">
        <f>IF(I1516="","",VLOOKUP(N1516,DB!J:L,3,FALSE))</f>
        <v/>
      </c>
      <c r="M1516" s="40" t="str">
        <f t="shared" si="48"/>
        <v/>
      </c>
      <c r="N1516" s="70" t="str">
        <f t="shared" si="47"/>
        <v>Scope 3Hotel stay</v>
      </c>
      <c r="Y1516" s="70"/>
      <c r="Z1516" s="70"/>
    </row>
    <row r="1517" spans="1:26" s="49" customFormat="1" ht="21" customHeight="1">
      <c r="A1517" s="60"/>
      <c r="B1517" s="60"/>
      <c r="C1517" s="58"/>
      <c r="D1517" s="56"/>
      <c r="E1517" s="56"/>
      <c r="G1517" s="128" t="s">
        <v>497</v>
      </c>
      <c r="H1517" s="128" t="s">
        <v>1508</v>
      </c>
      <c r="I1517" s="60"/>
      <c r="J1517" s="60"/>
      <c r="K1517" s="60"/>
      <c r="L1517" s="61" t="str">
        <f>IF(I1517="","",VLOOKUP(N1517,DB!J:L,3,FALSE))</f>
        <v/>
      </c>
      <c r="M1517" s="40" t="str">
        <f t="shared" si="48"/>
        <v/>
      </c>
      <c r="N1517" s="70" t="str">
        <f t="shared" si="47"/>
        <v>Scope 3Hotel stay</v>
      </c>
      <c r="Y1517" s="70"/>
      <c r="Z1517" s="70"/>
    </row>
    <row r="1518" spans="1:26" s="49" customFormat="1" ht="21" customHeight="1">
      <c r="A1518" s="60"/>
      <c r="B1518" s="60"/>
      <c r="C1518" s="58"/>
      <c r="D1518" s="56"/>
      <c r="E1518" s="56"/>
      <c r="G1518" s="128" t="s">
        <v>497</v>
      </c>
      <c r="H1518" s="128" t="s">
        <v>1508</v>
      </c>
      <c r="I1518" s="60"/>
      <c r="J1518" s="60"/>
      <c r="K1518" s="60"/>
      <c r="L1518" s="61" t="str">
        <f>IF(I1518="","",VLOOKUP(N1518,DB!J:L,3,FALSE))</f>
        <v/>
      </c>
      <c r="M1518" s="40" t="str">
        <f t="shared" si="48"/>
        <v/>
      </c>
      <c r="N1518" s="70" t="str">
        <f t="shared" si="47"/>
        <v>Scope 3Hotel stay</v>
      </c>
      <c r="Y1518" s="70"/>
      <c r="Z1518" s="70"/>
    </row>
    <row r="1519" spans="1:26" s="49" customFormat="1" ht="21" customHeight="1">
      <c r="A1519" s="60"/>
      <c r="B1519" s="60"/>
      <c r="C1519" s="58"/>
      <c r="D1519" s="56"/>
      <c r="E1519" s="56"/>
      <c r="G1519" s="128" t="s">
        <v>497</v>
      </c>
      <c r="H1519" s="128" t="s">
        <v>1508</v>
      </c>
      <c r="I1519" s="60"/>
      <c r="J1519" s="60"/>
      <c r="K1519" s="60"/>
      <c r="L1519" s="61" t="str">
        <f>IF(I1519="","",VLOOKUP(N1519,DB!J:L,3,FALSE))</f>
        <v/>
      </c>
      <c r="M1519" s="40" t="str">
        <f t="shared" si="48"/>
        <v/>
      </c>
      <c r="N1519" s="70" t="str">
        <f t="shared" si="47"/>
        <v>Scope 3Hotel stay</v>
      </c>
      <c r="Y1519" s="70"/>
      <c r="Z1519" s="70"/>
    </row>
    <row r="1520" spans="1:26" s="49" customFormat="1" ht="21" customHeight="1">
      <c r="A1520" s="60"/>
      <c r="B1520" s="60"/>
      <c r="C1520" s="58"/>
      <c r="D1520" s="56"/>
      <c r="E1520" s="56"/>
      <c r="G1520" s="128" t="s">
        <v>497</v>
      </c>
      <c r="H1520" s="128" t="s">
        <v>1508</v>
      </c>
      <c r="I1520" s="60"/>
      <c r="J1520" s="60"/>
      <c r="K1520" s="60"/>
      <c r="L1520" s="61" t="str">
        <f>IF(I1520="","",VLOOKUP(N1520,DB!J:L,3,FALSE))</f>
        <v/>
      </c>
      <c r="M1520" s="40" t="str">
        <f t="shared" si="48"/>
        <v/>
      </c>
      <c r="N1520" s="70" t="str">
        <f t="shared" si="47"/>
        <v>Scope 3Hotel stay</v>
      </c>
      <c r="Y1520" s="70"/>
      <c r="Z1520" s="70"/>
    </row>
    <row r="1521" spans="1:26" s="49" customFormat="1" ht="21" customHeight="1">
      <c r="A1521" s="60"/>
      <c r="B1521" s="60"/>
      <c r="C1521" s="58"/>
      <c r="D1521" s="56"/>
      <c r="E1521" s="56"/>
      <c r="G1521" s="128" t="s">
        <v>497</v>
      </c>
      <c r="H1521" s="128" t="s">
        <v>1508</v>
      </c>
      <c r="I1521" s="60"/>
      <c r="J1521" s="60"/>
      <c r="K1521" s="60"/>
      <c r="L1521" s="61" t="str">
        <f>IF(I1521="","",VLOOKUP(N1521,DB!J:L,3,FALSE))</f>
        <v/>
      </c>
      <c r="M1521" s="40" t="str">
        <f t="shared" si="48"/>
        <v/>
      </c>
      <c r="N1521" s="70" t="str">
        <f t="shared" si="47"/>
        <v>Scope 3Hotel stay</v>
      </c>
      <c r="Y1521" s="70"/>
      <c r="Z1521" s="70"/>
    </row>
    <row r="1522" spans="1:26" s="49" customFormat="1" ht="21" customHeight="1">
      <c r="A1522" s="60"/>
      <c r="B1522" s="60"/>
      <c r="C1522" s="58"/>
      <c r="D1522" s="56"/>
      <c r="E1522" s="56"/>
      <c r="G1522" s="128" t="s">
        <v>497</v>
      </c>
      <c r="H1522" s="128" t="s">
        <v>1508</v>
      </c>
      <c r="I1522" s="60"/>
      <c r="J1522" s="60"/>
      <c r="K1522" s="60"/>
      <c r="L1522" s="61" t="str">
        <f>IF(I1522="","",VLOOKUP(N1522,DB!J:L,3,FALSE))</f>
        <v/>
      </c>
      <c r="M1522" s="40" t="str">
        <f t="shared" si="48"/>
        <v/>
      </c>
      <c r="N1522" s="70" t="str">
        <f t="shared" si="47"/>
        <v>Scope 3Hotel stay</v>
      </c>
      <c r="Y1522" s="70"/>
      <c r="Z1522" s="70"/>
    </row>
    <row r="1523" spans="1:26" s="49" customFormat="1" ht="21" customHeight="1">
      <c r="A1523" s="60"/>
      <c r="B1523" s="60"/>
      <c r="C1523" s="58"/>
      <c r="D1523" s="56"/>
      <c r="E1523" s="56"/>
      <c r="G1523" s="128" t="s">
        <v>497</v>
      </c>
      <c r="H1523" s="128" t="s">
        <v>1508</v>
      </c>
      <c r="I1523" s="60"/>
      <c r="J1523" s="60"/>
      <c r="K1523" s="60"/>
      <c r="L1523" s="61" t="str">
        <f>IF(I1523="","",VLOOKUP(N1523,DB!J:L,3,FALSE))</f>
        <v/>
      </c>
      <c r="M1523" s="40" t="str">
        <f t="shared" si="48"/>
        <v/>
      </c>
      <c r="N1523" s="70" t="str">
        <f t="shared" si="47"/>
        <v>Scope 3Hotel stay</v>
      </c>
      <c r="Y1523" s="70"/>
      <c r="Z1523" s="70"/>
    </row>
    <row r="1524" spans="1:26" s="49" customFormat="1" ht="21" customHeight="1">
      <c r="A1524" s="60"/>
      <c r="B1524" s="60"/>
      <c r="C1524" s="58"/>
      <c r="D1524" s="56"/>
      <c r="E1524" s="56"/>
      <c r="G1524" s="128" t="s">
        <v>497</v>
      </c>
      <c r="H1524" s="128" t="s">
        <v>1508</v>
      </c>
      <c r="I1524" s="60"/>
      <c r="J1524" s="60"/>
      <c r="K1524" s="60"/>
      <c r="L1524" s="61" t="str">
        <f>IF(I1524="","",VLOOKUP(N1524,DB!J:L,3,FALSE))</f>
        <v/>
      </c>
      <c r="M1524" s="40" t="str">
        <f t="shared" si="48"/>
        <v/>
      </c>
      <c r="N1524" s="70" t="str">
        <f t="shared" si="47"/>
        <v>Scope 3Hotel stay</v>
      </c>
      <c r="Y1524" s="70"/>
      <c r="Z1524" s="70"/>
    </row>
    <row r="1525" spans="1:26" s="49" customFormat="1" ht="21" customHeight="1">
      <c r="A1525" s="60"/>
      <c r="B1525" s="60"/>
      <c r="C1525" s="58"/>
      <c r="D1525" s="56"/>
      <c r="E1525" s="56"/>
      <c r="G1525" s="128" t="s">
        <v>497</v>
      </c>
      <c r="H1525" s="128" t="s">
        <v>1508</v>
      </c>
      <c r="I1525" s="60"/>
      <c r="J1525" s="60"/>
      <c r="K1525" s="60"/>
      <c r="L1525" s="61" t="str">
        <f>IF(I1525="","",VLOOKUP(N1525,DB!J:L,3,FALSE))</f>
        <v/>
      </c>
      <c r="M1525" s="40" t="str">
        <f t="shared" si="48"/>
        <v/>
      </c>
      <c r="N1525" s="70" t="str">
        <f t="shared" si="47"/>
        <v>Scope 3Hotel stay</v>
      </c>
      <c r="Y1525" s="70"/>
      <c r="Z1525" s="70"/>
    </row>
    <row r="1526" spans="1:26" s="49" customFormat="1" ht="21" customHeight="1">
      <c r="A1526" s="60"/>
      <c r="B1526" s="60"/>
      <c r="C1526" s="58"/>
      <c r="D1526" s="56"/>
      <c r="E1526" s="56"/>
      <c r="G1526" s="128" t="s">
        <v>497</v>
      </c>
      <c r="H1526" s="128" t="s">
        <v>1508</v>
      </c>
      <c r="I1526" s="60"/>
      <c r="J1526" s="60"/>
      <c r="K1526" s="60"/>
      <c r="L1526" s="61" t="str">
        <f>IF(I1526="","",VLOOKUP(N1526,DB!J:L,3,FALSE))</f>
        <v/>
      </c>
      <c r="M1526" s="40" t="str">
        <f t="shared" si="48"/>
        <v/>
      </c>
      <c r="N1526" s="70" t="str">
        <f t="shared" si="47"/>
        <v>Scope 3Hotel stay</v>
      </c>
      <c r="Y1526" s="70"/>
      <c r="Z1526" s="70"/>
    </row>
    <row r="1527" spans="1:26" s="49" customFormat="1" ht="21" customHeight="1">
      <c r="A1527" s="60"/>
      <c r="B1527" s="60"/>
      <c r="C1527" s="58"/>
      <c r="D1527" s="56"/>
      <c r="E1527" s="56"/>
      <c r="G1527" s="128" t="s">
        <v>497</v>
      </c>
      <c r="H1527" s="128" t="s">
        <v>1508</v>
      </c>
      <c r="I1527" s="60"/>
      <c r="J1527" s="60"/>
      <c r="K1527" s="60"/>
      <c r="L1527" s="61" t="str">
        <f>IF(I1527="","",VLOOKUP(N1527,DB!J:L,3,FALSE))</f>
        <v/>
      </c>
      <c r="M1527" s="40" t="str">
        <f t="shared" si="48"/>
        <v/>
      </c>
      <c r="N1527" s="70" t="str">
        <f t="shared" si="47"/>
        <v>Scope 3Hotel stay</v>
      </c>
      <c r="Y1527" s="70"/>
      <c r="Z1527" s="70"/>
    </row>
    <row r="1528" spans="1:26" s="49" customFormat="1" ht="21" customHeight="1">
      <c r="A1528" s="60"/>
      <c r="B1528" s="60"/>
      <c r="C1528" s="58"/>
      <c r="D1528" s="56"/>
      <c r="E1528" s="56"/>
      <c r="G1528" s="128" t="s">
        <v>497</v>
      </c>
      <c r="H1528" s="128" t="s">
        <v>1508</v>
      </c>
      <c r="I1528" s="60"/>
      <c r="J1528" s="60"/>
      <c r="K1528" s="60"/>
      <c r="L1528" s="61" t="str">
        <f>IF(I1528="","",VLOOKUP(N1528,DB!J:L,3,FALSE))</f>
        <v/>
      </c>
      <c r="M1528" s="40" t="str">
        <f t="shared" si="48"/>
        <v/>
      </c>
      <c r="N1528" s="70" t="str">
        <f t="shared" si="47"/>
        <v>Scope 3Hotel stay</v>
      </c>
      <c r="Y1528" s="70"/>
      <c r="Z1528" s="70"/>
    </row>
    <row r="1529" spans="1:26" s="49" customFormat="1" ht="21" customHeight="1">
      <c r="A1529" s="60"/>
      <c r="B1529" s="60"/>
      <c r="C1529" s="58"/>
      <c r="D1529" s="56"/>
      <c r="E1529" s="56"/>
      <c r="G1529" s="128" t="s">
        <v>497</v>
      </c>
      <c r="H1529" s="128" t="s">
        <v>1508</v>
      </c>
      <c r="I1529" s="60"/>
      <c r="J1529" s="60"/>
      <c r="K1529" s="60"/>
      <c r="L1529" s="61" t="str">
        <f>IF(I1529="","",VLOOKUP(N1529,DB!J:L,3,FALSE))</f>
        <v/>
      </c>
      <c r="M1529" s="40" t="str">
        <f t="shared" si="48"/>
        <v/>
      </c>
      <c r="N1529" s="70" t="str">
        <f t="shared" si="47"/>
        <v>Scope 3Hotel stay</v>
      </c>
      <c r="Y1529" s="70"/>
      <c r="Z1529" s="70"/>
    </row>
    <row r="1530" spans="1:26" s="49" customFormat="1" ht="21" customHeight="1">
      <c r="A1530" s="60"/>
      <c r="B1530" s="60"/>
      <c r="C1530" s="58"/>
      <c r="D1530" s="56"/>
      <c r="E1530" s="56"/>
      <c r="G1530" s="128" t="s">
        <v>497</v>
      </c>
      <c r="H1530" s="128" t="s">
        <v>1508</v>
      </c>
      <c r="I1530" s="60"/>
      <c r="J1530" s="60"/>
      <c r="K1530" s="60"/>
      <c r="L1530" s="61" t="str">
        <f>IF(I1530="","",VLOOKUP(N1530,DB!J:L,3,FALSE))</f>
        <v/>
      </c>
      <c r="M1530" s="40" t="str">
        <f t="shared" si="48"/>
        <v/>
      </c>
      <c r="N1530" s="70" t="str">
        <f t="shared" si="47"/>
        <v>Scope 3Hotel stay</v>
      </c>
      <c r="Y1530" s="70"/>
      <c r="Z1530" s="70"/>
    </row>
    <row r="1531" spans="1:26" s="49" customFormat="1" ht="21" customHeight="1">
      <c r="A1531" s="60"/>
      <c r="B1531" s="60"/>
      <c r="C1531" s="58"/>
      <c r="D1531" s="56"/>
      <c r="E1531" s="56"/>
      <c r="G1531" s="128" t="s">
        <v>497</v>
      </c>
      <c r="H1531" s="128" t="s">
        <v>1508</v>
      </c>
      <c r="I1531" s="60"/>
      <c r="J1531" s="60"/>
      <c r="K1531" s="60"/>
      <c r="L1531" s="61" t="str">
        <f>IF(I1531="","",VLOOKUP(N1531,DB!J:L,3,FALSE))</f>
        <v/>
      </c>
      <c r="M1531" s="40" t="str">
        <f t="shared" si="48"/>
        <v/>
      </c>
      <c r="N1531" s="70" t="str">
        <f t="shared" si="47"/>
        <v>Scope 3Hotel stay</v>
      </c>
      <c r="Y1531" s="70"/>
      <c r="Z1531" s="70"/>
    </row>
    <row r="1532" spans="1:26" s="49" customFormat="1" ht="21" customHeight="1">
      <c r="A1532" s="60"/>
      <c r="B1532" s="60"/>
      <c r="C1532" s="58"/>
      <c r="D1532" s="56"/>
      <c r="E1532" s="56"/>
      <c r="G1532" s="128" t="s">
        <v>497</v>
      </c>
      <c r="H1532" s="128" t="s">
        <v>1508</v>
      </c>
      <c r="I1532" s="60"/>
      <c r="J1532" s="60"/>
      <c r="K1532" s="60"/>
      <c r="L1532" s="61" t="str">
        <f>IF(I1532="","",VLOOKUP(N1532,DB!J:L,3,FALSE))</f>
        <v/>
      </c>
      <c r="M1532" s="40" t="str">
        <f t="shared" si="48"/>
        <v/>
      </c>
      <c r="N1532" s="70" t="str">
        <f t="shared" si="47"/>
        <v>Scope 3Hotel stay</v>
      </c>
      <c r="Y1532" s="70"/>
      <c r="Z1532" s="70"/>
    </row>
    <row r="1533" spans="1:26" s="49" customFormat="1" ht="21" customHeight="1">
      <c r="A1533" s="60"/>
      <c r="B1533" s="60"/>
      <c r="C1533" s="58"/>
      <c r="D1533" s="56"/>
      <c r="E1533" s="56"/>
      <c r="G1533" s="128" t="s">
        <v>497</v>
      </c>
      <c r="H1533" s="128" t="s">
        <v>1508</v>
      </c>
      <c r="I1533" s="60"/>
      <c r="J1533" s="60"/>
      <c r="K1533" s="60"/>
      <c r="L1533" s="61" t="str">
        <f>IF(I1533="","",VLOOKUP(N1533,DB!J:L,3,FALSE))</f>
        <v/>
      </c>
      <c r="M1533" s="40" t="str">
        <f t="shared" si="48"/>
        <v/>
      </c>
      <c r="N1533" s="70" t="str">
        <f t="shared" si="47"/>
        <v>Scope 3Hotel stay</v>
      </c>
      <c r="Y1533" s="70"/>
      <c r="Z1533" s="70"/>
    </row>
    <row r="1534" spans="1:26" s="49" customFormat="1" ht="21" customHeight="1">
      <c r="A1534" s="60"/>
      <c r="B1534" s="60"/>
      <c r="C1534" s="58"/>
      <c r="D1534" s="56"/>
      <c r="E1534" s="56"/>
      <c r="G1534" s="128" t="s">
        <v>497</v>
      </c>
      <c r="H1534" s="128" t="s">
        <v>1508</v>
      </c>
      <c r="I1534" s="60"/>
      <c r="J1534" s="60"/>
      <c r="K1534" s="60"/>
      <c r="L1534" s="61" t="str">
        <f>IF(I1534="","",VLOOKUP(N1534,DB!J:L,3,FALSE))</f>
        <v/>
      </c>
      <c r="M1534" s="40" t="str">
        <f t="shared" si="48"/>
        <v/>
      </c>
      <c r="N1534" s="70" t="str">
        <f t="shared" si="47"/>
        <v>Scope 3Hotel stay</v>
      </c>
      <c r="Y1534" s="70"/>
      <c r="Z1534" s="70"/>
    </row>
    <row r="1535" spans="1:26" s="49" customFormat="1" ht="21" customHeight="1">
      <c r="A1535" s="60"/>
      <c r="B1535" s="60"/>
      <c r="C1535" s="58"/>
      <c r="D1535" s="56"/>
      <c r="E1535" s="56"/>
      <c r="G1535" s="128" t="s">
        <v>497</v>
      </c>
      <c r="H1535" s="128" t="s">
        <v>1508</v>
      </c>
      <c r="I1535" s="60"/>
      <c r="J1535" s="60"/>
      <c r="K1535" s="60"/>
      <c r="L1535" s="61" t="str">
        <f>IF(I1535="","",VLOOKUP(N1535,DB!J:L,3,FALSE))</f>
        <v/>
      </c>
      <c r="M1535" s="40" t="str">
        <f t="shared" si="48"/>
        <v/>
      </c>
      <c r="N1535" s="70" t="str">
        <f t="shared" si="47"/>
        <v>Scope 3Hotel stay</v>
      </c>
      <c r="Y1535" s="70"/>
      <c r="Z1535" s="70"/>
    </row>
    <row r="1536" spans="1:26" s="49" customFormat="1" ht="21" customHeight="1">
      <c r="A1536" s="60"/>
      <c r="B1536" s="60"/>
      <c r="C1536" s="58"/>
      <c r="D1536" s="56"/>
      <c r="E1536" s="56"/>
      <c r="G1536" s="128" t="s">
        <v>497</v>
      </c>
      <c r="H1536" s="128" t="s">
        <v>1508</v>
      </c>
      <c r="I1536" s="60"/>
      <c r="J1536" s="60"/>
      <c r="K1536" s="60"/>
      <c r="L1536" s="61" t="str">
        <f>IF(I1536="","",VLOOKUP(N1536,DB!J:L,3,FALSE))</f>
        <v/>
      </c>
      <c r="M1536" s="40" t="str">
        <f t="shared" si="48"/>
        <v/>
      </c>
      <c r="N1536" s="70" t="str">
        <f t="shared" si="47"/>
        <v>Scope 3Hotel stay</v>
      </c>
      <c r="Y1536" s="70"/>
      <c r="Z1536" s="70"/>
    </row>
    <row r="1537" spans="1:26" s="49" customFormat="1" ht="21" customHeight="1">
      <c r="A1537" s="60"/>
      <c r="B1537" s="60"/>
      <c r="C1537" s="58"/>
      <c r="D1537" s="56"/>
      <c r="E1537" s="56"/>
      <c r="G1537" s="128" t="s">
        <v>497</v>
      </c>
      <c r="H1537" s="128" t="s">
        <v>1508</v>
      </c>
      <c r="I1537" s="60"/>
      <c r="J1537" s="60"/>
      <c r="K1537" s="60"/>
      <c r="L1537" s="61" t="str">
        <f>IF(I1537="","",VLOOKUP(N1537,DB!J:L,3,FALSE))</f>
        <v/>
      </c>
      <c r="M1537" s="40" t="str">
        <f t="shared" si="48"/>
        <v/>
      </c>
      <c r="N1537" s="70" t="str">
        <f t="shared" si="47"/>
        <v>Scope 3Hotel stay</v>
      </c>
      <c r="Y1537" s="70"/>
      <c r="Z1537" s="70"/>
    </row>
    <row r="1538" spans="1:26" s="49" customFormat="1" ht="21" customHeight="1">
      <c r="A1538" s="60"/>
      <c r="B1538" s="60"/>
      <c r="C1538" s="58"/>
      <c r="D1538" s="56"/>
      <c r="E1538" s="56"/>
      <c r="G1538" s="128" t="s">
        <v>497</v>
      </c>
      <c r="H1538" s="128" t="s">
        <v>1508</v>
      </c>
      <c r="I1538" s="60"/>
      <c r="J1538" s="60"/>
      <c r="K1538" s="60"/>
      <c r="L1538" s="61" t="str">
        <f>IF(I1538="","",VLOOKUP(N1538,DB!J:L,3,FALSE))</f>
        <v/>
      </c>
      <c r="M1538" s="40" t="str">
        <f t="shared" si="48"/>
        <v/>
      </c>
      <c r="N1538" s="70" t="str">
        <f t="shared" si="47"/>
        <v>Scope 3Hotel stay</v>
      </c>
      <c r="Y1538" s="70"/>
      <c r="Z1538" s="70"/>
    </row>
    <row r="1539" spans="1:26" s="49" customFormat="1" ht="21" customHeight="1">
      <c r="A1539" s="60"/>
      <c r="B1539" s="60"/>
      <c r="C1539" s="58"/>
      <c r="D1539" s="56"/>
      <c r="E1539" s="56"/>
      <c r="G1539" s="128" t="s">
        <v>497</v>
      </c>
      <c r="H1539" s="128" t="s">
        <v>1508</v>
      </c>
      <c r="I1539" s="60"/>
      <c r="J1539" s="60"/>
      <c r="K1539" s="60"/>
      <c r="L1539" s="61" t="str">
        <f>IF(I1539="","",VLOOKUP(N1539,DB!J:L,3,FALSE))</f>
        <v/>
      </c>
      <c r="M1539" s="40" t="str">
        <f t="shared" si="48"/>
        <v/>
      </c>
      <c r="N1539" s="70" t="str">
        <f t="shared" si="47"/>
        <v>Scope 3Hotel stay</v>
      </c>
      <c r="Y1539" s="70"/>
      <c r="Z1539" s="70"/>
    </row>
    <row r="1540" spans="1:26" s="49" customFormat="1" ht="21" customHeight="1">
      <c r="A1540" s="60"/>
      <c r="B1540" s="60"/>
      <c r="C1540" s="58"/>
      <c r="D1540" s="56"/>
      <c r="E1540" s="56"/>
      <c r="G1540" s="128" t="s">
        <v>497</v>
      </c>
      <c r="H1540" s="128" t="s">
        <v>1508</v>
      </c>
      <c r="I1540" s="60"/>
      <c r="J1540" s="60"/>
      <c r="K1540" s="60"/>
      <c r="L1540" s="61" t="str">
        <f>IF(I1540="","",VLOOKUP(N1540,DB!J:L,3,FALSE))</f>
        <v/>
      </c>
      <c r="M1540" s="40" t="str">
        <f t="shared" si="48"/>
        <v/>
      </c>
      <c r="N1540" s="70" t="str">
        <f t="shared" si="47"/>
        <v>Scope 3Hotel stay</v>
      </c>
      <c r="Y1540" s="70"/>
      <c r="Z1540" s="70"/>
    </row>
    <row r="1541" spans="1:26" s="49" customFormat="1" ht="21" customHeight="1">
      <c r="A1541" s="60"/>
      <c r="B1541" s="60"/>
      <c r="C1541" s="58"/>
      <c r="D1541" s="56"/>
      <c r="E1541" s="56"/>
      <c r="G1541" s="128" t="s">
        <v>497</v>
      </c>
      <c r="H1541" s="128" t="s">
        <v>1508</v>
      </c>
      <c r="I1541" s="60"/>
      <c r="J1541" s="60"/>
      <c r="K1541" s="60"/>
      <c r="L1541" s="61" t="str">
        <f>IF(I1541="","",VLOOKUP(N1541,DB!J:L,3,FALSE))</f>
        <v/>
      </c>
      <c r="M1541" s="40" t="str">
        <f t="shared" si="48"/>
        <v/>
      </c>
      <c r="N1541" s="70" t="str">
        <f t="shared" si="47"/>
        <v>Scope 3Hotel stay</v>
      </c>
      <c r="Y1541" s="70"/>
      <c r="Z1541" s="70"/>
    </row>
    <row r="1542" spans="1:26" s="49" customFormat="1" ht="21" customHeight="1">
      <c r="A1542" s="60"/>
      <c r="B1542" s="60"/>
      <c r="C1542" s="58"/>
      <c r="D1542" s="56"/>
      <c r="E1542" s="56"/>
      <c r="G1542" s="128" t="s">
        <v>497</v>
      </c>
      <c r="H1542" s="128" t="s">
        <v>1508</v>
      </c>
      <c r="I1542" s="60"/>
      <c r="J1542" s="60"/>
      <c r="K1542" s="60"/>
      <c r="L1542" s="61" t="str">
        <f>IF(I1542="","",VLOOKUP(N1542,DB!J:L,3,FALSE))</f>
        <v/>
      </c>
      <c r="M1542" s="40" t="str">
        <f t="shared" si="48"/>
        <v/>
      </c>
      <c r="N1542" s="70" t="str">
        <f t="shared" si="47"/>
        <v>Scope 3Hotel stay</v>
      </c>
      <c r="Y1542" s="70"/>
      <c r="Z1542" s="70"/>
    </row>
    <row r="1543" spans="1:26" s="49" customFormat="1" ht="21" customHeight="1">
      <c r="A1543" s="60"/>
      <c r="B1543" s="60"/>
      <c r="C1543" s="58"/>
      <c r="D1543" s="56"/>
      <c r="E1543" s="56"/>
      <c r="G1543" s="128" t="s">
        <v>497</v>
      </c>
      <c r="H1543" s="128" t="s">
        <v>1508</v>
      </c>
      <c r="I1543" s="60"/>
      <c r="J1543" s="60"/>
      <c r="K1543" s="60"/>
      <c r="L1543" s="61" t="str">
        <f>IF(I1543="","",VLOOKUP(N1543,DB!J:L,3,FALSE))</f>
        <v/>
      </c>
      <c r="M1543" s="40" t="str">
        <f t="shared" si="48"/>
        <v/>
      </c>
      <c r="N1543" s="70" t="str">
        <f t="shared" ref="N1543:N1606" si="49">CONCATENATE(G1543,H1543,I1543)</f>
        <v>Scope 3Hotel stay</v>
      </c>
      <c r="Y1543" s="70"/>
      <c r="Z1543" s="70"/>
    </row>
    <row r="1544" spans="1:26" s="49" customFormat="1" ht="21" customHeight="1">
      <c r="A1544" s="60"/>
      <c r="B1544" s="60"/>
      <c r="C1544" s="58"/>
      <c r="D1544" s="56"/>
      <c r="E1544" s="56"/>
      <c r="G1544" s="128" t="s">
        <v>497</v>
      </c>
      <c r="H1544" s="128" t="s">
        <v>1508</v>
      </c>
      <c r="I1544" s="60"/>
      <c r="J1544" s="60"/>
      <c r="K1544" s="60"/>
      <c r="L1544" s="61" t="str">
        <f>IF(I1544="","",VLOOKUP(N1544,DB!J:L,3,FALSE))</f>
        <v/>
      </c>
      <c r="M1544" s="40" t="str">
        <f t="shared" si="48"/>
        <v/>
      </c>
      <c r="N1544" s="70" t="str">
        <f t="shared" si="49"/>
        <v>Scope 3Hotel stay</v>
      </c>
      <c r="Y1544" s="70"/>
      <c r="Z1544" s="70"/>
    </row>
    <row r="1545" spans="1:26" s="49" customFormat="1" ht="21" customHeight="1">
      <c r="A1545" s="60"/>
      <c r="B1545" s="60"/>
      <c r="C1545" s="58"/>
      <c r="D1545" s="56"/>
      <c r="E1545" s="56"/>
      <c r="G1545" s="128" t="s">
        <v>497</v>
      </c>
      <c r="H1545" s="128" t="s">
        <v>1508</v>
      </c>
      <c r="I1545" s="60"/>
      <c r="J1545" s="60"/>
      <c r="K1545" s="60"/>
      <c r="L1545" s="61" t="str">
        <f>IF(I1545="","",VLOOKUP(N1545,DB!J:L,3,FALSE))</f>
        <v/>
      </c>
      <c r="M1545" s="40" t="str">
        <f t="shared" si="48"/>
        <v/>
      </c>
      <c r="N1545" s="70" t="str">
        <f t="shared" si="49"/>
        <v>Scope 3Hotel stay</v>
      </c>
      <c r="Y1545" s="70"/>
      <c r="Z1545" s="70"/>
    </row>
    <row r="1546" spans="1:26" s="49" customFormat="1" ht="21" customHeight="1">
      <c r="A1546" s="60"/>
      <c r="B1546" s="60"/>
      <c r="C1546" s="58"/>
      <c r="D1546" s="56"/>
      <c r="E1546" s="56"/>
      <c r="G1546" s="128" t="s">
        <v>497</v>
      </c>
      <c r="H1546" s="128" t="s">
        <v>1508</v>
      </c>
      <c r="I1546" s="60"/>
      <c r="J1546" s="60"/>
      <c r="K1546" s="60"/>
      <c r="L1546" s="61" t="str">
        <f>IF(I1546="","",VLOOKUP(N1546,DB!J:L,3,FALSE))</f>
        <v/>
      </c>
      <c r="M1546" s="40" t="str">
        <f t="shared" si="48"/>
        <v/>
      </c>
      <c r="N1546" s="70" t="str">
        <f t="shared" si="49"/>
        <v>Scope 3Hotel stay</v>
      </c>
      <c r="Y1546" s="70"/>
      <c r="Z1546" s="70"/>
    </row>
    <row r="1547" spans="1:26" s="49" customFormat="1" ht="21" customHeight="1">
      <c r="A1547" s="60"/>
      <c r="B1547" s="60"/>
      <c r="C1547" s="58"/>
      <c r="D1547" s="56"/>
      <c r="E1547" s="56"/>
      <c r="G1547" s="128" t="s">
        <v>497</v>
      </c>
      <c r="H1547" s="128" t="s">
        <v>1508</v>
      </c>
      <c r="I1547" s="60"/>
      <c r="J1547" s="60"/>
      <c r="K1547" s="60"/>
      <c r="L1547" s="61" t="str">
        <f>IF(I1547="","",VLOOKUP(N1547,DB!J:L,3,FALSE))</f>
        <v/>
      </c>
      <c r="M1547" s="40" t="str">
        <f t="shared" si="48"/>
        <v/>
      </c>
      <c r="N1547" s="70" t="str">
        <f t="shared" si="49"/>
        <v>Scope 3Hotel stay</v>
      </c>
      <c r="Y1547" s="70"/>
      <c r="Z1547" s="70"/>
    </row>
    <row r="1548" spans="1:26" s="49" customFormat="1" ht="21" customHeight="1">
      <c r="A1548" s="60"/>
      <c r="B1548" s="60"/>
      <c r="C1548" s="58"/>
      <c r="D1548" s="56"/>
      <c r="E1548" s="56"/>
      <c r="G1548" s="128" t="s">
        <v>497</v>
      </c>
      <c r="H1548" s="128" t="s">
        <v>1508</v>
      </c>
      <c r="I1548" s="60"/>
      <c r="J1548" s="60"/>
      <c r="K1548" s="60"/>
      <c r="L1548" s="61" t="str">
        <f>IF(I1548="","",VLOOKUP(N1548,DB!J:L,3,FALSE))</f>
        <v/>
      </c>
      <c r="M1548" s="40" t="str">
        <f t="shared" si="48"/>
        <v/>
      </c>
      <c r="N1548" s="70" t="str">
        <f t="shared" si="49"/>
        <v>Scope 3Hotel stay</v>
      </c>
      <c r="Y1548" s="70"/>
      <c r="Z1548" s="70"/>
    </row>
    <row r="1549" spans="1:26" s="49" customFormat="1" ht="21" customHeight="1">
      <c r="A1549" s="60"/>
      <c r="B1549" s="60"/>
      <c r="C1549" s="58"/>
      <c r="D1549" s="56"/>
      <c r="E1549" s="56"/>
      <c r="G1549" s="128" t="s">
        <v>497</v>
      </c>
      <c r="H1549" s="128" t="s">
        <v>1508</v>
      </c>
      <c r="I1549" s="60"/>
      <c r="J1549" s="60"/>
      <c r="K1549" s="60"/>
      <c r="L1549" s="61" t="str">
        <f>IF(I1549="","",VLOOKUP(N1549,DB!J:L,3,FALSE))</f>
        <v/>
      </c>
      <c r="M1549" s="40" t="str">
        <f t="shared" si="48"/>
        <v/>
      </c>
      <c r="N1549" s="70" t="str">
        <f t="shared" si="49"/>
        <v>Scope 3Hotel stay</v>
      </c>
      <c r="Y1549" s="70"/>
      <c r="Z1549" s="70"/>
    </row>
    <row r="1550" spans="1:26" s="49" customFormat="1" ht="21" customHeight="1">
      <c r="A1550" s="60"/>
      <c r="B1550" s="60"/>
      <c r="C1550" s="58"/>
      <c r="D1550" s="56"/>
      <c r="E1550" s="56"/>
      <c r="G1550" s="128" t="s">
        <v>497</v>
      </c>
      <c r="H1550" s="128" t="s">
        <v>1508</v>
      </c>
      <c r="I1550" s="60"/>
      <c r="J1550" s="60"/>
      <c r="K1550" s="60"/>
      <c r="L1550" s="61" t="str">
        <f>IF(I1550="","",VLOOKUP(N1550,DB!J:L,3,FALSE))</f>
        <v/>
      </c>
      <c r="M1550" s="40" t="str">
        <f t="shared" si="48"/>
        <v/>
      </c>
      <c r="N1550" s="70" t="str">
        <f t="shared" si="49"/>
        <v>Scope 3Hotel stay</v>
      </c>
      <c r="Y1550" s="70"/>
      <c r="Z1550" s="70"/>
    </row>
    <row r="1551" spans="1:26" s="49" customFormat="1" ht="21" customHeight="1">
      <c r="A1551" s="60"/>
      <c r="B1551" s="60"/>
      <c r="C1551" s="58"/>
      <c r="D1551" s="56"/>
      <c r="E1551" s="56"/>
      <c r="G1551" s="128" t="s">
        <v>497</v>
      </c>
      <c r="H1551" s="128" t="s">
        <v>1508</v>
      </c>
      <c r="I1551" s="60"/>
      <c r="J1551" s="60"/>
      <c r="K1551" s="60"/>
      <c r="L1551" s="61" t="str">
        <f>IF(I1551="","",VLOOKUP(N1551,DB!J:L,3,FALSE))</f>
        <v/>
      </c>
      <c r="M1551" s="40" t="str">
        <f t="shared" si="48"/>
        <v/>
      </c>
      <c r="N1551" s="70" t="str">
        <f t="shared" si="49"/>
        <v>Scope 3Hotel stay</v>
      </c>
      <c r="Y1551" s="70"/>
      <c r="Z1551" s="70"/>
    </row>
    <row r="1552" spans="1:26" s="49" customFormat="1" ht="21" customHeight="1">
      <c r="A1552" s="60"/>
      <c r="B1552" s="60"/>
      <c r="C1552" s="58"/>
      <c r="D1552" s="56"/>
      <c r="E1552" s="56"/>
      <c r="G1552" s="128" t="s">
        <v>497</v>
      </c>
      <c r="H1552" s="128" t="s">
        <v>1508</v>
      </c>
      <c r="I1552" s="60"/>
      <c r="J1552" s="60"/>
      <c r="K1552" s="60"/>
      <c r="L1552" s="61" t="str">
        <f>IF(I1552="","",VLOOKUP(N1552,DB!J:L,3,FALSE))</f>
        <v/>
      </c>
      <c r="M1552" s="40" t="str">
        <f t="shared" si="48"/>
        <v/>
      </c>
      <c r="N1552" s="70" t="str">
        <f t="shared" si="49"/>
        <v>Scope 3Hotel stay</v>
      </c>
      <c r="Y1552" s="70"/>
      <c r="Z1552" s="70"/>
    </row>
    <row r="1553" spans="1:26" s="49" customFormat="1" ht="21" customHeight="1">
      <c r="A1553" s="60"/>
      <c r="B1553" s="60"/>
      <c r="C1553" s="58"/>
      <c r="D1553" s="56"/>
      <c r="E1553" s="56"/>
      <c r="G1553" s="128" t="s">
        <v>497</v>
      </c>
      <c r="H1553" s="128" t="s">
        <v>1508</v>
      </c>
      <c r="I1553" s="60"/>
      <c r="J1553" s="60"/>
      <c r="K1553" s="60"/>
      <c r="L1553" s="61" t="str">
        <f>IF(I1553="","",VLOOKUP(N1553,DB!J:L,3,FALSE))</f>
        <v/>
      </c>
      <c r="M1553" s="40" t="str">
        <f t="shared" si="48"/>
        <v/>
      </c>
      <c r="N1553" s="70" t="str">
        <f t="shared" si="49"/>
        <v>Scope 3Hotel stay</v>
      </c>
      <c r="Y1553" s="70"/>
      <c r="Z1553" s="70"/>
    </row>
    <row r="1554" spans="1:26" s="49" customFormat="1" ht="21" customHeight="1">
      <c r="A1554" s="60"/>
      <c r="B1554" s="60"/>
      <c r="C1554" s="58"/>
      <c r="D1554" s="56"/>
      <c r="E1554" s="56"/>
      <c r="G1554" s="128" t="s">
        <v>497</v>
      </c>
      <c r="H1554" s="128" t="s">
        <v>1508</v>
      </c>
      <c r="I1554" s="60"/>
      <c r="J1554" s="60"/>
      <c r="K1554" s="60"/>
      <c r="L1554" s="61" t="str">
        <f>IF(I1554="","",VLOOKUP(N1554,DB!J:L,3,FALSE))</f>
        <v/>
      </c>
      <c r="M1554" s="40" t="str">
        <f t="shared" si="48"/>
        <v/>
      </c>
      <c r="N1554" s="70" t="str">
        <f t="shared" si="49"/>
        <v>Scope 3Hotel stay</v>
      </c>
      <c r="Y1554" s="70"/>
      <c r="Z1554" s="70"/>
    </row>
    <row r="1555" spans="1:26" s="49" customFormat="1" ht="21" customHeight="1">
      <c r="A1555" s="60"/>
      <c r="B1555" s="60"/>
      <c r="C1555" s="58"/>
      <c r="D1555" s="56"/>
      <c r="E1555" s="56"/>
      <c r="G1555" s="128" t="s">
        <v>497</v>
      </c>
      <c r="H1555" s="128" t="s">
        <v>1508</v>
      </c>
      <c r="I1555" s="60"/>
      <c r="J1555" s="60"/>
      <c r="K1555" s="60"/>
      <c r="L1555" s="61" t="str">
        <f>IF(I1555="","",VLOOKUP(N1555,DB!J:L,3,FALSE))</f>
        <v/>
      </c>
      <c r="M1555" s="40" t="str">
        <f t="shared" si="48"/>
        <v/>
      </c>
      <c r="N1555" s="70" t="str">
        <f t="shared" si="49"/>
        <v>Scope 3Hotel stay</v>
      </c>
      <c r="Y1555" s="70"/>
      <c r="Z1555" s="70"/>
    </row>
    <row r="1556" spans="1:26" s="49" customFormat="1" ht="21" customHeight="1">
      <c r="A1556" s="60"/>
      <c r="B1556" s="60"/>
      <c r="C1556" s="58"/>
      <c r="D1556" s="56"/>
      <c r="E1556" s="56"/>
      <c r="G1556" s="128" t="s">
        <v>497</v>
      </c>
      <c r="H1556" s="128" t="s">
        <v>1508</v>
      </c>
      <c r="I1556" s="60"/>
      <c r="J1556" s="60"/>
      <c r="K1556" s="60"/>
      <c r="L1556" s="61" t="str">
        <f>IF(I1556="","",VLOOKUP(N1556,DB!J:L,3,FALSE))</f>
        <v/>
      </c>
      <c r="M1556" s="40" t="str">
        <f t="shared" si="48"/>
        <v/>
      </c>
      <c r="N1556" s="70" t="str">
        <f t="shared" si="49"/>
        <v>Scope 3Hotel stay</v>
      </c>
      <c r="Y1556" s="70"/>
      <c r="Z1556" s="70"/>
    </row>
    <row r="1557" spans="1:26" s="49" customFormat="1" ht="21" customHeight="1">
      <c r="A1557" s="60"/>
      <c r="B1557" s="60"/>
      <c r="C1557" s="58"/>
      <c r="D1557" s="56"/>
      <c r="E1557" s="56"/>
      <c r="G1557" s="128" t="s">
        <v>497</v>
      </c>
      <c r="H1557" s="128" t="s">
        <v>1508</v>
      </c>
      <c r="I1557" s="60"/>
      <c r="J1557" s="60"/>
      <c r="K1557" s="60"/>
      <c r="L1557" s="61" t="str">
        <f>IF(I1557="","",VLOOKUP(N1557,DB!J:L,3,FALSE))</f>
        <v/>
      </c>
      <c r="M1557" s="40" t="str">
        <f t="shared" si="48"/>
        <v/>
      </c>
      <c r="N1557" s="70" t="str">
        <f t="shared" si="49"/>
        <v>Scope 3Hotel stay</v>
      </c>
      <c r="Y1557" s="70"/>
      <c r="Z1557" s="70"/>
    </row>
    <row r="1558" spans="1:26" s="49" customFormat="1" ht="21" customHeight="1">
      <c r="A1558" s="60"/>
      <c r="B1558" s="60"/>
      <c r="C1558" s="58"/>
      <c r="D1558" s="56"/>
      <c r="E1558" s="56"/>
      <c r="G1558" s="128" t="s">
        <v>497</v>
      </c>
      <c r="H1558" s="128" t="s">
        <v>1508</v>
      </c>
      <c r="I1558" s="60"/>
      <c r="J1558" s="60"/>
      <c r="K1558" s="60"/>
      <c r="L1558" s="61" t="str">
        <f>IF(I1558="","",VLOOKUP(N1558,DB!J:L,3,FALSE))</f>
        <v/>
      </c>
      <c r="M1558" s="40" t="str">
        <f t="shared" si="48"/>
        <v/>
      </c>
      <c r="N1558" s="70" t="str">
        <f t="shared" si="49"/>
        <v>Scope 3Hotel stay</v>
      </c>
      <c r="Y1558" s="70"/>
      <c r="Z1558" s="70"/>
    </row>
    <row r="1559" spans="1:26" s="49" customFormat="1" ht="21" customHeight="1">
      <c r="A1559" s="60"/>
      <c r="B1559" s="60"/>
      <c r="C1559" s="58"/>
      <c r="D1559" s="56"/>
      <c r="E1559" s="56"/>
      <c r="G1559" s="128" t="s">
        <v>497</v>
      </c>
      <c r="H1559" s="128" t="s">
        <v>1508</v>
      </c>
      <c r="I1559" s="60"/>
      <c r="J1559" s="60"/>
      <c r="K1559" s="60"/>
      <c r="L1559" s="61" t="str">
        <f>IF(I1559="","",VLOOKUP(N1559,DB!J:L,3,FALSE))</f>
        <v/>
      </c>
      <c r="M1559" s="40" t="str">
        <f t="shared" si="48"/>
        <v/>
      </c>
      <c r="N1559" s="70" t="str">
        <f t="shared" si="49"/>
        <v>Scope 3Hotel stay</v>
      </c>
      <c r="Y1559" s="70"/>
      <c r="Z1559" s="70"/>
    </row>
    <row r="1560" spans="1:26" s="49" customFormat="1" ht="21" customHeight="1">
      <c r="A1560" s="60"/>
      <c r="B1560" s="60"/>
      <c r="C1560" s="58"/>
      <c r="D1560" s="56"/>
      <c r="E1560" s="56"/>
      <c r="G1560" s="128" t="s">
        <v>497</v>
      </c>
      <c r="H1560" s="128" t="s">
        <v>1508</v>
      </c>
      <c r="I1560" s="60"/>
      <c r="J1560" s="60"/>
      <c r="K1560" s="60"/>
      <c r="L1560" s="61" t="str">
        <f>IF(I1560="","",VLOOKUP(N1560,DB!J:L,3,FALSE))</f>
        <v/>
      </c>
      <c r="M1560" s="40" t="str">
        <f t="shared" si="48"/>
        <v/>
      </c>
      <c r="N1560" s="70" t="str">
        <f t="shared" si="49"/>
        <v>Scope 3Hotel stay</v>
      </c>
      <c r="Y1560" s="70"/>
      <c r="Z1560" s="70"/>
    </row>
    <row r="1561" spans="1:26" s="49" customFormat="1" ht="21" customHeight="1">
      <c r="A1561" s="60"/>
      <c r="B1561" s="60"/>
      <c r="C1561" s="58"/>
      <c r="D1561" s="56"/>
      <c r="E1561" s="56"/>
      <c r="G1561" s="128" t="s">
        <v>497</v>
      </c>
      <c r="H1561" s="128" t="s">
        <v>1508</v>
      </c>
      <c r="I1561" s="60"/>
      <c r="J1561" s="60"/>
      <c r="K1561" s="60"/>
      <c r="L1561" s="61" t="str">
        <f>IF(I1561="","",VLOOKUP(N1561,DB!J:L,3,FALSE))</f>
        <v/>
      </c>
      <c r="M1561" s="40" t="str">
        <f t="shared" si="48"/>
        <v/>
      </c>
      <c r="N1561" s="70" t="str">
        <f t="shared" si="49"/>
        <v>Scope 3Hotel stay</v>
      </c>
      <c r="Y1561" s="70"/>
      <c r="Z1561" s="70"/>
    </row>
    <row r="1562" spans="1:26" s="49" customFormat="1" ht="21" customHeight="1">
      <c r="A1562" s="60"/>
      <c r="B1562" s="60"/>
      <c r="C1562" s="58"/>
      <c r="D1562" s="56"/>
      <c r="E1562" s="56"/>
      <c r="G1562" s="128" t="s">
        <v>497</v>
      </c>
      <c r="H1562" s="128" t="s">
        <v>1508</v>
      </c>
      <c r="I1562" s="60"/>
      <c r="J1562" s="60"/>
      <c r="K1562" s="60"/>
      <c r="L1562" s="61" t="str">
        <f>IF(I1562="","",VLOOKUP(N1562,DB!J:L,3,FALSE))</f>
        <v/>
      </c>
      <c r="M1562" s="40" t="str">
        <f t="shared" si="48"/>
        <v/>
      </c>
      <c r="N1562" s="70" t="str">
        <f t="shared" si="49"/>
        <v>Scope 3Hotel stay</v>
      </c>
      <c r="Y1562" s="70"/>
      <c r="Z1562" s="70"/>
    </row>
    <row r="1563" spans="1:26" s="49" customFormat="1" ht="21" customHeight="1">
      <c r="A1563" s="60"/>
      <c r="B1563" s="60"/>
      <c r="C1563" s="58"/>
      <c r="D1563" s="56"/>
      <c r="E1563" s="56"/>
      <c r="G1563" s="128" t="s">
        <v>497</v>
      </c>
      <c r="H1563" s="128" t="s">
        <v>1508</v>
      </c>
      <c r="I1563" s="60"/>
      <c r="J1563" s="60"/>
      <c r="K1563" s="60"/>
      <c r="L1563" s="61" t="str">
        <f>IF(I1563="","",VLOOKUP(N1563,DB!J:L,3,FALSE))</f>
        <v/>
      </c>
      <c r="M1563" s="40" t="str">
        <f t="shared" si="48"/>
        <v/>
      </c>
      <c r="N1563" s="70" t="str">
        <f t="shared" si="49"/>
        <v>Scope 3Hotel stay</v>
      </c>
      <c r="Y1563" s="70"/>
      <c r="Z1563" s="70"/>
    </row>
    <row r="1564" spans="1:26" s="49" customFormat="1" ht="21" customHeight="1">
      <c r="A1564" s="60"/>
      <c r="B1564" s="60"/>
      <c r="C1564" s="58"/>
      <c r="D1564" s="56"/>
      <c r="E1564" s="56"/>
      <c r="G1564" s="128" t="s">
        <v>497</v>
      </c>
      <c r="H1564" s="128" t="s">
        <v>1508</v>
      </c>
      <c r="I1564" s="60"/>
      <c r="J1564" s="60"/>
      <c r="K1564" s="60"/>
      <c r="L1564" s="61" t="str">
        <f>IF(I1564="","",VLOOKUP(N1564,DB!J:L,3,FALSE))</f>
        <v/>
      </c>
      <c r="M1564" s="40" t="str">
        <f t="shared" si="48"/>
        <v/>
      </c>
      <c r="N1564" s="70" t="str">
        <f t="shared" si="49"/>
        <v>Scope 3Hotel stay</v>
      </c>
      <c r="Y1564" s="70"/>
      <c r="Z1564" s="70"/>
    </row>
    <row r="1565" spans="1:26" s="49" customFormat="1" ht="21" customHeight="1">
      <c r="A1565" s="60"/>
      <c r="B1565" s="60"/>
      <c r="C1565" s="58"/>
      <c r="D1565" s="56"/>
      <c r="E1565" s="56"/>
      <c r="G1565" s="128" t="s">
        <v>497</v>
      </c>
      <c r="H1565" s="128" t="s">
        <v>1508</v>
      </c>
      <c r="I1565" s="60"/>
      <c r="J1565" s="60"/>
      <c r="K1565" s="60"/>
      <c r="L1565" s="61" t="str">
        <f>IF(I1565="","",VLOOKUP(N1565,DB!J:L,3,FALSE))</f>
        <v/>
      </c>
      <c r="M1565" s="40" t="str">
        <f t="shared" si="48"/>
        <v/>
      </c>
      <c r="N1565" s="70" t="str">
        <f t="shared" si="49"/>
        <v>Scope 3Hotel stay</v>
      </c>
      <c r="Y1565" s="70"/>
      <c r="Z1565" s="70"/>
    </row>
    <row r="1566" spans="1:26" s="49" customFormat="1" ht="21" customHeight="1">
      <c r="A1566" s="60"/>
      <c r="B1566" s="60"/>
      <c r="C1566" s="58"/>
      <c r="D1566" s="56"/>
      <c r="E1566" s="56"/>
      <c r="G1566" s="128" t="s">
        <v>497</v>
      </c>
      <c r="H1566" s="128" t="s">
        <v>1508</v>
      </c>
      <c r="I1566" s="60"/>
      <c r="J1566" s="60"/>
      <c r="K1566" s="60"/>
      <c r="L1566" s="61" t="str">
        <f>IF(I1566="","",VLOOKUP(N1566,DB!J:L,3,FALSE))</f>
        <v/>
      </c>
      <c r="M1566" s="40" t="str">
        <f t="shared" si="48"/>
        <v/>
      </c>
      <c r="N1566" s="70" t="str">
        <f t="shared" si="49"/>
        <v>Scope 3Hotel stay</v>
      </c>
      <c r="Y1566" s="70"/>
      <c r="Z1566" s="70"/>
    </row>
    <row r="1567" spans="1:26" s="49" customFormat="1" ht="21" customHeight="1">
      <c r="A1567" s="60"/>
      <c r="B1567" s="60"/>
      <c r="C1567" s="58"/>
      <c r="D1567" s="56"/>
      <c r="E1567" s="56"/>
      <c r="G1567" s="128" t="s">
        <v>497</v>
      </c>
      <c r="H1567" s="128" t="s">
        <v>1508</v>
      </c>
      <c r="I1567" s="60"/>
      <c r="J1567" s="60"/>
      <c r="K1567" s="60"/>
      <c r="L1567" s="61" t="str">
        <f>IF(I1567="","",VLOOKUP(N1567,DB!J:L,3,FALSE))</f>
        <v/>
      </c>
      <c r="M1567" s="40" t="str">
        <f t="shared" si="48"/>
        <v/>
      </c>
      <c r="N1567" s="70" t="str">
        <f t="shared" si="49"/>
        <v>Scope 3Hotel stay</v>
      </c>
      <c r="Y1567" s="70"/>
      <c r="Z1567" s="70"/>
    </row>
    <row r="1568" spans="1:26" s="49" customFormat="1" ht="21" customHeight="1">
      <c r="A1568" s="60"/>
      <c r="B1568" s="60"/>
      <c r="C1568" s="58"/>
      <c r="D1568" s="56"/>
      <c r="E1568" s="56"/>
      <c r="G1568" s="128" t="s">
        <v>497</v>
      </c>
      <c r="H1568" s="128" t="s">
        <v>1508</v>
      </c>
      <c r="I1568" s="60"/>
      <c r="J1568" s="60"/>
      <c r="K1568" s="60"/>
      <c r="L1568" s="61" t="str">
        <f>IF(I1568="","",VLOOKUP(N1568,DB!J:L,3,FALSE))</f>
        <v/>
      </c>
      <c r="M1568" s="40" t="str">
        <f t="shared" si="48"/>
        <v/>
      </c>
      <c r="N1568" s="70" t="str">
        <f t="shared" si="49"/>
        <v>Scope 3Hotel stay</v>
      </c>
      <c r="Y1568" s="70"/>
      <c r="Z1568" s="70"/>
    </row>
    <row r="1569" spans="1:26" s="49" customFormat="1" ht="21" customHeight="1">
      <c r="A1569" s="60"/>
      <c r="B1569" s="60"/>
      <c r="C1569" s="58"/>
      <c r="D1569" s="56"/>
      <c r="E1569" s="56"/>
      <c r="G1569" s="128" t="s">
        <v>497</v>
      </c>
      <c r="H1569" s="128" t="s">
        <v>1508</v>
      </c>
      <c r="I1569" s="60"/>
      <c r="J1569" s="60"/>
      <c r="K1569" s="60"/>
      <c r="L1569" s="61" t="str">
        <f>IF(I1569="","",VLOOKUP(N1569,DB!J:L,3,FALSE))</f>
        <v/>
      </c>
      <c r="M1569" s="40" t="str">
        <f t="shared" si="48"/>
        <v/>
      </c>
      <c r="N1569" s="70" t="str">
        <f t="shared" si="49"/>
        <v>Scope 3Hotel stay</v>
      </c>
      <c r="Y1569" s="70"/>
      <c r="Z1569" s="70"/>
    </row>
    <row r="1570" spans="1:26" s="49" customFormat="1" ht="21" customHeight="1">
      <c r="A1570" s="60"/>
      <c r="B1570" s="60"/>
      <c r="C1570" s="58"/>
      <c r="D1570" s="56"/>
      <c r="E1570" s="56"/>
      <c r="G1570" s="128" t="s">
        <v>497</v>
      </c>
      <c r="H1570" s="128" t="s">
        <v>1508</v>
      </c>
      <c r="I1570" s="60"/>
      <c r="J1570" s="60"/>
      <c r="K1570" s="60"/>
      <c r="L1570" s="61" t="str">
        <f>IF(I1570="","",VLOOKUP(N1570,DB!J:L,3,FALSE))</f>
        <v/>
      </c>
      <c r="M1570" s="40" t="str">
        <f t="shared" si="48"/>
        <v/>
      </c>
      <c r="N1570" s="70" t="str">
        <f t="shared" si="49"/>
        <v>Scope 3Hotel stay</v>
      </c>
      <c r="Y1570" s="70"/>
      <c r="Z1570" s="70"/>
    </row>
    <row r="1571" spans="1:26" s="49" customFormat="1" ht="21" customHeight="1">
      <c r="A1571" s="60"/>
      <c r="B1571" s="60"/>
      <c r="C1571" s="58"/>
      <c r="D1571" s="56"/>
      <c r="E1571" s="56"/>
      <c r="G1571" s="128" t="s">
        <v>497</v>
      </c>
      <c r="H1571" s="128" t="s">
        <v>1508</v>
      </c>
      <c r="I1571" s="60"/>
      <c r="J1571" s="60"/>
      <c r="K1571" s="60"/>
      <c r="L1571" s="61" t="str">
        <f>IF(I1571="","",VLOOKUP(N1571,DB!J:L,3,FALSE))</f>
        <v/>
      </c>
      <c r="M1571" s="40" t="str">
        <f t="shared" si="48"/>
        <v/>
      </c>
      <c r="N1571" s="70" t="str">
        <f t="shared" si="49"/>
        <v>Scope 3Hotel stay</v>
      </c>
      <c r="Y1571" s="70"/>
      <c r="Z1571" s="70"/>
    </row>
    <row r="1572" spans="1:26" s="49" customFormat="1" ht="21" customHeight="1">
      <c r="A1572" s="60"/>
      <c r="B1572" s="60"/>
      <c r="C1572" s="58"/>
      <c r="D1572" s="56"/>
      <c r="E1572" s="56"/>
      <c r="G1572" s="128" t="s">
        <v>497</v>
      </c>
      <c r="H1572" s="128" t="s">
        <v>1508</v>
      </c>
      <c r="I1572" s="60"/>
      <c r="J1572" s="60"/>
      <c r="K1572" s="60"/>
      <c r="L1572" s="61" t="str">
        <f>IF(I1572="","",VLOOKUP(N1572,DB!J:L,3,FALSE))</f>
        <v/>
      </c>
      <c r="M1572" s="40" t="str">
        <f t="shared" si="48"/>
        <v/>
      </c>
      <c r="N1572" s="70" t="str">
        <f t="shared" si="49"/>
        <v>Scope 3Hotel stay</v>
      </c>
      <c r="Y1572" s="70"/>
      <c r="Z1572" s="70"/>
    </row>
    <row r="1573" spans="1:26" s="49" customFormat="1" ht="21" customHeight="1">
      <c r="A1573" s="60"/>
      <c r="B1573" s="60"/>
      <c r="C1573" s="58"/>
      <c r="D1573" s="56"/>
      <c r="E1573" s="56"/>
      <c r="G1573" s="128" t="s">
        <v>497</v>
      </c>
      <c r="H1573" s="128" t="s">
        <v>1508</v>
      </c>
      <c r="I1573" s="60"/>
      <c r="J1573" s="60"/>
      <c r="K1573" s="60"/>
      <c r="L1573" s="61" t="str">
        <f>IF(I1573="","",VLOOKUP(N1573,DB!J:L,3,FALSE))</f>
        <v/>
      </c>
      <c r="M1573" s="40" t="str">
        <f t="shared" ref="M1573:M1636" si="50">IF(I1573="","",L1573*K1573*J1573)</f>
        <v/>
      </c>
      <c r="N1573" s="70" t="str">
        <f t="shared" si="49"/>
        <v>Scope 3Hotel stay</v>
      </c>
      <c r="Y1573" s="70"/>
      <c r="Z1573" s="70"/>
    </row>
    <row r="1574" spans="1:26" s="49" customFormat="1" ht="21" customHeight="1">
      <c r="A1574" s="60"/>
      <c r="B1574" s="60"/>
      <c r="C1574" s="58"/>
      <c r="D1574" s="56"/>
      <c r="E1574" s="56"/>
      <c r="G1574" s="128" t="s">
        <v>497</v>
      </c>
      <c r="H1574" s="128" t="s">
        <v>1508</v>
      </c>
      <c r="I1574" s="60"/>
      <c r="J1574" s="60"/>
      <c r="K1574" s="60"/>
      <c r="L1574" s="61" t="str">
        <f>IF(I1574="","",VLOOKUP(N1574,DB!J:L,3,FALSE))</f>
        <v/>
      </c>
      <c r="M1574" s="40" t="str">
        <f t="shared" si="50"/>
        <v/>
      </c>
      <c r="N1574" s="70" t="str">
        <f t="shared" si="49"/>
        <v>Scope 3Hotel stay</v>
      </c>
      <c r="Y1574" s="70"/>
      <c r="Z1574" s="70"/>
    </row>
    <row r="1575" spans="1:26" s="49" customFormat="1" ht="21" customHeight="1">
      <c r="A1575" s="60"/>
      <c r="B1575" s="60"/>
      <c r="C1575" s="58"/>
      <c r="D1575" s="56"/>
      <c r="E1575" s="56"/>
      <c r="G1575" s="128" t="s">
        <v>497</v>
      </c>
      <c r="H1575" s="128" t="s">
        <v>1508</v>
      </c>
      <c r="I1575" s="60"/>
      <c r="J1575" s="60"/>
      <c r="K1575" s="60"/>
      <c r="L1575" s="61" t="str">
        <f>IF(I1575="","",VLOOKUP(N1575,DB!J:L,3,FALSE))</f>
        <v/>
      </c>
      <c r="M1575" s="40" t="str">
        <f t="shared" si="50"/>
        <v/>
      </c>
      <c r="N1575" s="70" t="str">
        <f t="shared" si="49"/>
        <v>Scope 3Hotel stay</v>
      </c>
      <c r="Y1575" s="70"/>
      <c r="Z1575" s="70"/>
    </row>
    <row r="1576" spans="1:26" s="49" customFormat="1" ht="21" customHeight="1">
      <c r="A1576" s="60"/>
      <c r="B1576" s="60"/>
      <c r="C1576" s="58"/>
      <c r="D1576" s="56"/>
      <c r="E1576" s="56"/>
      <c r="G1576" s="128" t="s">
        <v>497</v>
      </c>
      <c r="H1576" s="128" t="s">
        <v>1508</v>
      </c>
      <c r="I1576" s="60"/>
      <c r="J1576" s="60"/>
      <c r="K1576" s="60"/>
      <c r="L1576" s="61" t="str">
        <f>IF(I1576="","",VLOOKUP(N1576,DB!J:L,3,FALSE))</f>
        <v/>
      </c>
      <c r="M1576" s="40" t="str">
        <f t="shared" si="50"/>
        <v/>
      </c>
      <c r="N1576" s="70" t="str">
        <f t="shared" si="49"/>
        <v>Scope 3Hotel stay</v>
      </c>
      <c r="Y1576" s="70"/>
      <c r="Z1576" s="70"/>
    </row>
    <row r="1577" spans="1:26" s="49" customFormat="1" ht="21" customHeight="1">
      <c r="A1577" s="60"/>
      <c r="B1577" s="60"/>
      <c r="C1577" s="58"/>
      <c r="D1577" s="56"/>
      <c r="E1577" s="56"/>
      <c r="G1577" s="128" t="s">
        <v>497</v>
      </c>
      <c r="H1577" s="128" t="s">
        <v>1508</v>
      </c>
      <c r="I1577" s="60"/>
      <c r="J1577" s="60"/>
      <c r="K1577" s="60"/>
      <c r="L1577" s="61" t="str">
        <f>IF(I1577="","",VLOOKUP(N1577,DB!J:L,3,FALSE))</f>
        <v/>
      </c>
      <c r="M1577" s="40" t="str">
        <f t="shared" si="50"/>
        <v/>
      </c>
      <c r="N1577" s="70" t="str">
        <f t="shared" si="49"/>
        <v>Scope 3Hotel stay</v>
      </c>
      <c r="Y1577" s="70"/>
      <c r="Z1577" s="70"/>
    </row>
    <row r="1578" spans="1:26" s="49" customFormat="1" ht="21" customHeight="1">
      <c r="A1578" s="60"/>
      <c r="B1578" s="60"/>
      <c r="C1578" s="58"/>
      <c r="D1578" s="56"/>
      <c r="E1578" s="56"/>
      <c r="G1578" s="128" t="s">
        <v>497</v>
      </c>
      <c r="H1578" s="128" t="s">
        <v>1508</v>
      </c>
      <c r="I1578" s="60"/>
      <c r="J1578" s="60"/>
      <c r="K1578" s="60"/>
      <c r="L1578" s="61" t="str">
        <f>IF(I1578="","",VLOOKUP(N1578,DB!J:L,3,FALSE))</f>
        <v/>
      </c>
      <c r="M1578" s="40" t="str">
        <f t="shared" si="50"/>
        <v/>
      </c>
      <c r="N1578" s="70" t="str">
        <f t="shared" si="49"/>
        <v>Scope 3Hotel stay</v>
      </c>
      <c r="Y1578" s="70"/>
      <c r="Z1578" s="70"/>
    </row>
    <row r="1579" spans="1:26" s="49" customFormat="1" ht="21" customHeight="1">
      <c r="A1579" s="60"/>
      <c r="B1579" s="60"/>
      <c r="C1579" s="58"/>
      <c r="D1579" s="56"/>
      <c r="E1579" s="56"/>
      <c r="G1579" s="128" t="s">
        <v>497</v>
      </c>
      <c r="H1579" s="128" t="s">
        <v>1508</v>
      </c>
      <c r="I1579" s="60"/>
      <c r="J1579" s="60"/>
      <c r="K1579" s="60"/>
      <c r="L1579" s="61" t="str">
        <f>IF(I1579="","",VLOOKUP(N1579,DB!J:L,3,FALSE))</f>
        <v/>
      </c>
      <c r="M1579" s="40" t="str">
        <f t="shared" si="50"/>
        <v/>
      </c>
      <c r="N1579" s="70" t="str">
        <f t="shared" si="49"/>
        <v>Scope 3Hotel stay</v>
      </c>
      <c r="Y1579" s="70"/>
      <c r="Z1579" s="70"/>
    </row>
    <row r="1580" spans="1:26" s="49" customFormat="1" ht="21" customHeight="1">
      <c r="A1580" s="60"/>
      <c r="B1580" s="60"/>
      <c r="C1580" s="58"/>
      <c r="D1580" s="56"/>
      <c r="E1580" s="56"/>
      <c r="G1580" s="128" t="s">
        <v>497</v>
      </c>
      <c r="H1580" s="128" t="s">
        <v>1508</v>
      </c>
      <c r="I1580" s="60"/>
      <c r="J1580" s="60"/>
      <c r="K1580" s="60"/>
      <c r="L1580" s="61" t="str">
        <f>IF(I1580="","",VLOOKUP(N1580,DB!J:L,3,FALSE))</f>
        <v/>
      </c>
      <c r="M1580" s="40" t="str">
        <f t="shared" si="50"/>
        <v/>
      </c>
      <c r="N1580" s="70" t="str">
        <f t="shared" si="49"/>
        <v>Scope 3Hotel stay</v>
      </c>
      <c r="Y1580" s="70"/>
      <c r="Z1580" s="70"/>
    </row>
    <row r="1581" spans="1:26" s="49" customFormat="1" ht="21" customHeight="1">
      <c r="A1581" s="60"/>
      <c r="B1581" s="60"/>
      <c r="C1581" s="58"/>
      <c r="D1581" s="56"/>
      <c r="E1581" s="56"/>
      <c r="G1581" s="128" t="s">
        <v>497</v>
      </c>
      <c r="H1581" s="128" t="s">
        <v>1508</v>
      </c>
      <c r="I1581" s="60"/>
      <c r="J1581" s="60"/>
      <c r="K1581" s="60"/>
      <c r="L1581" s="61" t="str">
        <f>IF(I1581="","",VLOOKUP(N1581,DB!J:L,3,FALSE))</f>
        <v/>
      </c>
      <c r="M1581" s="40" t="str">
        <f t="shared" si="50"/>
        <v/>
      </c>
      <c r="N1581" s="70" t="str">
        <f t="shared" si="49"/>
        <v>Scope 3Hotel stay</v>
      </c>
      <c r="Y1581" s="70"/>
      <c r="Z1581" s="70"/>
    </row>
    <row r="1582" spans="1:26" s="49" customFormat="1" ht="21" customHeight="1">
      <c r="A1582" s="60"/>
      <c r="B1582" s="60"/>
      <c r="C1582" s="58"/>
      <c r="D1582" s="56"/>
      <c r="E1582" s="56"/>
      <c r="G1582" s="128" t="s">
        <v>497</v>
      </c>
      <c r="H1582" s="128" t="s">
        <v>1508</v>
      </c>
      <c r="I1582" s="60"/>
      <c r="J1582" s="60"/>
      <c r="K1582" s="60"/>
      <c r="L1582" s="61" t="str">
        <f>IF(I1582="","",VLOOKUP(N1582,DB!J:L,3,FALSE))</f>
        <v/>
      </c>
      <c r="M1582" s="40" t="str">
        <f t="shared" si="50"/>
        <v/>
      </c>
      <c r="N1582" s="70" t="str">
        <f t="shared" si="49"/>
        <v>Scope 3Hotel stay</v>
      </c>
      <c r="Y1582" s="70"/>
      <c r="Z1582" s="70"/>
    </row>
    <row r="1583" spans="1:26" s="49" customFormat="1" ht="21" customHeight="1">
      <c r="A1583" s="60"/>
      <c r="B1583" s="60"/>
      <c r="C1583" s="58"/>
      <c r="D1583" s="56"/>
      <c r="E1583" s="56"/>
      <c r="G1583" s="128" t="s">
        <v>497</v>
      </c>
      <c r="H1583" s="128" t="s">
        <v>1508</v>
      </c>
      <c r="I1583" s="60"/>
      <c r="J1583" s="60"/>
      <c r="K1583" s="60"/>
      <c r="L1583" s="61" t="str">
        <f>IF(I1583="","",VLOOKUP(N1583,DB!J:L,3,FALSE))</f>
        <v/>
      </c>
      <c r="M1583" s="40" t="str">
        <f t="shared" si="50"/>
        <v/>
      </c>
      <c r="N1583" s="70" t="str">
        <f t="shared" si="49"/>
        <v>Scope 3Hotel stay</v>
      </c>
      <c r="Y1583" s="70"/>
      <c r="Z1583" s="70"/>
    </row>
    <row r="1584" spans="1:26" s="49" customFormat="1" ht="21" customHeight="1">
      <c r="A1584" s="60"/>
      <c r="B1584" s="60"/>
      <c r="C1584" s="58"/>
      <c r="D1584" s="56"/>
      <c r="E1584" s="56"/>
      <c r="G1584" s="128" t="s">
        <v>497</v>
      </c>
      <c r="H1584" s="128" t="s">
        <v>1508</v>
      </c>
      <c r="I1584" s="60"/>
      <c r="J1584" s="60"/>
      <c r="K1584" s="60"/>
      <c r="L1584" s="61" t="str">
        <f>IF(I1584="","",VLOOKUP(N1584,DB!J:L,3,FALSE))</f>
        <v/>
      </c>
      <c r="M1584" s="40" t="str">
        <f t="shared" si="50"/>
        <v/>
      </c>
      <c r="N1584" s="70" t="str">
        <f t="shared" si="49"/>
        <v>Scope 3Hotel stay</v>
      </c>
      <c r="Y1584" s="70"/>
      <c r="Z1584" s="70"/>
    </row>
    <row r="1585" spans="1:26" s="49" customFormat="1" ht="21" customHeight="1">
      <c r="A1585" s="60"/>
      <c r="B1585" s="60"/>
      <c r="C1585" s="58"/>
      <c r="D1585" s="56"/>
      <c r="E1585" s="56"/>
      <c r="G1585" s="128" t="s">
        <v>497</v>
      </c>
      <c r="H1585" s="128" t="s">
        <v>1508</v>
      </c>
      <c r="I1585" s="60"/>
      <c r="J1585" s="60"/>
      <c r="K1585" s="60"/>
      <c r="L1585" s="61" t="str">
        <f>IF(I1585="","",VLOOKUP(N1585,DB!J:L,3,FALSE))</f>
        <v/>
      </c>
      <c r="M1585" s="40" t="str">
        <f t="shared" si="50"/>
        <v/>
      </c>
      <c r="N1585" s="70" t="str">
        <f t="shared" si="49"/>
        <v>Scope 3Hotel stay</v>
      </c>
      <c r="Y1585" s="70"/>
      <c r="Z1585" s="70"/>
    </row>
    <row r="1586" spans="1:26" s="49" customFormat="1" ht="21" customHeight="1">
      <c r="A1586" s="60"/>
      <c r="B1586" s="60"/>
      <c r="C1586" s="58"/>
      <c r="D1586" s="56"/>
      <c r="E1586" s="56"/>
      <c r="G1586" s="128" t="s">
        <v>497</v>
      </c>
      <c r="H1586" s="128" t="s">
        <v>1508</v>
      </c>
      <c r="I1586" s="60"/>
      <c r="J1586" s="60"/>
      <c r="K1586" s="60"/>
      <c r="L1586" s="61" t="str">
        <f>IF(I1586="","",VLOOKUP(N1586,DB!J:L,3,FALSE))</f>
        <v/>
      </c>
      <c r="M1586" s="40" t="str">
        <f t="shared" si="50"/>
        <v/>
      </c>
      <c r="N1586" s="70" t="str">
        <f t="shared" si="49"/>
        <v>Scope 3Hotel stay</v>
      </c>
      <c r="Y1586" s="70"/>
      <c r="Z1586" s="70"/>
    </row>
    <row r="1587" spans="1:26" s="49" customFormat="1" ht="21" customHeight="1">
      <c r="A1587" s="60"/>
      <c r="B1587" s="60"/>
      <c r="C1587" s="58"/>
      <c r="D1587" s="56"/>
      <c r="E1587" s="56"/>
      <c r="G1587" s="128" t="s">
        <v>497</v>
      </c>
      <c r="H1587" s="128" t="s">
        <v>1508</v>
      </c>
      <c r="I1587" s="60"/>
      <c r="J1587" s="60"/>
      <c r="K1587" s="60"/>
      <c r="L1587" s="61" t="str">
        <f>IF(I1587="","",VLOOKUP(N1587,DB!J:L,3,FALSE))</f>
        <v/>
      </c>
      <c r="M1587" s="40" t="str">
        <f t="shared" si="50"/>
        <v/>
      </c>
      <c r="N1587" s="70" t="str">
        <f t="shared" si="49"/>
        <v>Scope 3Hotel stay</v>
      </c>
      <c r="Y1587" s="70"/>
      <c r="Z1587" s="70"/>
    </row>
    <row r="1588" spans="1:26" s="49" customFormat="1" ht="21" customHeight="1">
      <c r="A1588" s="60"/>
      <c r="B1588" s="60"/>
      <c r="C1588" s="58"/>
      <c r="D1588" s="56"/>
      <c r="E1588" s="56"/>
      <c r="G1588" s="128" t="s">
        <v>497</v>
      </c>
      <c r="H1588" s="128" t="s">
        <v>1508</v>
      </c>
      <c r="I1588" s="60"/>
      <c r="J1588" s="60"/>
      <c r="K1588" s="60"/>
      <c r="L1588" s="61" t="str">
        <f>IF(I1588="","",VLOOKUP(N1588,DB!J:L,3,FALSE))</f>
        <v/>
      </c>
      <c r="M1588" s="40" t="str">
        <f t="shared" si="50"/>
        <v/>
      </c>
      <c r="N1588" s="70" t="str">
        <f t="shared" si="49"/>
        <v>Scope 3Hotel stay</v>
      </c>
      <c r="Y1588" s="70"/>
      <c r="Z1588" s="70"/>
    </row>
    <row r="1589" spans="1:26" s="49" customFormat="1" ht="21" customHeight="1">
      <c r="A1589" s="60"/>
      <c r="B1589" s="60"/>
      <c r="C1589" s="58"/>
      <c r="D1589" s="56"/>
      <c r="E1589" s="56"/>
      <c r="G1589" s="128" t="s">
        <v>497</v>
      </c>
      <c r="H1589" s="128" t="s">
        <v>1508</v>
      </c>
      <c r="I1589" s="60"/>
      <c r="J1589" s="60"/>
      <c r="K1589" s="60"/>
      <c r="L1589" s="61" t="str">
        <f>IF(I1589="","",VLOOKUP(N1589,DB!J:L,3,FALSE))</f>
        <v/>
      </c>
      <c r="M1589" s="40" t="str">
        <f t="shared" si="50"/>
        <v/>
      </c>
      <c r="N1589" s="70" t="str">
        <f t="shared" si="49"/>
        <v>Scope 3Hotel stay</v>
      </c>
      <c r="Y1589" s="70"/>
      <c r="Z1589" s="70"/>
    </row>
    <row r="1590" spans="1:26" s="49" customFormat="1" ht="21" customHeight="1">
      <c r="A1590" s="60"/>
      <c r="B1590" s="60"/>
      <c r="C1590" s="58"/>
      <c r="D1590" s="56"/>
      <c r="E1590" s="56"/>
      <c r="G1590" s="128" t="s">
        <v>497</v>
      </c>
      <c r="H1590" s="128" t="s">
        <v>1508</v>
      </c>
      <c r="I1590" s="60"/>
      <c r="J1590" s="60"/>
      <c r="K1590" s="60"/>
      <c r="L1590" s="61" t="str">
        <f>IF(I1590="","",VLOOKUP(N1590,DB!J:L,3,FALSE))</f>
        <v/>
      </c>
      <c r="M1590" s="40" t="str">
        <f t="shared" si="50"/>
        <v/>
      </c>
      <c r="N1590" s="70" t="str">
        <f t="shared" si="49"/>
        <v>Scope 3Hotel stay</v>
      </c>
      <c r="Y1590" s="70"/>
      <c r="Z1590" s="70"/>
    </row>
    <row r="1591" spans="1:26" s="49" customFormat="1" ht="21" customHeight="1">
      <c r="A1591" s="60"/>
      <c r="B1591" s="60"/>
      <c r="C1591" s="58"/>
      <c r="D1591" s="56"/>
      <c r="E1591" s="56"/>
      <c r="G1591" s="128" t="s">
        <v>497</v>
      </c>
      <c r="H1591" s="128" t="s">
        <v>1508</v>
      </c>
      <c r="I1591" s="60"/>
      <c r="J1591" s="60"/>
      <c r="K1591" s="60"/>
      <c r="L1591" s="61" t="str">
        <f>IF(I1591="","",VLOOKUP(N1591,DB!J:L,3,FALSE))</f>
        <v/>
      </c>
      <c r="M1591" s="40" t="str">
        <f t="shared" si="50"/>
        <v/>
      </c>
      <c r="N1591" s="70" t="str">
        <f t="shared" si="49"/>
        <v>Scope 3Hotel stay</v>
      </c>
      <c r="Y1591" s="70"/>
      <c r="Z1591" s="70"/>
    </row>
    <row r="1592" spans="1:26" s="49" customFormat="1" ht="21" customHeight="1">
      <c r="A1592" s="60"/>
      <c r="B1592" s="60"/>
      <c r="C1592" s="58"/>
      <c r="D1592" s="56"/>
      <c r="E1592" s="56"/>
      <c r="G1592" s="128" t="s">
        <v>497</v>
      </c>
      <c r="H1592" s="128" t="s">
        <v>1508</v>
      </c>
      <c r="I1592" s="60"/>
      <c r="J1592" s="60"/>
      <c r="K1592" s="60"/>
      <c r="L1592" s="61" t="str">
        <f>IF(I1592="","",VLOOKUP(N1592,DB!J:L,3,FALSE))</f>
        <v/>
      </c>
      <c r="M1592" s="40" t="str">
        <f t="shared" si="50"/>
        <v/>
      </c>
      <c r="N1592" s="70" t="str">
        <f t="shared" si="49"/>
        <v>Scope 3Hotel stay</v>
      </c>
      <c r="Y1592" s="70"/>
      <c r="Z1592" s="70"/>
    </row>
    <row r="1593" spans="1:26" s="49" customFormat="1" ht="21" customHeight="1">
      <c r="A1593" s="60"/>
      <c r="B1593" s="60"/>
      <c r="C1593" s="58"/>
      <c r="D1593" s="56"/>
      <c r="E1593" s="56"/>
      <c r="G1593" s="128" t="s">
        <v>497</v>
      </c>
      <c r="H1593" s="128" t="s">
        <v>1508</v>
      </c>
      <c r="I1593" s="60"/>
      <c r="J1593" s="60"/>
      <c r="K1593" s="60"/>
      <c r="L1593" s="61" t="str">
        <f>IF(I1593="","",VLOOKUP(N1593,DB!J:L,3,FALSE))</f>
        <v/>
      </c>
      <c r="M1593" s="40" t="str">
        <f t="shared" si="50"/>
        <v/>
      </c>
      <c r="N1593" s="70" t="str">
        <f t="shared" si="49"/>
        <v>Scope 3Hotel stay</v>
      </c>
      <c r="Y1593" s="70"/>
      <c r="Z1593" s="70"/>
    </row>
    <row r="1594" spans="1:26" s="49" customFormat="1" ht="21" customHeight="1">
      <c r="A1594" s="60"/>
      <c r="B1594" s="60"/>
      <c r="C1594" s="58"/>
      <c r="D1594" s="56"/>
      <c r="E1594" s="56"/>
      <c r="G1594" s="128" t="s">
        <v>497</v>
      </c>
      <c r="H1594" s="128" t="s">
        <v>1508</v>
      </c>
      <c r="I1594" s="60"/>
      <c r="J1594" s="60"/>
      <c r="K1594" s="60"/>
      <c r="L1594" s="61" t="str">
        <f>IF(I1594="","",VLOOKUP(N1594,DB!J:L,3,FALSE))</f>
        <v/>
      </c>
      <c r="M1594" s="40" t="str">
        <f t="shared" si="50"/>
        <v/>
      </c>
      <c r="N1594" s="70" t="str">
        <f t="shared" si="49"/>
        <v>Scope 3Hotel stay</v>
      </c>
      <c r="Y1594" s="70"/>
      <c r="Z1594" s="70"/>
    </row>
    <row r="1595" spans="1:26" s="49" customFormat="1" ht="21" customHeight="1">
      <c r="A1595" s="60"/>
      <c r="B1595" s="60"/>
      <c r="C1595" s="58"/>
      <c r="D1595" s="56"/>
      <c r="E1595" s="56"/>
      <c r="G1595" s="128" t="s">
        <v>497</v>
      </c>
      <c r="H1595" s="128" t="s">
        <v>1508</v>
      </c>
      <c r="I1595" s="60"/>
      <c r="J1595" s="60"/>
      <c r="K1595" s="60"/>
      <c r="L1595" s="61" t="str">
        <f>IF(I1595="","",VLOOKUP(N1595,DB!J:L,3,FALSE))</f>
        <v/>
      </c>
      <c r="M1595" s="40" t="str">
        <f t="shared" si="50"/>
        <v/>
      </c>
      <c r="N1595" s="70" t="str">
        <f t="shared" si="49"/>
        <v>Scope 3Hotel stay</v>
      </c>
      <c r="Y1595" s="70"/>
      <c r="Z1595" s="70"/>
    </row>
    <row r="1596" spans="1:26" s="49" customFormat="1" ht="21" customHeight="1">
      <c r="A1596" s="60"/>
      <c r="B1596" s="60"/>
      <c r="C1596" s="58"/>
      <c r="D1596" s="56"/>
      <c r="E1596" s="56"/>
      <c r="G1596" s="128" t="s">
        <v>497</v>
      </c>
      <c r="H1596" s="128" t="s">
        <v>1508</v>
      </c>
      <c r="I1596" s="60"/>
      <c r="J1596" s="60"/>
      <c r="K1596" s="60"/>
      <c r="L1596" s="61" t="str">
        <f>IF(I1596="","",VLOOKUP(N1596,DB!J:L,3,FALSE))</f>
        <v/>
      </c>
      <c r="M1596" s="40" t="str">
        <f t="shared" si="50"/>
        <v/>
      </c>
      <c r="N1596" s="70" t="str">
        <f t="shared" si="49"/>
        <v>Scope 3Hotel stay</v>
      </c>
      <c r="Y1596" s="70"/>
      <c r="Z1596" s="70"/>
    </row>
    <row r="1597" spans="1:26" s="49" customFormat="1" ht="21" customHeight="1">
      <c r="A1597" s="60"/>
      <c r="B1597" s="60"/>
      <c r="C1597" s="58"/>
      <c r="D1597" s="56"/>
      <c r="E1597" s="56"/>
      <c r="G1597" s="128" t="s">
        <v>497</v>
      </c>
      <c r="H1597" s="128" t="s">
        <v>1508</v>
      </c>
      <c r="I1597" s="60"/>
      <c r="J1597" s="60"/>
      <c r="K1597" s="60"/>
      <c r="L1597" s="61" t="str">
        <f>IF(I1597="","",VLOOKUP(N1597,DB!J:L,3,FALSE))</f>
        <v/>
      </c>
      <c r="M1597" s="40" t="str">
        <f t="shared" si="50"/>
        <v/>
      </c>
      <c r="N1597" s="70" t="str">
        <f t="shared" si="49"/>
        <v>Scope 3Hotel stay</v>
      </c>
      <c r="Y1597" s="70"/>
      <c r="Z1597" s="70"/>
    </row>
    <row r="1598" spans="1:26" s="49" customFormat="1" ht="21" customHeight="1">
      <c r="A1598" s="60"/>
      <c r="B1598" s="60"/>
      <c r="C1598" s="58"/>
      <c r="D1598" s="56"/>
      <c r="E1598" s="56"/>
      <c r="G1598" s="128" t="s">
        <v>497</v>
      </c>
      <c r="H1598" s="128" t="s">
        <v>1508</v>
      </c>
      <c r="I1598" s="60"/>
      <c r="J1598" s="60"/>
      <c r="K1598" s="60"/>
      <c r="L1598" s="61" t="str">
        <f>IF(I1598="","",VLOOKUP(N1598,DB!J:L,3,FALSE))</f>
        <v/>
      </c>
      <c r="M1598" s="40" t="str">
        <f t="shared" si="50"/>
        <v/>
      </c>
      <c r="N1598" s="70" t="str">
        <f t="shared" si="49"/>
        <v>Scope 3Hotel stay</v>
      </c>
      <c r="Y1598" s="70"/>
      <c r="Z1598" s="70"/>
    </row>
    <row r="1599" spans="1:26" s="49" customFormat="1" ht="21" customHeight="1">
      <c r="A1599" s="60"/>
      <c r="B1599" s="60"/>
      <c r="C1599" s="58"/>
      <c r="D1599" s="56"/>
      <c r="E1599" s="56"/>
      <c r="G1599" s="128" t="s">
        <v>497</v>
      </c>
      <c r="H1599" s="128" t="s">
        <v>1508</v>
      </c>
      <c r="I1599" s="60"/>
      <c r="J1599" s="60"/>
      <c r="K1599" s="60"/>
      <c r="L1599" s="61" t="str">
        <f>IF(I1599="","",VLOOKUP(N1599,DB!J:L,3,FALSE))</f>
        <v/>
      </c>
      <c r="M1599" s="40" t="str">
        <f t="shared" si="50"/>
        <v/>
      </c>
      <c r="N1599" s="70" t="str">
        <f t="shared" si="49"/>
        <v>Scope 3Hotel stay</v>
      </c>
      <c r="Y1599" s="70"/>
      <c r="Z1599" s="70"/>
    </row>
    <row r="1600" spans="1:26" s="49" customFormat="1" ht="21" customHeight="1">
      <c r="A1600" s="60"/>
      <c r="B1600" s="60"/>
      <c r="C1600" s="58"/>
      <c r="D1600" s="56"/>
      <c r="E1600" s="56"/>
      <c r="G1600" s="128" t="s">
        <v>497</v>
      </c>
      <c r="H1600" s="128" t="s">
        <v>1508</v>
      </c>
      <c r="I1600" s="60"/>
      <c r="J1600" s="60"/>
      <c r="K1600" s="60"/>
      <c r="L1600" s="61" t="str">
        <f>IF(I1600="","",VLOOKUP(N1600,DB!J:L,3,FALSE))</f>
        <v/>
      </c>
      <c r="M1600" s="40" t="str">
        <f t="shared" si="50"/>
        <v/>
      </c>
      <c r="N1600" s="70" t="str">
        <f t="shared" si="49"/>
        <v>Scope 3Hotel stay</v>
      </c>
      <c r="Y1600" s="70"/>
      <c r="Z1600" s="70"/>
    </row>
    <row r="1601" spans="1:26" s="49" customFormat="1" ht="21" customHeight="1">
      <c r="A1601" s="60"/>
      <c r="B1601" s="60"/>
      <c r="C1601" s="58"/>
      <c r="D1601" s="56"/>
      <c r="E1601" s="56"/>
      <c r="G1601" s="128" t="s">
        <v>497</v>
      </c>
      <c r="H1601" s="128" t="s">
        <v>1508</v>
      </c>
      <c r="I1601" s="60"/>
      <c r="J1601" s="60"/>
      <c r="K1601" s="60"/>
      <c r="L1601" s="61" t="str">
        <f>IF(I1601="","",VLOOKUP(N1601,DB!J:L,3,FALSE))</f>
        <v/>
      </c>
      <c r="M1601" s="40" t="str">
        <f t="shared" si="50"/>
        <v/>
      </c>
      <c r="N1601" s="70" t="str">
        <f t="shared" si="49"/>
        <v>Scope 3Hotel stay</v>
      </c>
      <c r="Y1601" s="70"/>
      <c r="Z1601" s="70"/>
    </row>
    <row r="1602" spans="1:26" s="49" customFormat="1" ht="21" customHeight="1">
      <c r="A1602" s="60"/>
      <c r="B1602" s="60"/>
      <c r="C1602" s="58"/>
      <c r="D1602" s="56"/>
      <c r="E1602" s="56"/>
      <c r="G1602" s="128" t="s">
        <v>497</v>
      </c>
      <c r="H1602" s="128" t="s">
        <v>1508</v>
      </c>
      <c r="I1602" s="60"/>
      <c r="J1602" s="60"/>
      <c r="K1602" s="60"/>
      <c r="L1602" s="61" t="str">
        <f>IF(I1602="","",VLOOKUP(N1602,DB!J:L,3,FALSE))</f>
        <v/>
      </c>
      <c r="M1602" s="40" t="str">
        <f t="shared" si="50"/>
        <v/>
      </c>
      <c r="N1602" s="70" t="str">
        <f t="shared" si="49"/>
        <v>Scope 3Hotel stay</v>
      </c>
      <c r="Y1602" s="70"/>
      <c r="Z1602" s="70"/>
    </row>
    <row r="1603" spans="1:26" s="49" customFormat="1" ht="21" customHeight="1">
      <c r="A1603" s="60"/>
      <c r="B1603" s="60"/>
      <c r="C1603" s="58"/>
      <c r="D1603" s="56"/>
      <c r="E1603" s="56"/>
      <c r="G1603" s="128" t="s">
        <v>497</v>
      </c>
      <c r="H1603" s="128" t="s">
        <v>1508</v>
      </c>
      <c r="I1603" s="60"/>
      <c r="J1603" s="60"/>
      <c r="K1603" s="60"/>
      <c r="L1603" s="61" t="str">
        <f>IF(I1603="","",VLOOKUP(N1603,DB!J:L,3,FALSE))</f>
        <v/>
      </c>
      <c r="M1603" s="40" t="str">
        <f t="shared" si="50"/>
        <v/>
      </c>
      <c r="N1603" s="70" t="str">
        <f t="shared" si="49"/>
        <v>Scope 3Hotel stay</v>
      </c>
      <c r="Y1603" s="70"/>
      <c r="Z1603" s="70"/>
    </row>
    <row r="1604" spans="1:26" s="49" customFormat="1" ht="21" customHeight="1">
      <c r="A1604" s="60"/>
      <c r="B1604" s="60"/>
      <c r="C1604" s="58"/>
      <c r="D1604" s="56"/>
      <c r="E1604" s="56"/>
      <c r="G1604" s="128" t="s">
        <v>497</v>
      </c>
      <c r="H1604" s="128" t="s">
        <v>1508</v>
      </c>
      <c r="I1604" s="60"/>
      <c r="J1604" s="60"/>
      <c r="K1604" s="60"/>
      <c r="L1604" s="61" t="str">
        <f>IF(I1604="","",VLOOKUP(N1604,DB!J:L,3,FALSE))</f>
        <v/>
      </c>
      <c r="M1604" s="40" t="str">
        <f t="shared" si="50"/>
        <v/>
      </c>
      <c r="N1604" s="70" t="str">
        <f t="shared" si="49"/>
        <v>Scope 3Hotel stay</v>
      </c>
      <c r="Y1604" s="70"/>
      <c r="Z1604" s="70"/>
    </row>
    <row r="1605" spans="1:26" s="49" customFormat="1" ht="21" customHeight="1">
      <c r="A1605" s="60"/>
      <c r="B1605" s="60"/>
      <c r="C1605" s="58"/>
      <c r="D1605" s="56"/>
      <c r="E1605" s="56"/>
      <c r="G1605" s="128" t="s">
        <v>497</v>
      </c>
      <c r="H1605" s="128" t="s">
        <v>1508</v>
      </c>
      <c r="I1605" s="60"/>
      <c r="J1605" s="60"/>
      <c r="K1605" s="60"/>
      <c r="L1605" s="61" t="str">
        <f>IF(I1605="","",VLOOKUP(N1605,DB!J:L,3,FALSE))</f>
        <v/>
      </c>
      <c r="M1605" s="40" t="str">
        <f t="shared" si="50"/>
        <v/>
      </c>
      <c r="N1605" s="70" t="str">
        <f t="shared" si="49"/>
        <v>Scope 3Hotel stay</v>
      </c>
      <c r="Y1605" s="70"/>
      <c r="Z1605" s="70"/>
    </row>
    <row r="1606" spans="1:26" s="49" customFormat="1" ht="21" customHeight="1">
      <c r="A1606" s="60"/>
      <c r="B1606" s="60"/>
      <c r="C1606" s="58"/>
      <c r="D1606" s="56"/>
      <c r="E1606" s="56"/>
      <c r="G1606" s="128" t="s">
        <v>497</v>
      </c>
      <c r="H1606" s="128" t="s">
        <v>1508</v>
      </c>
      <c r="I1606" s="60"/>
      <c r="J1606" s="60"/>
      <c r="K1606" s="60"/>
      <c r="L1606" s="61" t="str">
        <f>IF(I1606="","",VLOOKUP(N1606,DB!J:L,3,FALSE))</f>
        <v/>
      </c>
      <c r="M1606" s="40" t="str">
        <f t="shared" si="50"/>
        <v/>
      </c>
      <c r="N1606" s="70" t="str">
        <f t="shared" si="49"/>
        <v>Scope 3Hotel stay</v>
      </c>
      <c r="Y1606" s="70"/>
      <c r="Z1606" s="70"/>
    </row>
    <row r="1607" spans="1:26" s="49" customFormat="1" ht="21" customHeight="1">
      <c r="A1607" s="60"/>
      <c r="B1607" s="60"/>
      <c r="C1607" s="58"/>
      <c r="D1607" s="56"/>
      <c r="E1607" s="56"/>
      <c r="G1607" s="128" t="s">
        <v>497</v>
      </c>
      <c r="H1607" s="128" t="s">
        <v>1508</v>
      </c>
      <c r="I1607" s="60"/>
      <c r="J1607" s="60"/>
      <c r="K1607" s="60"/>
      <c r="L1607" s="61" t="str">
        <f>IF(I1607="","",VLOOKUP(N1607,DB!J:L,3,FALSE))</f>
        <v/>
      </c>
      <c r="M1607" s="40" t="str">
        <f t="shared" si="50"/>
        <v/>
      </c>
      <c r="N1607" s="70" t="str">
        <f t="shared" ref="N1607:N1670" si="51">CONCATENATE(G1607,H1607,I1607)</f>
        <v>Scope 3Hotel stay</v>
      </c>
      <c r="Y1607" s="70"/>
      <c r="Z1607" s="70"/>
    </row>
    <row r="1608" spans="1:26" s="49" customFormat="1" ht="21" customHeight="1">
      <c r="A1608" s="60"/>
      <c r="B1608" s="60"/>
      <c r="C1608" s="58"/>
      <c r="D1608" s="56"/>
      <c r="E1608" s="56"/>
      <c r="G1608" s="128" t="s">
        <v>497</v>
      </c>
      <c r="H1608" s="128" t="s">
        <v>1508</v>
      </c>
      <c r="I1608" s="60"/>
      <c r="J1608" s="60"/>
      <c r="K1608" s="60"/>
      <c r="L1608" s="61" t="str">
        <f>IF(I1608="","",VLOOKUP(N1608,DB!J:L,3,FALSE))</f>
        <v/>
      </c>
      <c r="M1608" s="40" t="str">
        <f t="shared" si="50"/>
        <v/>
      </c>
      <c r="N1608" s="70" t="str">
        <f t="shared" si="51"/>
        <v>Scope 3Hotel stay</v>
      </c>
      <c r="Y1608" s="70"/>
      <c r="Z1608" s="70"/>
    </row>
    <row r="1609" spans="1:26" s="49" customFormat="1" ht="21" customHeight="1">
      <c r="A1609" s="60"/>
      <c r="B1609" s="60"/>
      <c r="C1609" s="58"/>
      <c r="D1609" s="56"/>
      <c r="E1609" s="56"/>
      <c r="G1609" s="128" t="s">
        <v>497</v>
      </c>
      <c r="H1609" s="128" t="s">
        <v>1508</v>
      </c>
      <c r="I1609" s="60"/>
      <c r="J1609" s="60"/>
      <c r="K1609" s="60"/>
      <c r="L1609" s="61" t="str">
        <f>IF(I1609="","",VLOOKUP(N1609,DB!J:L,3,FALSE))</f>
        <v/>
      </c>
      <c r="M1609" s="40" t="str">
        <f t="shared" si="50"/>
        <v/>
      </c>
      <c r="N1609" s="70" t="str">
        <f t="shared" si="51"/>
        <v>Scope 3Hotel stay</v>
      </c>
      <c r="Y1609" s="70"/>
      <c r="Z1609" s="70"/>
    </row>
    <row r="1610" spans="1:26" s="49" customFormat="1" ht="21" customHeight="1">
      <c r="A1610" s="60"/>
      <c r="B1610" s="60"/>
      <c r="C1610" s="58"/>
      <c r="D1610" s="56"/>
      <c r="E1610" s="56"/>
      <c r="G1610" s="128" t="s">
        <v>497</v>
      </c>
      <c r="H1610" s="128" t="s">
        <v>1508</v>
      </c>
      <c r="I1610" s="60"/>
      <c r="J1610" s="60"/>
      <c r="K1610" s="60"/>
      <c r="L1610" s="61" t="str">
        <f>IF(I1610="","",VLOOKUP(N1610,DB!J:L,3,FALSE))</f>
        <v/>
      </c>
      <c r="M1610" s="40" t="str">
        <f t="shared" si="50"/>
        <v/>
      </c>
      <c r="N1610" s="70" t="str">
        <f t="shared" si="51"/>
        <v>Scope 3Hotel stay</v>
      </c>
      <c r="Y1610" s="70"/>
      <c r="Z1610" s="70"/>
    </row>
    <row r="1611" spans="1:26" s="49" customFormat="1" ht="21" customHeight="1">
      <c r="A1611" s="60"/>
      <c r="B1611" s="60"/>
      <c r="C1611" s="58"/>
      <c r="D1611" s="56"/>
      <c r="E1611" s="56"/>
      <c r="G1611" s="128" t="s">
        <v>497</v>
      </c>
      <c r="H1611" s="128" t="s">
        <v>1508</v>
      </c>
      <c r="I1611" s="60"/>
      <c r="J1611" s="60"/>
      <c r="K1611" s="60"/>
      <c r="L1611" s="61" t="str">
        <f>IF(I1611="","",VLOOKUP(N1611,DB!J:L,3,FALSE))</f>
        <v/>
      </c>
      <c r="M1611" s="40" t="str">
        <f t="shared" si="50"/>
        <v/>
      </c>
      <c r="N1611" s="70" t="str">
        <f t="shared" si="51"/>
        <v>Scope 3Hotel stay</v>
      </c>
      <c r="Y1611" s="70"/>
      <c r="Z1611" s="70"/>
    </row>
    <row r="1612" spans="1:26" s="49" customFormat="1" ht="21" customHeight="1">
      <c r="A1612" s="60"/>
      <c r="B1612" s="60"/>
      <c r="C1612" s="58"/>
      <c r="D1612" s="56"/>
      <c r="E1612" s="56"/>
      <c r="G1612" s="128" t="s">
        <v>497</v>
      </c>
      <c r="H1612" s="128" t="s">
        <v>1508</v>
      </c>
      <c r="I1612" s="60"/>
      <c r="J1612" s="60"/>
      <c r="K1612" s="60"/>
      <c r="L1612" s="61" t="str">
        <f>IF(I1612="","",VLOOKUP(N1612,DB!J:L,3,FALSE))</f>
        <v/>
      </c>
      <c r="M1612" s="40" t="str">
        <f t="shared" si="50"/>
        <v/>
      </c>
      <c r="N1612" s="70" t="str">
        <f t="shared" si="51"/>
        <v>Scope 3Hotel stay</v>
      </c>
      <c r="Y1612" s="70"/>
      <c r="Z1612" s="70"/>
    </row>
    <row r="1613" spans="1:26" s="49" customFormat="1" ht="21" customHeight="1">
      <c r="A1613" s="60"/>
      <c r="B1613" s="60"/>
      <c r="C1613" s="58"/>
      <c r="D1613" s="56"/>
      <c r="E1613" s="56"/>
      <c r="G1613" s="128" t="s">
        <v>497</v>
      </c>
      <c r="H1613" s="128" t="s">
        <v>1508</v>
      </c>
      <c r="I1613" s="60"/>
      <c r="J1613" s="60"/>
      <c r="K1613" s="60"/>
      <c r="L1613" s="61" t="str">
        <f>IF(I1613="","",VLOOKUP(N1613,DB!J:L,3,FALSE))</f>
        <v/>
      </c>
      <c r="M1613" s="40" t="str">
        <f t="shared" si="50"/>
        <v/>
      </c>
      <c r="N1613" s="70" t="str">
        <f t="shared" si="51"/>
        <v>Scope 3Hotel stay</v>
      </c>
      <c r="Y1613" s="70"/>
      <c r="Z1613" s="70"/>
    </row>
    <row r="1614" spans="1:26" s="49" customFormat="1" ht="21" customHeight="1">
      <c r="A1614" s="60"/>
      <c r="B1614" s="60"/>
      <c r="C1614" s="58"/>
      <c r="D1614" s="56"/>
      <c r="E1614" s="56"/>
      <c r="G1614" s="128" t="s">
        <v>497</v>
      </c>
      <c r="H1614" s="128" t="s">
        <v>1508</v>
      </c>
      <c r="I1614" s="60"/>
      <c r="J1614" s="60"/>
      <c r="K1614" s="60"/>
      <c r="L1614" s="61" t="str">
        <f>IF(I1614="","",VLOOKUP(N1614,DB!J:L,3,FALSE))</f>
        <v/>
      </c>
      <c r="M1614" s="40" t="str">
        <f t="shared" si="50"/>
        <v/>
      </c>
      <c r="N1614" s="70" t="str">
        <f t="shared" si="51"/>
        <v>Scope 3Hotel stay</v>
      </c>
      <c r="Y1614" s="70"/>
      <c r="Z1614" s="70"/>
    </row>
    <row r="1615" spans="1:26" s="49" customFormat="1" ht="21" customHeight="1">
      <c r="A1615" s="60"/>
      <c r="B1615" s="60"/>
      <c r="C1615" s="58"/>
      <c r="D1615" s="56"/>
      <c r="E1615" s="56"/>
      <c r="G1615" s="128" t="s">
        <v>497</v>
      </c>
      <c r="H1615" s="128" t="s">
        <v>1508</v>
      </c>
      <c r="I1615" s="60"/>
      <c r="J1615" s="60"/>
      <c r="K1615" s="60"/>
      <c r="L1615" s="61" t="str">
        <f>IF(I1615="","",VLOOKUP(N1615,DB!J:L,3,FALSE))</f>
        <v/>
      </c>
      <c r="M1615" s="40" t="str">
        <f t="shared" si="50"/>
        <v/>
      </c>
      <c r="N1615" s="70" t="str">
        <f t="shared" si="51"/>
        <v>Scope 3Hotel stay</v>
      </c>
      <c r="Y1615" s="70"/>
      <c r="Z1615" s="70"/>
    </row>
    <row r="1616" spans="1:26" s="49" customFormat="1" ht="21" customHeight="1">
      <c r="A1616" s="60"/>
      <c r="B1616" s="60"/>
      <c r="C1616" s="58"/>
      <c r="D1616" s="56"/>
      <c r="E1616" s="56"/>
      <c r="G1616" s="128" t="s">
        <v>497</v>
      </c>
      <c r="H1616" s="128" t="s">
        <v>1508</v>
      </c>
      <c r="I1616" s="60"/>
      <c r="J1616" s="60"/>
      <c r="K1616" s="60"/>
      <c r="L1616" s="61" t="str">
        <f>IF(I1616="","",VLOOKUP(N1616,DB!J:L,3,FALSE))</f>
        <v/>
      </c>
      <c r="M1616" s="40" t="str">
        <f t="shared" si="50"/>
        <v/>
      </c>
      <c r="N1616" s="70" t="str">
        <f t="shared" si="51"/>
        <v>Scope 3Hotel stay</v>
      </c>
      <c r="Y1616" s="70"/>
      <c r="Z1616" s="70"/>
    </row>
    <row r="1617" spans="1:26" s="49" customFormat="1" ht="21" customHeight="1">
      <c r="A1617" s="60"/>
      <c r="B1617" s="60"/>
      <c r="C1617" s="58"/>
      <c r="D1617" s="56"/>
      <c r="E1617" s="56"/>
      <c r="G1617" s="128" t="s">
        <v>497</v>
      </c>
      <c r="H1617" s="128" t="s">
        <v>1508</v>
      </c>
      <c r="I1617" s="60"/>
      <c r="J1617" s="60"/>
      <c r="K1617" s="60"/>
      <c r="L1617" s="61" t="str">
        <f>IF(I1617="","",VLOOKUP(N1617,DB!J:L,3,FALSE))</f>
        <v/>
      </c>
      <c r="M1617" s="40" t="str">
        <f t="shared" si="50"/>
        <v/>
      </c>
      <c r="N1617" s="70" t="str">
        <f t="shared" si="51"/>
        <v>Scope 3Hotel stay</v>
      </c>
      <c r="Y1617" s="70"/>
      <c r="Z1617" s="70"/>
    </row>
    <row r="1618" spans="1:26" s="49" customFormat="1" ht="21" customHeight="1">
      <c r="A1618" s="60"/>
      <c r="B1618" s="60"/>
      <c r="C1618" s="58"/>
      <c r="D1618" s="56"/>
      <c r="E1618" s="56"/>
      <c r="G1618" s="128" t="s">
        <v>497</v>
      </c>
      <c r="H1618" s="128" t="s">
        <v>1508</v>
      </c>
      <c r="I1618" s="60"/>
      <c r="J1618" s="60"/>
      <c r="K1618" s="60"/>
      <c r="L1618" s="61" t="str">
        <f>IF(I1618="","",VLOOKUP(N1618,DB!J:L,3,FALSE))</f>
        <v/>
      </c>
      <c r="M1618" s="40" t="str">
        <f t="shared" si="50"/>
        <v/>
      </c>
      <c r="N1618" s="70" t="str">
        <f t="shared" si="51"/>
        <v>Scope 3Hotel stay</v>
      </c>
      <c r="Y1618" s="70"/>
      <c r="Z1618" s="70"/>
    </row>
    <row r="1619" spans="1:26" s="49" customFormat="1" ht="21" customHeight="1">
      <c r="A1619" s="60"/>
      <c r="B1619" s="60"/>
      <c r="C1619" s="58"/>
      <c r="D1619" s="56"/>
      <c r="E1619" s="56"/>
      <c r="G1619" s="128" t="s">
        <v>497</v>
      </c>
      <c r="H1619" s="128" t="s">
        <v>1508</v>
      </c>
      <c r="I1619" s="60"/>
      <c r="J1619" s="60"/>
      <c r="K1619" s="60"/>
      <c r="L1619" s="61" t="str">
        <f>IF(I1619="","",VLOOKUP(N1619,DB!J:L,3,FALSE))</f>
        <v/>
      </c>
      <c r="M1619" s="40" t="str">
        <f t="shared" si="50"/>
        <v/>
      </c>
      <c r="N1619" s="70" t="str">
        <f t="shared" si="51"/>
        <v>Scope 3Hotel stay</v>
      </c>
      <c r="Y1619" s="70"/>
      <c r="Z1619" s="70"/>
    </row>
    <row r="1620" spans="1:26" s="49" customFormat="1" ht="21" customHeight="1">
      <c r="A1620" s="60"/>
      <c r="B1620" s="60"/>
      <c r="C1620" s="58"/>
      <c r="D1620" s="56"/>
      <c r="E1620" s="56"/>
      <c r="G1620" s="128" t="s">
        <v>497</v>
      </c>
      <c r="H1620" s="128" t="s">
        <v>1508</v>
      </c>
      <c r="I1620" s="60"/>
      <c r="J1620" s="60"/>
      <c r="K1620" s="60"/>
      <c r="L1620" s="61" t="str">
        <f>IF(I1620="","",VLOOKUP(N1620,DB!J:L,3,FALSE))</f>
        <v/>
      </c>
      <c r="M1620" s="40" t="str">
        <f t="shared" si="50"/>
        <v/>
      </c>
      <c r="N1620" s="70" t="str">
        <f t="shared" si="51"/>
        <v>Scope 3Hotel stay</v>
      </c>
      <c r="Y1620" s="70"/>
      <c r="Z1620" s="70"/>
    </row>
    <row r="1621" spans="1:26" s="49" customFormat="1" ht="21" customHeight="1">
      <c r="A1621" s="60"/>
      <c r="B1621" s="60"/>
      <c r="C1621" s="58"/>
      <c r="D1621" s="56"/>
      <c r="E1621" s="56"/>
      <c r="G1621" s="128" t="s">
        <v>497</v>
      </c>
      <c r="H1621" s="128" t="s">
        <v>1508</v>
      </c>
      <c r="I1621" s="60"/>
      <c r="J1621" s="60"/>
      <c r="K1621" s="60"/>
      <c r="L1621" s="61" t="str">
        <f>IF(I1621="","",VLOOKUP(N1621,DB!J:L,3,FALSE))</f>
        <v/>
      </c>
      <c r="M1621" s="40" t="str">
        <f t="shared" si="50"/>
        <v/>
      </c>
      <c r="N1621" s="70" t="str">
        <f t="shared" si="51"/>
        <v>Scope 3Hotel stay</v>
      </c>
      <c r="Y1621" s="70"/>
      <c r="Z1621" s="70"/>
    </row>
    <row r="1622" spans="1:26" s="49" customFormat="1" ht="21" customHeight="1">
      <c r="A1622" s="60"/>
      <c r="B1622" s="60"/>
      <c r="C1622" s="58"/>
      <c r="D1622" s="56"/>
      <c r="E1622" s="56"/>
      <c r="G1622" s="128" t="s">
        <v>497</v>
      </c>
      <c r="H1622" s="128" t="s">
        <v>1508</v>
      </c>
      <c r="I1622" s="60"/>
      <c r="J1622" s="60"/>
      <c r="K1622" s="60"/>
      <c r="L1622" s="61" t="str">
        <f>IF(I1622="","",VLOOKUP(N1622,DB!J:L,3,FALSE))</f>
        <v/>
      </c>
      <c r="M1622" s="40" t="str">
        <f t="shared" si="50"/>
        <v/>
      </c>
      <c r="N1622" s="70" t="str">
        <f t="shared" si="51"/>
        <v>Scope 3Hotel stay</v>
      </c>
      <c r="Y1622" s="70"/>
      <c r="Z1622" s="70"/>
    </row>
    <row r="1623" spans="1:26" s="49" customFormat="1" ht="21" customHeight="1">
      <c r="A1623" s="60"/>
      <c r="B1623" s="60"/>
      <c r="C1623" s="58"/>
      <c r="D1623" s="56"/>
      <c r="E1623" s="56"/>
      <c r="G1623" s="128" t="s">
        <v>497</v>
      </c>
      <c r="H1623" s="128" t="s">
        <v>1508</v>
      </c>
      <c r="I1623" s="60"/>
      <c r="J1623" s="60"/>
      <c r="K1623" s="60"/>
      <c r="L1623" s="61" t="str">
        <f>IF(I1623="","",VLOOKUP(N1623,DB!J:L,3,FALSE))</f>
        <v/>
      </c>
      <c r="M1623" s="40" t="str">
        <f t="shared" si="50"/>
        <v/>
      </c>
      <c r="N1623" s="70" t="str">
        <f t="shared" si="51"/>
        <v>Scope 3Hotel stay</v>
      </c>
      <c r="Y1623" s="70"/>
      <c r="Z1623" s="70"/>
    </row>
    <row r="1624" spans="1:26" s="49" customFormat="1" ht="21" customHeight="1">
      <c r="A1624" s="60"/>
      <c r="B1624" s="60"/>
      <c r="C1624" s="58"/>
      <c r="D1624" s="56"/>
      <c r="E1624" s="56"/>
      <c r="G1624" s="128" t="s">
        <v>497</v>
      </c>
      <c r="H1624" s="128" t="s">
        <v>1508</v>
      </c>
      <c r="I1624" s="60"/>
      <c r="J1624" s="60"/>
      <c r="K1624" s="60"/>
      <c r="L1624" s="61" t="str">
        <f>IF(I1624="","",VLOOKUP(N1624,DB!J:L,3,FALSE))</f>
        <v/>
      </c>
      <c r="M1624" s="40" t="str">
        <f t="shared" si="50"/>
        <v/>
      </c>
      <c r="N1624" s="70" t="str">
        <f t="shared" si="51"/>
        <v>Scope 3Hotel stay</v>
      </c>
      <c r="Y1624" s="70"/>
      <c r="Z1624" s="70"/>
    </row>
    <row r="1625" spans="1:26" s="49" customFormat="1" ht="21" customHeight="1">
      <c r="A1625" s="60"/>
      <c r="B1625" s="60"/>
      <c r="C1625" s="58"/>
      <c r="D1625" s="56"/>
      <c r="E1625" s="56"/>
      <c r="G1625" s="128" t="s">
        <v>497</v>
      </c>
      <c r="H1625" s="128" t="s">
        <v>1508</v>
      </c>
      <c r="I1625" s="60"/>
      <c r="J1625" s="60"/>
      <c r="K1625" s="60"/>
      <c r="L1625" s="61" t="str">
        <f>IF(I1625="","",VLOOKUP(N1625,DB!J:L,3,FALSE))</f>
        <v/>
      </c>
      <c r="M1625" s="40" t="str">
        <f t="shared" si="50"/>
        <v/>
      </c>
      <c r="N1625" s="70" t="str">
        <f t="shared" si="51"/>
        <v>Scope 3Hotel stay</v>
      </c>
      <c r="Y1625" s="70"/>
      <c r="Z1625" s="70"/>
    </row>
    <row r="1626" spans="1:26" s="49" customFormat="1" ht="21" customHeight="1">
      <c r="A1626" s="60"/>
      <c r="B1626" s="60"/>
      <c r="C1626" s="58"/>
      <c r="D1626" s="56"/>
      <c r="E1626" s="56"/>
      <c r="G1626" s="128" t="s">
        <v>497</v>
      </c>
      <c r="H1626" s="128" t="s">
        <v>1508</v>
      </c>
      <c r="I1626" s="60"/>
      <c r="J1626" s="60"/>
      <c r="K1626" s="60"/>
      <c r="L1626" s="61" t="str">
        <f>IF(I1626="","",VLOOKUP(N1626,DB!J:L,3,FALSE))</f>
        <v/>
      </c>
      <c r="M1626" s="40" t="str">
        <f t="shared" si="50"/>
        <v/>
      </c>
      <c r="N1626" s="70" t="str">
        <f t="shared" si="51"/>
        <v>Scope 3Hotel stay</v>
      </c>
      <c r="Y1626" s="70"/>
      <c r="Z1626" s="70"/>
    </row>
    <row r="1627" spans="1:26" s="49" customFormat="1" ht="21" customHeight="1">
      <c r="A1627" s="60"/>
      <c r="B1627" s="60"/>
      <c r="C1627" s="58"/>
      <c r="D1627" s="56"/>
      <c r="E1627" s="56"/>
      <c r="G1627" s="128" t="s">
        <v>497</v>
      </c>
      <c r="H1627" s="128" t="s">
        <v>1508</v>
      </c>
      <c r="I1627" s="60"/>
      <c r="J1627" s="60"/>
      <c r="K1627" s="60"/>
      <c r="L1627" s="61" t="str">
        <f>IF(I1627="","",VLOOKUP(N1627,DB!J:L,3,FALSE))</f>
        <v/>
      </c>
      <c r="M1627" s="40" t="str">
        <f t="shared" si="50"/>
        <v/>
      </c>
      <c r="N1627" s="70" t="str">
        <f t="shared" si="51"/>
        <v>Scope 3Hotel stay</v>
      </c>
      <c r="Y1627" s="70"/>
      <c r="Z1627" s="70"/>
    </row>
    <row r="1628" spans="1:26" s="49" customFormat="1" ht="21" customHeight="1">
      <c r="A1628" s="60"/>
      <c r="B1628" s="60"/>
      <c r="C1628" s="58"/>
      <c r="D1628" s="56"/>
      <c r="E1628" s="56"/>
      <c r="G1628" s="128" t="s">
        <v>497</v>
      </c>
      <c r="H1628" s="128" t="s">
        <v>1508</v>
      </c>
      <c r="I1628" s="60"/>
      <c r="J1628" s="60"/>
      <c r="K1628" s="60"/>
      <c r="L1628" s="61" t="str">
        <f>IF(I1628="","",VLOOKUP(N1628,DB!J:L,3,FALSE))</f>
        <v/>
      </c>
      <c r="M1628" s="40" t="str">
        <f t="shared" si="50"/>
        <v/>
      </c>
      <c r="N1628" s="70" t="str">
        <f t="shared" si="51"/>
        <v>Scope 3Hotel stay</v>
      </c>
      <c r="Y1628" s="70"/>
      <c r="Z1628" s="70"/>
    </row>
    <row r="1629" spans="1:26" s="49" customFormat="1" ht="21" customHeight="1">
      <c r="A1629" s="60"/>
      <c r="B1629" s="60"/>
      <c r="C1629" s="58"/>
      <c r="D1629" s="56"/>
      <c r="E1629" s="56"/>
      <c r="G1629" s="128" t="s">
        <v>497</v>
      </c>
      <c r="H1629" s="128" t="s">
        <v>1508</v>
      </c>
      <c r="I1629" s="60"/>
      <c r="J1629" s="60"/>
      <c r="K1629" s="60"/>
      <c r="L1629" s="61" t="str">
        <f>IF(I1629="","",VLOOKUP(N1629,DB!J:L,3,FALSE))</f>
        <v/>
      </c>
      <c r="M1629" s="40" t="str">
        <f t="shared" si="50"/>
        <v/>
      </c>
      <c r="N1629" s="70" t="str">
        <f t="shared" si="51"/>
        <v>Scope 3Hotel stay</v>
      </c>
      <c r="Y1629" s="70"/>
      <c r="Z1629" s="70"/>
    </row>
    <row r="1630" spans="1:26" s="49" customFormat="1" ht="21" customHeight="1">
      <c r="A1630" s="60"/>
      <c r="B1630" s="60"/>
      <c r="C1630" s="58"/>
      <c r="D1630" s="56"/>
      <c r="E1630" s="56"/>
      <c r="G1630" s="128" t="s">
        <v>497</v>
      </c>
      <c r="H1630" s="128" t="s">
        <v>1508</v>
      </c>
      <c r="I1630" s="60"/>
      <c r="J1630" s="60"/>
      <c r="K1630" s="60"/>
      <c r="L1630" s="61" t="str">
        <f>IF(I1630="","",VLOOKUP(N1630,DB!J:L,3,FALSE))</f>
        <v/>
      </c>
      <c r="M1630" s="40" t="str">
        <f t="shared" si="50"/>
        <v/>
      </c>
      <c r="N1630" s="70" t="str">
        <f t="shared" si="51"/>
        <v>Scope 3Hotel stay</v>
      </c>
      <c r="Y1630" s="70"/>
      <c r="Z1630" s="70"/>
    </row>
    <row r="1631" spans="1:26" s="49" customFormat="1" ht="21" customHeight="1">
      <c r="A1631" s="60"/>
      <c r="B1631" s="60"/>
      <c r="C1631" s="58"/>
      <c r="D1631" s="56"/>
      <c r="E1631" s="56"/>
      <c r="G1631" s="128" t="s">
        <v>497</v>
      </c>
      <c r="H1631" s="128" t="s">
        <v>1508</v>
      </c>
      <c r="I1631" s="60"/>
      <c r="J1631" s="60"/>
      <c r="K1631" s="60"/>
      <c r="L1631" s="61" t="str">
        <f>IF(I1631="","",VLOOKUP(N1631,DB!J:L,3,FALSE))</f>
        <v/>
      </c>
      <c r="M1631" s="40" t="str">
        <f t="shared" si="50"/>
        <v/>
      </c>
      <c r="N1631" s="70" t="str">
        <f t="shared" si="51"/>
        <v>Scope 3Hotel stay</v>
      </c>
      <c r="Y1631" s="70"/>
      <c r="Z1631" s="70"/>
    </row>
    <row r="1632" spans="1:26" s="49" customFormat="1" ht="21" customHeight="1">
      <c r="A1632" s="60"/>
      <c r="B1632" s="60"/>
      <c r="C1632" s="58"/>
      <c r="D1632" s="56"/>
      <c r="E1632" s="56"/>
      <c r="G1632" s="128" t="s">
        <v>497</v>
      </c>
      <c r="H1632" s="128" t="s">
        <v>1508</v>
      </c>
      <c r="I1632" s="60"/>
      <c r="J1632" s="60"/>
      <c r="K1632" s="60"/>
      <c r="L1632" s="61" t="str">
        <f>IF(I1632="","",VLOOKUP(N1632,DB!J:L,3,FALSE))</f>
        <v/>
      </c>
      <c r="M1632" s="40" t="str">
        <f t="shared" si="50"/>
        <v/>
      </c>
      <c r="N1632" s="70" t="str">
        <f t="shared" si="51"/>
        <v>Scope 3Hotel stay</v>
      </c>
      <c r="Y1632" s="70"/>
      <c r="Z1632" s="70"/>
    </row>
    <row r="1633" spans="1:26" s="49" customFormat="1" ht="21" customHeight="1">
      <c r="A1633" s="60"/>
      <c r="B1633" s="60"/>
      <c r="C1633" s="58"/>
      <c r="D1633" s="56"/>
      <c r="E1633" s="56"/>
      <c r="G1633" s="128" t="s">
        <v>497</v>
      </c>
      <c r="H1633" s="128" t="s">
        <v>1508</v>
      </c>
      <c r="I1633" s="60"/>
      <c r="J1633" s="60"/>
      <c r="K1633" s="60"/>
      <c r="L1633" s="61" t="str">
        <f>IF(I1633="","",VLOOKUP(N1633,DB!J:L,3,FALSE))</f>
        <v/>
      </c>
      <c r="M1633" s="40" t="str">
        <f t="shared" si="50"/>
        <v/>
      </c>
      <c r="N1633" s="70" t="str">
        <f t="shared" si="51"/>
        <v>Scope 3Hotel stay</v>
      </c>
      <c r="Y1633" s="70"/>
      <c r="Z1633" s="70"/>
    </row>
    <row r="1634" spans="1:26" s="49" customFormat="1" ht="21" customHeight="1">
      <c r="A1634" s="60"/>
      <c r="B1634" s="60"/>
      <c r="C1634" s="58"/>
      <c r="D1634" s="56"/>
      <c r="E1634" s="56"/>
      <c r="G1634" s="128" t="s">
        <v>497</v>
      </c>
      <c r="H1634" s="128" t="s">
        <v>1508</v>
      </c>
      <c r="I1634" s="60"/>
      <c r="J1634" s="60"/>
      <c r="K1634" s="60"/>
      <c r="L1634" s="61" t="str">
        <f>IF(I1634="","",VLOOKUP(N1634,DB!J:L,3,FALSE))</f>
        <v/>
      </c>
      <c r="M1634" s="40" t="str">
        <f t="shared" si="50"/>
        <v/>
      </c>
      <c r="N1634" s="70" t="str">
        <f t="shared" si="51"/>
        <v>Scope 3Hotel stay</v>
      </c>
      <c r="Y1634" s="70"/>
      <c r="Z1634" s="70"/>
    </row>
    <row r="1635" spans="1:26" s="49" customFormat="1" ht="21" customHeight="1">
      <c r="A1635" s="60"/>
      <c r="B1635" s="60"/>
      <c r="C1635" s="58"/>
      <c r="D1635" s="56"/>
      <c r="E1635" s="56"/>
      <c r="G1635" s="128" t="s">
        <v>497</v>
      </c>
      <c r="H1635" s="128" t="s">
        <v>1508</v>
      </c>
      <c r="I1635" s="60"/>
      <c r="J1635" s="60"/>
      <c r="K1635" s="60"/>
      <c r="L1635" s="61" t="str">
        <f>IF(I1635="","",VLOOKUP(N1635,DB!J:L,3,FALSE))</f>
        <v/>
      </c>
      <c r="M1635" s="40" t="str">
        <f t="shared" si="50"/>
        <v/>
      </c>
      <c r="N1635" s="70" t="str">
        <f t="shared" si="51"/>
        <v>Scope 3Hotel stay</v>
      </c>
      <c r="Y1635" s="70"/>
      <c r="Z1635" s="70"/>
    </row>
    <row r="1636" spans="1:26" s="49" customFormat="1" ht="21" customHeight="1">
      <c r="A1636" s="60"/>
      <c r="B1636" s="60"/>
      <c r="C1636" s="58"/>
      <c r="D1636" s="56"/>
      <c r="E1636" s="56"/>
      <c r="G1636" s="128" t="s">
        <v>497</v>
      </c>
      <c r="H1636" s="128" t="s">
        <v>1508</v>
      </c>
      <c r="I1636" s="60"/>
      <c r="J1636" s="60"/>
      <c r="K1636" s="60"/>
      <c r="L1636" s="61" t="str">
        <f>IF(I1636="","",VLOOKUP(N1636,DB!J:L,3,FALSE))</f>
        <v/>
      </c>
      <c r="M1636" s="40" t="str">
        <f t="shared" si="50"/>
        <v/>
      </c>
      <c r="N1636" s="70" t="str">
        <f t="shared" si="51"/>
        <v>Scope 3Hotel stay</v>
      </c>
      <c r="Y1636" s="70"/>
      <c r="Z1636" s="70"/>
    </row>
    <row r="1637" spans="1:26" s="49" customFormat="1" ht="21" customHeight="1">
      <c r="A1637" s="60"/>
      <c r="B1637" s="60"/>
      <c r="C1637" s="58"/>
      <c r="D1637" s="56"/>
      <c r="E1637" s="56"/>
      <c r="G1637" s="128" t="s">
        <v>497</v>
      </c>
      <c r="H1637" s="128" t="s">
        <v>1508</v>
      </c>
      <c r="I1637" s="60"/>
      <c r="J1637" s="60"/>
      <c r="K1637" s="60"/>
      <c r="L1637" s="61" t="str">
        <f>IF(I1637="","",VLOOKUP(N1637,DB!J:L,3,FALSE))</f>
        <v/>
      </c>
      <c r="M1637" s="40" t="str">
        <f t="shared" ref="M1637:M1700" si="52">IF(I1637="","",L1637*K1637*J1637)</f>
        <v/>
      </c>
      <c r="N1637" s="70" t="str">
        <f t="shared" si="51"/>
        <v>Scope 3Hotel stay</v>
      </c>
      <c r="Y1637" s="70"/>
      <c r="Z1637" s="70"/>
    </row>
    <row r="1638" spans="1:26" s="49" customFormat="1" ht="21" customHeight="1">
      <c r="A1638" s="60"/>
      <c r="B1638" s="60"/>
      <c r="C1638" s="58"/>
      <c r="D1638" s="56"/>
      <c r="E1638" s="56"/>
      <c r="G1638" s="128" t="s">
        <v>497</v>
      </c>
      <c r="H1638" s="128" t="s">
        <v>1508</v>
      </c>
      <c r="I1638" s="60"/>
      <c r="J1638" s="60"/>
      <c r="K1638" s="60"/>
      <c r="L1638" s="61" t="str">
        <f>IF(I1638="","",VLOOKUP(N1638,DB!J:L,3,FALSE))</f>
        <v/>
      </c>
      <c r="M1638" s="40" t="str">
        <f t="shared" si="52"/>
        <v/>
      </c>
      <c r="N1638" s="70" t="str">
        <f t="shared" si="51"/>
        <v>Scope 3Hotel stay</v>
      </c>
      <c r="Y1638" s="70"/>
      <c r="Z1638" s="70"/>
    </row>
    <row r="1639" spans="1:26" s="49" customFormat="1" ht="21" customHeight="1">
      <c r="A1639" s="60"/>
      <c r="B1639" s="60"/>
      <c r="C1639" s="58"/>
      <c r="D1639" s="56"/>
      <c r="E1639" s="56"/>
      <c r="G1639" s="128" t="s">
        <v>497</v>
      </c>
      <c r="H1639" s="128" t="s">
        <v>1508</v>
      </c>
      <c r="I1639" s="60"/>
      <c r="J1639" s="60"/>
      <c r="K1639" s="60"/>
      <c r="L1639" s="61" t="str">
        <f>IF(I1639="","",VLOOKUP(N1639,DB!J:L,3,FALSE))</f>
        <v/>
      </c>
      <c r="M1639" s="40" t="str">
        <f t="shared" si="52"/>
        <v/>
      </c>
      <c r="N1639" s="70" t="str">
        <f t="shared" si="51"/>
        <v>Scope 3Hotel stay</v>
      </c>
      <c r="Y1639" s="70"/>
      <c r="Z1639" s="70"/>
    </row>
    <row r="1640" spans="1:26" s="49" customFormat="1" ht="21" customHeight="1">
      <c r="A1640" s="60"/>
      <c r="B1640" s="60"/>
      <c r="C1640" s="58"/>
      <c r="D1640" s="56"/>
      <c r="E1640" s="56"/>
      <c r="G1640" s="128" t="s">
        <v>497</v>
      </c>
      <c r="H1640" s="128" t="s">
        <v>1508</v>
      </c>
      <c r="I1640" s="60"/>
      <c r="J1640" s="60"/>
      <c r="K1640" s="60"/>
      <c r="L1640" s="61" t="str">
        <f>IF(I1640="","",VLOOKUP(N1640,DB!J:L,3,FALSE))</f>
        <v/>
      </c>
      <c r="M1640" s="40" t="str">
        <f t="shared" si="52"/>
        <v/>
      </c>
      <c r="N1640" s="70" t="str">
        <f t="shared" si="51"/>
        <v>Scope 3Hotel stay</v>
      </c>
      <c r="Y1640" s="70"/>
      <c r="Z1640" s="70"/>
    </row>
    <row r="1641" spans="1:26" s="49" customFormat="1" ht="21" customHeight="1">
      <c r="A1641" s="60"/>
      <c r="B1641" s="60"/>
      <c r="C1641" s="58"/>
      <c r="D1641" s="56"/>
      <c r="E1641" s="56"/>
      <c r="G1641" s="128" t="s">
        <v>497</v>
      </c>
      <c r="H1641" s="128" t="s">
        <v>1508</v>
      </c>
      <c r="I1641" s="60"/>
      <c r="J1641" s="60"/>
      <c r="K1641" s="60"/>
      <c r="L1641" s="61" t="str">
        <f>IF(I1641="","",VLOOKUP(N1641,DB!J:L,3,FALSE))</f>
        <v/>
      </c>
      <c r="M1641" s="40" t="str">
        <f t="shared" si="52"/>
        <v/>
      </c>
      <c r="N1641" s="70" t="str">
        <f t="shared" si="51"/>
        <v>Scope 3Hotel stay</v>
      </c>
      <c r="Y1641" s="70"/>
      <c r="Z1641" s="70"/>
    </row>
    <row r="1642" spans="1:26" s="49" customFormat="1" ht="21" customHeight="1">
      <c r="A1642" s="60"/>
      <c r="B1642" s="60"/>
      <c r="C1642" s="58"/>
      <c r="D1642" s="56"/>
      <c r="E1642" s="56"/>
      <c r="G1642" s="128" t="s">
        <v>497</v>
      </c>
      <c r="H1642" s="128" t="s">
        <v>1508</v>
      </c>
      <c r="I1642" s="60"/>
      <c r="J1642" s="60"/>
      <c r="K1642" s="60"/>
      <c r="L1642" s="61" t="str">
        <f>IF(I1642="","",VLOOKUP(N1642,DB!J:L,3,FALSE))</f>
        <v/>
      </c>
      <c r="M1642" s="40" t="str">
        <f t="shared" si="52"/>
        <v/>
      </c>
      <c r="N1642" s="70" t="str">
        <f t="shared" si="51"/>
        <v>Scope 3Hotel stay</v>
      </c>
      <c r="Y1642" s="70"/>
      <c r="Z1642" s="70"/>
    </row>
    <row r="1643" spans="1:26" s="49" customFormat="1" ht="21" customHeight="1">
      <c r="A1643" s="60"/>
      <c r="B1643" s="60"/>
      <c r="C1643" s="58"/>
      <c r="D1643" s="56"/>
      <c r="E1643" s="56"/>
      <c r="G1643" s="128" t="s">
        <v>497</v>
      </c>
      <c r="H1643" s="128" t="s">
        <v>1508</v>
      </c>
      <c r="I1643" s="60"/>
      <c r="J1643" s="60"/>
      <c r="K1643" s="60"/>
      <c r="L1643" s="61" t="str">
        <f>IF(I1643="","",VLOOKUP(N1643,DB!J:L,3,FALSE))</f>
        <v/>
      </c>
      <c r="M1643" s="40" t="str">
        <f t="shared" si="52"/>
        <v/>
      </c>
      <c r="N1643" s="70" t="str">
        <f t="shared" si="51"/>
        <v>Scope 3Hotel stay</v>
      </c>
      <c r="Y1643" s="70"/>
      <c r="Z1643" s="70"/>
    </row>
    <row r="1644" spans="1:26" s="49" customFormat="1" ht="21" customHeight="1">
      <c r="A1644" s="60"/>
      <c r="B1644" s="60"/>
      <c r="C1644" s="58"/>
      <c r="D1644" s="56"/>
      <c r="E1644" s="56"/>
      <c r="G1644" s="128" t="s">
        <v>497</v>
      </c>
      <c r="H1644" s="128" t="s">
        <v>1508</v>
      </c>
      <c r="I1644" s="60"/>
      <c r="J1644" s="60"/>
      <c r="K1644" s="60"/>
      <c r="L1644" s="61" t="str">
        <f>IF(I1644="","",VLOOKUP(N1644,DB!J:L,3,FALSE))</f>
        <v/>
      </c>
      <c r="M1644" s="40" t="str">
        <f t="shared" si="52"/>
        <v/>
      </c>
      <c r="N1644" s="70" t="str">
        <f t="shared" si="51"/>
        <v>Scope 3Hotel stay</v>
      </c>
      <c r="Y1644" s="70"/>
      <c r="Z1644" s="70"/>
    </row>
    <row r="1645" spans="1:26" s="49" customFormat="1" ht="21" customHeight="1">
      <c r="A1645" s="60"/>
      <c r="B1645" s="60"/>
      <c r="C1645" s="58"/>
      <c r="D1645" s="56"/>
      <c r="E1645" s="56"/>
      <c r="G1645" s="128" t="s">
        <v>497</v>
      </c>
      <c r="H1645" s="128" t="s">
        <v>1508</v>
      </c>
      <c r="I1645" s="60"/>
      <c r="J1645" s="60"/>
      <c r="K1645" s="60"/>
      <c r="L1645" s="61" t="str">
        <f>IF(I1645="","",VLOOKUP(N1645,DB!J:L,3,FALSE))</f>
        <v/>
      </c>
      <c r="M1645" s="40" t="str">
        <f t="shared" si="52"/>
        <v/>
      </c>
      <c r="N1645" s="70" t="str">
        <f t="shared" si="51"/>
        <v>Scope 3Hotel stay</v>
      </c>
      <c r="Y1645" s="70"/>
      <c r="Z1645" s="70"/>
    </row>
    <row r="1646" spans="1:26" s="49" customFormat="1" ht="21" customHeight="1">
      <c r="A1646" s="60"/>
      <c r="B1646" s="60"/>
      <c r="C1646" s="58"/>
      <c r="D1646" s="56"/>
      <c r="E1646" s="56"/>
      <c r="G1646" s="128" t="s">
        <v>497</v>
      </c>
      <c r="H1646" s="128" t="s">
        <v>1508</v>
      </c>
      <c r="I1646" s="60"/>
      <c r="J1646" s="60"/>
      <c r="K1646" s="60"/>
      <c r="L1646" s="61" t="str">
        <f>IF(I1646="","",VLOOKUP(N1646,DB!J:L,3,FALSE))</f>
        <v/>
      </c>
      <c r="M1646" s="40" t="str">
        <f t="shared" si="52"/>
        <v/>
      </c>
      <c r="N1646" s="70" t="str">
        <f t="shared" si="51"/>
        <v>Scope 3Hotel stay</v>
      </c>
      <c r="Y1646" s="70"/>
      <c r="Z1646" s="70"/>
    </row>
    <row r="1647" spans="1:26" s="49" customFormat="1" ht="21" customHeight="1">
      <c r="A1647" s="60"/>
      <c r="B1647" s="60"/>
      <c r="C1647" s="58"/>
      <c r="D1647" s="56"/>
      <c r="E1647" s="56"/>
      <c r="G1647" s="128" t="s">
        <v>497</v>
      </c>
      <c r="H1647" s="128" t="s">
        <v>1508</v>
      </c>
      <c r="I1647" s="60"/>
      <c r="J1647" s="60"/>
      <c r="K1647" s="60"/>
      <c r="L1647" s="61" t="str">
        <f>IF(I1647="","",VLOOKUP(N1647,DB!J:L,3,FALSE))</f>
        <v/>
      </c>
      <c r="M1647" s="40" t="str">
        <f t="shared" si="52"/>
        <v/>
      </c>
      <c r="N1647" s="70" t="str">
        <f t="shared" si="51"/>
        <v>Scope 3Hotel stay</v>
      </c>
      <c r="Y1647" s="70"/>
      <c r="Z1647" s="70"/>
    </row>
    <row r="1648" spans="1:26" s="49" customFormat="1" ht="21" customHeight="1">
      <c r="A1648" s="60"/>
      <c r="B1648" s="60"/>
      <c r="C1648" s="58"/>
      <c r="D1648" s="56"/>
      <c r="E1648" s="56"/>
      <c r="G1648" s="128" t="s">
        <v>497</v>
      </c>
      <c r="H1648" s="128" t="s">
        <v>1508</v>
      </c>
      <c r="I1648" s="60"/>
      <c r="J1648" s="60"/>
      <c r="K1648" s="60"/>
      <c r="L1648" s="61" t="str">
        <f>IF(I1648="","",VLOOKUP(N1648,DB!J:L,3,FALSE))</f>
        <v/>
      </c>
      <c r="M1648" s="40" t="str">
        <f t="shared" si="52"/>
        <v/>
      </c>
      <c r="N1648" s="70" t="str">
        <f t="shared" si="51"/>
        <v>Scope 3Hotel stay</v>
      </c>
      <c r="Y1648" s="70"/>
      <c r="Z1648" s="70"/>
    </row>
    <row r="1649" spans="1:26" s="49" customFormat="1" ht="21" customHeight="1">
      <c r="A1649" s="60"/>
      <c r="B1649" s="60"/>
      <c r="C1649" s="58"/>
      <c r="D1649" s="56"/>
      <c r="E1649" s="56"/>
      <c r="G1649" s="128" t="s">
        <v>497</v>
      </c>
      <c r="H1649" s="128" t="s">
        <v>1508</v>
      </c>
      <c r="I1649" s="60"/>
      <c r="J1649" s="60"/>
      <c r="K1649" s="60"/>
      <c r="L1649" s="61" t="str">
        <f>IF(I1649="","",VLOOKUP(N1649,DB!J:L,3,FALSE))</f>
        <v/>
      </c>
      <c r="M1649" s="40" t="str">
        <f t="shared" si="52"/>
        <v/>
      </c>
      <c r="N1649" s="70" t="str">
        <f t="shared" si="51"/>
        <v>Scope 3Hotel stay</v>
      </c>
      <c r="Y1649" s="70"/>
      <c r="Z1649" s="70"/>
    </row>
    <row r="1650" spans="1:26" s="49" customFormat="1" ht="21" customHeight="1">
      <c r="A1650" s="60"/>
      <c r="B1650" s="60"/>
      <c r="C1650" s="58"/>
      <c r="D1650" s="56"/>
      <c r="E1650" s="56"/>
      <c r="G1650" s="128" t="s">
        <v>497</v>
      </c>
      <c r="H1650" s="128" t="s">
        <v>1508</v>
      </c>
      <c r="I1650" s="60"/>
      <c r="J1650" s="60"/>
      <c r="K1650" s="60"/>
      <c r="L1650" s="61" t="str">
        <f>IF(I1650="","",VLOOKUP(N1650,DB!J:L,3,FALSE))</f>
        <v/>
      </c>
      <c r="M1650" s="40" t="str">
        <f t="shared" si="52"/>
        <v/>
      </c>
      <c r="N1650" s="70" t="str">
        <f t="shared" si="51"/>
        <v>Scope 3Hotel stay</v>
      </c>
      <c r="Y1650" s="70"/>
      <c r="Z1650" s="70"/>
    </row>
    <row r="1651" spans="1:26" s="49" customFormat="1" ht="21" customHeight="1">
      <c r="A1651" s="60"/>
      <c r="B1651" s="60"/>
      <c r="C1651" s="58"/>
      <c r="D1651" s="56"/>
      <c r="E1651" s="56"/>
      <c r="G1651" s="128" t="s">
        <v>497</v>
      </c>
      <c r="H1651" s="128" t="s">
        <v>1508</v>
      </c>
      <c r="I1651" s="60"/>
      <c r="J1651" s="60"/>
      <c r="K1651" s="60"/>
      <c r="L1651" s="61" t="str">
        <f>IF(I1651="","",VLOOKUP(N1651,DB!J:L,3,FALSE))</f>
        <v/>
      </c>
      <c r="M1651" s="40" t="str">
        <f t="shared" si="52"/>
        <v/>
      </c>
      <c r="N1651" s="70" t="str">
        <f t="shared" si="51"/>
        <v>Scope 3Hotel stay</v>
      </c>
      <c r="Y1651" s="70"/>
      <c r="Z1651" s="70"/>
    </row>
    <row r="1652" spans="1:26" s="49" customFormat="1" ht="21" customHeight="1">
      <c r="A1652" s="60"/>
      <c r="B1652" s="60"/>
      <c r="C1652" s="58"/>
      <c r="D1652" s="56"/>
      <c r="E1652" s="56"/>
      <c r="G1652" s="128" t="s">
        <v>497</v>
      </c>
      <c r="H1652" s="128" t="s">
        <v>1508</v>
      </c>
      <c r="I1652" s="60"/>
      <c r="J1652" s="60"/>
      <c r="K1652" s="60"/>
      <c r="L1652" s="61" t="str">
        <f>IF(I1652="","",VLOOKUP(N1652,DB!J:L,3,FALSE))</f>
        <v/>
      </c>
      <c r="M1652" s="40" t="str">
        <f t="shared" si="52"/>
        <v/>
      </c>
      <c r="N1652" s="70" t="str">
        <f t="shared" si="51"/>
        <v>Scope 3Hotel stay</v>
      </c>
      <c r="Y1652" s="70"/>
      <c r="Z1652" s="70"/>
    </row>
    <row r="1653" spans="1:26" s="49" customFormat="1" ht="21" customHeight="1">
      <c r="A1653" s="60"/>
      <c r="B1653" s="60"/>
      <c r="C1653" s="58"/>
      <c r="D1653" s="56"/>
      <c r="E1653" s="56"/>
      <c r="G1653" s="128" t="s">
        <v>497</v>
      </c>
      <c r="H1653" s="128" t="s">
        <v>1508</v>
      </c>
      <c r="I1653" s="60"/>
      <c r="J1653" s="60"/>
      <c r="K1653" s="60"/>
      <c r="L1653" s="61" t="str">
        <f>IF(I1653="","",VLOOKUP(N1653,DB!J:L,3,FALSE))</f>
        <v/>
      </c>
      <c r="M1653" s="40" t="str">
        <f t="shared" si="52"/>
        <v/>
      </c>
      <c r="N1653" s="70" t="str">
        <f t="shared" si="51"/>
        <v>Scope 3Hotel stay</v>
      </c>
      <c r="Y1653" s="70"/>
      <c r="Z1653" s="70"/>
    </row>
    <row r="1654" spans="1:26" s="49" customFormat="1" ht="21" customHeight="1">
      <c r="A1654" s="60"/>
      <c r="B1654" s="60"/>
      <c r="C1654" s="58"/>
      <c r="D1654" s="56"/>
      <c r="E1654" s="56"/>
      <c r="G1654" s="128" t="s">
        <v>497</v>
      </c>
      <c r="H1654" s="128" t="s">
        <v>1508</v>
      </c>
      <c r="I1654" s="60"/>
      <c r="J1654" s="60"/>
      <c r="K1654" s="60"/>
      <c r="L1654" s="61" t="str">
        <f>IF(I1654="","",VLOOKUP(N1654,DB!J:L,3,FALSE))</f>
        <v/>
      </c>
      <c r="M1654" s="40" t="str">
        <f t="shared" si="52"/>
        <v/>
      </c>
      <c r="N1654" s="70" t="str">
        <f t="shared" si="51"/>
        <v>Scope 3Hotel stay</v>
      </c>
      <c r="Y1654" s="70"/>
      <c r="Z1654" s="70"/>
    </row>
    <row r="1655" spans="1:26" s="49" customFormat="1" ht="21" customHeight="1">
      <c r="A1655" s="60"/>
      <c r="B1655" s="60"/>
      <c r="C1655" s="58"/>
      <c r="D1655" s="56"/>
      <c r="E1655" s="56"/>
      <c r="G1655" s="128" t="s">
        <v>497</v>
      </c>
      <c r="H1655" s="128" t="s">
        <v>1508</v>
      </c>
      <c r="I1655" s="60"/>
      <c r="J1655" s="60"/>
      <c r="K1655" s="60"/>
      <c r="L1655" s="61" t="str">
        <f>IF(I1655="","",VLOOKUP(N1655,DB!J:L,3,FALSE))</f>
        <v/>
      </c>
      <c r="M1655" s="40" t="str">
        <f t="shared" si="52"/>
        <v/>
      </c>
      <c r="N1655" s="70" t="str">
        <f t="shared" si="51"/>
        <v>Scope 3Hotel stay</v>
      </c>
      <c r="Y1655" s="70"/>
      <c r="Z1655" s="70"/>
    </row>
    <row r="1656" spans="1:26" s="49" customFormat="1" ht="21" customHeight="1">
      <c r="A1656" s="60"/>
      <c r="B1656" s="60"/>
      <c r="C1656" s="58"/>
      <c r="D1656" s="56"/>
      <c r="E1656" s="56"/>
      <c r="G1656" s="128" t="s">
        <v>497</v>
      </c>
      <c r="H1656" s="128" t="s">
        <v>1508</v>
      </c>
      <c r="I1656" s="60"/>
      <c r="J1656" s="60"/>
      <c r="K1656" s="60"/>
      <c r="L1656" s="61" t="str">
        <f>IF(I1656="","",VLOOKUP(N1656,DB!J:L,3,FALSE))</f>
        <v/>
      </c>
      <c r="M1656" s="40" t="str">
        <f t="shared" si="52"/>
        <v/>
      </c>
      <c r="N1656" s="70" t="str">
        <f t="shared" si="51"/>
        <v>Scope 3Hotel stay</v>
      </c>
      <c r="Y1656" s="70"/>
      <c r="Z1656" s="70"/>
    </row>
    <row r="1657" spans="1:26" s="49" customFormat="1" ht="21" customHeight="1">
      <c r="A1657" s="60"/>
      <c r="B1657" s="60"/>
      <c r="C1657" s="58"/>
      <c r="D1657" s="56"/>
      <c r="E1657" s="56"/>
      <c r="G1657" s="128" t="s">
        <v>497</v>
      </c>
      <c r="H1657" s="128" t="s">
        <v>1508</v>
      </c>
      <c r="I1657" s="60"/>
      <c r="J1657" s="60"/>
      <c r="K1657" s="60"/>
      <c r="L1657" s="61" t="str">
        <f>IF(I1657="","",VLOOKUP(N1657,DB!J:L,3,FALSE))</f>
        <v/>
      </c>
      <c r="M1657" s="40" t="str">
        <f t="shared" si="52"/>
        <v/>
      </c>
      <c r="N1657" s="70" t="str">
        <f t="shared" si="51"/>
        <v>Scope 3Hotel stay</v>
      </c>
      <c r="Y1657" s="70"/>
      <c r="Z1657" s="70"/>
    </row>
    <row r="1658" spans="1:26" s="49" customFormat="1" ht="21" customHeight="1">
      <c r="A1658" s="60"/>
      <c r="B1658" s="60"/>
      <c r="C1658" s="58"/>
      <c r="D1658" s="56"/>
      <c r="E1658" s="56"/>
      <c r="G1658" s="128" t="s">
        <v>497</v>
      </c>
      <c r="H1658" s="128" t="s">
        <v>1508</v>
      </c>
      <c r="I1658" s="60"/>
      <c r="J1658" s="60"/>
      <c r="K1658" s="60"/>
      <c r="L1658" s="61" t="str">
        <f>IF(I1658="","",VLOOKUP(N1658,DB!J:L,3,FALSE))</f>
        <v/>
      </c>
      <c r="M1658" s="40" t="str">
        <f t="shared" si="52"/>
        <v/>
      </c>
      <c r="N1658" s="70" t="str">
        <f t="shared" si="51"/>
        <v>Scope 3Hotel stay</v>
      </c>
      <c r="Y1658" s="70"/>
      <c r="Z1658" s="70"/>
    </row>
    <row r="1659" spans="1:26" s="49" customFormat="1" ht="21" customHeight="1">
      <c r="A1659" s="60"/>
      <c r="B1659" s="60"/>
      <c r="C1659" s="58"/>
      <c r="D1659" s="56"/>
      <c r="E1659" s="56"/>
      <c r="G1659" s="128" t="s">
        <v>497</v>
      </c>
      <c r="H1659" s="128" t="s">
        <v>1508</v>
      </c>
      <c r="I1659" s="60"/>
      <c r="J1659" s="60"/>
      <c r="K1659" s="60"/>
      <c r="L1659" s="61" t="str">
        <f>IF(I1659="","",VLOOKUP(N1659,DB!J:L,3,FALSE))</f>
        <v/>
      </c>
      <c r="M1659" s="40" t="str">
        <f t="shared" si="52"/>
        <v/>
      </c>
      <c r="N1659" s="70" t="str">
        <f t="shared" si="51"/>
        <v>Scope 3Hotel stay</v>
      </c>
      <c r="Y1659" s="70"/>
      <c r="Z1659" s="70"/>
    </row>
    <row r="1660" spans="1:26" s="49" customFormat="1" ht="21" customHeight="1">
      <c r="A1660" s="60"/>
      <c r="B1660" s="60"/>
      <c r="C1660" s="58"/>
      <c r="D1660" s="56"/>
      <c r="E1660" s="56"/>
      <c r="G1660" s="128" t="s">
        <v>497</v>
      </c>
      <c r="H1660" s="128" t="s">
        <v>1508</v>
      </c>
      <c r="I1660" s="60"/>
      <c r="J1660" s="60"/>
      <c r="K1660" s="60"/>
      <c r="L1660" s="61" t="str">
        <f>IF(I1660="","",VLOOKUP(N1660,DB!J:L,3,FALSE))</f>
        <v/>
      </c>
      <c r="M1660" s="40" t="str">
        <f t="shared" si="52"/>
        <v/>
      </c>
      <c r="N1660" s="70" t="str">
        <f t="shared" si="51"/>
        <v>Scope 3Hotel stay</v>
      </c>
      <c r="Y1660" s="70"/>
      <c r="Z1660" s="70"/>
    </row>
    <row r="1661" spans="1:26" s="49" customFormat="1" ht="21" customHeight="1">
      <c r="A1661" s="60"/>
      <c r="B1661" s="60"/>
      <c r="C1661" s="58"/>
      <c r="D1661" s="56"/>
      <c r="E1661" s="56"/>
      <c r="G1661" s="128" t="s">
        <v>497</v>
      </c>
      <c r="H1661" s="128" t="s">
        <v>1508</v>
      </c>
      <c r="I1661" s="60"/>
      <c r="J1661" s="60"/>
      <c r="K1661" s="60"/>
      <c r="L1661" s="61" t="str">
        <f>IF(I1661="","",VLOOKUP(N1661,DB!J:L,3,FALSE))</f>
        <v/>
      </c>
      <c r="M1661" s="40" t="str">
        <f t="shared" si="52"/>
        <v/>
      </c>
      <c r="N1661" s="70" t="str">
        <f t="shared" si="51"/>
        <v>Scope 3Hotel stay</v>
      </c>
      <c r="Y1661" s="70"/>
      <c r="Z1661" s="70"/>
    </row>
    <row r="1662" spans="1:26" s="49" customFormat="1" ht="21" customHeight="1">
      <c r="A1662" s="60"/>
      <c r="B1662" s="60"/>
      <c r="C1662" s="58"/>
      <c r="D1662" s="56"/>
      <c r="E1662" s="56"/>
      <c r="G1662" s="128" t="s">
        <v>497</v>
      </c>
      <c r="H1662" s="128" t="s">
        <v>1508</v>
      </c>
      <c r="I1662" s="60"/>
      <c r="J1662" s="60"/>
      <c r="K1662" s="60"/>
      <c r="L1662" s="61" t="str">
        <f>IF(I1662="","",VLOOKUP(N1662,DB!J:L,3,FALSE))</f>
        <v/>
      </c>
      <c r="M1662" s="40" t="str">
        <f t="shared" si="52"/>
        <v/>
      </c>
      <c r="N1662" s="70" t="str">
        <f t="shared" si="51"/>
        <v>Scope 3Hotel stay</v>
      </c>
      <c r="Y1662" s="70"/>
      <c r="Z1662" s="70"/>
    </row>
    <row r="1663" spans="1:26" s="49" customFormat="1" ht="21" customHeight="1">
      <c r="A1663" s="60"/>
      <c r="B1663" s="60"/>
      <c r="C1663" s="58"/>
      <c r="D1663" s="56"/>
      <c r="E1663" s="56"/>
      <c r="G1663" s="128" t="s">
        <v>497</v>
      </c>
      <c r="H1663" s="128" t="s">
        <v>1508</v>
      </c>
      <c r="I1663" s="60"/>
      <c r="J1663" s="60"/>
      <c r="K1663" s="60"/>
      <c r="L1663" s="61" t="str">
        <f>IF(I1663="","",VLOOKUP(N1663,DB!J:L,3,FALSE))</f>
        <v/>
      </c>
      <c r="M1663" s="40" t="str">
        <f t="shared" si="52"/>
        <v/>
      </c>
      <c r="N1663" s="70" t="str">
        <f t="shared" si="51"/>
        <v>Scope 3Hotel stay</v>
      </c>
      <c r="Y1663" s="70"/>
      <c r="Z1663" s="70"/>
    </row>
    <row r="1664" spans="1:26" s="49" customFormat="1" ht="21" customHeight="1">
      <c r="A1664" s="60"/>
      <c r="B1664" s="60"/>
      <c r="C1664" s="58"/>
      <c r="D1664" s="56"/>
      <c r="E1664" s="56"/>
      <c r="G1664" s="128" t="s">
        <v>497</v>
      </c>
      <c r="H1664" s="128" t="s">
        <v>1508</v>
      </c>
      <c r="I1664" s="60"/>
      <c r="J1664" s="60"/>
      <c r="K1664" s="60"/>
      <c r="L1664" s="61" t="str">
        <f>IF(I1664="","",VLOOKUP(N1664,DB!J:L,3,FALSE))</f>
        <v/>
      </c>
      <c r="M1664" s="40" t="str">
        <f t="shared" si="52"/>
        <v/>
      </c>
      <c r="N1664" s="70" t="str">
        <f t="shared" si="51"/>
        <v>Scope 3Hotel stay</v>
      </c>
      <c r="Y1664" s="70"/>
      <c r="Z1664" s="70"/>
    </row>
    <row r="1665" spans="1:26" s="49" customFormat="1" ht="21" customHeight="1">
      <c r="A1665" s="60"/>
      <c r="B1665" s="60"/>
      <c r="C1665" s="58"/>
      <c r="D1665" s="56"/>
      <c r="E1665" s="56"/>
      <c r="G1665" s="128" t="s">
        <v>497</v>
      </c>
      <c r="H1665" s="128" t="s">
        <v>1508</v>
      </c>
      <c r="I1665" s="60"/>
      <c r="J1665" s="60"/>
      <c r="K1665" s="60"/>
      <c r="L1665" s="61" t="str">
        <f>IF(I1665="","",VLOOKUP(N1665,DB!J:L,3,FALSE))</f>
        <v/>
      </c>
      <c r="M1665" s="40" t="str">
        <f t="shared" si="52"/>
        <v/>
      </c>
      <c r="N1665" s="70" t="str">
        <f t="shared" si="51"/>
        <v>Scope 3Hotel stay</v>
      </c>
      <c r="Y1665" s="70"/>
      <c r="Z1665" s="70"/>
    </row>
    <row r="1666" spans="1:26" s="49" customFormat="1" ht="21" customHeight="1">
      <c r="A1666" s="60"/>
      <c r="B1666" s="60"/>
      <c r="C1666" s="58"/>
      <c r="D1666" s="56"/>
      <c r="E1666" s="56"/>
      <c r="G1666" s="128" t="s">
        <v>497</v>
      </c>
      <c r="H1666" s="128" t="s">
        <v>1508</v>
      </c>
      <c r="I1666" s="60"/>
      <c r="J1666" s="60"/>
      <c r="K1666" s="60"/>
      <c r="L1666" s="61" t="str">
        <f>IF(I1666="","",VLOOKUP(N1666,DB!J:L,3,FALSE))</f>
        <v/>
      </c>
      <c r="M1666" s="40" t="str">
        <f t="shared" si="52"/>
        <v/>
      </c>
      <c r="N1666" s="70" t="str">
        <f t="shared" si="51"/>
        <v>Scope 3Hotel stay</v>
      </c>
      <c r="Y1666" s="70"/>
      <c r="Z1666" s="70"/>
    </row>
    <row r="1667" spans="1:26" s="49" customFormat="1" ht="21" customHeight="1">
      <c r="A1667" s="60"/>
      <c r="B1667" s="60"/>
      <c r="C1667" s="58"/>
      <c r="D1667" s="56"/>
      <c r="E1667" s="56"/>
      <c r="G1667" s="128" t="s">
        <v>497</v>
      </c>
      <c r="H1667" s="128" t="s">
        <v>1508</v>
      </c>
      <c r="I1667" s="60"/>
      <c r="J1667" s="60"/>
      <c r="K1667" s="60"/>
      <c r="L1667" s="61" t="str">
        <f>IF(I1667="","",VLOOKUP(N1667,DB!J:L,3,FALSE))</f>
        <v/>
      </c>
      <c r="M1667" s="40" t="str">
        <f t="shared" si="52"/>
        <v/>
      </c>
      <c r="N1667" s="70" t="str">
        <f t="shared" si="51"/>
        <v>Scope 3Hotel stay</v>
      </c>
      <c r="Y1667" s="70"/>
      <c r="Z1667" s="70"/>
    </row>
    <row r="1668" spans="1:26" s="49" customFormat="1" ht="21" customHeight="1">
      <c r="A1668" s="60"/>
      <c r="B1668" s="60"/>
      <c r="C1668" s="58"/>
      <c r="D1668" s="56"/>
      <c r="E1668" s="56"/>
      <c r="G1668" s="128" t="s">
        <v>497</v>
      </c>
      <c r="H1668" s="128" t="s">
        <v>1508</v>
      </c>
      <c r="I1668" s="60"/>
      <c r="J1668" s="60"/>
      <c r="K1668" s="60"/>
      <c r="L1668" s="61" t="str">
        <f>IF(I1668="","",VLOOKUP(N1668,DB!J:L,3,FALSE))</f>
        <v/>
      </c>
      <c r="M1668" s="40" t="str">
        <f t="shared" si="52"/>
        <v/>
      </c>
      <c r="N1668" s="70" t="str">
        <f t="shared" si="51"/>
        <v>Scope 3Hotel stay</v>
      </c>
      <c r="Y1668" s="70"/>
      <c r="Z1668" s="70"/>
    </row>
    <row r="1669" spans="1:26" s="49" customFormat="1" ht="21" customHeight="1">
      <c r="A1669" s="60"/>
      <c r="B1669" s="60"/>
      <c r="C1669" s="58"/>
      <c r="D1669" s="56"/>
      <c r="E1669" s="56"/>
      <c r="G1669" s="128" t="s">
        <v>497</v>
      </c>
      <c r="H1669" s="128" t="s">
        <v>1508</v>
      </c>
      <c r="I1669" s="60"/>
      <c r="J1669" s="60"/>
      <c r="K1669" s="60"/>
      <c r="L1669" s="61" t="str">
        <f>IF(I1669="","",VLOOKUP(N1669,DB!J:L,3,FALSE))</f>
        <v/>
      </c>
      <c r="M1669" s="40" t="str">
        <f t="shared" si="52"/>
        <v/>
      </c>
      <c r="N1669" s="70" t="str">
        <f t="shared" si="51"/>
        <v>Scope 3Hotel stay</v>
      </c>
      <c r="Y1669" s="70"/>
      <c r="Z1669" s="70"/>
    </row>
    <row r="1670" spans="1:26" s="49" customFormat="1" ht="21" customHeight="1">
      <c r="A1670" s="60"/>
      <c r="B1670" s="60"/>
      <c r="C1670" s="58"/>
      <c r="D1670" s="56"/>
      <c r="E1670" s="56"/>
      <c r="G1670" s="128" t="s">
        <v>497</v>
      </c>
      <c r="H1670" s="128" t="s">
        <v>1508</v>
      </c>
      <c r="I1670" s="60"/>
      <c r="J1670" s="60"/>
      <c r="K1670" s="60"/>
      <c r="L1670" s="61" t="str">
        <f>IF(I1670="","",VLOOKUP(N1670,DB!J:L,3,FALSE))</f>
        <v/>
      </c>
      <c r="M1670" s="40" t="str">
        <f t="shared" si="52"/>
        <v/>
      </c>
      <c r="N1670" s="70" t="str">
        <f t="shared" si="51"/>
        <v>Scope 3Hotel stay</v>
      </c>
      <c r="Y1670" s="70"/>
      <c r="Z1670" s="70"/>
    </row>
    <row r="1671" spans="1:26" s="49" customFormat="1" ht="21" customHeight="1">
      <c r="A1671" s="60"/>
      <c r="B1671" s="60"/>
      <c r="C1671" s="58"/>
      <c r="D1671" s="56"/>
      <c r="E1671" s="56"/>
      <c r="G1671" s="128" t="s">
        <v>497</v>
      </c>
      <c r="H1671" s="128" t="s">
        <v>1508</v>
      </c>
      <c r="I1671" s="60"/>
      <c r="J1671" s="60"/>
      <c r="K1671" s="60"/>
      <c r="L1671" s="61" t="str">
        <f>IF(I1671="","",VLOOKUP(N1671,DB!J:L,3,FALSE))</f>
        <v/>
      </c>
      <c r="M1671" s="40" t="str">
        <f t="shared" si="52"/>
        <v/>
      </c>
      <c r="N1671" s="70" t="str">
        <f t="shared" ref="N1671:N1734" si="53">CONCATENATE(G1671,H1671,I1671)</f>
        <v>Scope 3Hotel stay</v>
      </c>
      <c r="Y1671" s="70"/>
      <c r="Z1671" s="70"/>
    </row>
    <row r="1672" spans="1:26" s="49" customFormat="1" ht="21" customHeight="1">
      <c r="A1672" s="60"/>
      <c r="B1672" s="60"/>
      <c r="C1672" s="58"/>
      <c r="D1672" s="56"/>
      <c r="E1672" s="56"/>
      <c r="G1672" s="128" t="s">
        <v>497</v>
      </c>
      <c r="H1672" s="128" t="s">
        <v>1508</v>
      </c>
      <c r="I1672" s="60"/>
      <c r="J1672" s="60"/>
      <c r="K1672" s="60"/>
      <c r="L1672" s="61" t="str">
        <f>IF(I1672="","",VLOOKUP(N1672,DB!J:L,3,FALSE))</f>
        <v/>
      </c>
      <c r="M1672" s="40" t="str">
        <f t="shared" si="52"/>
        <v/>
      </c>
      <c r="N1672" s="70" t="str">
        <f t="shared" si="53"/>
        <v>Scope 3Hotel stay</v>
      </c>
      <c r="Y1672" s="70"/>
      <c r="Z1672" s="70"/>
    </row>
    <row r="1673" spans="1:26" s="49" customFormat="1" ht="21" customHeight="1">
      <c r="A1673" s="60"/>
      <c r="B1673" s="60"/>
      <c r="C1673" s="58"/>
      <c r="D1673" s="56"/>
      <c r="E1673" s="56"/>
      <c r="G1673" s="128" t="s">
        <v>497</v>
      </c>
      <c r="H1673" s="128" t="s">
        <v>1508</v>
      </c>
      <c r="I1673" s="60"/>
      <c r="J1673" s="60"/>
      <c r="K1673" s="60"/>
      <c r="L1673" s="61" t="str">
        <f>IF(I1673="","",VLOOKUP(N1673,DB!J:L,3,FALSE))</f>
        <v/>
      </c>
      <c r="M1673" s="40" t="str">
        <f t="shared" si="52"/>
        <v/>
      </c>
      <c r="N1673" s="70" t="str">
        <f t="shared" si="53"/>
        <v>Scope 3Hotel stay</v>
      </c>
      <c r="Y1673" s="70"/>
      <c r="Z1673" s="70"/>
    </row>
    <row r="1674" spans="1:26" s="49" customFormat="1" ht="21" customHeight="1">
      <c r="A1674" s="60"/>
      <c r="B1674" s="60"/>
      <c r="C1674" s="58"/>
      <c r="D1674" s="56"/>
      <c r="E1674" s="56"/>
      <c r="G1674" s="128" t="s">
        <v>497</v>
      </c>
      <c r="H1674" s="128" t="s">
        <v>1508</v>
      </c>
      <c r="I1674" s="60"/>
      <c r="J1674" s="60"/>
      <c r="K1674" s="60"/>
      <c r="L1674" s="61" t="str">
        <f>IF(I1674="","",VLOOKUP(N1674,DB!J:L,3,FALSE))</f>
        <v/>
      </c>
      <c r="M1674" s="40" t="str">
        <f t="shared" si="52"/>
        <v/>
      </c>
      <c r="N1674" s="70" t="str">
        <f t="shared" si="53"/>
        <v>Scope 3Hotel stay</v>
      </c>
      <c r="Y1674" s="70"/>
      <c r="Z1674" s="70"/>
    </row>
    <row r="1675" spans="1:26" s="49" customFormat="1" ht="21" customHeight="1">
      <c r="A1675" s="60"/>
      <c r="B1675" s="60"/>
      <c r="C1675" s="58"/>
      <c r="D1675" s="56"/>
      <c r="E1675" s="56"/>
      <c r="G1675" s="128" t="s">
        <v>497</v>
      </c>
      <c r="H1675" s="128" t="s">
        <v>1508</v>
      </c>
      <c r="I1675" s="60"/>
      <c r="J1675" s="60"/>
      <c r="K1675" s="60"/>
      <c r="L1675" s="61" t="str">
        <f>IF(I1675="","",VLOOKUP(N1675,DB!J:L,3,FALSE))</f>
        <v/>
      </c>
      <c r="M1675" s="40" t="str">
        <f t="shared" si="52"/>
        <v/>
      </c>
      <c r="N1675" s="70" t="str">
        <f t="shared" si="53"/>
        <v>Scope 3Hotel stay</v>
      </c>
      <c r="Y1675" s="70"/>
      <c r="Z1675" s="70"/>
    </row>
    <row r="1676" spans="1:26" s="49" customFormat="1" ht="21" customHeight="1">
      <c r="A1676" s="60"/>
      <c r="B1676" s="60"/>
      <c r="C1676" s="58"/>
      <c r="D1676" s="56"/>
      <c r="E1676" s="56"/>
      <c r="G1676" s="128" t="s">
        <v>497</v>
      </c>
      <c r="H1676" s="128" t="s">
        <v>1508</v>
      </c>
      <c r="I1676" s="60"/>
      <c r="J1676" s="60"/>
      <c r="K1676" s="60"/>
      <c r="L1676" s="61" t="str">
        <f>IF(I1676="","",VLOOKUP(N1676,DB!J:L,3,FALSE))</f>
        <v/>
      </c>
      <c r="M1676" s="40" t="str">
        <f t="shared" si="52"/>
        <v/>
      </c>
      <c r="N1676" s="70" t="str">
        <f t="shared" si="53"/>
        <v>Scope 3Hotel stay</v>
      </c>
      <c r="Y1676" s="70"/>
      <c r="Z1676" s="70"/>
    </row>
    <row r="1677" spans="1:26" s="49" customFormat="1" ht="21" customHeight="1">
      <c r="A1677" s="60"/>
      <c r="B1677" s="60"/>
      <c r="C1677" s="58"/>
      <c r="D1677" s="56"/>
      <c r="E1677" s="56"/>
      <c r="G1677" s="128" t="s">
        <v>497</v>
      </c>
      <c r="H1677" s="128" t="s">
        <v>1508</v>
      </c>
      <c r="I1677" s="60"/>
      <c r="J1677" s="60"/>
      <c r="K1677" s="60"/>
      <c r="L1677" s="61" t="str">
        <f>IF(I1677="","",VLOOKUP(N1677,DB!J:L,3,FALSE))</f>
        <v/>
      </c>
      <c r="M1677" s="40" t="str">
        <f t="shared" si="52"/>
        <v/>
      </c>
      <c r="N1677" s="70" t="str">
        <f t="shared" si="53"/>
        <v>Scope 3Hotel stay</v>
      </c>
      <c r="Y1677" s="70"/>
      <c r="Z1677" s="70"/>
    </row>
    <row r="1678" spans="1:26" s="49" customFormat="1" ht="21" customHeight="1">
      <c r="A1678" s="60"/>
      <c r="B1678" s="60"/>
      <c r="C1678" s="58"/>
      <c r="D1678" s="56"/>
      <c r="E1678" s="56"/>
      <c r="G1678" s="128" t="s">
        <v>497</v>
      </c>
      <c r="H1678" s="128" t="s">
        <v>1508</v>
      </c>
      <c r="I1678" s="60"/>
      <c r="J1678" s="60"/>
      <c r="K1678" s="60"/>
      <c r="L1678" s="61" t="str">
        <f>IF(I1678="","",VLOOKUP(N1678,DB!J:L,3,FALSE))</f>
        <v/>
      </c>
      <c r="M1678" s="40" t="str">
        <f t="shared" si="52"/>
        <v/>
      </c>
      <c r="N1678" s="70" t="str">
        <f t="shared" si="53"/>
        <v>Scope 3Hotel stay</v>
      </c>
      <c r="Y1678" s="70"/>
      <c r="Z1678" s="70"/>
    </row>
    <row r="1679" spans="1:26" s="49" customFormat="1" ht="21" customHeight="1">
      <c r="A1679" s="60"/>
      <c r="B1679" s="60"/>
      <c r="C1679" s="58"/>
      <c r="D1679" s="56"/>
      <c r="E1679" s="56"/>
      <c r="G1679" s="128" t="s">
        <v>497</v>
      </c>
      <c r="H1679" s="128" t="s">
        <v>1508</v>
      </c>
      <c r="I1679" s="60"/>
      <c r="J1679" s="60"/>
      <c r="K1679" s="60"/>
      <c r="L1679" s="61" t="str">
        <f>IF(I1679="","",VLOOKUP(N1679,DB!J:L,3,FALSE))</f>
        <v/>
      </c>
      <c r="M1679" s="40" t="str">
        <f t="shared" si="52"/>
        <v/>
      </c>
      <c r="N1679" s="70" t="str">
        <f t="shared" si="53"/>
        <v>Scope 3Hotel stay</v>
      </c>
      <c r="Y1679" s="70"/>
      <c r="Z1679" s="70"/>
    </row>
    <row r="1680" spans="1:26" s="49" customFormat="1" ht="21" customHeight="1">
      <c r="A1680" s="60"/>
      <c r="B1680" s="60"/>
      <c r="C1680" s="58"/>
      <c r="D1680" s="56"/>
      <c r="E1680" s="56"/>
      <c r="G1680" s="128" t="s">
        <v>497</v>
      </c>
      <c r="H1680" s="128" t="s">
        <v>1508</v>
      </c>
      <c r="I1680" s="60"/>
      <c r="J1680" s="60"/>
      <c r="K1680" s="60"/>
      <c r="L1680" s="61" t="str">
        <f>IF(I1680="","",VLOOKUP(N1680,DB!J:L,3,FALSE))</f>
        <v/>
      </c>
      <c r="M1680" s="40" t="str">
        <f t="shared" si="52"/>
        <v/>
      </c>
      <c r="N1680" s="70" t="str">
        <f t="shared" si="53"/>
        <v>Scope 3Hotel stay</v>
      </c>
      <c r="Y1680" s="70"/>
      <c r="Z1680" s="70"/>
    </row>
    <row r="1681" spans="1:26" s="49" customFormat="1" ht="21" customHeight="1">
      <c r="A1681" s="60"/>
      <c r="B1681" s="60"/>
      <c r="C1681" s="58"/>
      <c r="D1681" s="56"/>
      <c r="E1681" s="56"/>
      <c r="G1681" s="128" t="s">
        <v>497</v>
      </c>
      <c r="H1681" s="128" t="s">
        <v>1508</v>
      </c>
      <c r="I1681" s="60"/>
      <c r="J1681" s="60"/>
      <c r="K1681" s="60"/>
      <c r="L1681" s="61" t="str">
        <f>IF(I1681="","",VLOOKUP(N1681,DB!J:L,3,FALSE))</f>
        <v/>
      </c>
      <c r="M1681" s="40" t="str">
        <f t="shared" si="52"/>
        <v/>
      </c>
      <c r="N1681" s="70" t="str">
        <f t="shared" si="53"/>
        <v>Scope 3Hotel stay</v>
      </c>
      <c r="Y1681" s="70"/>
      <c r="Z1681" s="70"/>
    </row>
    <row r="1682" spans="1:26" s="49" customFormat="1" ht="21" customHeight="1">
      <c r="A1682" s="60"/>
      <c r="B1682" s="60"/>
      <c r="C1682" s="58"/>
      <c r="D1682" s="56"/>
      <c r="E1682" s="56"/>
      <c r="G1682" s="128" t="s">
        <v>497</v>
      </c>
      <c r="H1682" s="128" t="s">
        <v>1508</v>
      </c>
      <c r="I1682" s="60"/>
      <c r="J1682" s="60"/>
      <c r="K1682" s="60"/>
      <c r="L1682" s="61" t="str">
        <f>IF(I1682="","",VLOOKUP(N1682,DB!J:L,3,FALSE))</f>
        <v/>
      </c>
      <c r="M1682" s="40" t="str">
        <f t="shared" si="52"/>
        <v/>
      </c>
      <c r="N1682" s="70" t="str">
        <f t="shared" si="53"/>
        <v>Scope 3Hotel stay</v>
      </c>
      <c r="Y1682" s="70"/>
      <c r="Z1682" s="70"/>
    </row>
    <row r="1683" spans="1:26" s="49" customFormat="1" ht="21" customHeight="1">
      <c r="A1683" s="60"/>
      <c r="B1683" s="60"/>
      <c r="C1683" s="58"/>
      <c r="D1683" s="56"/>
      <c r="E1683" s="56"/>
      <c r="G1683" s="128" t="s">
        <v>497</v>
      </c>
      <c r="H1683" s="128" t="s">
        <v>1508</v>
      </c>
      <c r="I1683" s="60"/>
      <c r="J1683" s="60"/>
      <c r="K1683" s="60"/>
      <c r="L1683" s="61" t="str">
        <f>IF(I1683="","",VLOOKUP(N1683,DB!J:L,3,FALSE))</f>
        <v/>
      </c>
      <c r="M1683" s="40" t="str">
        <f t="shared" si="52"/>
        <v/>
      </c>
      <c r="N1683" s="70" t="str">
        <f t="shared" si="53"/>
        <v>Scope 3Hotel stay</v>
      </c>
      <c r="Y1683" s="70"/>
      <c r="Z1683" s="70"/>
    </row>
    <row r="1684" spans="1:26" s="49" customFormat="1" ht="21" customHeight="1">
      <c r="A1684" s="60"/>
      <c r="B1684" s="60"/>
      <c r="C1684" s="58"/>
      <c r="D1684" s="56"/>
      <c r="E1684" s="56"/>
      <c r="G1684" s="128" t="s">
        <v>497</v>
      </c>
      <c r="H1684" s="128" t="s">
        <v>1508</v>
      </c>
      <c r="I1684" s="60"/>
      <c r="J1684" s="60"/>
      <c r="K1684" s="60"/>
      <c r="L1684" s="61" t="str">
        <f>IF(I1684="","",VLOOKUP(N1684,DB!J:L,3,FALSE))</f>
        <v/>
      </c>
      <c r="M1684" s="40" t="str">
        <f t="shared" si="52"/>
        <v/>
      </c>
      <c r="N1684" s="70" t="str">
        <f t="shared" si="53"/>
        <v>Scope 3Hotel stay</v>
      </c>
      <c r="Y1684" s="70"/>
      <c r="Z1684" s="70"/>
    </row>
    <row r="1685" spans="1:26" s="49" customFormat="1" ht="21" customHeight="1">
      <c r="A1685" s="60"/>
      <c r="B1685" s="60"/>
      <c r="C1685" s="58"/>
      <c r="D1685" s="56"/>
      <c r="E1685" s="56"/>
      <c r="G1685" s="128" t="s">
        <v>497</v>
      </c>
      <c r="H1685" s="128" t="s">
        <v>1508</v>
      </c>
      <c r="I1685" s="60"/>
      <c r="J1685" s="60"/>
      <c r="K1685" s="60"/>
      <c r="L1685" s="61" t="str">
        <f>IF(I1685="","",VLOOKUP(N1685,DB!J:L,3,FALSE))</f>
        <v/>
      </c>
      <c r="M1685" s="40" t="str">
        <f t="shared" si="52"/>
        <v/>
      </c>
      <c r="N1685" s="70" t="str">
        <f t="shared" si="53"/>
        <v>Scope 3Hotel stay</v>
      </c>
      <c r="Y1685" s="70"/>
      <c r="Z1685" s="70"/>
    </row>
    <row r="1686" spans="1:26" s="49" customFormat="1" ht="21" customHeight="1">
      <c r="A1686" s="60"/>
      <c r="B1686" s="60"/>
      <c r="C1686" s="58"/>
      <c r="D1686" s="56"/>
      <c r="E1686" s="56"/>
      <c r="G1686" s="128" t="s">
        <v>497</v>
      </c>
      <c r="H1686" s="128" t="s">
        <v>1508</v>
      </c>
      <c r="I1686" s="60"/>
      <c r="J1686" s="60"/>
      <c r="K1686" s="60"/>
      <c r="L1686" s="61" t="str">
        <f>IF(I1686="","",VLOOKUP(N1686,DB!J:L,3,FALSE))</f>
        <v/>
      </c>
      <c r="M1686" s="40" t="str">
        <f t="shared" si="52"/>
        <v/>
      </c>
      <c r="N1686" s="70" t="str">
        <f t="shared" si="53"/>
        <v>Scope 3Hotel stay</v>
      </c>
      <c r="Y1686" s="70"/>
      <c r="Z1686" s="70"/>
    </row>
    <row r="1687" spans="1:26" s="49" customFormat="1" ht="21" customHeight="1">
      <c r="A1687" s="60"/>
      <c r="B1687" s="60"/>
      <c r="C1687" s="58"/>
      <c r="D1687" s="56"/>
      <c r="E1687" s="56"/>
      <c r="G1687" s="128" t="s">
        <v>497</v>
      </c>
      <c r="H1687" s="128" t="s">
        <v>1508</v>
      </c>
      <c r="I1687" s="60"/>
      <c r="J1687" s="60"/>
      <c r="K1687" s="60"/>
      <c r="L1687" s="61" t="str">
        <f>IF(I1687="","",VLOOKUP(N1687,DB!J:L,3,FALSE))</f>
        <v/>
      </c>
      <c r="M1687" s="40" t="str">
        <f t="shared" si="52"/>
        <v/>
      </c>
      <c r="N1687" s="70" t="str">
        <f t="shared" si="53"/>
        <v>Scope 3Hotel stay</v>
      </c>
      <c r="Y1687" s="70"/>
      <c r="Z1687" s="70"/>
    </row>
    <row r="1688" spans="1:26" s="49" customFormat="1" ht="21" customHeight="1">
      <c r="A1688" s="60"/>
      <c r="B1688" s="60"/>
      <c r="C1688" s="58"/>
      <c r="D1688" s="56"/>
      <c r="E1688" s="56"/>
      <c r="G1688" s="128" t="s">
        <v>497</v>
      </c>
      <c r="H1688" s="128" t="s">
        <v>1508</v>
      </c>
      <c r="I1688" s="60"/>
      <c r="J1688" s="60"/>
      <c r="K1688" s="60"/>
      <c r="L1688" s="61" t="str">
        <f>IF(I1688="","",VLOOKUP(N1688,DB!J:L,3,FALSE))</f>
        <v/>
      </c>
      <c r="M1688" s="40" t="str">
        <f t="shared" si="52"/>
        <v/>
      </c>
      <c r="N1688" s="70" t="str">
        <f t="shared" si="53"/>
        <v>Scope 3Hotel stay</v>
      </c>
      <c r="Y1688" s="70"/>
      <c r="Z1688" s="70"/>
    </row>
    <row r="1689" spans="1:26" s="49" customFormat="1" ht="21" customHeight="1">
      <c r="A1689" s="60"/>
      <c r="B1689" s="60"/>
      <c r="C1689" s="58"/>
      <c r="D1689" s="56"/>
      <c r="E1689" s="56"/>
      <c r="G1689" s="128" t="s">
        <v>497</v>
      </c>
      <c r="H1689" s="128" t="s">
        <v>1508</v>
      </c>
      <c r="I1689" s="60"/>
      <c r="J1689" s="60"/>
      <c r="K1689" s="60"/>
      <c r="L1689" s="61" t="str">
        <f>IF(I1689="","",VLOOKUP(N1689,DB!J:L,3,FALSE))</f>
        <v/>
      </c>
      <c r="M1689" s="40" t="str">
        <f t="shared" si="52"/>
        <v/>
      </c>
      <c r="N1689" s="70" t="str">
        <f t="shared" si="53"/>
        <v>Scope 3Hotel stay</v>
      </c>
      <c r="Y1689" s="70"/>
      <c r="Z1689" s="70"/>
    </row>
    <row r="1690" spans="1:26" s="49" customFormat="1" ht="21" customHeight="1">
      <c r="A1690" s="60"/>
      <c r="B1690" s="60"/>
      <c r="C1690" s="58"/>
      <c r="D1690" s="56"/>
      <c r="E1690" s="56"/>
      <c r="G1690" s="128" t="s">
        <v>497</v>
      </c>
      <c r="H1690" s="128" t="s">
        <v>1508</v>
      </c>
      <c r="I1690" s="60"/>
      <c r="J1690" s="60"/>
      <c r="K1690" s="60"/>
      <c r="L1690" s="61" t="str">
        <f>IF(I1690="","",VLOOKUP(N1690,DB!J:L,3,FALSE))</f>
        <v/>
      </c>
      <c r="M1690" s="40" t="str">
        <f t="shared" si="52"/>
        <v/>
      </c>
      <c r="N1690" s="70" t="str">
        <f t="shared" si="53"/>
        <v>Scope 3Hotel stay</v>
      </c>
      <c r="Y1690" s="70"/>
      <c r="Z1690" s="70"/>
    </row>
    <row r="1691" spans="1:26" s="49" customFormat="1" ht="21" customHeight="1">
      <c r="A1691" s="60"/>
      <c r="B1691" s="60"/>
      <c r="C1691" s="58"/>
      <c r="D1691" s="56"/>
      <c r="E1691" s="56"/>
      <c r="G1691" s="128" t="s">
        <v>497</v>
      </c>
      <c r="H1691" s="128" t="s">
        <v>1508</v>
      </c>
      <c r="I1691" s="60"/>
      <c r="J1691" s="60"/>
      <c r="K1691" s="60"/>
      <c r="L1691" s="61" t="str">
        <f>IF(I1691="","",VLOOKUP(N1691,DB!J:L,3,FALSE))</f>
        <v/>
      </c>
      <c r="M1691" s="40" t="str">
        <f t="shared" si="52"/>
        <v/>
      </c>
      <c r="N1691" s="70" t="str">
        <f t="shared" si="53"/>
        <v>Scope 3Hotel stay</v>
      </c>
      <c r="Y1691" s="70"/>
      <c r="Z1691" s="70"/>
    </row>
    <row r="1692" spans="1:26" s="49" customFormat="1" ht="21" customHeight="1">
      <c r="A1692" s="60"/>
      <c r="B1692" s="60"/>
      <c r="C1692" s="58"/>
      <c r="D1692" s="56"/>
      <c r="E1692" s="56"/>
      <c r="G1692" s="128" t="s">
        <v>497</v>
      </c>
      <c r="H1692" s="128" t="s">
        <v>1508</v>
      </c>
      <c r="I1692" s="60"/>
      <c r="J1692" s="60"/>
      <c r="K1692" s="60"/>
      <c r="L1692" s="61" t="str">
        <f>IF(I1692="","",VLOOKUP(N1692,DB!J:L,3,FALSE))</f>
        <v/>
      </c>
      <c r="M1692" s="40" t="str">
        <f t="shared" si="52"/>
        <v/>
      </c>
      <c r="N1692" s="70" t="str">
        <f t="shared" si="53"/>
        <v>Scope 3Hotel stay</v>
      </c>
      <c r="Y1692" s="70"/>
      <c r="Z1692" s="70"/>
    </row>
    <row r="1693" spans="1:26" s="49" customFormat="1" ht="21" customHeight="1">
      <c r="A1693" s="60"/>
      <c r="B1693" s="60"/>
      <c r="C1693" s="58"/>
      <c r="D1693" s="56"/>
      <c r="E1693" s="56"/>
      <c r="G1693" s="128" t="s">
        <v>497</v>
      </c>
      <c r="H1693" s="128" t="s">
        <v>1508</v>
      </c>
      <c r="I1693" s="60"/>
      <c r="J1693" s="60"/>
      <c r="K1693" s="60"/>
      <c r="L1693" s="61" t="str">
        <f>IF(I1693="","",VLOOKUP(N1693,DB!J:L,3,FALSE))</f>
        <v/>
      </c>
      <c r="M1693" s="40" t="str">
        <f t="shared" si="52"/>
        <v/>
      </c>
      <c r="N1693" s="70" t="str">
        <f t="shared" si="53"/>
        <v>Scope 3Hotel stay</v>
      </c>
      <c r="Y1693" s="70"/>
      <c r="Z1693" s="70"/>
    </row>
    <row r="1694" spans="1:26" s="49" customFormat="1" ht="21" customHeight="1">
      <c r="A1694" s="60"/>
      <c r="B1694" s="60"/>
      <c r="C1694" s="58"/>
      <c r="D1694" s="56"/>
      <c r="E1694" s="56"/>
      <c r="G1694" s="128" t="s">
        <v>497</v>
      </c>
      <c r="H1694" s="128" t="s">
        <v>1508</v>
      </c>
      <c r="I1694" s="60"/>
      <c r="J1694" s="60"/>
      <c r="K1694" s="60"/>
      <c r="L1694" s="61" t="str">
        <f>IF(I1694="","",VLOOKUP(N1694,DB!J:L,3,FALSE))</f>
        <v/>
      </c>
      <c r="M1694" s="40" t="str">
        <f t="shared" si="52"/>
        <v/>
      </c>
      <c r="N1694" s="70" t="str">
        <f t="shared" si="53"/>
        <v>Scope 3Hotel stay</v>
      </c>
      <c r="Y1694" s="70"/>
      <c r="Z1694" s="70"/>
    </row>
    <row r="1695" spans="1:26" s="49" customFormat="1" ht="21" customHeight="1">
      <c r="A1695" s="60"/>
      <c r="B1695" s="60"/>
      <c r="C1695" s="58"/>
      <c r="D1695" s="56"/>
      <c r="E1695" s="56"/>
      <c r="G1695" s="128" t="s">
        <v>497</v>
      </c>
      <c r="H1695" s="128" t="s">
        <v>1508</v>
      </c>
      <c r="I1695" s="60"/>
      <c r="J1695" s="60"/>
      <c r="K1695" s="60"/>
      <c r="L1695" s="61" t="str">
        <f>IF(I1695="","",VLOOKUP(N1695,DB!J:L,3,FALSE))</f>
        <v/>
      </c>
      <c r="M1695" s="40" t="str">
        <f t="shared" si="52"/>
        <v/>
      </c>
      <c r="N1695" s="70" t="str">
        <f t="shared" si="53"/>
        <v>Scope 3Hotel stay</v>
      </c>
      <c r="Y1695" s="70"/>
      <c r="Z1695" s="70"/>
    </row>
    <row r="1696" spans="1:26" s="49" customFormat="1" ht="21" customHeight="1">
      <c r="A1696" s="60"/>
      <c r="B1696" s="60"/>
      <c r="C1696" s="58"/>
      <c r="D1696" s="56"/>
      <c r="E1696" s="56"/>
      <c r="G1696" s="128" t="s">
        <v>497</v>
      </c>
      <c r="H1696" s="128" t="s">
        <v>1508</v>
      </c>
      <c r="I1696" s="60"/>
      <c r="J1696" s="60"/>
      <c r="K1696" s="60"/>
      <c r="L1696" s="61" t="str">
        <f>IF(I1696="","",VLOOKUP(N1696,DB!J:L,3,FALSE))</f>
        <v/>
      </c>
      <c r="M1696" s="40" t="str">
        <f t="shared" si="52"/>
        <v/>
      </c>
      <c r="N1696" s="70" t="str">
        <f t="shared" si="53"/>
        <v>Scope 3Hotel stay</v>
      </c>
      <c r="Y1696" s="70"/>
      <c r="Z1696" s="70"/>
    </row>
    <row r="1697" spans="1:26" s="49" customFormat="1" ht="21" customHeight="1">
      <c r="A1697" s="60"/>
      <c r="B1697" s="60"/>
      <c r="C1697" s="58"/>
      <c r="D1697" s="56"/>
      <c r="E1697" s="56"/>
      <c r="G1697" s="128" t="s">
        <v>497</v>
      </c>
      <c r="H1697" s="128" t="s">
        <v>1508</v>
      </c>
      <c r="I1697" s="60"/>
      <c r="J1697" s="60"/>
      <c r="K1697" s="60"/>
      <c r="L1697" s="61" t="str">
        <f>IF(I1697="","",VLOOKUP(N1697,DB!J:L,3,FALSE))</f>
        <v/>
      </c>
      <c r="M1697" s="40" t="str">
        <f t="shared" si="52"/>
        <v/>
      </c>
      <c r="N1697" s="70" t="str">
        <f t="shared" si="53"/>
        <v>Scope 3Hotel stay</v>
      </c>
      <c r="Y1697" s="70"/>
      <c r="Z1697" s="70"/>
    </row>
    <row r="1698" spans="1:26" s="49" customFormat="1" ht="21" customHeight="1">
      <c r="A1698" s="60"/>
      <c r="B1698" s="60"/>
      <c r="C1698" s="58"/>
      <c r="D1698" s="56"/>
      <c r="E1698" s="56"/>
      <c r="G1698" s="128" t="s">
        <v>497</v>
      </c>
      <c r="H1698" s="128" t="s">
        <v>1508</v>
      </c>
      <c r="I1698" s="60"/>
      <c r="J1698" s="60"/>
      <c r="K1698" s="60"/>
      <c r="L1698" s="61" t="str">
        <f>IF(I1698="","",VLOOKUP(N1698,DB!J:L,3,FALSE))</f>
        <v/>
      </c>
      <c r="M1698" s="40" t="str">
        <f t="shared" si="52"/>
        <v/>
      </c>
      <c r="N1698" s="70" t="str">
        <f t="shared" si="53"/>
        <v>Scope 3Hotel stay</v>
      </c>
      <c r="Y1698" s="70"/>
      <c r="Z1698" s="70"/>
    </row>
    <row r="1699" spans="1:26" s="49" customFormat="1" ht="21" customHeight="1">
      <c r="A1699" s="60"/>
      <c r="B1699" s="60"/>
      <c r="C1699" s="58"/>
      <c r="D1699" s="56"/>
      <c r="E1699" s="56"/>
      <c r="G1699" s="128" t="s">
        <v>497</v>
      </c>
      <c r="H1699" s="128" t="s">
        <v>1508</v>
      </c>
      <c r="I1699" s="60"/>
      <c r="J1699" s="60"/>
      <c r="K1699" s="60"/>
      <c r="L1699" s="61" t="str">
        <f>IF(I1699="","",VLOOKUP(N1699,DB!J:L,3,FALSE))</f>
        <v/>
      </c>
      <c r="M1699" s="40" t="str">
        <f t="shared" si="52"/>
        <v/>
      </c>
      <c r="N1699" s="70" t="str">
        <f t="shared" si="53"/>
        <v>Scope 3Hotel stay</v>
      </c>
      <c r="Y1699" s="70"/>
      <c r="Z1699" s="70"/>
    </row>
    <row r="1700" spans="1:26" s="49" customFormat="1" ht="21" customHeight="1">
      <c r="A1700" s="60"/>
      <c r="B1700" s="60"/>
      <c r="C1700" s="58"/>
      <c r="D1700" s="56"/>
      <c r="E1700" s="56"/>
      <c r="G1700" s="128" t="s">
        <v>497</v>
      </c>
      <c r="H1700" s="128" t="s">
        <v>1508</v>
      </c>
      <c r="I1700" s="60"/>
      <c r="J1700" s="60"/>
      <c r="K1700" s="60"/>
      <c r="L1700" s="61" t="str">
        <f>IF(I1700="","",VLOOKUP(N1700,DB!J:L,3,FALSE))</f>
        <v/>
      </c>
      <c r="M1700" s="40" t="str">
        <f t="shared" si="52"/>
        <v/>
      </c>
      <c r="N1700" s="70" t="str">
        <f t="shared" si="53"/>
        <v>Scope 3Hotel stay</v>
      </c>
      <c r="Y1700" s="70"/>
      <c r="Z1700" s="70"/>
    </row>
    <row r="1701" spans="1:26" s="49" customFormat="1" ht="21" customHeight="1">
      <c r="A1701" s="60"/>
      <c r="B1701" s="60"/>
      <c r="C1701" s="58"/>
      <c r="D1701" s="56"/>
      <c r="E1701" s="56"/>
      <c r="G1701" s="128" t="s">
        <v>497</v>
      </c>
      <c r="H1701" s="128" t="s">
        <v>1508</v>
      </c>
      <c r="I1701" s="60"/>
      <c r="J1701" s="60"/>
      <c r="K1701" s="60"/>
      <c r="L1701" s="61" t="str">
        <f>IF(I1701="","",VLOOKUP(N1701,DB!J:L,3,FALSE))</f>
        <v/>
      </c>
      <c r="M1701" s="40" t="str">
        <f t="shared" ref="M1701:M1764" si="54">IF(I1701="","",L1701*K1701*J1701)</f>
        <v/>
      </c>
      <c r="N1701" s="70" t="str">
        <f t="shared" si="53"/>
        <v>Scope 3Hotel stay</v>
      </c>
      <c r="Y1701" s="70"/>
      <c r="Z1701" s="70"/>
    </row>
    <row r="1702" spans="1:26" s="49" customFormat="1" ht="21" customHeight="1">
      <c r="A1702" s="60"/>
      <c r="B1702" s="60"/>
      <c r="C1702" s="58"/>
      <c r="D1702" s="56"/>
      <c r="E1702" s="56"/>
      <c r="G1702" s="128" t="s">
        <v>497</v>
      </c>
      <c r="H1702" s="128" t="s">
        <v>1508</v>
      </c>
      <c r="I1702" s="60"/>
      <c r="J1702" s="60"/>
      <c r="K1702" s="60"/>
      <c r="L1702" s="61" t="str">
        <f>IF(I1702="","",VLOOKUP(N1702,DB!J:L,3,FALSE))</f>
        <v/>
      </c>
      <c r="M1702" s="40" t="str">
        <f t="shared" si="54"/>
        <v/>
      </c>
      <c r="N1702" s="70" t="str">
        <f t="shared" si="53"/>
        <v>Scope 3Hotel stay</v>
      </c>
      <c r="Y1702" s="70"/>
      <c r="Z1702" s="70"/>
    </row>
    <row r="1703" spans="1:26" s="49" customFormat="1" ht="21" customHeight="1">
      <c r="A1703" s="60"/>
      <c r="B1703" s="60"/>
      <c r="C1703" s="58"/>
      <c r="D1703" s="56"/>
      <c r="E1703" s="56"/>
      <c r="G1703" s="128" t="s">
        <v>497</v>
      </c>
      <c r="H1703" s="128" t="s">
        <v>1508</v>
      </c>
      <c r="I1703" s="60"/>
      <c r="J1703" s="60"/>
      <c r="K1703" s="60"/>
      <c r="L1703" s="61" t="str">
        <f>IF(I1703="","",VLOOKUP(N1703,DB!J:L,3,FALSE))</f>
        <v/>
      </c>
      <c r="M1703" s="40" t="str">
        <f t="shared" si="54"/>
        <v/>
      </c>
      <c r="N1703" s="70" t="str">
        <f t="shared" si="53"/>
        <v>Scope 3Hotel stay</v>
      </c>
      <c r="Y1703" s="70"/>
      <c r="Z1703" s="70"/>
    </row>
    <row r="1704" spans="1:26" s="49" customFormat="1" ht="21" customHeight="1">
      <c r="A1704" s="60"/>
      <c r="B1704" s="60"/>
      <c r="C1704" s="58"/>
      <c r="D1704" s="56"/>
      <c r="E1704" s="56"/>
      <c r="G1704" s="128" t="s">
        <v>497</v>
      </c>
      <c r="H1704" s="128" t="s">
        <v>1508</v>
      </c>
      <c r="I1704" s="60"/>
      <c r="J1704" s="60"/>
      <c r="K1704" s="60"/>
      <c r="L1704" s="61" t="str">
        <f>IF(I1704="","",VLOOKUP(N1704,DB!J:L,3,FALSE))</f>
        <v/>
      </c>
      <c r="M1704" s="40" t="str">
        <f t="shared" si="54"/>
        <v/>
      </c>
      <c r="N1704" s="70" t="str">
        <f t="shared" si="53"/>
        <v>Scope 3Hotel stay</v>
      </c>
      <c r="Y1704" s="70"/>
      <c r="Z1704" s="70"/>
    </row>
    <row r="1705" spans="1:26" s="49" customFormat="1" ht="21" customHeight="1">
      <c r="A1705" s="60"/>
      <c r="B1705" s="60"/>
      <c r="C1705" s="58"/>
      <c r="D1705" s="56"/>
      <c r="E1705" s="56"/>
      <c r="G1705" s="128" t="s">
        <v>497</v>
      </c>
      <c r="H1705" s="128" t="s">
        <v>1508</v>
      </c>
      <c r="I1705" s="60"/>
      <c r="J1705" s="60"/>
      <c r="K1705" s="60"/>
      <c r="L1705" s="61" t="str">
        <f>IF(I1705="","",VLOOKUP(N1705,DB!J:L,3,FALSE))</f>
        <v/>
      </c>
      <c r="M1705" s="40" t="str">
        <f t="shared" si="54"/>
        <v/>
      </c>
      <c r="N1705" s="70" t="str">
        <f t="shared" si="53"/>
        <v>Scope 3Hotel stay</v>
      </c>
      <c r="Y1705" s="70"/>
      <c r="Z1705" s="70"/>
    </row>
    <row r="1706" spans="1:26" s="49" customFormat="1" ht="21" customHeight="1">
      <c r="A1706" s="60"/>
      <c r="B1706" s="60"/>
      <c r="C1706" s="58"/>
      <c r="D1706" s="56"/>
      <c r="E1706" s="56"/>
      <c r="G1706" s="128" t="s">
        <v>497</v>
      </c>
      <c r="H1706" s="128" t="s">
        <v>1508</v>
      </c>
      <c r="I1706" s="60"/>
      <c r="J1706" s="60"/>
      <c r="K1706" s="60"/>
      <c r="L1706" s="61" t="str">
        <f>IF(I1706="","",VLOOKUP(N1706,DB!J:L,3,FALSE))</f>
        <v/>
      </c>
      <c r="M1706" s="40" t="str">
        <f t="shared" si="54"/>
        <v/>
      </c>
      <c r="N1706" s="70" t="str">
        <f t="shared" si="53"/>
        <v>Scope 3Hotel stay</v>
      </c>
      <c r="Y1706" s="70"/>
      <c r="Z1706" s="70"/>
    </row>
    <row r="1707" spans="1:26" s="49" customFormat="1" ht="21" customHeight="1">
      <c r="A1707" s="60"/>
      <c r="B1707" s="60"/>
      <c r="C1707" s="58"/>
      <c r="D1707" s="56"/>
      <c r="E1707" s="56"/>
      <c r="G1707" s="128" t="s">
        <v>497</v>
      </c>
      <c r="H1707" s="128" t="s">
        <v>1508</v>
      </c>
      <c r="I1707" s="60"/>
      <c r="J1707" s="60"/>
      <c r="K1707" s="60"/>
      <c r="L1707" s="61" t="str">
        <f>IF(I1707="","",VLOOKUP(N1707,DB!J:L,3,FALSE))</f>
        <v/>
      </c>
      <c r="M1707" s="40" t="str">
        <f t="shared" si="54"/>
        <v/>
      </c>
      <c r="N1707" s="70" t="str">
        <f t="shared" si="53"/>
        <v>Scope 3Hotel stay</v>
      </c>
      <c r="Y1707" s="70"/>
      <c r="Z1707" s="70"/>
    </row>
    <row r="1708" spans="1:26" s="49" customFormat="1" ht="21" customHeight="1">
      <c r="A1708" s="60"/>
      <c r="B1708" s="60"/>
      <c r="C1708" s="58"/>
      <c r="D1708" s="56"/>
      <c r="E1708" s="56"/>
      <c r="G1708" s="128" t="s">
        <v>497</v>
      </c>
      <c r="H1708" s="128" t="s">
        <v>1508</v>
      </c>
      <c r="I1708" s="60"/>
      <c r="J1708" s="60"/>
      <c r="K1708" s="60"/>
      <c r="L1708" s="61" t="str">
        <f>IF(I1708="","",VLOOKUP(N1708,DB!J:L,3,FALSE))</f>
        <v/>
      </c>
      <c r="M1708" s="40" t="str">
        <f t="shared" si="54"/>
        <v/>
      </c>
      <c r="N1708" s="70" t="str">
        <f t="shared" si="53"/>
        <v>Scope 3Hotel stay</v>
      </c>
      <c r="Y1708" s="70"/>
      <c r="Z1708" s="70"/>
    </row>
    <row r="1709" spans="1:26" s="49" customFormat="1" ht="21" customHeight="1">
      <c r="A1709" s="60"/>
      <c r="B1709" s="60"/>
      <c r="C1709" s="58"/>
      <c r="D1709" s="56"/>
      <c r="E1709" s="56"/>
      <c r="G1709" s="128" t="s">
        <v>497</v>
      </c>
      <c r="H1709" s="128" t="s">
        <v>1508</v>
      </c>
      <c r="I1709" s="60"/>
      <c r="J1709" s="60"/>
      <c r="K1709" s="60"/>
      <c r="L1709" s="61" t="str">
        <f>IF(I1709="","",VLOOKUP(N1709,DB!J:L,3,FALSE))</f>
        <v/>
      </c>
      <c r="M1709" s="40" t="str">
        <f t="shared" si="54"/>
        <v/>
      </c>
      <c r="N1709" s="70" t="str">
        <f t="shared" si="53"/>
        <v>Scope 3Hotel stay</v>
      </c>
      <c r="Y1709" s="70"/>
      <c r="Z1709" s="70"/>
    </row>
    <row r="1710" spans="1:26" s="49" customFormat="1" ht="21" customHeight="1">
      <c r="A1710" s="60"/>
      <c r="B1710" s="60"/>
      <c r="C1710" s="58"/>
      <c r="D1710" s="56"/>
      <c r="E1710" s="56"/>
      <c r="G1710" s="128" t="s">
        <v>497</v>
      </c>
      <c r="H1710" s="128" t="s">
        <v>1508</v>
      </c>
      <c r="I1710" s="60"/>
      <c r="J1710" s="60"/>
      <c r="K1710" s="60"/>
      <c r="L1710" s="61" t="str">
        <f>IF(I1710="","",VLOOKUP(N1710,DB!J:L,3,FALSE))</f>
        <v/>
      </c>
      <c r="M1710" s="40" t="str">
        <f t="shared" si="54"/>
        <v/>
      </c>
      <c r="N1710" s="70" t="str">
        <f t="shared" si="53"/>
        <v>Scope 3Hotel stay</v>
      </c>
      <c r="Y1710" s="70"/>
      <c r="Z1710" s="70"/>
    </row>
    <row r="1711" spans="1:26" s="49" customFormat="1" ht="21" customHeight="1">
      <c r="A1711" s="60"/>
      <c r="B1711" s="60"/>
      <c r="C1711" s="58"/>
      <c r="D1711" s="56"/>
      <c r="E1711" s="56"/>
      <c r="G1711" s="128" t="s">
        <v>497</v>
      </c>
      <c r="H1711" s="128" t="s">
        <v>1508</v>
      </c>
      <c r="I1711" s="60"/>
      <c r="J1711" s="60"/>
      <c r="K1711" s="60"/>
      <c r="L1711" s="61" t="str">
        <f>IF(I1711="","",VLOOKUP(N1711,DB!J:L,3,FALSE))</f>
        <v/>
      </c>
      <c r="M1711" s="40" t="str">
        <f t="shared" si="54"/>
        <v/>
      </c>
      <c r="N1711" s="70" t="str">
        <f t="shared" si="53"/>
        <v>Scope 3Hotel stay</v>
      </c>
      <c r="Y1711" s="70"/>
      <c r="Z1711" s="70"/>
    </row>
    <row r="1712" spans="1:26" s="49" customFormat="1" ht="21" customHeight="1">
      <c r="A1712" s="60"/>
      <c r="B1712" s="60"/>
      <c r="C1712" s="58"/>
      <c r="D1712" s="56"/>
      <c r="E1712" s="56"/>
      <c r="G1712" s="128" t="s">
        <v>497</v>
      </c>
      <c r="H1712" s="128" t="s">
        <v>1508</v>
      </c>
      <c r="I1712" s="60"/>
      <c r="J1712" s="60"/>
      <c r="K1712" s="60"/>
      <c r="L1712" s="61" t="str">
        <f>IF(I1712="","",VLOOKUP(N1712,DB!J:L,3,FALSE))</f>
        <v/>
      </c>
      <c r="M1712" s="40" t="str">
        <f t="shared" si="54"/>
        <v/>
      </c>
      <c r="N1712" s="70" t="str">
        <f t="shared" si="53"/>
        <v>Scope 3Hotel stay</v>
      </c>
      <c r="Y1712" s="70"/>
      <c r="Z1712" s="70"/>
    </row>
    <row r="1713" spans="1:26" s="49" customFormat="1" ht="21" customHeight="1">
      <c r="A1713" s="60"/>
      <c r="B1713" s="60"/>
      <c r="C1713" s="58"/>
      <c r="D1713" s="56"/>
      <c r="E1713" s="56"/>
      <c r="G1713" s="128" t="s">
        <v>497</v>
      </c>
      <c r="H1713" s="128" t="s">
        <v>1508</v>
      </c>
      <c r="I1713" s="60"/>
      <c r="J1713" s="60"/>
      <c r="K1713" s="60"/>
      <c r="L1713" s="61" t="str">
        <f>IF(I1713="","",VLOOKUP(N1713,DB!J:L,3,FALSE))</f>
        <v/>
      </c>
      <c r="M1713" s="40" t="str">
        <f t="shared" si="54"/>
        <v/>
      </c>
      <c r="N1713" s="70" t="str">
        <f t="shared" si="53"/>
        <v>Scope 3Hotel stay</v>
      </c>
      <c r="Y1713" s="70"/>
      <c r="Z1713" s="70"/>
    </row>
    <row r="1714" spans="1:26" s="49" customFormat="1" ht="21" customHeight="1">
      <c r="A1714" s="60"/>
      <c r="B1714" s="60"/>
      <c r="C1714" s="58"/>
      <c r="D1714" s="56"/>
      <c r="E1714" s="56"/>
      <c r="G1714" s="128" t="s">
        <v>497</v>
      </c>
      <c r="H1714" s="128" t="s">
        <v>1508</v>
      </c>
      <c r="I1714" s="60"/>
      <c r="J1714" s="60"/>
      <c r="K1714" s="60"/>
      <c r="L1714" s="61" t="str">
        <f>IF(I1714="","",VLOOKUP(N1714,DB!J:L,3,FALSE))</f>
        <v/>
      </c>
      <c r="M1714" s="40" t="str">
        <f t="shared" si="54"/>
        <v/>
      </c>
      <c r="N1714" s="70" t="str">
        <f t="shared" si="53"/>
        <v>Scope 3Hotel stay</v>
      </c>
      <c r="Y1714" s="70"/>
      <c r="Z1714" s="70"/>
    </row>
    <row r="1715" spans="1:26" s="49" customFormat="1" ht="21" customHeight="1">
      <c r="A1715" s="60"/>
      <c r="B1715" s="60"/>
      <c r="C1715" s="58"/>
      <c r="D1715" s="56"/>
      <c r="E1715" s="56"/>
      <c r="G1715" s="128" t="s">
        <v>497</v>
      </c>
      <c r="H1715" s="128" t="s">
        <v>1508</v>
      </c>
      <c r="I1715" s="60"/>
      <c r="J1715" s="60"/>
      <c r="K1715" s="60"/>
      <c r="L1715" s="61" t="str">
        <f>IF(I1715="","",VLOOKUP(N1715,DB!J:L,3,FALSE))</f>
        <v/>
      </c>
      <c r="M1715" s="40" t="str">
        <f t="shared" si="54"/>
        <v/>
      </c>
      <c r="N1715" s="70" t="str">
        <f t="shared" si="53"/>
        <v>Scope 3Hotel stay</v>
      </c>
      <c r="Y1715" s="70"/>
      <c r="Z1715" s="70"/>
    </row>
    <row r="1716" spans="1:26" s="49" customFormat="1" ht="21" customHeight="1">
      <c r="A1716" s="60"/>
      <c r="B1716" s="60"/>
      <c r="C1716" s="58"/>
      <c r="D1716" s="56"/>
      <c r="E1716" s="56"/>
      <c r="G1716" s="128" t="s">
        <v>497</v>
      </c>
      <c r="H1716" s="128" t="s">
        <v>1508</v>
      </c>
      <c r="I1716" s="60"/>
      <c r="J1716" s="60"/>
      <c r="K1716" s="60"/>
      <c r="L1716" s="61" t="str">
        <f>IF(I1716="","",VLOOKUP(N1716,DB!J:L,3,FALSE))</f>
        <v/>
      </c>
      <c r="M1716" s="40" t="str">
        <f t="shared" si="54"/>
        <v/>
      </c>
      <c r="N1716" s="70" t="str">
        <f t="shared" si="53"/>
        <v>Scope 3Hotel stay</v>
      </c>
      <c r="Y1716" s="70"/>
      <c r="Z1716" s="70"/>
    </row>
    <row r="1717" spans="1:26" s="49" customFormat="1" ht="21" customHeight="1">
      <c r="A1717" s="60"/>
      <c r="B1717" s="60"/>
      <c r="C1717" s="58"/>
      <c r="D1717" s="56"/>
      <c r="E1717" s="56"/>
      <c r="G1717" s="128" t="s">
        <v>497</v>
      </c>
      <c r="H1717" s="128" t="s">
        <v>1508</v>
      </c>
      <c r="I1717" s="60"/>
      <c r="J1717" s="60"/>
      <c r="K1717" s="60"/>
      <c r="L1717" s="61" t="str">
        <f>IF(I1717="","",VLOOKUP(N1717,DB!J:L,3,FALSE))</f>
        <v/>
      </c>
      <c r="M1717" s="40" t="str">
        <f t="shared" si="54"/>
        <v/>
      </c>
      <c r="N1717" s="70" t="str">
        <f t="shared" si="53"/>
        <v>Scope 3Hotel stay</v>
      </c>
      <c r="Y1717" s="70"/>
      <c r="Z1717" s="70"/>
    </row>
    <row r="1718" spans="1:26" s="49" customFormat="1" ht="21" customHeight="1">
      <c r="A1718" s="60"/>
      <c r="B1718" s="60"/>
      <c r="C1718" s="58"/>
      <c r="D1718" s="56"/>
      <c r="E1718" s="56"/>
      <c r="G1718" s="128" t="s">
        <v>497</v>
      </c>
      <c r="H1718" s="128" t="s">
        <v>1508</v>
      </c>
      <c r="I1718" s="60"/>
      <c r="J1718" s="60"/>
      <c r="K1718" s="60"/>
      <c r="L1718" s="61" t="str">
        <f>IF(I1718="","",VLOOKUP(N1718,DB!J:L,3,FALSE))</f>
        <v/>
      </c>
      <c r="M1718" s="40" t="str">
        <f t="shared" si="54"/>
        <v/>
      </c>
      <c r="N1718" s="70" t="str">
        <f t="shared" si="53"/>
        <v>Scope 3Hotel stay</v>
      </c>
      <c r="Y1718" s="70"/>
      <c r="Z1718" s="70"/>
    </row>
    <row r="1719" spans="1:26" s="49" customFormat="1" ht="21" customHeight="1">
      <c r="A1719" s="60"/>
      <c r="B1719" s="60"/>
      <c r="C1719" s="58"/>
      <c r="D1719" s="56"/>
      <c r="E1719" s="56"/>
      <c r="G1719" s="128" t="s">
        <v>497</v>
      </c>
      <c r="H1719" s="128" t="s">
        <v>1508</v>
      </c>
      <c r="I1719" s="60"/>
      <c r="J1719" s="60"/>
      <c r="K1719" s="60"/>
      <c r="L1719" s="61" t="str">
        <f>IF(I1719="","",VLOOKUP(N1719,DB!J:L,3,FALSE))</f>
        <v/>
      </c>
      <c r="M1719" s="40" t="str">
        <f t="shared" si="54"/>
        <v/>
      </c>
      <c r="N1719" s="70" t="str">
        <f t="shared" si="53"/>
        <v>Scope 3Hotel stay</v>
      </c>
      <c r="Y1719" s="70"/>
      <c r="Z1719" s="70"/>
    </row>
    <row r="1720" spans="1:26" s="49" customFormat="1" ht="21" customHeight="1">
      <c r="A1720" s="60"/>
      <c r="B1720" s="60"/>
      <c r="C1720" s="58"/>
      <c r="D1720" s="56"/>
      <c r="E1720" s="56"/>
      <c r="G1720" s="128" t="s">
        <v>497</v>
      </c>
      <c r="H1720" s="128" t="s">
        <v>1508</v>
      </c>
      <c r="I1720" s="60"/>
      <c r="J1720" s="60"/>
      <c r="K1720" s="60"/>
      <c r="L1720" s="61" t="str">
        <f>IF(I1720="","",VLOOKUP(N1720,DB!J:L,3,FALSE))</f>
        <v/>
      </c>
      <c r="M1720" s="40" t="str">
        <f t="shared" si="54"/>
        <v/>
      </c>
      <c r="N1720" s="70" t="str">
        <f t="shared" si="53"/>
        <v>Scope 3Hotel stay</v>
      </c>
      <c r="Y1720" s="70"/>
      <c r="Z1720" s="70"/>
    </row>
    <row r="1721" spans="1:26" s="49" customFormat="1" ht="21" customHeight="1">
      <c r="A1721" s="60"/>
      <c r="B1721" s="60"/>
      <c r="C1721" s="58"/>
      <c r="D1721" s="56"/>
      <c r="E1721" s="56"/>
      <c r="G1721" s="128" t="s">
        <v>497</v>
      </c>
      <c r="H1721" s="128" t="s">
        <v>1508</v>
      </c>
      <c r="I1721" s="60"/>
      <c r="J1721" s="60"/>
      <c r="K1721" s="60"/>
      <c r="L1721" s="61" t="str">
        <f>IF(I1721="","",VLOOKUP(N1721,DB!J:L,3,FALSE))</f>
        <v/>
      </c>
      <c r="M1721" s="40" t="str">
        <f t="shared" si="54"/>
        <v/>
      </c>
      <c r="N1721" s="70" t="str">
        <f t="shared" si="53"/>
        <v>Scope 3Hotel stay</v>
      </c>
      <c r="Y1721" s="70"/>
      <c r="Z1721" s="70"/>
    </row>
    <row r="1722" spans="1:26" s="49" customFormat="1" ht="21" customHeight="1">
      <c r="A1722" s="60"/>
      <c r="B1722" s="60"/>
      <c r="C1722" s="58"/>
      <c r="D1722" s="56"/>
      <c r="E1722" s="56"/>
      <c r="G1722" s="128" t="s">
        <v>497</v>
      </c>
      <c r="H1722" s="128" t="s">
        <v>1508</v>
      </c>
      <c r="I1722" s="60"/>
      <c r="J1722" s="60"/>
      <c r="K1722" s="60"/>
      <c r="L1722" s="61" t="str">
        <f>IF(I1722="","",VLOOKUP(N1722,DB!J:L,3,FALSE))</f>
        <v/>
      </c>
      <c r="M1722" s="40" t="str">
        <f t="shared" si="54"/>
        <v/>
      </c>
      <c r="N1722" s="70" t="str">
        <f t="shared" si="53"/>
        <v>Scope 3Hotel stay</v>
      </c>
      <c r="Y1722" s="70"/>
      <c r="Z1722" s="70"/>
    </row>
    <row r="1723" spans="1:26" s="49" customFormat="1" ht="21" customHeight="1">
      <c r="A1723" s="60"/>
      <c r="B1723" s="60"/>
      <c r="C1723" s="58"/>
      <c r="D1723" s="56"/>
      <c r="E1723" s="56"/>
      <c r="G1723" s="128" t="s">
        <v>497</v>
      </c>
      <c r="H1723" s="128" t="s">
        <v>1508</v>
      </c>
      <c r="I1723" s="60"/>
      <c r="J1723" s="60"/>
      <c r="K1723" s="60"/>
      <c r="L1723" s="61" t="str">
        <f>IF(I1723="","",VLOOKUP(N1723,DB!J:L,3,FALSE))</f>
        <v/>
      </c>
      <c r="M1723" s="40" t="str">
        <f t="shared" si="54"/>
        <v/>
      </c>
      <c r="N1723" s="70" t="str">
        <f t="shared" si="53"/>
        <v>Scope 3Hotel stay</v>
      </c>
      <c r="Y1723" s="70"/>
      <c r="Z1723" s="70"/>
    </row>
    <row r="1724" spans="1:26" s="49" customFormat="1" ht="21" customHeight="1">
      <c r="A1724" s="60"/>
      <c r="B1724" s="60"/>
      <c r="C1724" s="58"/>
      <c r="D1724" s="56"/>
      <c r="E1724" s="56"/>
      <c r="G1724" s="128" t="s">
        <v>497</v>
      </c>
      <c r="H1724" s="128" t="s">
        <v>1508</v>
      </c>
      <c r="I1724" s="60"/>
      <c r="J1724" s="60"/>
      <c r="K1724" s="60"/>
      <c r="L1724" s="61" t="str">
        <f>IF(I1724="","",VLOOKUP(N1724,DB!J:L,3,FALSE))</f>
        <v/>
      </c>
      <c r="M1724" s="40" t="str">
        <f t="shared" si="54"/>
        <v/>
      </c>
      <c r="N1724" s="70" t="str">
        <f t="shared" si="53"/>
        <v>Scope 3Hotel stay</v>
      </c>
      <c r="Y1724" s="70"/>
      <c r="Z1724" s="70"/>
    </row>
    <row r="1725" spans="1:26" s="49" customFormat="1" ht="21" customHeight="1">
      <c r="A1725" s="60"/>
      <c r="B1725" s="60"/>
      <c r="C1725" s="58"/>
      <c r="D1725" s="56"/>
      <c r="E1725" s="56"/>
      <c r="G1725" s="128" t="s">
        <v>497</v>
      </c>
      <c r="H1725" s="128" t="s">
        <v>1508</v>
      </c>
      <c r="I1725" s="60"/>
      <c r="J1725" s="60"/>
      <c r="K1725" s="60"/>
      <c r="L1725" s="61" t="str">
        <f>IF(I1725="","",VLOOKUP(N1725,DB!J:L,3,FALSE))</f>
        <v/>
      </c>
      <c r="M1725" s="40" t="str">
        <f t="shared" si="54"/>
        <v/>
      </c>
      <c r="N1725" s="70" t="str">
        <f t="shared" si="53"/>
        <v>Scope 3Hotel stay</v>
      </c>
      <c r="Y1725" s="70"/>
      <c r="Z1725" s="70"/>
    </row>
    <row r="1726" spans="1:26" s="49" customFormat="1" ht="21" customHeight="1">
      <c r="A1726" s="60"/>
      <c r="B1726" s="60"/>
      <c r="C1726" s="58"/>
      <c r="D1726" s="56"/>
      <c r="E1726" s="56"/>
      <c r="G1726" s="128" t="s">
        <v>497</v>
      </c>
      <c r="H1726" s="128" t="s">
        <v>1508</v>
      </c>
      <c r="I1726" s="60"/>
      <c r="J1726" s="60"/>
      <c r="K1726" s="60"/>
      <c r="L1726" s="61" t="str">
        <f>IF(I1726="","",VLOOKUP(N1726,DB!J:L,3,FALSE))</f>
        <v/>
      </c>
      <c r="M1726" s="40" t="str">
        <f t="shared" si="54"/>
        <v/>
      </c>
      <c r="N1726" s="70" t="str">
        <f t="shared" si="53"/>
        <v>Scope 3Hotel stay</v>
      </c>
      <c r="Y1726" s="70"/>
      <c r="Z1726" s="70"/>
    </row>
    <row r="1727" spans="1:26" s="49" customFormat="1" ht="21" customHeight="1">
      <c r="A1727" s="60"/>
      <c r="B1727" s="60"/>
      <c r="C1727" s="58"/>
      <c r="D1727" s="56"/>
      <c r="E1727" s="56"/>
      <c r="G1727" s="128" t="s">
        <v>497</v>
      </c>
      <c r="H1727" s="128" t="s">
        <v>1508</v>
      </c>
      <c r="I1727" s="60"/>
      <c r="J1727" s="60"/>
      <c r="K1727" s="60"/>
      <c r="L1727" s="61" t="str">
        <f>IF(I1727="","",VLOOKUP(N1727,DB!J:L,3,FALSE))</f>
        <v/>
      </c>
      <c r="M1727" s="40" t="str">
        <f t="shared" si="54"/>
        <v/>
      </c>
      <c r="N1727" s="70" t="str">
        <f t="shared" si="53"/>
        <v>Scope 3Hotel stay</v>
      </c>
      <c r="Y1727" s="70"/>
      <c r="Z1727" s="70"/>
    </row>
    <row r="1728" spans="1:26" s="49" customFormat="1" ht="21" customHeight="1">
      <c r="A1728" s="60"/>
      <c r="B1728" s="60"/>
      <c r="C1728" s="58"/>
      <c r="D1728" s="56"/>
      <c r="E1728" s="56"/>
      <c r="G1728" s="128" t="s">
        <v>497</v>
      </c>
      <c r="H1728" s="128" t="s">
        <v>1508</v>
      </c>
      <c r="I1728" s="60"/>
      <c r="J1728" s="60"/>
      <c r="K1728" s="60"/>
      <c r="L1728" s="61" t="str">
        <f>IF(I1728="","",VLOOKUP(N1728,DB!J:L,3,FALSE))</f>
        <v/>
      </c>
      <c r="M1728" s="40" t="str">
        <f t="shared" si="54"/>
        <v/>
      </c>
      <c r="N1728" s="70" t="str">
        <f t="shared" si="53"/>
        <v>Scope 3Hotel stay</v>
      </c>
      <c r="Y1728" s="70"/>
      <c r="Z1728" s="70"/>
    </row>
    <row r="1729" spans="1:26" s="49" customFormat="1" ht="21" customHeight="1">
      <c r="A1729" s="60"/>
      <c r="B1729" s="60"/>
      <c r="C1729" s="58"/>
      <c r="D1729" s="56"/>
      <c r="E1729" s="56"/>
      <c r="G1729" s="128" t="s">
        <v>497</v>
      </c>
      <c r="H1729" s="128" t="s">
        <v>1508</v>
      </c>
      <c r="I1729" s="60"/>
      <c r="J1729" s="60"/>
      <c r="K1729" s="60"/>
      <c r="L1729" s="61" t="str">
        <f>IF(I1729="","",VLOOKUP(N1729,DB!J:L,3,FALSE))</f>
        <v/>
      </c>
      <c r="M1729" s="40" t="str">
        <f t="shared" si="54"/>
        <v/>
      </c>
      <c r="N1729" s="70" t="str">
        <f t="shared" si="53"/>
        <v>Scope 3Hotel stay</v>
      </c>
      <c r="Y1729" s="70"/>
      <c r="Z1729" s="70"/>
    </row>
    <row r="1730" spans="1:26" s="49" customFormat="1" ht="21" customHeight="1">
      <c r="A1730" s="60"/>
      <c r="B1730" s="60"/>
      <c r="C1730" s="58"/>
      <c r="D1730" s="56"/>
      <c r="E1730" s="56"/>
      <c r="G1730" s="128" t="s">
        <v>497</v>
      </c>
      <c r="H1730" s="128" t="s">
        <v>1508</v>
      </c>
      <c r="I1730" s="60"/>
      <c r="J1730" s="60"/>
      <c r="K1730" s="60"/>
      <c r="L1730" s="61" t="str">
        <f>IF(I1730="","",VLOOKUP(N1730,DB!J:L,3,FALSE))</f>
        <v/>
      </c>
      <c r="M1730" s="40" t="str">
        <f t="shared" si="54"/>
        <v/>
      </c>
      <c r="N1730" s="70" t="str">
        <f t="shared" si="53"/>
        <v>Scope 3Hotel stay</v>
      </c>
      <c r="Y1730" s="70"/>
      <c r="Z1730" s="70"/>
    </row>
    <row r="1731" spans="1:26" s="49" customFormat="1" ht="21" customHeight="1">
      <c r="A1731" s="60"/>
      <c r="B1731" s="60"/>
      <c r="C1731" s="58"/>
      <c r="D1731" s="56"/>
      <c r="E1731" s="56"/>
      <c r="G1731" s="128" t="s">
        <v>497</v>
      </c>
      <c r="H1731" s="128" t="s">
        <v>1508</v>
      </c>
      <c r="I1731" s="60"/>
      <c r="J1731" s="60"/>
      <c r="K1731" s="60"/>
      <c r="L1731" s="61" t="str">
        <f>IF(I1731="","",VLOOKUP(N1731,DB!J:L,3,FALSE))</f>
        <v/>
      </c>
      <c r="M1731" s="40" t="str">
        <f t="shared" si="54"/>
        <v/>
      </c>
      <c r="N1731" s="70" t="str">
        <f t="shared" si="53"/>
        <v>Scope 3Hotel stay</v>
      </c>
      <c r="Y1731" s="70"/>
      <c r="Z1731" s="70"/>
    </row>
    <row r="1732" spans="1:26" s="49" customFormat="1" ht="21" customHeight="1">
      <c r="A1732" s="60"/>
      <c r="B1732" s="60"/>
      <c r="C1732" s="58"/>
      <c r="D1732" s="56"/>
      <c r="E1732" s="56"/>
      <c r="G1732" s="128" t="s">
        <v>497</v>
      </c>
      <c r="H1732" s="128" t="s">
        <v>1508</v>
      </c>
      <c r="I1732" s="60"/>
      <c r="J1732" s="60"/>
      <c r="K1732" s="60"/>
      <c r="L1732" s="61" t="str">
        <f>IF(I1732="","",VLOOKUP(N1732,DB!J:L,3,FALSE))</f>
        <v/>
      </c>
      <c r="M1732" s="40" t="str">
        <f t="shared" si="54"/>
        <v/>
      </c>
      <c r="N1732" s="70" t="str">
        <f t="shared" si="53"/>
        <v>Scope 3Hotel stay</v>
      </c>
      <c r="Y1732" s="70"/>
      <c r="Z1732" s="70"/>
    </row>
    <row r="1733" spans="1:26" s="49" customFormat="1" ht="21" customHeight="1">
      <c r="A1733" s="60"/>
      <c r="B1733" s="60"/>
      <c r="C1733" s="58"/>
      <c r="D1733" s="56"/>
      <c r="E1733" s="56"/>
      <c r="G1733" s="128" t="s">
        <v>497</v>
      </c>
      <c r="H1733" s="128" t="s">
        <v>1508</v>
      </c>
      <c r="I1733" s="60"/>
      <c r="J1733" s="60"/>
      <c r="K1733" s="60"/>
      <c r="L1733" s="61" t="str">
        <f>IF(I1733="","",VLOOKUP(N1733,DB!J:L,3,FALSE))</f>
        <v/>
      </c>
      <c r="M1733" s="40" t="str">
        <f t="shared" si="54"/>
        <v/>
      </c>
      <c r="N1733" s="70" t="str">
        <f t="shared" si="53"/>
        <v>Scope 3Hotel stay</v>
      </c>
      <c r="Y1733" s="70"/>
      <c r="Z1733" s="70"/>
    </row>
    <row r="1734" spans="1:26" s="49" customFormat="1" ht="21" customHeight="1">
      <c r="A1734" s="60"/>
      <c r="B1734" s="60"/>
      <c r="C1734" s="58"/>
      <c r="D1734" s="56"/>
      <c r="E1734" s="56"/>
      <c r="G1734" s="128" t="s">
        <v>497</v>
      </c>
      <c r="H1734" s="128" t="s">
        <v>1508</v>
      </c>
      <c r="I1734" s="60"/>
      <c r="J1734" s="60"/>
      <c r="K1734" s="60"/>
      <c r="L1734" s="61" t="str">
        <f>IF(I1734="","",VLOOKUP(N1734,DB!J:L,3,FALSE))</f>
        <v/>
      </c>
      <c r="M1734" s="40" t="str">
        <f t="shared" si="54"/>
        <v/>
      </c>
      <c r="N1734" s="70" t="str">
        <f t="shared" si="53"/>
        <v>Scope 3Hotel stay</v>
      </c>
      <c r="Y1734" s="70"/>
      <c r="Z1734" s="70"/>
    </row>
    <row r="1735" spans="1:26" s="49" customFormat="1" ht="21" customHeight="1">
      <c r="A1735" s="60"/>
      <c r="B1735" s="60"/>
      <c r="C1735" s="58"/>
      <c r="D1735" s="56"/>
      <c r="E1735" s="56"/>
      <c r="G1735" s="128" t="s">
        <v>497</v>
      </c>
      <c r="H1735" s="128" t="s">
        <v>1508</v>
      </c>
      <c r="I1735" s="60"/>
      <c r="J1735" s="60"/>
      <c r="K1735" s="60"/>
      <c r="L1735" s="61" t="str">
        <f>IF(I1735="","",VLOOKUP(N1735,DB!J:L,3,FALSE))</f>
        <v/>
      </c>
      <c r="M1735" s="40" t="str">
        <f t="shared" si="54"/>
        <v/>
      </c>
      <c r="N1735" s="70" t="str">
        <f t="shared" ref="N1735:N1798" si="55">CONCATENATE(G1735,H1735,I1735)</f>
        <v>Scope 3Hotel stay</v>
      </c>
      <c r="Y1735" s="70"/>
      <c r="Z1735" s="70"/>
    </row>
    <row r="1736" spans="1:26" s="49" customFormat="1" ht="21" customHeight="1">
      <c r="A1736" s="60"/>
      <c r="B1736" s="60"/>
      <c r="C1736" s="58"/>
      <c r="D1736" s="56"/>
      <c r="E1736" s="56"/>
      <c r="G1736" s="128" t="s">
        <v>497</v>
      </c>
      <c r="H1736" s="128" t="s">
        <v>1508</v>
      </c>
      <c r="I1736" s="60"/>
      <c r="J1736" s="60"/>
      <c r="K1736" s="60"/>
      <c r="L1736" s="61" t="str">
        <f>IF(I1736="","",VLOOKUP(N1736,DB!J:L,3,FALSE))</f>
        <v/>
      </c>
      <c r="M1736" s="40" t="str">
        <f t="shared" si="54"/>
        <v/>
      </c>
      <c r="N1736" s="70" t="str">
        <f t="shared" si="55"/>
        <v>Scope 3Hotel stay</v>
      </c>
      <c r="Y1736" s="70"/>
      <c r="Z1736" s="70"/>
    </row>
    <row r="1737" spans="1:26" s="49" customFormat="1" ht="21" customHeight="1">
      <c r="A1737" s="60"/>
      <c r="B1737" s="60"/>
      <c r="C1737" s="58"/>
      <c r="D1737" s="56"/>
      <c r="E1737" s="56"/>
      <c r="G1737" s="128" t="s">
        <v>497</v>
      </c>
      <c r="H1737" s="128" t="s">
        <v>1508</v>
      </c>
      <c r="I1737" s="60"/>
      <c r="J1737" s="60"/>
      <c r="K1737" s="60"/>
      <c r="L1737" s="61" t="str">
        <f>IF(I1737="","",VLOOKUP(N1737,DB!J:L,3,FALSE))</f>
        <v/>
      </c>
      <c r="M1737" s="40" t="str">
        <f t="shared" si="54"/>
        <v/>
      </c>
      <c r="N1737" s="70" t="str">
        <f t="shared" si="55"/>
        <v>Scope 3Hotel stay</v>
      </c>
      <c r="Y1737" s="70"/>
      <c r="Z1737" s="70"/>
    </row>
    <row r="1738" spans="1:26" s="49" customFormat="1" ht="21" customHeight="1">
      <c r="A1738" s="60"/>
      <c r="B1738" s="60"/>
      <c r="C1738" s="58"/>
      <c r="D1738" s="56"/>
      <c r="E1738" s="56"/>
      <c r="G1738" s="128" t="s">
        <v>497</v>
      </c>
      <c r="H1738" s="128" t="s">
        <v>1508</v>
      </c>
      <c r="I1738" s="60"/>
      <c r="J1738" s="60"/>
      <c r="K1738" s="60"/>
      <c r="L1738" s="61" t="str">
        <f>IF(I1738="","",VLOOKUP(N1738,DB!J:L,3,FALSE))</f>
        <v/>
      </c>
      <c r="M1738" s="40" t="str">
        <f t="shared" si="54"/>
        <v/>
      </c>
      <c r="N1738" s="70" t="str">
        <f t="shared" si="55"/>
        <v>Scope 3Hotel stay</v>
      </c>
      <c r="Y1738" s="70"/>
      <c r="Z1738" s="70"/>
    </row>
    <row r="1739" spans="1:26" s="49" customFormat="1" ht="21" customHeight="1">
      <c r="A1739" s="60"/>
      <c r="B1739" s="60"/>
      <c r="C1739" s="58"/>
      <c r="D1739" s="56"/>
      <c r="E1739" s="56"/>
      <c r="G1739" s="128" t="s">
        <v>497</v>
      </c>
      <c r="H1739" s="128" t="s">
        <v>1508</v>
      </c>
      <c r="I1739" s="60"/>
      <c r="J1739" s="60"/>
      <c r="K1739" s="60"/>
      <c r="L1739" s="61" t="str">
        <f>IF(I1739="","",VLOOKUP(N1739,DB!J:L,3,FALSE))</f>
        <v/>
      </c>
      <c r="M1739" s="40" t="str">
        <f t="shared" si="54"/>
        <v/>
      </c>
      <c r="N1739" s="70" t="str">
        <f t="shared" si="55"/>
        <v>Scope 3Hotel stay</v>
      </c>
      <c r="Y1739" s="70"/>
      <c r="Z1739" s="70"/>
    </row>
    <row r="1740" spans="1:26" s="49" customFormat="1" ht="21" customHeight="1">
      <c r="A1740" s="60"/>
      <c r="B1740" s="60"/>
      <c r="C1740" s="58"/>
      <c r="D1740" s="56"/>
      <c r="E1740" s="56"/>
      <c r="G1740" s="128" t="s">
        <v>497</v>
      </c>
      <c r="H1740" s="128" t="s">
        <v>1508</v>
      </c>
      <c r="I1740" s="60"/>
      <c r="J1740" s="60"/>
      <c r="K1740" s="60"/>
      <c r="L1740" s="61" t="str">
        <f>IF(I1740="","",VLOOKUP(N1740,DB!J:L,3,FALSE))</f>
        <v/>
      </c>
      <c r="M1740" s="40" t="str">
        <f t="shared" si="54"/>
        <v/>
      </c>
      <c r="N1740" s="70" t="str">
        <f t="shared" si="55"/>
        <v>Scope 3Hotel stay</v>
      </c>
      <c r="Y1740" s="70"/>
      <c r="Z1740" s="70"/>
    </row>
    <row r="1741" spans="1:26" s="49" customFormat="1" ht="21" customHeight="1">
      <c r="A1741" s="60"/>
      <c r="B1741" s="60"/>
      <c r="C1741" s="58"/>
      <c r="D1741" s="56"/>
      <c r="E1741" s="56"/>
      <c r="G1741" s="128" t="s">
        <v>497</v>
      </c>
      <c r="H1741" s="128" t="s">
        <v>1508</v>
      </c>
      <c r="I1741" s="60"/>
      <c r="J1741" s="60"/>
      <c r="K1741" s="60"/>
      <c r="L1741" s="61" t="str">
        <f>IF(I1741="","",VLOOKUP(N1741,DB!J:L,3,FALSE))</f>
        <v/>
      </c>
      <c r="M1741" s="40" t="str">
        <f t="shared" si="54"/>
        <v/>
      </c>
      <c r="N1741" s="70" t="str">
        <f t="shared" si="55"/>
        <v>Scope 3Hotel stay</v>
      </c>
      <c r="Y1741" s="70"/>
      <c r="Z1741" s="70"/>
    </row>
    <row r="1742" spans="1:26" s="49" customFormat="1" ht="21" customHeight="1">
      <c r="A1742" s="60"/>
      <c r="B1742" s="60"/>
      <c r="C1742" s="58"/>
      <c r="D1742" s="56"/>
      <c r="E1742" s="56"/>
      <c r="G1742" s="128" t="s">
        <v>497</v>
      </c>
      <c r="H1742" s="128" t="s">
        <v>1508</v>
      </c>
      <c r="I1742" s="60"/>
      <c r="J1742" s="60"/>
      <c r="K1742" s="60"/>
      <c r="L1742" s="61" t="str">
        <f>IF(I1742="","",VLOOKUP(N1742,DB!J:L,3,FALSE))</f>
        <v/>
      </c>
      <c r="M1742" s="40" t="str">
        <f t="shared" si="54"/>
        <v/>
      </c>
      <c r="N1742" s="70" t="str">
        <f t="shared" si="55"/>
        <v>Scope 3Hotel stay</v>
      </c>
      <c r="Y1742" s="70"/>
      <c r="Z1742" s="70"/>
    </row>
    <row r="1743" spans="1:26" s="49" customFormat="1" ht="21" customHeight="1">
      <c r="A1743" s="60"/>
      <c r="B1743" s="60"/>
      <c r="C1743" s="58"/>
      <c r="D1743" s="56"/>
      <c r="E1743" s="56"/>
      <c r="G1743" s="128" t="s">
        <v>497</v>
      </c>
      <c r="H1743" s="128" t="s">
        <v>1508</v>
      </c>
      <c r="I1743" s="60"/>
      <c r="J1743" s="60"/>
      <c r="K1743" s="60"/>
      <c r="L1743" s="61" t="str">
        <f>IF(I1743="","",VLOOKUP(N1743,DB!J:L,3,FALSE))</f>
        <v/>
      </c>
      <c r="M1743" s="40" t="str">
        <f t="shared" si="54"/>
        <v/>
      </c>
      <c r="N1743" s="70" t="str">
        <f t="shared" si="55"/>
        <v>Scope 3Hotel stay</v>
      </c>
      <c r="Y1743" s="70"/>
      <c r="Z1743" s="70"/>
    </row>
    <row r="1744" spans="1:26" s="49" customFormat="1" ht="21" customHeight="1">
      <c r="A1744" s="60"/>
      <c r="B1744" s="60"/>
      <c r="C1744" s="58"/>
      <c r="D1744" s="56"/>
      <c r="E1744" s="56"/>
      <c r="G1744" s="128" t="s">
        <v>497</v>
      </c>
      <c r="H1744" s="128" t="s">
        <v>1508</v>
      </c>
      <c r="I1744" s="60"/>
      <c r="J1744" s="60"/>
      <c r="K1744" s="60"/>
      <c r="L1744" s="61" t="str">
        <f>IF(I1744="","",VLOOKUP(N1744,DB!J:L,3,FALSE))</f>
        <v/>
      </c>
      <c r="M1744" s="40" t="str">
        <f t="shared" si="54"/>
        <v/>
      </c>
      <c r="N1744" s="70" t="str">
        <f t="shared" si="55"/>
        <v>Scope 3Hotel stay</v>
      </c>
      <c r="Y1744" s="70"/>
      <c r="Z1744" s="70"/>
    </row>
    <row r="1745" spans="1:26" s="49" customFormat="1" ht="21" customHeight="1">
      <c r="A1745" s="60"/>
      <c r="B1745" s="60"/>
      <c r="C1745" s="58"/>
      <c r="D1745" s="56"/>
      <c r="E1745" s="56"/>
      <c r="G1745" s="128" t="s">
        <v>497</v>
      </c>
      <c r="H1745" s="128" t="s">
        <v>1508</v>
      </c>
      <c r="I1745" s="60"/>
      <c r="J1745" s="60"/>
      <c r="K1745" s="60"/>
      <c r="L1745" s="61" t="str">
        <f>IF(I1745="","",VLOOKUP(N1745,DB!J:L,3,FALSE))</f>
        <v/>
      </c>
      <c r="M1745" s="40" t="str">
        <f t="shared" si="54"/>
        <v/>
      </c>
      <c r="N1745" s="70" t="str">
        <f t="shared" si="55"/>
        <v>Scope 3Hotel stay</v>
      </c>
      <c r="Y1745" s="70"/>
      <c r="Z1745" s="70"/>
    </row>
    <row r="1746" spans="1:26" s="49" customFormat="1" ht="21" customHeight="1">
      <c r="A1746" s="60"/>
      <c r="B1746" s="60"/>
      <c r="C1746" s="58"/>
      <c r="D1746" s="56"/>
      <c r="E1746" s="56"/>
      <c r="G1746" s="128" t="s">
        <v>497</v>
      </c>
      <c r="H1746" s="128" t="s">
        <v>1508</v>
      </c>
      <c r="I1746" s="60"/>
      <c r="J1746" s="60"/>
      <c r="K1746" s="60"/>
      <c r="L1746" s="61" t="str">
        <f>IF(I1746="","",VLOOKUP(N1746,DB!J:L,3,FALSE))</f>
        <v/>
      </c>
      <c r="M1746" s="40" t="str">
        <f t="shared" si="54"/>
        <v/>
      </c>
      <c r="N1746" s="70" t="str">
        <f t="shared" si="55"/>
        <v>Scope 3Hotel stay</v>
      </c>
      <c r="Y1746" s="70"/>
      <c r="Z1746" s="70"/>
    </row>
    <row r="1747" spans="1:26" s="49" customFormat="1" ht="21" customHeight="1">
      <c r="A1747" s="60"/>
      <c r="B1747" s="60"/>
      <c r="C1747" s="58"/>
      <c r="D1747" s="56"/>
      <c r="E1747" s="56"/>
      <c r="G1747" s="128" t="s">
        <v>497</v>
      </c>
      <c r="H1747" s="128" t="s">
        <v>1508</v>
      </c>
      <c r="I1747" s="60"/>
      <c r="J1747" s="60"/>
      <c r="K1747" s="60"/>
      <c r="L1747" s="61" t="str">
        <f>IF(I1747="","",VLOOKUP(N1747,DB!J:L,3,FALSE))</f>
        <v/>
      </c>
      <c r="M1747" s="40" t="str">
        <f t="shared" si="54"/>
        <v/>
      </c>
      <c r="N1747" s="70" t="str">
        <f t="shared" si="55"/>
        <v>Scope 3Hotel stay</v>
      </c>
      <c r="Y1747" s="70"/>
      <c r="Z1747" s="70"/>
    </row>
    <row r="1748" spans="1:26" s="49" customFormat="1" ht="21" customHeight="1">
      <c r="A1748" s="60"/>
      <c r="B1748" s="60"/>
      <c r="C1748" s="58"/>
      <c r="D1748" s="56"/>
      <c r="E1748" s="56"/>
      <c r="G1748" s="128" t="s">
        <v>497</v>
      </c>
      <c r="H1748" s="128" t="s">
        <v>1508</v>
      </c>
      <c r="I1748" s="60"/>
      <c r="J1748" s="60"/>
      <c r="K1748" s="60"/>
      <c r="L1748" s="61" t="str">
        <f>IF(I1748="","",VLOOKUP(N1748,DB!J:L,3,FALSE))</f>
        <v/>
      </c>
      <c r="M1748" s="40" t="str">
        <f t="shared" si="54"/>
        <v/>
      </c>
      <c r="N1748" s="70" t="str">
        <f t="shared" si="55"/>
        <v>Scope 3Hotel stay</v>
      </c>
      <c r="Y1748" s="70"/>
      <c r="Z1748" s="70"/>
    </row>
    <row r="1749" spans="1:26" s="49" customFormat="1" ht="21" customHeight="1">
      <c r="A1749" s="60"/>
      <c r="B1749" s="60"/>
      <c r="C1749" s="58"/>
      <c r="D1749" s="56"/>
      <c r="E1749" s="56"/>
      <c r="G1749" s="128" t="s">
        <v>497</v>
      </c>
      <c r="H1749" s="128" t="s">
        <v>1508</v>
      </c>
      <c r="I1749" s="60"/>
      <c r="J1749" s="60"/>
      <c r="K1749" s="60"/>
      <c r="L1749" s="61" t="str">
        <f>IF(I1749="","",VLOOKUP(N1749,DB!J:L,3,FALSE))</f>
        <v/>
      </c>
      <c r="M1749" s="40" t="str">
        <f t="shared" si="54"/>
        <v/>
      </c>
      <c r="N1749" s="70" t="str">
        <f t="shared" si="55"/>
        <v>Scope 3Hotel stay</v>
      </c>
      <c r="Y1749" s="70"/>
      <c r="Z1749" s="70"/>
    </row>
    <row r="1750" spans="1:26" s="49" customFormat="1" ht="21" customHeight="1">
      <c r="A1750" s="60"/>
      <c r="B1750" s="60"/>
      <c r="C1750" s="58"/>
      <c r="D1750" s="56"/>
      <c r="E1750" s="56"/>
      <c r="G1750" s="128" t="s">
        <v>497</v>
      </c>
      <c r="H1750" s="128" t="s">
        <v>1508</v>
      </c>
      <c r="I1750" s="60"/>
      <c r="J1750" s="60"/>
      <c r="K1750" s="60"/>
      <c r="L1750" s="61" t="str">
        <f>IF(I1750="","",VLOOKUP(N1750,DB!J:L,3,FALSE))</f>
        <v/>
      </c>
      <c r="M1750" s="40" t="str">
        <f t="shared" si="54"/>
        <v/>
      </c>
      <c r="N1750" s="70" t="str">
        <f t="shared" si="55"/>
        <v>Scope 3Hotel stay</v>
      </c>
      <c r="Y1750" s="70"/>
      <c r="Z1750" s="70"/>
    </row>
    <row r="1751" spans="1:26" s="49" customFormat="1" ht="21" customHeight="1">
      <c r="A1751" s="60"/>
      <c r="B1751" s="60"/>
      <c r="C1751" s="58"/>
      <c r="D1751" s="56"/>
      <c r="E1751" s="56"/>
      <c r="G1751" s="128" t="s">
        <v>497</v>
      </c>
      <c r="H1751" s="128" t="s">
        <v>1508</v>
      </c>
      <c r="I1751" s="60"/>
      <c r="J1751" s="60"/>
      <c r="K1751" s="60"/>
      <c r="L1751" s="61" t="str">
        <f>IF(I1751="","",VLOOKUP(N1751,DB!J:L,3,FALSE))</f>
        <v/>
      </c>
      <c r="M1751" s="40" t="str">
        <f t="shared" si="54"/>
        <v/>
      </c>
      <c r="N1751" s="70" t="str">
        <f t="shared" si="55"/>
        <v>Scope 3Hotel stay</v>
      </c>
      <c r="Y1751" s="70"/>
      <c r="Z1751" s="70"/>
    </row>
    <row r="1752" spans="1:26" s="49" customFormat="1" ht="21" customHeight="1">
      <c r="A1752" s="60"/>
      <c r="B1752" s="60"/>
      <c r="C1752" s="58"/>
      <c r="D1752" s="56"/>
      <c r="E1752" s="56"/>
      <c r="G1752" s="128" t="s">
        <v>497</v>
      </c>
      <c r="H1752" s="128" t="s">
        <v>1508</v>
      </c>
      <c r="I1752" s="60"/>
      <c r="J1752" s="60"/>
      <c r="K1752" s="60"/>
      <c r="L1752" s="61" t="str">
        <f>IF(I1752="","",VLOOKUP(N1752,DB!J:L,3,FALSE))</f>
        <v/>
      </c>
      <c r="M1752" s="40" t="str">
        <f t="shared" si="54"/>
        <v/>
      </c>
      <c r="N1752" s="70" t="str">
        <f t="shared" si="55"/>
        <v>Scope 3Hotel stay</v>
      </c>
      <c r="Y1752" s="70"/>
      <c r="Z1752" s="70"/>
    </row>
    <row r="1753" spans="1:26" s="49" customFormat="1" ht="21" customHeight="1">
      <c r="A1753" s="60"/>
      <c r="B1753" s="60"/>
      <c r="C1753" s="58"/>
      <c r="D1753" s="56"/>
      <c r="E1753" s="56"/>
      <c r="G1753" s="128" t="s">
        <v>497</v>
      </c>
      <c r="H1753" s="128" t="s">
        <v>1508</v>
      </c>
      <c r="I1753" s="60"/>
      <c r="J1753" s="60"/>
      <c r="K1753" s="60"/>
      <c r="L1753" s="61" t="str">
        <f>IF(I1753="","",VLOOKUP(N1753,DB!J:L,3,FALSE))</f>
        <v/>
      </c>
      <c r="M1753" s="40" t="str">
        <f t="shared" si="54"/>
        <v/>
      </c>
      <c r="N1753" s="70" t="str">
        <f t="shared" si="55"/>
        <v>Scope 3Hotel stay</v>
      </c>
      <c r="Y1753" s="70"/>
      <c r="Z1753" s="70"/>
    </row>
    <row r="1754" spans="1:26" s="49" customFormat="1" ht="21" customHeight="1">
      <c r="A1754" s="60"/>
      <c r="B1754" s="60"/>
      <c r="C1754" s="58"/>
      <c r="D1754" s="56"/>
      <c r="E1754" s="56"/>
      <c r="G1754" s="128" t="s">
        <v>497</v>
      </c>
      <c r="H1754" s="128" t="s">
        <v>1508</v>
      </c>
      <c r="I1754" s="60"/>
      <c r="J1754" s="60"/>
      <c r="K1754" s="60"/>
      <c r="L1754" s="61" t="str">
        <f>IF(I1754="","",VLOOKUP(N1754,DB!J:L,3,FALSE))</f>
        <v/>
      </c>
      <c r="M1754" s="40" t="str">
        <f t="shared" si="54"/>
        <v/>
      </c>
      <c r="N1754" s="70" t="str">
        <f t="shared" si="55"/>
        <v>Scope 3Hotel stay</v>
      </c>
      <c r="Y1754" s="70"/>
      <c r="Z1754" s="70"/>
    </row>
    <row r="1755" spans="1:26" s="49" customFormat="1" ht="21" customHeight="1">
      <c r="A1755" s="60"/>
      <c r="B1755" s="60"/>
      <c r="C1755" s="58"/>
      <c r="D1755" s="56"/>
      <c r="E1755" s="56"/>
      <c r="G1755" s="128" t="s">
        <v>497</v>
      </c>
      <c r="H1755" s="128" t="s">
        <v>1508</v>
      </c>
      <c r="I1755" s="60"/>
      <c r="J1755" s="60"/>
      <c r="K1755" s="60"/>
      <c r="L1755" s="61" t="str">
        <f>IF(I1755="","",VLOOKUP(N1755,DB!J:L,3,FALSE))</f>
        <v/>
      </c>
      <c r="M1755" s="40" t="str">
        <f t="shared" si="54"/>
        <v/>
      </c>
      <c r="N1755" s="70" t="str">
        <f t="shared" si="55"/>
        <v>Scope 3Hotel stay</v>
      </c>
      <c r="Y1755" s="70"/>
      <c r="Z1755" s="70"/>
    </row>
    <row r="1756" spans="1:26" s="49" customFormat="1" ht="21" customHeight="1">
      <c r="A1756" s="60"/>
      <c r="B1756" s="60"/>
      <c r="C1756" s="58"/>
      <c r="D1756" s="56"/>
      <c r="E1756" s="56"/>
      <c r="G1756" s="128" t="s">
        <v>497</v>
      </c>
      <c r="H1756" s="128" t="s">
        <v>1508</v>
      </c>
      <c r="I1756" s="60"/>
      <c r="J1756" s="60"/>
      <c r="K1756" s="60"/>
      <c r="L1756" s="61" t="str">
        <f>IF(I1756="","",VLOOKUP(N1756,DB!J:L,3,FALSE))</f>
        <v/>
      </c>
      <c r="M1756" s="40" t="str">
        <f t="shared" si="54"/>
        <v/>
      </c>
      <c r="N1756" s="70" t="str">
        <f t="shared" si="55"/>
        <v>Scope 3Hotel stay</v>
      </c>
      <c r="Y1756" s="70"/>
      <c r="Z1756" s="70"/>
    </row>
    <row r="1757" spans="1:26" s="49" customFormat="1" ht="21" customHeight="1">
      <c r="A1757" s="60"/>
      <c r="B1757" s="60"/>
      <c r="C1757" s="58"/>
      <c r="D1757" s="56"/>
      <c r="E1757" s="56"/>
      <c r="G1757" s="128" t="s">
        <v>497</v>
      </c>
      <c r="H1757" s="128" t="s">
        <v>1508</v>
      </c>
      <c r="I1757" s="60"/>
      <c r="J1757" s="60"/>
      <c r="K1757" s="60"/>
      <c r="L1757" s="61" t="str">
        <f>IF(I1757="","",VLOOKUP(N1757,DB!J:L,3,FALSE))</f>
        <v/>
      </c>
      <c r="M1757" s="40" t="str">
        <f t="shared" si="54"/>
        <v/>
      </c>
      <c r="N1757" s="70" t="str">
        <f t="shared" si="55"/>
        <v>Scope 3Hotel stay</v>
      </c>
      <c r="Y1757" s="70"/>
      <c r="Z1757" s="70"/>
    </row>
    <row r="1758" spans="1:26" s="49" customFormat="1" ht="21" customHeight="1">
      <c r="A1758" s="60"/>
      <c r="B1758" s="60"/>
      <c r="C1758" s="58"/>
      <c r="D1758" s="56"/>
      <c r="E1758" s="56"/>
      <c r="G1758" s="128" t="s">
        <v>497</v>
      </c>
      <c r="H1758" s="128" t="s">
        <v>1508</v>
      </c>
      <c r="I1758" s="60"/>
      <c r="J1758" s="60"/>
      <c r="K1758" s="60"/>
      <c r="L1758" s="61" t="str">
        <f>IF(I1758="","",VLOOKUP(N1758,DB!J:L,3,FALSE))</f>
        <v/>
      </c>
      <c r="M1758" s="40" t="str">
        <f t="shared" si="54"/>
        <v/>
      </c>
      <c r="N1758" s="70" t="str">
        <f t="shared" si="55"/>
        <v>Scope 3Hotel stay</v>
      </c>
      <c r="Y1758" s="70"/>
      <c r="Z1758" s="70"/>
    </row>
    <row r="1759" spans="1:26" s="49" customFormat="1" ht="21" customHeight="1">
      <c r="A1759" s="60"/>
      <c r="B1759" s="60"/>
      <c r="C1759" s="58"/>
      <c r="D1759" s="56"/>
      <c r="E1759" s="56"/>
      <c r="G1759" s="128" t="s">
        <v>497</v>
      </c>
      <c r="H1759" s="128" t="s">
        <v>1508</v>
      </c>
      <c r="I1759" s="60"/>
      <c r="J1759" s="60"/>
      <c r="K1759" s="60"/>
      <c r="L1759" s="61" t="str">
        <f>IF(I1759="","",VLOOKUP(N1759,DB!J:L,3,FALSE))</f>
        <v/>
      </c>
      <c r="M1759" s="40" t="str">
        <f t="shared" si="54"/>
        <v/>
      </c>
      <c r="N1759" s="70" t="str">
        <f t="shared" si="55"/>
        <v>Scope 3Hotel stay</v>
      </c>
      <c r="Y1759" s="70"/>
      <c r="Z1759" s="70"/>
    </row>
    <row r="1760" spans="1:26" s="49" customFormat="1" ht="21" customHeight="1">
      <c r="A1760" s="60"/>
      <c r="B1760" s="60"/>
      <c r="C1760" s="58"/>
      <c r="D1760" s="56"/>
      <c r="E1760" s="56"/>
      <c r="G1760" s="128" t="s">
        <v>497</v>
      </c>
      <c r="H1760" s="128" t="s">
        <v>1508</v>
      </c>
      <c r="I1760" s="60"/>
      <c r="J1760" s="60"/>
      <c r="K1760" s="60"/>
      <c r="L1760" s="61" t="str">
        <f>IF(I1760="","",VLOOKUP(N1760,DB!J:L,3,FALSE))</f>
        <v/>
      </c>
      <c r="M1760" s="40" t="str">
        <f t="shared" si="54"/>
        <v/>
      </c>
      <c r="N1760" s="70" t="str">
        <f t="shared" si="55"/>
        <v>Scope 3Hotel stay</v>
      </c>
      <c r="Y1760" s="70"/>
      <c r="Z1760" s="70"/>
    </row>
    <row r="1761" spans="1:26" s="49" customFormat="1" ht="21" customHeight="1">
      <c r="A1761" s="60"/>
      <c r="B1761" s="60"/>
      <c r="C1761" s="58"/>
      <c r="D1761" s="56"/>
      <c r="E1761" s="56"/>
      <c r="G1761" s="128" t="s">
        <v>497</v>
      </c>
      <c r="H1761" s="128" t="s">
        <v>1508</v>
      </c>
      <c r="I1761" s="60"/>
      <c r="J1761" s="60"/>
      <c r="K1761" s="60"/>
      <c r="L1761" s="61" t="str">
        <f>IF(I1761="","",VLOOKUP(N1761,DB!J:L,3,FALSE))</f>
        <v/>
      </c>
      <c r="M1761" s="40" t="str">
        <f t="shared" si="54"/>
        <v/>
      </c>
      <c r="N1761" s="70" t="str">
        <f t="shared" si="55"/>
        <v>Scope 3Hotel stay</v>
      </c>
      <c r="Y1761" s="70"/>
      <c r="Z1761" s="70"/>
    </row>
    <row r="1762" spans="1:26" s="49" customFormat="1" ht="21" customHeight="1">
      <c r="A1762" s="60"/>
      <c r="B1762" s="60"/>
      <c r="C1762" s="58"/>
      <c r="D1762" s="56"/>
      <c r="E1762" s="56"/>
      <c r="G1762" s="128" t="s">
        <v>497</v>
      </c>
      <c r="H1762" s="128" t="s">
        <v>1508</v>
      </c>
      <c r="I1762" s="60"/>
      <c r="J1762" s="60"/>
      <c r="K1762" s="60"/>
      <c r="L1762" s="61" t="str">
        <f>IF(I1762="","",VLOOKUP(N1762,DB!J:L,3,FALSE))</f>
        <v/>
      </c>
      <c r="M1762" s="40" t="str">
        <f t="shared" si="54"/>
        <v/>
      </c>
      <c r="N1762" s="70" t="str">
        <f t="shared" si="55"/>
        <v>Scope 3Hotel stay</v>
      </c>
      <c r="Y1762" s="70"/>
      <c r="Z1762" s="70"/>
    </row>
    <row r="1763" spans="1:26" s="49" customFormat="1" ht="21" customHeight="1">
      <c r="A1763" s="60"/>
      <c r="B1763" s="60"/>
      <c r="C1763" s="58"/>
      <c r="D1763" s="56"/>
      <c r="E1763" s="56"/>
      <c r="G1763" s="128" t="s">
        <v>497</v>
      </c>
      <c r="H1763" s="128" t="s">
        <v>1508</v>
      </c>
      <c r="I1763" s="60"/>
      <c r="J1763" s="60"/>
      <c r="K1763" s="60"/>
      <c r="L1763" s="61" t="str">
        <f>IF(I1763="","",VLOOKUP(N1763,DB!J:L,3,FALSE))</f>
        <v/>
      </c>
      <c r="M1763" s="40" t="str">
        <f t="shared" si="54"/>
        <v/>
      </c>
      <c r="N1763" s="70" t="str">
        <f t="shared" si="55"/>
        <v>Scope 3Hotel stay</v>
      </c>
      <c r="Y1763" s="70"/>
      <c r="Z1763" s="70"/>
    </row>
    <row r="1764" spans="1:26" s="49" customFormat="1" ht="21" customHeight="1">
      <c r="A1764" s="60"/>
      <c r="B1764" s="60"/>
      <c r="C1764" s="58"/>
      <c r="D1764" s="56"/>
      <c r="E1764" s="56"/>
      <c r="G1764" s="128" t="s">
        <v>497</v>
      </c>
      <c r="H1764" s="128" t="s">
        <v>1508</v>
      </c>
      <c r="I1764" s="60"/>
      <c r="J1764" s="60"/>
      <c r="K1764" s="60"/>
      <c r="L1764" s="61" t="str">
        <f>IF(I1764="","",VLOOKUP(N1764,DB!J:L,3,FALSE))</f>
        <v/>
      </c>
      <c r="M1764" s="40" t="str">
        <f t="shared" si="54"/>
        <v/>
      </c>
      <c r="N1764" s="70" t="str">
        <f t="shared" si="55"/>
        <v>Scope 3Hotel stay</v>
      </c>
      <c r="Y1764" s="70"/>
      <c r="Z1764" s="70"/>
    </row>
    <row r="1765" spans="1:26" s="49" customFormat="1" ht="21" customHeight="1">
      <c r="A1765" s="60"/>
      <c r="B1765" s="60"/>
      <c r="C1765" s="58"/>
      <c r="D1765" s="56"/>
      <c r="E1765" s="56"/>
      <c r="G1765" s="128" t="s">
        <v>497</v>
      </c>
      <c r="H1765" s="128" t="s">
        <v>1508</v>
      </c>
      <c r="I1765" s="60"/>
      <c r="J1765" s="60"/>
      <c r="K1765" s="60"/>
      <c r="L1765" s="61" t="str">
        <f>IF(I1765="","",VLOOKUP(N1765,DB!J:L,3,FALSE))</f>
        <v/>
      </c>
      <c r="M1765" s="40" t="str">
        <f t="shared" ref="M1765:M1828" si="56">IF(I1765="","",L1765*K1765*J1765)</f>
        <v/>
      </c>
      <c r="N1765" s="70" t="str">
        <f t="shared" si="55"/>
        <v>Scope 3Hotel stay</v>
      </c>
      <c r="Y1765" s="70"/>
      <c r="Z1765" s="70"/>
    </row>
    <row r="1766" spans="1:26" s="49" customFormat="1" ht="21" customHeight="1">
      <c r="A1766" s="60"/>
      <c r="B1766" s="60"/>
      <c r="C1766" s="58"/>
      <c r="D1766" s="56"/>
      <c r="E1766" s="56"/>
      <c r="G1766" s="128" t="s">
        <v>497</v>
      </c>
      <c r="H1766" s="128" t="s">
        <v>1508</v>
      </c>
      <c r="I1766" s="60"/>
      <c r="J1766" s="60"/>
      <c r="K1766" s="60"/>
      <c r="L1766" s="61" t="str">
        <f>IF(I1766="","",VLOOKUP(N1766,DB!J:L,3,FALSE))</f>
        <v/>
      </c>
      <c r="M1766" s="40" t="str">
        <f t="shared" si="56"/>
        <v/>
      </c>
      <c r="N1766" s="70" t="str">
        <f t="shared" si="55"/>
        <v>Scope 3Hotel stay</v>
      </c>
      <c r="Y1766" s="70"/>
      <c r="Z1766" s="70"/>
    </row>
    <row r="1767" spans="1:26" s="49" customFormat="1" ht="21" customHeight="1">
      <c r="A1767" s="60"/>
      <c r="B1767" s="60"/>
      <c r="C1767" s="58"/>
      <c r="D1767" s="56"/>
      <c r="E1767" s="56"/>
      <c r="G1767" s="128" t="s">
        <v>497</v>
      </c>
      <c r="H1767" s="128" t="s">
        <v>1508</v>
      </c>
      <c r="I1767" s="60"/>
      <c r="J1767" s="60"/>
      <c r="K1767" s="60"/>
      <c r="L1767" s="61" t="str">
        <f>IF(I1767="","",VLOOKUP(N1767,DB!J:L,3,FALSE))</f>
        <v/>
      </c>
      <c r="M1767" s="40" t="str">
        <f t="shared" si="56"/>
        <v/>
      </c>
      <c r="N1767" s="70" t="str">
        <f t="shared" si="55"/>
        <v>Scope 3Hotel stay</v>
      </c>
      <c r="Y1767" s="70"/>
      <c r="Z1767" s="70"/>
    </row>
    <row r="1768" spans="1:26" s="49" customFormat="1" ht="21" customHeight="1">
      <c r="A1768" s="60"/>
      <c r="B1768" s="60"/>
      <c r="C1768" s="58"/>
      <c r="D1768" s="56"/>
      <c r="E1768" s="56"/>
      <c r="G1768" s="128" t="s">
        <v>497</v>
      </c>
      <c r="H1768" s="128" t="s">
        <v>1508</v>
      </c>
      <c r="I1768" s="60"/>
      <c r="J1768" s="60"/>
      <c r="K1768" s="60"/>
      <c r="L1768" s="61" t="str">
        <f>IF(I1768="","",VLOOKUP(N1768,DB!J:L,3,FALSE))</f>
        <v/>
      </c>
      <c r="M1768" s="40" t="str">
        <f t="shared" si="56"/>
        <v/>
      </c>
      <c r="N1768" s="70" t="str">
        <f t="shared" si="55"/>
        <v>Scope 3Hotel stay</v>
      </c>
      <c r="Y1768" s="70"/>
      <c r="Z1768" s="70"/>
    </row>
    <row r="1769" spans="1:26" s="49" customFormat="1" ht="21" customHeight="1">
      <c r="A1769" s="60"/>
      <c r="B1769" s="60"/>
      <c r="C1769" s="58"/>
      <c r="D1769" s="56"/>
      <c r="E1769" s="56"/>
      <c r="G1769" s="128" t="s">
        <v>497</v>
      </c>
      <c r="H1769" s="128" t="s">
        <v>1508</v>
      </c>
      <c r="I1769" s="60"/>
      <c r="J1769" s="60"/>
      <c r="K1769" s="60"/>
      <c r="L1769" s="61" t="str">
        <f>IF(I1769="","",VLOOKUP(N1769,DB!J:L,3,FALSE))</f>
        <v/>
      </c>
      <c r="M1769" s="40" t="str">
        <f t="shared" si="56"/>
        <v/>
      </c>
      <c r="N1769" s="70" t="str">
        <f t="shared" si="55"/>
        <v>Scope 3Hotel stay</v>
      </c>
      <c r="Y1769" s="70"/>
      <c r="Z1769" s="70"/>
    </row>
    <row r="1770" spans="1:26" s="49" customFormat="1" ht="21" customHeight="1">
      <c r="A1770" s="60"/>
      <c r="B1770" s="60"/>
      <c r="C1770" s="58"/>
      <c r="D1770" s="56"/>
      <c r="E1770" s="56"/>
      <c r="G1770" s="128" t="s">
        <v>497</v>
      </c>
      <c r="H1770" s="128" t="s">
        <v>1508</v>
      </c>
      <c r="I1770" s="60"/>
      <c r="J1770" s="60"/>
      <c r="K1770" s="60"/>
      <c r="L1770" s="61" t="str">
        <f>IF(I1770="","",VLOOKUP(N1770,DB!J:L,3,FALSE))</f>
        <v/>
      </c>
      <c r="M1770" s="40" t="str">
        <f t="shared" si="56"/>
        <v/>
      </c>
      <c r="N1770" s="70" t="str">
        <f t="shared" si="55"/>
        <v>Scope 3Hotel stay</v>
      </c>
      <c r="Y1770" s="70"/>
      <c r="Z1770" s="70"/>
    </row>
    <row r="1771" spans="1:26" s="49" customFormat="1" ht="21" customHeight="1">
      <c r="A1771" s="60"/>
      <c r="B1771" s="60"/>
      <c r="C1771" s="58"/>
      <c r="D1771" s="56"/>
      <c r="E1771" s="56"/>
      <c r="G1771" s="128" t="s">
        <v>497</v>
      </c>
      <c r="H1771" s="128" t="s">
        <v>1508</v>
      </c>
      <c r="I1771" s="60"/>
      <c r="J1771" s="60"/>
      <c r="K1771" s="60"/>
      <c r="L1771" s="61" t="str">
        <f>IF(I1771="","",VLOOKUP(N1771,DB!J:L,3,FALSE))</f>
        <v/>
      </c>
      <c r="M1771" s="40" t="str">
        <f t="shared" si="56"/>
        <v/>
      </c>
      <c r="N1771" s="70" t="str">
        <f t="shared" si="55"/>
        <v>Scope 3Hotel stay</v>
      </c>
      <c r="Y1771" s="70"/>
      <c r="Z1771" s="70"/>
    </row>
    <row r="1772" spans="1:26" s="49" customFormat="1" ht="21" customHeight="1">
      <c r="A1772" s="60"/>
      <c r="B1772" s="60"/>
      <c r="C1772" s="58"/>
      <c r="D1772" s="56"/>
      <c r="E1772" s="56"/>
      <c r="G1772" s="128" t="s">
        <v>497</v>
      </c>
      <c r="H1772" s="128" t="s">
        <v>1508</v>
      </c>
      <c r="I1772" s="60"/>
      <c r="J1772" s="60"/>
      <c r="K1772" s="60"/>
      <c r="L1772" s="61" t="str">
        <f>IF(I1772="","",VLOOKUP(N1772,DB!J:L,3,FALSE))</f>
        <v/>
      </c>
      <c r="M1772" s="40" t="str">
        <f t="shared" si="56"/>
        <v/>
      </c>
      <c r="N1772" s="70" t="str">
        <f t="shared" si="55"/>
        <v>Scope 3Hotel stay</v>
      </c>
      <c r="Y1772" s="70"/>
      <c r="Z1772" s="70"/>
    </row>
    <row r="1773" spans="1:26" s="49" customFormat="1" ht="21" customHeight="1">
      <c r="A1773" s="60"/>
      <c r="B1773" s="60"/>
      <c r="C1773" s="58"/>
      <c r="D1773" s="56"/>
      <c r="E1773" s="56"/>
      <c r="G1773" s="128" t="s">
        <v>497</v>
      </c>
      <c r="H1773" s="128" t="s">
        <v>1508</v>
      </c>
      <c r="I1773" s="60"/>
      <c r="J1773" s="60"/>
      <c r="K1773" s="60"/>
      <c r="L1773" s="61" t="str">
        <f>IF(I1773="","",VLOOKUP(N1773,DB!J:L,3,FALSE))</f>
        <v/>
      </c>
      <c r="M1773" s="40" t="str">
        <f t="shared" si="56"/>
        <v/>
      </c>
      <c r="N1773" s="70" t="str">
        <f t="shared" si="55"/>
        <v>Scope 3Hotel stay</v>
      </c>
      <c r="Y1773" s="70"/>
      <c r="Z1773" s="70"/>
    </row>
    <row r="1774" spans="1:26" s="49" customFormat="1" ht="21" customHeight="1">
      <c r="A1774" s="60"/>
      <c r="B1774" s="60"/>
      <c r="C1774" s="58"/>
      <c r="D1774" s="56"/>
      <c r="E1774" s="56"/>
      <c r="G1774" s="128" t="s">
        <v>497</v>
      </c>
      <c r="H1774" s="128" t="s">
        <v>1508</v>
      </c>
      <c r="I1774" s="60"/>
      <c r="J1774" s="60"/>
      <c r="K1774" s="60"/>
      <c r="L1774" s="61" t="str">
        <f>IF(I1774="","",VLOOKUP(N1774,DB!J:L,3,FALSE))</f>
        <v/>
      </c>
      <c r="M1774" s="40" t="str">
        <f t="shared" si="56"/>
        <v/>
      </c>
      <c r="N1774" s="70" t="str">
        <f t="shared" si="55"/>
        <v>Scope 3Hotel stay</v>
      </c>
      <c r="Y1774" s="70"/>
      <c r="Z1774" s="70"/>
    </row>
    <row r="1775" spans="1:26" s="49" customFormat="1" ht="21" customHeight="1">
      <c r="A1775" s="60"/>
      <c r="B1775" s="60"/>
      <c r="C1775" s="58"/>
      <c r="D1775" s="56"/>
      <c r="E1775" s="56"/>
      <c r="G1775" s="128" t="s">
        <v>497</v>
      </c>
      <c r="H1775" s="128" t="s">
        <v>1508</v>
      </c>
      <c r="I1775" s="60"/>
      <c r="J1775" s="60"/>
      <c r="K1775" s="60"/>
      <c r="L1775" s="61" t="str">
        <f>IF(I1775="","",VLOOKUP(N1775,DB!J:L,3,FALSE))</f>
        <v/>
      </c>
      <c r="M1775" s="40" t="str">
        <f t="shared" si="56"/>
        <v/>
      </c>
      <c r="N1775" s="70" t="str">
        <f t="shared" si="55"/>
        <v>Scope 3Hotel stay</v>
      </c>
      <c r="Y1775" s="70"/>
      <c r="Z1775" s="70"/>
    </row>
    <row r="1776" spans="1:26" s="49" customFormat="1" ht="21" customHeight="1">
      <c r="A1776" s="60"/>
      <c r="B1776" s="60"/>
      <c r="C1776" s="58"/>
      <c r="D1776" s="56"/>
      <c r="E1776" s="56"/>
      <c r="G1776" s="128" t="s">
        <v>497</v>
      </c>
      <c r="H1776" s="128" t="s">
        <v>1508</v>
      </c>
      <c r="I1776" s="60"/>
      <c r="J1776" s="60"/>
      <c r="K1776" s="60"/>
      <c r="L1776" s="61" t="str">
        <f>IF(I1776="","",VLOOKUP(N1776,DB!J:L,3,FALSE))</f>
        <v/>
      </c>
      <c r="M1776" s="40" t="str">
        <f t="shared" si="56"/>
        <v/>
      </c>
      <c r="N1776" s="70" t="str">
        <f t="shared" si="55"/>
        <v>Scope 3Hotel stay</v>
      </c>
      <c r="Y1776" s="70"/>
      <c r="Z1776" s="70"/>
    </row>
    <row r="1777" spans="1:26" s="49" customFormat="1" ht="21" customHeight="1">
      <c r="A1777" s="60"/>
      <c r="B1777" s="60"/>
      <c r="C1777" s="58"/>
      <c r="D1777" s="56"/>
      <c r="E1777" s="56"/>
      <c r="G1777" s="128" t="s">
        <v>497</v>
      </c>
      <c r="H1777" s="128" t="s">
        <v>1508</v>
      </c>
      <c r="I1777" s="60"/>
      <c r="J1777" s="60"/>
      <c r="K1777" s="60"/>
      <c r="L1777" s="61" t="str">
        <f>IF(I1777="","",VLOOKUP(N1777,DB!J:L,3,FALSE))</f>
        <v/>
      </c>
      <c r="M1777" s="40" t="str">
        <f t="shared" si="56"/>
        <v/>
      </c>
      <c r="N1777" s="70" t="str">
        <f t="shared" si="55"/>
        <v>Scope 3Hotel stay</v>
      </c>
      <c r="Y1777" s="70"/>
      <c r="Z1777" s="70"/>
    </row>
    <row r="1778" spans="1:26" s="49" customFormat="1" ht="21" customHeight="1">
      <c r="A1778" s="60"/>
      <c r="B1778" s="60"/>
      <c r="C1778" s="58"/>
      <c r="D1778" s="56"/>
      <c r="E1778" s="56"/>
      <c r="G1778" s="128" t="s">
        <v>497</v>
      </c>
      <c r="H1778" s="128" t="s">
        <v>1508</v>
      </c>
      <c r="I1778" s="60"/>
      <c r="J1778" s="60"/>
      <c r="K1778" s="60"/>
      <c r="L1778" s="61" t="str">
        <f>IF(I1778="","",VLOOKUP(N1778,DB!J:L,3,FALSE))</f>
        <v/>
      </c>
      <c r="M1778" s="40" t="str">
        <f t="shared" si="56"/>
        <v/>
      </c>
      <c r="N1778" s="70" t="str">
        <f t="shared" si="55"/>
        <v>Scope 3Hotel stay</v>
      </c>
      <c r="Y1778" s="70"/>
      <c r="Z1778" s="70"/>
    </row>
    <row r="1779" spans="1:26" s="49" customFormat="1" ht="21" customHeight="1">
      <c r="A1779" s="60"/>
      <c r="B1779" s="60"/>
      <c r="C1779" s="58"/>
      <c r="D1779" s="56"/>
      <c r="E1779" s="56"/>
      <c r="G1779" s="128" t="s">
        <v>497</v>
      </c>
      <c r="H1779" s="128" t="s">
        <v>1508</v>
      </c>
      <c r="I1779" s="60"/>
      <c r="J1779" s="60"/>
      <c r="K1779" s="60"/>
      <c r="L1779" s="61" t="str">
        <f>IF(I1779="","",VLOOKUP(N1779,DB!J:L,3,FALSE))</f>
        <v/>
      </c>
      <c r="M1779" s="40" t="str">
        <f t="shared" si="56"/>
        <v/>
      </c>
      <c r="N1779" s="70" t="str">
        <f t="shared" si="55"/>
        <v>Scope 3Hotel stay</v>
      </c>
      <c r="Y1779" s="70"/>
      <c r="Z1779" s="70"/>
    </row>
    <row r="1780" spans="1:26" s="49" customFormat="1" ht="21" customHeight="1">
      <c r="A1780" s="60"/>
      <c r="B1780" s="60"/>
      <c r="C1780" s="58"/>
      <c r="D1780" s="56"/>
      <c r="E1780" s="56"/>
      <c r="G1780" s="128" t="s">
        <v>497</v>
      </c>
      <c r="H1780" s="128" t="s">
        <v>1508</v>
      </c>
      <c r="I1780" s="60"/>
      <c r="J1780" s="60"/>
      <c r="K1780" s="60"/>
      <c r="L1780" s="61" t="str">
        <f>IF(I1780="","",VLOOKUP(N1780,DB!J:L,3,FALSE))</f>
        <v/>
      </c>
      <c r="M1780" s="40" t="str">
        <f t="shared" si="56"/>
        <v/>
      </c>
      <c r="N1780" s="70" t="str">
        <f t="shared" si="55"/>
        <v>Scope 3Hotel stay</v>
      </c>
      <c r="Y1780" s="70"/>
      <c r="Z1780" s="70"/>
    </row>
    <row r="1781" spans="1:26" s="49" customFormat="1" ht="21" customHeight="1">
      <c r="A1781" s="60"/>
      <c r="B1781" s="60"/>
      <c r="C1781" s="58"/>
      <c r="D1781" s="56"/>
      <c r="E1781" s="56"/>
      <c r="G1781" s="128" t="s">
        <v>497</v>
      </c>
      <c r="H1781" s="128" t="s">
        <v>1508</v>
      </c>
      <c r="I1781" s="60"/>
      <c r="J1781" s="60"/>
      <c r="K1781" s="60"/>
      <c r="L1781" s="61" t="str">
        <f>IF(I1781="","",VLOOKUP(N1781,DB!J:L,3,FALSE))</f>
        <v/>
      </c>
      <c r="M1781" s="40" t="str">
        <f t="shared" si="56"/>
        <v/>
      </c>
      <c r="N1781" s="70" t="str">
        <f t="shared" si="55"/>
        <v>Scope 3Hotel stay</v>
      </c>
      <c r="Y1781" s="70"/>
      <c r="Z1781" s="70"/>
    </row>
    <row r="1782" spans="1:26" s="49" customFormat="1" ht="21" customHeight="1">
      <c r="A1782" s="60"/>
      <c r="B1782" s="60"/>
      <c r="C1782" s="58"/>
      <c r="D1782" s="56"/>
      <c r="E1782" s="56"/>
      <c r="G1782" s="128" t="s">
        <v>497</v>
      </c>
      <c r="H1782" s="128" t="s">
        <v>1508</v>
      </c>
      <c r="I1782" s="60"/>
      <c r="J1782" s="60"/>
      <c r="K1782" s="60"/>
      <c r="L1782" s="61" t="str">
        <f>IF(I1782="","",VLOOKUP(N1782,DB!J:L,3,FALSE))</f>
        <v/>
      </c>
      <c r="M1782" s="40" t="str">
        <f t="shared" si="56"/>
        <v/>
      </c>
      <c r="N1782" s="70" t="str">
        <f t="shared" si="55"/>
        <v>Scope 3Hotel stay</v>
      </c>
      <c r="Y1782" s="70"/>
      <c r="Z1782" s="70"/>
    </row>
    <row r="1783" spans="1:26" s="49" customFormat="1" ht="21" customHeight="1">
      <c r="A1783" s="60"/>
      <c r="B1783" s="60"/>
      <c r="C1783" s="58"/>
      <c r="D1783" s="56"/>
      <c r="E1783" s="56"/>
      <c r="G1783" s="128" t="s">
        <v>497</v>
      </c>
      <c r="H1783" s="128" t="s">
        <v>1508</v>
      </c>
      <c r="I1783" s="60"/>
      <c r="J1783" s="60"/>
      <c r="K1783" s="60"/>
      <c r="L1783" s="61" t="str">
        <f>IF(I1783="","",VLOOKUP(N1783,DB!J:L,3,FALSE))</f>
        <v/>
      </c>
      <c r="M1783" s="40" t="str">
        <f t="shared" si="56"/>
        <v/>
      </c>
      <c r="N1783" s="70" t="str">
        <f t="shared" si="55"/>
        <v>Scope 3Hotel stay</v>
      </c>
      <c r="Y1783" s="70"/>
      <c r="Z1783" s="70"/>
    </row>
    <row r="1784" spans="1:26" s="49" customFormat="1" ht="21" customHeight="1">
      <c r="A1784" s="60"/>
      <c r="B1784" s="60"/>
      <c r="C1784" s="58"/>
      <c r="D1784" s="56"/>
      <c r="E1784" s="56"/>
      <c r="G1784" s="128" t="s">
        <v>497</v>
      </c>
      <c r="H1784" s="128" t="s">
        <v>1508</v>
      </c>
      <c r="I1784" s="60"/>
      <c r="J1784" s="60"/>
      <c r="K1784" s="60"/>
      <c r="L1784" s="61" t="str">
        <f>IF(I1784="","",VLOOKUP(N1784,DB!J:L,3,FALSE))</f>
        <v/>
      </c>
      <c r="M1784" s="40" t="str">
        <f t="shared" si="56"/>
        <v/>
      </c>
      <c r="N1784" s="70" t="str">
        <f t="shared" si="55"/>
        <v>Scope 3Hotel stay</v>
      </c>
      <c r="Y1784" s="70"/>
      <c r="Z1784" s="70"/>
    </row>
    <row r="1785" spans="1:26" s="49" customFormat="1" ht="21" customHeight="1">
      <c r="A1785" s="60"/>
      <c r="B1785" s="60"/>
      <c r="C1785" s="58"/>
      <c r="D1785" s="56"/>
      <c r="E1785" s="56"/>
      <c r="G1785" s="128" t="s">
        <v>497</v>
      </c>
      <c r="H1785" s="128" t="s">
        <v>1508</v>
      </c>
      <c r="I1785" s="60"/>
      <c r="J1785" s="60"/>
      <c r="K1785" s="60"/>
      <c r="L1785" s="61" t="str">
        <f>IF(I1785="","",VLOOKUP(N1785,DB!J:L,3,FALSE))</f>
        <v/>
      </c>
      <c r="M1785" s="40" t="str">
        <f t="shared" si="56"/>
        <v/>
      </c>
      <c r="N1785" s="70" t="str">
        <f t="shared" si="55"/>
        <v>Scope 3Hotel stay</v>
      </c>
      <c r="Y1785" s="70"/>
      <c r="Z1785" s="70"/>
    </row>
    <row r="1786" spans="1:26" s="49" customFormat="1" ht="21" customHeight="1">
      <c r="A1786" s="60"/>
      <c r="B1786" s="60"/>
      <c r="C1786" s="58"/>
      <c r="D1786" s="56"/>
      <c r="E1786" s="56"/>
      <c r="G1786" s="128" t="s">
        <v>497</v>
      </c>
      <c r="H1786" s="128" t="s">
        <v>1508</v>
      </c>
      <c r="I1786" s="60"/>
      <c r="J1786" s="60"/>
      <c r="K1786" s="60"/>
      <c r="L1786" s="61" t="str">
        <f>IF(I1786="","",VLOOKUP(N1786,DB!J:L,3,FALSE))</f>
        <v/>
      </c>
      <c r="M1786" s="40" t="str">
        <f t="shared" si="56"/>
        <v/>
      </c>
      <c r="N1786" s="70" t="str">
        <f t="shared" si="55"/>
        <v>Scope 3Hotel stay</v>
      </c>
      <c r="Y1786" s="70"/>
      <c r="Z1786" s="70"/>
    </row>
    <row r="1787" spans="1:26" s="49" customFormat="1" ht="21" customHeight="1">
      <c r="A1787" s="60"/>
      <c r="B1787" s="60"/>
      <c r="C1787" s="58"/>
      <c r="D1787" s="56"/>
      <c r="E1787" s="56"/>
      <c r="G1787" s="128" t="s">
        <v>497</v>
      </c>
      <c r="H1787" s="128" t="s">
        <v>1508</v>
      </c>
      <c r="I1787" s="60"/>
      <c r="J1787" s="60"/>
      <c r="K1787" s="60"/>
      <c r="L1787" s="61" t="str">
        <f>IF(I1787="","",VLOOKUP(N1787,DB!J:L,3,FALSE))</f>
        <v/>
      </c>
      <c r="M1787" s="40" t="str">
        <f t="shared" si="56"/>
        <v/>
      </c>
      <c r="N1787" s="70" t="str">
        <f t="shared" si="55"/>
        <v>Scope 3Hotel stay</v>
      </c>
      <c r="Y1787" s="70"/>
      <c r="Z1787" s="70"/>
    </row>
    <row r="1788" spans="1:26" s="49" customFormat="1" ht="21" customHeight="1">
      <c r="A1788" s="60"/>
      <c r="B1788" s="60"/>
      <c r="C1788" s="58"/>
      <c r="D1788" s="56"/>
      <c r="E1788" s="56"/>
      <c r="G1788" s="128" t="s">
        <v>497</v>
      </c>
      <c r="H1788" s="128" t="s">
        <v>1508</v>
      </c>
      <c r="I1788" s="60"/>
      <c r="J1788" s="60"/>
      <c r="K1788" s="60"/>
      <c r="L1788" s="61" t="str">
        <f>IF(I1788="","",VLOOKUP(N1788,DB!J:L,3,FALSE))</f>
        <v/>
      </c>
      <c r="M1788" s="40" t="str">
        <f t="shared" si="56"/>
        <v/>
      </c>
      <c r="N1788" s="70" t="str">
        <f t="shared" si="55"/>
        <v>Scope 3Hotel stay</v>
      </c>
      <c r="Y1788" s="70"/>
      <c r="Z1788" s="70"/>
    </row>
    <row r="1789" spans="1:26" s="49" customFormat="1" ht="21" customHeight="1">
      <c r="A1789" s="60"/>
      <c r="B1789" s="60"/>
      <c r="C1789" s="58"/>
      <c r="D1789" s="56"/>
      <c r="E1789" s="56"/>
      <c r="G1789" s="128" t="s">
        <v>497</v>
      </c>
      <c r="H1789" s="128" t="s">
        <v>1508</v>
      </c>
      <c r="I1789" s="60"/>
      <c r="J1789" s="60"/>
      <c r="K1789" s="60"/>
      <c r="L1789" s="61" t="str">
        <f>IF(I1789="","",VLOOKUP(N1789,DB!J:L,3,FALSE))</f>
        <v/>
      </c>
      <c r="M1789" s="40" t="str">
        <f t="shared" si="56"/>
        <v/>
      </c>
      <c r="N1789" s="70" t="str">
        <f t="shared" si="55"/>
        <v>Scope 3Hotel stay</v>
      </c>
      <c r="Y1789" s="70"/>
      <c r="Z1789" s="70"/>
    </row>
    <row r="1790" spans="1:26" s="49" customFormat="1" ht="21" customHeight="1">
      <c r="A1790" s="60"/>
      <c r="B1790" s="60"/>
      <c r="C1790" s="58"/>
      <c r="D1790" s="56"/>
      <c r="E1790" s="56"/>
      <c r="G1790" s="128" t="s">
        <v>497</v>
      </c>
      <c r="H1790" s="128" t="s">
        <v>1508</v>
      </c>
      <c r="I1790" s="60"/>
      <c r="J1790" s="60"/>
      <c r="K1790" s="60"/>
      <c r="L1790" s="61" t="str">
        <f>IF(I1790="","",VLOOKUP(N1790,DB!J:L,3,FALSE))</f>
        <v/>
      </c>
      <c r="M1790" s="40" t="str">
        <f t="shared" si="56"/>
        <v/>
      </c>
      <c r="N1790" s="70" t="str">
        <f t="shared" si="55"/>
        <v>Scope 3Hotel stay</v>
      </c>
      <c r="Y1790" s="70"/>
      <c r="Z1790" s="70"/>
    </row>
    <row r="1791" spans="1:26" s="49" customFormat="1" ht="21" customHeight="1">
      <c r="A1791" s="60"/>
      <c r="B1791" s="60"/>
      <c r="C1791" s="58"/>
      <c r="D1791" s="56"/>
      <c r="E1791" s="56"/>
      <c r="G1791" s="128" t="s">
        <v>497</v>
      </c>
      <c r="H1791" s="128" t="s">
        <v>1508</v>
      </c>
      <c r="I1791" s="60"/>
      <c r="J1791" s="60"/>
      <c r="K1791" s="60"/>
      <c r="L1791" s="61" t="str">
        <f>IF(I1791="","",VLOOKUP(N1791,DB!J:L,3,FALSE))</f>
        <v/>
      </c>
      <c r="M1791" s="40" t="str">
        <f t="shared" si="56"/>
        <v/>
      </c>
      <c r="N1791" s="70" t="str">
        <f t="shared" si="55"/>
        <v>Scope 3Hotel stay</v>
      </c>
      <c r="Y1791" s="70"/>
      <c r="Z1791" s="70"/>
    </row>
    <row r="1792" spans="1:26" s="49" customFormat="1" ht="21" customHeight="1">
      <c r="A1792" s="60"/>
      <c r="B1792" s="60"/>
      <c r="C1792" s="58"/>
      <c r="D1792" s="56"/>
      <c r="E1792" s="56"/>
      <c r="G1792" s="128" t="s">
        <v>497</v>
      </c>
      <c r="H1792" s="128" t="s">
        <v>1508</v>
      </c>
      <c r="I1792" s="60"/>
      <c r="J1792" s="60"/>
      <c r="K1792" s="60"/>
      <c r="L1792" s="61" t="str">
        <f>IF(I1792="","",VLOOKUP(N1792,DB!J:L,3,FALSE))</f>
        <v/>
      </c>
      <c r="M1792" s="40" t="str">
        <f t="shared" si="56"/>
        <v/>
      </c>
      <c r="N1792" s="70" t="str">
        <f t="shared" si="55"/>
        <v>Scope 3Hotel stay</v>
      </c>
      <c r="Y1792" s="70"/>
      <c r="Z1792" s="70"/>
    </row>
    <row r="1793" spans="1:26" s="49" customFormat="1" ht="21" customHeight="1">
      <c r="A1793" s="60"/>
      <c r="B1793" s="60"/>
      <c r="C1793" s="58"/>
      <c r="D1793" s="56"/>
      <c r="E1793" s="56"/>
      <c r="G1793" s="128" t="s">
        <v>497</v>
      </c>
      <c r="H1793" s="128" t="s">
        <v>1508</v>
      </c>
      <c r="I1793" s="60"/>
      <c r="J1793" s="60"/>
      <c r="K1793" s="60"/>
      <c r="L1793" s="61" t="str">
        <f>IF(I1793="","",VLOOKUP(N1793,DB!J:L,3,FALSE))</f>
        <v/>
      </c>
      <c r="M1793" s="40" t="str">
        <f t="shared" si="56"/>
        <v/>
      </c>
      <c r="N1793" s="70" t="str">
        <f t="shared" si="55"/>
        <v>Scope 3Hotel stay</v>
      </c>
      <c r="Y1793" s="70"/>
      <c r="Z1793" s="70"/>
    </row>
    <row r="1794" spans="1:26" s="49" customFormat="1" ht="21" customHeight="1">
      <c r="A1794" s="60"/>
      <c r="B1794" s="60"/>
      <c r="C1794" s="58"/>
      <c r="D1794" s="56"/>
      <c r="E1794" s="56"/>
      <c r="G1794" s="128" t="s">
        <v>497</v>
      </c>
      <c r="H1794" s="128" t="s">
        <v>1508</v>
      </c>
      <c r="I1794" s="60"/>
      <c r="J1794" s="60"/>
      <c r="K1794" s="60"/>
      <c r="L1794" s="61" t="str">
        <f>IF(I1794="","",VLOOKUP(N1794,DB!J:L,3,FALSE))</f>
        <v/>
      </c>
      <c r="M1794" s="40" t="str">
        <f t="shared" si="56"/>
        <v/>
      </c>
      <c r="N1794" s="70" t="str">
        <f t="shared" si="55"/>
        <v>Scope 3Hotel stay</v>
      </c>
      <c r="Y1794" s="70"/>
      <c r="Z1794" s="70"/>
    </row>
    <row r="1795" spans="1:26" s="49" customFormat="1" ht="21" customHeight="1">
      <c r="A1795" s="60"/>
      <c r="B1795" s="60"/>
      <c r="C1795" s="58"/>
      <c r="D1795" s="56"/>
      <c r="E1795" s="56"/>
      <c r="G1795" s="128" t="s">
        <v>497</v>
      </c>
      <c r="H1795" s="128" t="s">
        <v>1508</v>
      </c>
      <c r="I1795" s="60"/>
      <c r="J1795" s="60"/>
      <c r="K1795" s="60"/>
      <c r="L1795" s="61" t="str">
        <f>IF(I1795="","",VLOOKUP(N1795,DB!J:L,3,FALSE))</f>
        <v/>
      </c>
      <c r="M1795" s="40" t="str">
        <f t="shared" si="56"/>
        <v/>
      </c>
      <c r="N1795" s="70" t="str">
        <f t="shared" si="55"/>
        <v>Scope 3Hotel stay</v>
      </c>
      <c r="Y1795" s="70"/>
      <c r="Z1795" s="70"/>
    </row>
    <row r="1796" spans="1:26" s="49" customFormat="1" ht="21" customHeight="1">
      <c r="A1796" s="60"/>
      <c r="B1796" s="60"/>
      <c r="C1796" s="58"/>
      <c r="D1796" s="56"/>
      <c r="E1796" s="56"/>
      <c r="G1796" s="128" t="s">
        <v>497</v>
      </c>
      <c r="H1796" s="128" t="s">
        <v>1508</v>
      </c>
      <c r="I1796" s="60"/>
      <c r="J1796" s="60"/>
      <c r="K1796" s="60"/>
      <c r="L1796" s="61" t="str">
        <f>IF(I1796="","",VLOOKUP(N1796,DB!J:L,3,FALSE))</f>
        <v/>
      </c>
      <c r="M1796" s="40" t="str">
        <f t="shared" si="56"/>
        <v/>
      </c>
      <c r="N1796" s="70" t="str">
        <f t="shared" si="55"/>
        <v>Scope 3Hotel stay</v>
      </c>
      <c r="Y1796" s="70"/>
      <c r="Z1796" s="70"/>
    </row>
    <row r="1797" spans="1:26" s="49" customFormat="1" ht="21" customHeight="1">
      <c r="A1797" s="60"/>
      <c r="B1797" s="60"/>
      <c r="C1797" s="58"/>
      <c r="D1797" s="56"/>
      <c r="E1797" s="56"/>
      <c r="G1797" s="128" t="s">
        <v>497</v>
      </c>
      <c r="H1797" s="128" t="s">
        <v>1508</v>
      </c>
      <c r="I1797" s="60"/>
      <c r="J1797" s="60"/>
      <c r="K1797" s="60"/>
      <c r="L1797" s="61" t="str">
        <f>IF(I1797="","",VLOOKUP(N1797,DB!J:L,3,FALSE))</f>
        <v/>
      </c>
      <c r="M1797" s="40" t="str">
        <f t="shared" si="56"/>
        <v/>
      </c>
      <c r="N1797" s="70" t="str">
        <f t="shared" si="55"/>
        <v>Scope 3Hotel stay</v>
      </c>
      <c r="Y1797" s="70"/>
      <c r="Z1797" s="70"/>
    </row>
    <row r="1798" spans="1:26" s="49" customFormat="1" ht="21" customHeight="1">
      <c r="A1798" s="60"/>
      <c r="B1798" s="60"/>
      <c r="C1798" s="58"/>
      <c r="D1798" s="56"/>
      <c r="E1798" s="56"/>
      <c r="G1798" s="128" t="s">
        <v>497</v>
      </c>
      <c r="H1798" s="128" t="s">
        <v>1508</v>
      </c>
      <c r="I1798" s="60"/>
      <c r="J1798" s="60"/>
      <c r="K1798" s="60"/>
      <c r="L1798" s="61" t="str">
        <f>IF(I1798="","",VLOOKUP(N1798,DB!J:L,3,FALSE))</f>
        <v/>
      </c>
      <c r="M1798" s="40" t="str">
        <f t="shared" si="56"/>
        <v/>
      </c>
      <c r="N1798" s="70" t="str">
        <f t="shared" si="55"/>
        <v>Scope 3Hotel stay</v>
      </c>
      <c r="Y1798" s="70"/>
      <c r="Z1798" s="70"/>
    </row>
    <row r="1799" spans="1:26" s="49" customFormat="1" ht="21" customHeight="1">
      <c r="A1799" s="60"/>
      <c r="B1799" s="60"/>
      <c r="C1799" s="58"/>
      <c r="D1799" s="56"/>
      <c r="E1799" s="56"/>
      <c r="G1799" s="128" t="s">
        <v>497</v>
      </c>
      <c r="H1799" s="128" t="s">
        <v>1508</v>
      </c>
      <c r="I1799" s="60"/>
      <c r="J1799" s="60"/>
      <c r="K1799" s="60"/>
      <c r="L1799" s="61" t="str">
        <f>IF(I1799="","",VLOOKUP(N1799,DB!J:L,3,FALSE))</f>
        <v/>
      </c>
      <c r="M1799" s="40" t="str">
        <f t="shared" si="56"/>
        <v/>
      </c>
      <c r="N1799" s="70" t="str">
        <f t="shared" ref="N1799:N1862" si="57">CONCATENATE(G1799,H1799,I1799)</f>
        <v>Scope 3Hotel stay</v>
      </c>
      <c r="Y1799" s="70"/>
      <c r="Z1799" s="70"/>
    </row>
    <row r="1800" spans="1:26" s="49" customFormat="1" ht="21" customHeight="1">
      <c r="A1800" s="60"/>
      <c r="B1800" s="60"/>
      <c r="C1800" s="58"/>
      <c r="D1800" s="56"/>
      <c r="E1800" s="56"/>
      <c r="G1800" s="128" t="s">
        <v>497</v>
      </c>
      <c r="H1800" s="128" t="s">
        <v>1508</v>
      </c>
      <c r="I1800" s="60"/>
      <c r="J1800" s="60"/>
      <c r="K1800" s="60"/>
      <c r="L1800" s="61" t="str">
        <f>IF(I1800="","",VLOOKUP(N1800,DB!J:L,3,FALSE))</f>
        <v/>
      </c>
      <c r="M1800" s="40" t="str">
        <f t="shared" si="56"/>
        <v/>
      </c>
      <c r="N1800" s="70" t="str">
        <f t="shared" si="57"/>
        <v>Scope 3Hotel stay</v>
      </c>
      <c r="Y1800" s="70"/>
      <c r="Z1800" s="70"/>
    </row>
    <row r="1801" spans="1:26" s="49" customFormat="1" ht="21" customHeight="1">
      <c r="A1801" s="60"/>
      <c r="B1801" s="60"/>
      <c r="C1801" s="58"/>
      <c r="D1801" s="56"/>
      <c r="E1801" s="56"/>
      <c r="G1801" s="128" t="s">
        <v>497</v>
      </c>
      <c r="H1801" s="128" t="s">
        <v>1508</v>
      </c>
      <c r="I1801" s="60"/>
      <c r="J1801" s="60"/>
      <c r="K1801" s="60"/>
      <c r="L1801" s="61" t="str">
        <f>IF(I1801="","",VLOOKUP(N1801,DB!J:L,3,FALSE))</f>
        <v/>
      </c>
      <c r="M1801" s="40" t="str">
        <f t="shared" si="56"/>
        <v/>
      </c>
      <c r="N1801" s="70" t="str">
        <f t="shared" si="57"/>
        <v>Scope 3Hotel stay</v>
      </c>
      <c r="Y1801" s="70"/>
      <c r="Z1801" s="70"/>
    </row>
    <row r="1802" spans="1:26" s="49" customFormat="1" ht="21" customHeight="1">
      <c r="A1802" s="60"/>
      <c r="B1802" s="60"/>
      <c r="C1802" s="58"/>
      <c r="D1802" s="56"/>
      <c r="E1802" s="56"/>
      <c r="G1802" s="128" t="s">
        <v>497</v>
      </c>
      <c r="H1802" s="128" t="s">
        <v>1508</v>
      </c>
      <c r="I1802" s="60"/>
      <c r="J1802" s="60"/>
      <c r="K1802" s="60"/>
      <c r="L1802" s="61" t="str">
        <f>IF(I1802="","",VLOOKUP(N1802,DB!J:L,3,FALSE))</f>
        <v/>
      </c>
      <c r="M1802" s="40" t="str">
        <f t="shared" si="56"/>
        <v/>
      </c>
      <c r="N1802" s="70" t="str">
        <f t="shared" si="57"/>
        <v>Scope 3Hotel stay</v>
      </c>
      <c r="Y1802" s="70"/>
      <c r="Z1802" s="70"/>
    </row>
    <row r="1803" spans="1:26" s="49" customFormat="1" ht="21" customHeight="1">
      <c r="A1803" s="60"/>
      <c r="B1803" s="60"/>
      <c r="C1803" s="58"/>
      <c r="D1803" s="56"/>
      <c r="E1803" s="56"/>
      <c r="G1803" s="128" t="s">
        <v>497</v>
      </c>
      <c r="H1803" s="128" t="s">
        <v>1508</v>
      </c>
      <c r="I1803" s="60"/>
      <c r="J1803" s="60"/>
      <c r="K1803" s="60"/>
      <c r="L1803" s="61" t="str">
        <f>IF(I1803="","",VLOOKUP(N1803,DB!J:L,3,FALSE))</f>
        <v/>
      </c>
      <c r="M1803" s="40" t="str">
        <f t="shared" si="56"/>
        <v/>
      </c>
      <c r="N1803" s="70" t="str">
        <f t="shared" si="57"/>
        <v>Scope 3Hotel stay</v>
      </c>
      <c r="Y1803" s="70"/>
      <c r="Z1803" s="70"/>
    </row>
    <row r="1804" spans="1:26" s="49" customFormat="1" ht="21" customHeight="1">
      <c r="A1804" s="60"/>
      <c r="B1804" s="60"/>
      <c r="C1804" s="58"/>
      <c r="D1804" s="56"/>
      <c r="E1804" s="56"/>
      <c r="G1804" s="128" t="s">
        <v>497</v>
      </c>
      <c r="H1804" s="128" t="s">
        <v>1508</v>
      </c>
      <c r="I1804" s="60"/>
      <c r="J1804" s="60"/>
      <c r="K1804" s="60"/>
      <c r="L1804" s="61" t="str">
        <f>IF(I1804="","",VLOOKUP(N1804,DB!J:L,3,FALSE))</f>
        <v/>
      </c>
      <c r="M1804" s="40" t="str">
        <f t="shared" si="56"/>
        <v/>
      </c>
      <c r="N1804" s="70" t="str">
        <f t="shared" si="57"/>
        <v>Scope 3Hotel stay</v>
      </c>
      <c r="Y1804" s="70"/>
      <c r="Z1804" s="70"/>
    </row>
    <row r="1805" spans="1:26" s="49" customFormat="1" ht="21" customHeight="1">
      <c r="A1805" s="60"/>
      <c r="B1805" s="60"/>
      <c r="C1805" s="58"/>
      <c r="D1805" s="56"/>
      <c r="E1805" s="56"/>
      <c r="G1805" s="128" t="s">
        <v>497</v>
      </c>
      <c r="H1805" s="128" t="s">
        <v>1508</v>
      </c>
      <c r="I1805" s="60"/>
      <c r="J1805" s="60"/>
      <c r="K1805" s="60"/>
      <c r="L1805" s="61" t="str">
        <f>IF(I1805="","",VLOOKUP(N1805,DB!J:L,3,FALSE))</f>
        <v/>
      </c>
      <c r="M1805" s="40" t="str">
        <f t="shared" si="56"/>
        <v/>
      </c>
      <c r="N1805" s="70" t="str">
        <f t="shared" si="57"/>
        <v>Scope 3Hotel stay</v>
      </c>
      <c r="Y1805" s="70"/>
      <c r="Z1805" s="70"/>
    </row>
    <row r="1806" spans="1:26" s="49" customFormat="1" ht="21" customHeight="1">
      <c r="A1806" s="60"/>
      <c r="B1806" s="60"/>
      <c r="C1806" s="58"/>
      <c r="D1806" s="56"/>
      <c r="E1806" s="56"/>
      <c r="G1806" s="128" t="s">
        <v>497</v>
      </c>
      <c r="H1806" s="128" t="s">
        <v>1508</v>
      </c>
      <c r="I1806" s="60"/>
      <c r="J1806" s="60"/>
      <c r="K1806" s="60"/>
      <c r="L1806" s="61" t="str">
        <f>IF(I1806="","",VLOOKUP(N1806,DB!J:L,3,FALSE))</f>
        <v/>
      </c>
      <c r="M1806" s="40" t="str">
        <f t="shared" si="56"/>
        <v/>
      </c>
      <c r="N1806" s="70" t="str">
        <f t="shared" si="57"/>
        <v>Scope 3Hotel stay</v>
      </c>
      <c r="Y1806" s="70"/>
      <c r="Z1806" s="70"/>
    </row>
    <row r="1807" spans="1:26" s="49" customFormat="1" ht="21" customHeight="1">
      <c r="A1807" s="60"/>
      <c r="B1807" s="60"/>
      <c r="C1807" s="58"/>
      <c r="D1807" s="56"/>
      <c r="E1807" s="56"/>
      <c r="G1807" s="128" t="s">
        <v>497</v>
      </c>
      <c r="H1807" s="128" t="s">
        <v>1508</v>
      </c>
      <c r="I1807" s="60"/>
      <c r="J1807" s="60"/>
      <c r="K1807" s="60"/>
      <c r="L1807" s="61" t="str">
        <f>IF(I1807="","",VLOOKUP(N1807,DB!J:L,3,FALSE))</f>
        <v/>
      </c>
      <c r="M1807" s="40" t="str">
        <f t="shared" si="56"/>
        <v/>
      </c>
      <c r="N1807" s="70" t="str">
        <f t="shared" si="57"/>
        <v>Scope 3Hotel stay</v>
      </c>
      <c r="Y1807" s="70"/>
      <c r="Z1807" s="70"/>
    </row>
    <row r="1808" spans="1:26" s="49" customFormat="1" ht="21" customHeight="1">
      <c r="A1808" s="60"/>
      <c r="B1808" s="60"/>
      <c r="C1808" s="58"/>
      <c r="D1808" s="56"/>
      <c r="E1808" s="56"/>
      <c r="G1808" s="128" t="s">
        <v>497</v>
      </c>
      <c r="H1808" s="128" t="s">
        <v>1508</v>
      </c>
      <c r="I1808" s="60"/>
      <c r="J1808" s="60"/>
      <c r="K1808" s="60"/>
      <c r="L1808" s="61" t="str">
        <f>IF(I1808="","",VLOOKUP(N1808,DB!J:L,3,FALSE))</f>
        <v/>
      </c>
      <c r="M1808" s="40" t="str">
        <f t="shared" si="56"/>
        <v/>
      </c>
      <c r="N1808" s="70" t="str">
        <f t="shared" si="57"/>
        <v>Scope 3Hotel stay</v>
      </c>
      <c r="Y1808" s="70"/>
      <c r="Z1808" s="70"/>
    </row>
    <row r="1809" spans="1:26" s="49" customFormat="1" ht="21" customHeight="1">
      <c r="A1809" s="60"/>
      <c r="B1809" s="60"/>
      <c r="C1809" s="58"/>
      <c r="D1809" s="56"/>
      <c r="E1809" s="56"/>
      <c r="G1809" s="128" t="s">
        <v>497</v>
      </c>
      <c r="H1809" s="128" t="s">
        <v>1508</v>
      </c>
      <c r="I1809" s="60"/>
      <c r="J1809" s="60"/>
      <c r="K1809" s="60"/>
      <c r="L1809" s="61" t="str">
        <f>IF(I1809="","",VLOOKUP(N1809,DB!J:L,3,FALSE))</f>
        <v/>
      </c>
      <c r="M1809" s="40" t="str">
        <f t="shared" si="56"/>
        <v/>
      </c>
      <c r="N1809" s="70" t="str">
        <f t="shared" si="57"/>
        <v>Scope 3Hotel stay</v>
      </c>
      <c r="Y1809" s="70"/>
      <c r="Z1809" s="70"/>
    </row>
    <row r="1810" spans="1:26" s="49" customFormat="1" ht="21" customHeight="1">
      <c r="A1810" s="60"/>
      <c r="B1810" s="60"/>
      <c r="C1810" s="58"/>
      <c r="D1810" s="56"/>
      <c r="E1810" s="56"/>
      <c r="G1810" s="128" t="s">
        <v>497</v>
      </c>
      <c r="H1810" s="128" t="s">
        <v>1508</v>
      </c>
      <c r="I1810" s="60"/>
      <c r="J1810" s="60"/>
      <c r="K1810" s="60"/>
      <c r="L1810" s="61" t="str">
        <f>IF(I1810="","",VLOOKUP(N1810,DB!J:L,3,FALSE))</f>
        <v/>
      </c>
      <c r="M1810" s="40" t="str">
        <f t="shared" si="56"/>
        <v/>
      </c>
      <c r="N1810" s="70" t="str">
        <f t="shared" si="57"/>
        <v>Scope 3Hotel stay</v>
      </c>
      <c r="Y1810" s="70"/>
      <c r="Z1810" s="70"/>
    </row>
    <row r="1811" spans="1:26" s="49" customFormat="1" ht="21" customHeight="1">
      <c r="A1811" s="60"/>
      <c r="B1811" s="60"/>
      <c r="C1811" s="58"/>
      <c r="D1811" s="56"/>
      <c r="E1811" s="56"/>
      <c r="G1811" s="128" t="s">
        <v>497</v>
      </c>
      <c r="H1811" s="128" t="s">
        <v>1508</v>
      </c>
      <c r="I1811" s="60"/>
      <c r="J1811" s="60"/>
      <c r="K1811" s="60"/>
      <c r="L1811" s="61" t="str">
        <f>IF(I1811="","",VLOOKUP(N1811,DB!J:L,3,FALSE))</f>
        <v/>
      </c>
      <c r="M1811" s="40" t="str">
        <f t="shared" si="56"/>
        <v/>
      </c>
      <c r="N1811" s="70" t="str">
        <f t="shared" si="57"/>
        <v>Scope 3Hotel stay</v>
      </c>
      <c r="Y1811" s="70"/>
      <c r="Z1811" s="70"/>
    </row>
    <row r="1812" spans="1:26" s="49" customFormat="1" ht="21" customHeight="1">
      <c r="A1812" s="60"/>
      <c r="B1812" s="60"/>
      <c r="C1812" s="58"/>
      <c r="D1812" s="56"/>
      <c r="E1812" s="56"/>
      <c r="G1812" s="128" t="s">
        <v>497</v>
      </c>
      <c r="H1812" s="128" t="s">
        <v>1508</v>
      </c>
      <c r="I1812" s="60"/>
      <c r="J1812" s="60"/>
      <c r="K1812" s="60"/>
      <c r="L1812" s="61" t="str">
        <f>IF(I1812="","",VLOOKUP(N1812,DB!J:L,3,FALSE))</f>
        <v/>
      </c>
      <c r="M1812" s="40" t="str">
        <f t="shared" si="56"/>
        <v/>
      </c>
      <c r="N1812" s="70" t="str">
        <f t="shared" si="57"/>
        <v>Scope 3Hotel stay</v>
      </c>
      <c r="Y1812" s="70"/>
      <c r="Z1812" s="70"/>
    </row>
    <row r="1813" spans="1:26" s="49" customFormat="1" ht="21" customHeight="1">
      <c r="A1813" s="60"/>
      <c r="B1813" s="60"/>
      <c r="C1813" s="58"/>
      <c r="D1813" s="56"/>
      <c r="E1813" s="56"/>
      <c r="G1813" s="128" t="s">
        <v>497</v>
      </c>
      <c r="H1813" s="128" t="s">
        <v>1508</v>
      </c>
      <c r="I1813" s="60"/>
      <c r="J1813" s="60"/>
      <c r="K1813" s="60"/>
      <c r="L1813" s="61" t="str">
        <f>IF(I1813="","",VLOOKUP(N1813,DB!J:L,3,FALSE))</f>
        <v/>
      </c>
      <c r="M1813" s="40" t="str">
        <f t="shared" si="56"/>
        <v/>
      </c>
      <c r="N1813" s="70" t="str">
        <f t="shared" si="57"/>
        <v>Scope 3Hotel stay</v>
      </c>
      <c r="Y1813" s="70"/>
      <c r="Z1813" s="70"/>
    </row>
    <row r="1814" spans="1:26" s="49" customFormat="1" ht="21" customHeight="1">
      <c r="A1814" s="60"/>
      <c r="B1814" s="60"/>
      <c r="C1814" s="58"/>
      <c r="D1814" s="56"/>
      <c r="E1814" s="56"/>
      <c r="G1814" s="128" t="s">
        <v>497</v>
      </c>
      <c r="H1814" s="128" t="s">
        <v>1508</v>
      </c>
      <c r="I1814" s="60"/>
      <c r="J1814" s="60"/>
      <c r="K1814" s="60"/>
      <c r="L1814" s="61" t="str">
        <f>IF(I1814="","",VLOOKUP(N1814,DB!J:L,3,FALSE))</f>
        <v/>
      </c>
      <c r="M1814" s="40" t="str">
        <f t="shared" si="56"/>
        <v/>
      </c>
      <c r="N1814" s="70" t="str">
        <f t="shared" si="57"/>
        <v>Scope 3Hotel stay</v>
      </c>
      <c r="Y1814" s="70"/>
      <c r="Z1814" s="70"/>
    </row>
    <row r="1815" spans="1:26" s="49" customFormat="1" ht="21" customHeight="1">
      <c r="A1815" s="60"/>
      <c r="B1815" s="60"/>
      <c r="C1815" s="58"/>
      <c r="D1815" s="56"/>
      <c r="E1815" s="56"/>
      <c r="G1815" s="128" t="s">
        <v>497</v>
      </c>
      <c r="H1815" s="128" t="s">
        <v>1508</v>
      </c>
      <c r="I1815" s="60"/>
      <c r="J1815" s="60"/>
      <c r="K1815" s="60"/>
      <c r="L1815" s="61" t="str">
        <f>IF(I1815="","",VLOOKUP(N1815,DB!J:L,3,FALSE))</f>
        <v/>
      </c>
      <c r="M1815" s="40" t="str">
        <f t="shared" si="56"/>
        <v/>
      </c>
      <c r="N1815" s="70" t="str">
        <f t="shared" si="57"/>
        <v>Scope 3Hotel stay</v>
      </c>
      <c r="Y1815" s="70"/>
      <c r="Z1815" s="70"/>
    </row>
    <row r="1816" spans="1:26" s="49" customFormat="1" ht="21" customHeight="1">
      <c r="A1816" s="60"/>
      <c r="B1816" s="60"/>
      <c r="C1816" s="58"/>
      <c r="D1816" s="56"/>
      <c r="E1816" s="56"/>
      <c r="G1816" s="128" t="s">
        <v>497</v>
      </c>
      <c r="H1816" s="128" t="s">
        <v>1508</v>
      </c>
      <c r="I1816" s="60"/>
      <c r="J1816" s="60"/>
      <c r="K1816" s="60"/>
      <c r="L1816" s="61" t="str">
        <f>IF(I1816="","",VLOOKUP(N1816,DB!J:L,3,FALSE))</f>
        <v/>
      </c>
      <c r="M1816" s="40" t="str">
        <f t="shared" si="56"/>
        <v/>
      </c>
      <c r="N1816" s="70" t="str">
        <f t="shared" si="57"/>
        <v>Scope 3Hotel stay</v>
      </c>
      <c r="Y1816" s="70"/>
      <c r="Z1816" s="70"/>
    </row>
    <row r="1817" spans="1:26" s="49" customFormat="1" ht="21" customHeight="1">
      <c r="A1817" s="60"/>
      <c r="B1817" s="60"/>
      <c r="C1817" s="58"/>
      <c r="D1817" s="56"/>
      <c r="E1817" s="56"/>
      <c r="G1817" s="128" t="s">
        <v>497</v>
      </c>
      <c r="H1817" s="128" t="s">
        <v>1508</v>
      </c>
      <c r="I1817" s="60"/>
      <c r="J1817" s="60"/>
      <c r="K1817" s="60"/>
      <c r="L1817" s="61" t="str">
        <f>IF(I1817="","",VLOOKUP(N1817,DB!J:L,3,FALSE))</f>
        <v/>
      </c>
      <c r="M1817" s="40" t="str">
        <f t="shared" si="56"/>
        <v/>
      </c>
      <c r="N1817" s="70" t="str">
        <f t="shared" si="57"/>
        <v>Scope 3Hotel stay</v>
      </c>
      <c r="Y1817" s="70"/>
      <c r="Z1817" s="70"/>
    </row>
    <row r="1818" spans="1:26" s="49" customFormat="1" ht="21" customHeight="1">
      <c r="A1818" s="60"/>
      <c r="B1818" s="60"/>
      <c r="C1818" s="58"/>
      <c r="D1818" s="56"/>
      <c r="E1818" s="56"/>
      <c r="G1818" s="128" t="s">
        <v>497</v>
      </c>
      <c r="H1818" s="128" t="s">
        <v>1508</v>
      </c>
      <c r="I1818" s="60"/>
      <c r="J1818" s="60"/>
      <c r="K1818" s="60"/>
      <c r="L1818" s="61" t="str">
        <f>IF(I1818="","",VLOOKUP(N1818,DB!J:L,3,FALSE))</f>
        <v/>
      </c>
      <c r="M1818" s="40" t="str">
        <f t="shared" si="56"/>
        <v/>
      </c>
      <c r="N1818" s="70" t="str">
        <f t="shared" si="57"/>
        <v>Scope 3Hotel stay</v>
      </c>
      <c r="Y1818" s="70"/>
      <c r="Z1818" s="70"/>
    </row>
    <row r="1819" spans="1:26" s="49" customFormat="1" ht="21" customHeight="1">
      <c r="A1819" s="60"/>
      <c r="B1819" s="60"/>
      <c r="C1819" s="58"/>
      <c r="D1819" s="56"/>
      <c r="E1819" s="56"/>
      <c r="G1819" s="128" t="s">
        <v>497</v>
      </c>
      <c r="H1819" s="128" t="s">
        <v>1508</v>
      </c>
      <c r="I1819" s="60"/>
      <c r="J1819" s="60"/>
      <c r="K1819" s="60"/>
      <c r="L1819" s="61" t="str">
        <f>IF(I1819="","",VLOOKUP(N1819,DB!J:L,3,FALSE))</f>
        <v/>
      </c>
      <c r="M1819" s="40" t="str">
        <f t="shared" si="56"/>
        <v/>
      </c>
      <c r="N1819" s="70" t="str">
        <f t="shared" si="57"/>
        <v>Scope 3Hotel stay</v>
      </c>
      <c r="Y1819" s="70"/>
      <c r="Z1819" s="70"/>
    </row>
    <row r="1820" spans="1:26" s="49" customFormat="1" ht="21" customHeight="1">
      <c r="A1820" s="60"/>
      <c r="B1820" s="60"/>
      <c r="C1820" s="58"/>
      <c r="D1820" s="56"/>
      <c r="E1820" s="56"/>
      <c r="G1820" s="128" t="s">
        <v>497</v>
      </c>
      <c r="H1820" s="128" t="s">
        <v>1508</v>
      </c>
      <c r="I1820" s="60"/>
      <c r="J1820" s="60"/>
      <c r="K1820" s="60"/>
      <c r="L1820" s="61" t="str">
        <f>IF(I1820="","",VLOOKUP(N1820,DB!J:L,3,FALSE))</f>
        <v/>
      </c>
      <c r="M1820" s="40" t="str">
        <f t="shared" si="56"/>
        <v/>
      </c>
      <c r="N1820" s="70" t="str">
        <f t="shared" si="57"/>
        <v>Scope 3Hotel stay</v>
      </c>
      <c r="Y1820" s="70"/>
      <c r="Z1820" s="70"/>
    </row>
    <row r="1821" spans="1:26" s="49" customFormat="1" ht="21" customHeight="1">
      <c r="A1821" s="60"/>
      <c r="B1821" s="60"/>
      <c r="C1821" s="58"/>
      <c r="D1821" s="56"/>
      <c r="E1821" s="56"/>
      <c r="G1821" s="128" t="s">
        <v>497</v>
      </c>
      <c r="H1821" s="128" t="s">
        <v>1508</v>
      </c>
      <c r="I1821" s="60"/>
      <c r="J1821" s="60"/>
      <c r="K1821" s="60"/>
      <c r="L1821" s="61" t="str">
        <f>IF(I1821="","",VLOOKUP(N1821,DB!J:L,3,FALSE))</f>
        <v/>
      </c>
      <c r="M1821" s="40" t="str">
        <f t="shared" si="56"/>
        <v/>
      </c>
      <c r="N1821" s="70" t="str">
        <f t="shared" si="57"/>
        <v>Scope 3Hotel stay</v>
      </c>
      <c r="Y1821" s="70"/>
      <c r="Z1821" s="70"/>
    </row>
    <row r="1822" spans="1:26" s="49" customFormat="1" ht="21" customHeight="1">
      <c r="A1822" s="60"/>
      <c r="B1822" s="60"/>
      <c r="C1822" s="58"/>
      <c r="D1822" s="56"/>
      <c r="E1822" s="56"/>
      <c r="G1822" s="128" t="s">
        <v>497</v>
      </c>
      <c r="H1822" s="128" t="s">
        <v>1508</v>
      </c>
      <c r="I1822" s="60"/>
      <c r="J1822" s="60"/>
      <c r="K1822" s="60"/>
      <c r="L1822" s="61" t="str">
        <f>IF(I1822="","",VLOOKUP(N1822,DB!J:L,3,FALSE))</f>
        <v/>
      </c>
      <c r="M1822" s="40" t="str">
        <f t="shared" si="56"/>
        <v/>
      </c>
      <c r="N1822" s="70" t="str">
        <f t="shared" si="57"/>
        <v>Scope 3Hotel stay</v>
      </c>
      <c r="Y1822" s="70"/>
      <c r="Z1822" s="70"/>
    </row>
    <row r="1823" spans="1:26" s="49" customFormat="1" ht="21" customHeight="1">
      <c r="A1823" s="60"/>
      <c r="B1823" s="60"/>
      <c r="C1823" s="58"/>
      <c r="D1823" s="56"/>
      <c r="E1823" s="56"/>
      <c r="G1823" s="128" t="s">
        <v>497</v>
      </c>
      <c r="H1823" s="128" t="s">
        <v>1508</v>
      </c>
      <c r="I1823" s="60"/>
      <c r="J1823" s="60"/>
      <c r="K1823" s="60"/>
      <c r="L1823" s="61" t="str">
        <f>IF(I1823="","",VLOOKUP(N1823,DB!J:L,3,FALSE))</f>
        <v/>
      </c>
      <c r="M1823" s="40" t="str">
        <f t="shared" si="56"/>
        <v/>
      </c>
      <c r="N1823" s="70" t="str">
        <f t="shared" si="57"/>
        <v>Scope 3Hotel stay</v>
      </c>
      <c r="Y1823" s="70"/>
      <c r="Z1823" s="70"/>
    </row>
    <row r="1824" spans="1:26" s="49" customFormat="1" ht="21" customHeight="1">
      <c r="A1824" s="60"/>
      <c r="B1824" s="60"/>
      <c r="C1824" s="58"/>
      <c r="D1824" s="56"/>
      <c r="E1824" s="56"/>
      <c r="G1824" s="128" t="s">
        <v>497</v>
      </c>
      <c r="H1824" s="128" t="s">
        <v>1508</v>
      </c>
      <c r="I1824" s="60"/>
      <c r="J1824" s="60"/>
      <c r="K1824" s="60"/>
      <c r="L1824" s="61" t="str">
        <f>IF(I1824="","",VLOOKUP(N1824,DB!J:L,3,FALSE))</f>
        <v/>
      </c>
      <c r="M1824" s="40" t="str">
        <f t="shared" si="56"/>
        <v/>
      </c>
      <c r="N1824" s="70" t="str">
        <f t="shared" si="57"/>
        <v>Scope 3Hotel stay</v>
      </c>
      <c r="Y1824" s="70"/>
      <c r="Z1824" s="70"/>
    </row>
    <row r="1825" spans="1:26" s="49" customFormat="1" ht="21" customHeight="1">
      <c r="A1825" s="60"/>
      <c r="B1825" s="60"/>
      <c r="C1825" s="58"/>
      <c r="D1825" s="56"/>
      <c r="E1825" s="56"/>
      <c r="G1825" s="128" t="s">
        <v>497</v>
      </c>
      <c r="H1825" s="128" t="s">
        <v>1508</v>
      </c>
      <c r="I1825" s="60"/>
      <c r="J1825" s="60"/>
      <c r="K1825" s="60"/>
      <c r="L1825" s="61" t="str">
        <f>IF(I1825="","",VLOOKUP(N1825,DB!J:L,3,FALSE))</f>
        <v/>
      </c>
      <c r="M1825" s="40" t="str">
        <f t="shared" si="56"/>
        <v/>
      </c>
      <c r="N1825" s="70" t="str">
        <f t="shared" si="57"/>
        <v>Scope 3Hotel stay</v>
      </c>
      <c r="Y1825" s="70"/>
      <c r="Z1825" s="70"/>
    </row>
    <row r="1826" spans="1:26" s="49" customFormat="1" ht="21" customHeight="1">
      <c r="A1826" s="60"/>
      <c r="B1826" s="60"/>
      <c r="C1826" s="58"/>
      <c r="D1826" s="56"/>
      <c r="E1826" s="56"/>
      <c r="G1826" s="128" t="s">
        <v>497</v>
      </c>
      <c r="H1826" s="128" t="s">
        <v>1508</v>
      </c>
      <c r="I1826" s="60"/>
      <c r="J1826" s="60"/>
      <c r="K1826" s="60"/>
      <c r="L1826" s="61" t="str">
        <f>IF(I1826="","",VLOOKUP(N1826,DB!J:L,3,FALSE))</f>
        <v/>
      </c>
      <c r="M1826" s="40" t="str">
        <f t="shared" si="56"/>
        <v/>
      </c>
      <c r="N1826" s="70" t="str">
        <f t="shared" si="57"/>
        <v>Scope 3Hotel stay</v>
      </c>
      <c r="Y1826" s="70"/>
      <c r="Z1826" s="70"/>
    </row>
    <row r="1827" spans="1:26" s="49" customFormat="1" ht="21" customHeight="1">
      <c r="A1827" s="60"/>
      <c r="B1827" s="60"/>
      <c r="C1827" s="58"/>
      <c r="D1827" s="56"/>
      <c r="E1827" s="56"/>
      <c r="G1827" s="128" t="s">
        <v>497</v>
      </c>
      <c r="H1827" s="128" t="s">
        <v>1508</v>
      </c>
      <c r="I1827" s="60"/>
      <c r="J1827" s="60"/>
      <c r="K1827" s="60"/>
      <c r="L1827" s="61" t="str">
        <f>IF(I1827="","",VLOOKUP(N1827,DB!J:L,3,FALSE))</f>
        <v/>
      </c>
      <c r="M1827" s="40" t="str">
        <f t="shared" si="56"/>
        <v/>
      </c>
      <c r="N1827" s="70" t="str">
        <f t="shared" si="57"/>
        <v>Scope 3Hotel stay</v>
      </c>
      <c r="Y1827" s="70"/>
      <c r="Z1827" s="70"/>
    </row>
    <row r="1828" spans="1:26" s="49" customFormat="1" ht="21" customHeight="1">
      <c r="A1828" s="60"/>
      <c r="B1828" s="60"/>
      <c r="C1828" s="58"/>
      <c r="D1828" s="56"/>
      <c r="E1828" s="56"/>
      <c r="G1828" s="128" t="s">
        <v>497</v>
      </c>
      <c r="H1828" s="128" t="s">
        <v>1508</v>
      </c>
      <c r="I1828" s="60"/>
      <c r="J1828" s="60"/>
      <c r="K1828" s="60"/>
      <c r="L1828" s="61" t="str">
        <f>IF(I1828="","",VLOOKUP(N1828,DB!J:L,3,FALSE))</f>
        <v/>
      </c>
      <c r="M1828" s="40" t="str">
        <f t="shared" si="56"/>
        <v/>
      </c>
      <c r="N1828" s="70" t="str">
        <f t="shared" si="57"/>
        <v>Scope 3Hotel stay</v>
      </c>
      <c r="Y1828" s="70"/>
      <c r="Z1828" s="70"/>
    </row>
    <row r="1829" spans="1:26" s="49" customFormat="1" ht="21" customHeight="1">
      <c r="A1829" s="60"/>
      <c r="B1829" s="60"/>
      <c r="C1829" s="58"/>
      <c r="D1829" s="56"/>
      <c r="E1829" s="56"/>
      <c r="G1829" s="128" t="s">
        <v>497</v>
      </c>
      <c r="H1829" s="128" t="s">
        <v>1508</v>
      </c>
      <c r="I1829" s="60"/>
      <c r="J1829" s="60"/>
      <c r="K1829" s="60"/>
      <c r="L1829" s="61" t="str">
        <f>IF(I1829="","",VLOOKUP(N1829,DB!J:L,3,FALSE))</f>
        <v/>
      </c>
      <c r="M1829" s="40" t="str">
        <f t="shared" ref="M1829:M1892" si="58">IF(I1829="","",L1829*K1829*J1829)</f>
        <v/>
      </c>
      <c r="N1829" s="70" t="str">
        <f t="shared" si="57"/>
        <v>Scope 3Hotel stay</v>
      </c>
      <c r="Y1829" s="70"/>
      <c r="Z1829" s="70"/>
    </row>
    <row r="1830" spans="1:26" s="49" customFormat="1" ht="21" customHeight="1">
      <c r="A1830" s="60"/>
      <c r="B1830" s="60"/>
      <c r="C1830" s="58"/>
      <c r="D1830" s="56"/>
      <c r="E1830" s="56"/>
      <c r="G1830" s="128" t="s">
        <v>497</v>
      </c>
      <c r="H1830" s="128" t="s">
        <v>1508</v>
      </c>
      <c r="I1830" s="60"/>
      <c r="J1830" s="60"/>
      <c r="K1830" s="60"/>
      <c r="L1830" s="61" t="str">
        <f>IF(I1830="","",VLOOKUP(N1830,DB!J:L,3,FALSE))</f>
        <v/>
      </c>
      <c r="M1830" s="40" t="str">
        <f t="shared" si="58"/>
        <v/>
      </c>
      <c r="N1830" s="70" t="str">
        <f t="shared" si="57"/>
        <v>Scope 3Hotel stay</v>
      </c>
      <c r="Y1830" s="70"/>
      <c r="Z1830" s="70"/>
    </row>
    <row r="1831" spans="1:26" s="49" customFormat="1" ht="21" customHeight="1">
      <c r="A1831" s="60"/>
      <c r="B1831" s="60"/>
      <c r="C1831" s="58"/>
      <c r="D1831" s="56"/>
      <c r="E1831" s="56"/>
      <c r="G1831" s="128" t="s">
        <v>497</v>
      </c>
      <c r="H1831" s="128" t="s">
        <v>1508</v>
      </c>
      <c r="I1831" s="60"/>
      <c r="J1831" s="60"/>
      <c r="K1831" s="60"/>
      <c r="L1831" s="61" t="str">
        <f>IF(I1831="","",VLOOKUP(N1831,DB!J:L,3,FALSE))</f>
        <v/>
      </c>
      <c r="M1831" s="40" t="str">
        <f t="shared" si="58"/>
        <v/>
      </c>
      <c r="N1831" s="70" t="str">
        <f t="shared" si="57"/>
        <v>Scope 3Hotel stay</v>
      </c>
      <c r="Y1831" s="70"/>
      <c r="Z1831" s="70"/>
    </row>
    <row r="1832" spans="1:26" s="49" customFormat="1" ht="21" customHeight="1">
      <c r="A1832" s="60"/>
      <c r="B1832" s="60"/>
      <c r="C1832" s="58"/>
      <c r="D1832" s="56"/>
      <c r="E1832" s="56"/>
      <c r="G1832" s="128" t="s">
        <v>497</v>
      </c>
      <c r="H1832" s="128" t="s">
        <v>1508</v>
      </c>
      <c r="I1832" s="60"/>
      <c r="J1832" s="60"/>
      <c r="K1832" s="60"/>
      <c r="L1832" s="61" t="str">
        <f>IF(I1832="","",VLOOKUP(N1832,DB!J:L,3,FALSE))</f>
        <v/>
      </c>
      <c r="M1832" s="40" t="str">
        <f t="shared" si="58"/>
        <v/>
      </c>
      <c r="N1832" s="70" t="str">
        <f t="shared" si="57"/>
        <v>Scope 3Hotel stay</v>
      </c>
      <c r="Y1832" s="70"/>
      <c r="Z1832" s="70"/>
    </row>
    <row r="1833" spans="1:26" s="49" customFormat="1" ht="21" customHeight="1">
      <c r="A1833" s="60"/>
      <c r="B1833" s="60"/>
      <c r="C1833" s="58"/>
      <c r="D1833" s="56"/>
      <c r="E1833" s="56"/>
      <c r="G1833" s="128" t="s">
        <v>497</v>
      </c>
      <c r="H1833" s="128" t="s">
        <v>1508</v>
      </c>
      <c r="I1833" s="60"/>
      <c r="J1833" s="60"/>
      <c r="K1833" s="60"/>
      <c r="L1833" s="61" t="str">
        <f>IF(I1833="","",VLOOKUP(N1833,DB!J:L,3,FALSE))</f>
        <v/>
      </c>
      <c r="M1833" s="40" t="str">
        <f t="shared" si="58"/>
        <v/>
      </c>
      <c r="N1833" s="70" t="str">
        <f t="shared" si="57"/>
        <v>Scope 3Hotel stay</v>
      </c>
      <c r="Y1833" s="70"/>
      <c r="Z1833" s="70"/>
    </row>
    <row r="1834" spans="1:26" s="49" customFormat="1" ht="21" customHeight="1">
      <c r="A1834" s="60"/>
      <c r="B1834" s="60"/>
      <c r="C1834" s="58"/>
      <c r="D1834" s="56"/>
      <c r="E1834" s="56"/>
      <c r="G1834" s="128" t="s">
        <v>497</v>
      </c>
      <c r="H1834" s="128" t="s">
        <v>1508</v>
      </c>
      <c r="I1834" s="60"/>
      <c r="J1834" s="60"/>
      <c r="K1834" s="60"/>
      <c r="L1834" s="61" t="str">
        <f>IF(I1834="","",VLOOKUP(N1834,DB!J:L,3,FALSE))</f>
        <v/>
      </c>
      <c r="M1834" s="40" t="str">
        <f t="shared" si="58"/>
        <v/>
      </c>
      <c r="N1834" s="70" t="str">
        <f t="shared" si="57"/>
        <v>Scope 3Hotel stay</v>
      </c>
      <c r="Y1834" s="70"/>
      <c r="Z1834" s="70"/>
    </row>
    <row r="1835" spans="1:26" s="49" customFormat="1" ht="21" customHeight="1">
      <c r="A1835" s="60"/>
      <c r="B1835" s="60"/>
      <c r="C1835" s="58"/>
      <c r="D1835" s="56"/>
      <c r="E1835" s="56"/>
      <c r="G1835" s="128" t="s">
        <v>497</v>
      </c>
      <c r="H1835" s="128" t="s">
        <v>1508</v>
      </c>
      <c r="I1835" s="60"/>
      <c r="J1835" s="60"/>
      <c r="K1835" s="60"/>
      <c r="L1835" s="61" t="str">
        <f>IF(I1835="","",VLOOKUP(N1835,DB!J:L,3,FALSE))</f>
        <v/>
      </c>
      <c r="M1835" s="40" t="str">
        <f t="shared" si="58"/>
        <v/>
      </c>
      <c r="N1835" s="70" t="str">
        <f t="shared" si="57"/>
        <v>Scope 3Hotel stay</v>
      </c>
      <c r="Y1835" s="70"/>
      <c r="Z1835" s="70"/>
    </row>
    <row r="1836" spans="1:26" s="49" customFormat="1" ht="21" customHeight="1">
      <c r="A1836" s="60"/>
      <c r="B1836" s="60"/>
      <c r="C1836" s="58"/>
      <c r="D1836" s="56"/>
      <c r="E1836" s="56"/>
      <c r="G1836" s="128" t="s">
        <v>497</v>
      </c>
      <c r="H1836" s="128" t="s">
        <v>1508</v>
      </c>
      <c r="I1836" s="60"/>
      <c r="J1836" s="60"/>
      <c r="K1836" s="60"/>
      <c r="L1836" s="61" t="str">
        <f>IF(I1836="","",VLOOKUP(N1836,DB!J:L,3,FALSE))</f>
        <v/>
      </c>
      <c r="M1836" s="40" t="str">
        <f t="shared" si="58"/>
        <v/>
      </c>
      <c r="N1836" s="70" t="str">
        <f t="shared" si="57"/>
        <v>Scope 3Hotel stay</v>
      </c>
      <c r="Y1836" s="70"/>
      <c r="Z1836" s="70"/>
    </row>
    <row r="1837" spans="1:26" s="49" customFormat="1" ht="21" customHeight="1">
      <c r="A1837" s="60"/>
      <c r="B1837" s="60"/>
      <c r="C1837" s="58"/>
      <c r="D1837" s="56"/>
      <c r="E1837" s="56"/>
      <c r="G1837" s="128" t="s">
        <v>497</v>
      </c>
      <c r="H1837" s="128" t="s">
        <v>1508</v>
      </c>
      <c r="I1837" s="60"/>
      <c r="J1837" s="60"/>
      <c r="K1837" s="60"/>
      <c r="L1837" s="61" t="str">
        <f>IF(I1837="","",VLOOKUP(N1837,DB!J:L,3,FALSE))</f>
        <v/>
      </c>
      <c r="M1837" s="40" t="str">
        <f t="shared" si="58"/>
        <v/>
      </c>
      <c r="N1837" s="70" t="str">
        <f t="shared" si="57"/>
        <v>Scope 3Hotel stay</v>
      </c>
      <c r="Y1837" s="70"/>
      <c r="Z1837" s="70"/>
    </row>
    <row r="1838" spans="1:26" s="49" customFormat="1" ht="21" customHeight="1">
      <c r="A1838" s="60"/>
      <c r="B1838" s="60"/>
      <c r="C1838" s="58"/>
      <c r="D1838" s="56"/>
      <c r="E1838" s="56"/>
      <c r="G1838" s="128" t="s">
        <v>497</v>
      </c>
      <c r="H1838" s="128" t="s">
        <v>1508</v>
      </c>
      <c r="I1838" s="60"/>
      <c r="J1838" s="60"/>
      <c r="K1838" s="60"/>
      <c r="L1838" s="61" t="str">
        <f>IF(I1838="","",VLOOKUP(N1838,DB!J:L,3,FALSE))</f>
        <v/>
      </c>
      <c r="M1838" s="40" t="str">
        <f t="shared" si="58"/>
        <v/>
      </c>
      <c r="N1838" s="70" t="str">
        <f t="shared" si="57"/>
        <v>Scope 3Hotel stay</v>
      </c>
      <c r="Y1838" s="70"/>
      <c r="Z1838" s="70"/>
    </row>
    <row r="1839" spans="1:26" s="49" customFormat="1" ht="21" customHeight="1">
      <c r="A1839" s="60"/>
      <c r="B1839" s="60"/>
      <c r="C1839" s="58"/>
      <c r="D1839" s="56"/>
      <c r="E1839" s="56"/>
      <c r="G1839" s="128" t="s">
        <v>497</v>
      </c>
      <c r="H1839" s="128" t="s">
        <v>1508</v>
      </c>
      <c r="I1839" s="60"/>
      <c r="J1839" s="60"/>
      <c r="K1839" s="60"/>
      <c r="L1839" s="61" t="str">
        <f>IF(I1839="","",VLOOKUP(N1839,DB!J:L,3,FALSE))</f>
        <v/>
      </c>
      <c r="M1839" s="40" t="str">
        <f t="shared" si="58"/>
        <v/>
      </c>
      <c r="N1839" s="70" t="str">
        <f t="shared" si="57"/>
        <v>Scope 3Hotel stay</v>
      </c>
      <c r="Y1839" s="70"/>
      <c r="Z1839" s="70"/>
    </row>
    <row r="1840" spans="1:26" s="49" customFormat="1" ht="21" customHeight="1">
      <c r="A1840" s="60"/>
      <c r="B1840" s="60"/>
      <c r="C1840" s="58"/>
      <c r="D1840" s="56"/>
      <c r="E1840" s="56"/>
      <c r="G1840" s="128" t="s">
        <v>497</v>
      </c>
      <c r="H1840" s="128" t="s">
        <v>1508</v>
      </c>
      <c r="I1840" s="60"/>
      <c r="J1840" s="60"/>
      <c r="K1840" s="60"/>
      <c r="L1840" s="61" t="str">
        <f>IF(I1840="","",VLOOKUP(N1840,DB!J:L,3,FALSE))</f>
        <v/>
      </c>
      <c r="M1840" s="40" t="str">
        <f t="shared" si="58"/>
        <v/>
      </c>
      <c r="N1840" s="70" t="str">
        <f t="shared" si="57"/>
        <v>Scope 3Hotel stay</v>
      </c>
      <c r="Y1840" s="70"/>
      <c r="Z1840" s="70"/>
    </row>
    <row r="1841" spans="1:26" s="49" customFormat="1" ht="21" customHeight="1">
      <c r="A1841" s="60"/>
      <c r="B1841" s="60"/>
      <c r="C1841" s="58"/>
      <c r="D1841" s="56"/>
      <c r="E1841" s="56"/>
      <c r="G1841" s="128" t="s">
        <v>497</v>
      </c>
      <c r="H1841" s="128" t="s">
        <v>1508</v>
      </c>
      <c r="I1841" s="60"/>
      <c r="J1841" s="60"/>
      <c r="K1841" s="60"/>
      <c r="L1841" s="61" t="str">
        <f>IF(I1841="","",VLOOKUP(N1841,DB!J:L,3,FALSE))</f>
        <v/>
      </c>
      <c r="M1841" s="40" t="str">
        <f t="shared" si="58"/>
        <v/>
      </c>
      <c r="N1841" s="70" t="str">
        <f t="shared" si="57"/>
        <v>Scope 3Hotel stay</v>
      </c>
      <c r="Y1841" s="70"/>
      <c r="Z1841" s="70"/>
    </row>
    <row r="1842" spans="1:26" s="49" customFormat="1" ht="21" customHeight="1">
      <c r="A1842" s="60"/>
      <c r="B1842" s="60"/>
      <c r="C1842" s="58"/>
      <c r="D1842" s="56"/>
      <c r="E1842" s="56"/>
      <c r="G1842" s="128" t="s">
        <v>497</v>
      </c>
      <c r="H1842" s="128" t="s">
        <v>1508</v>
      </c>
      <c r="I1842" s="60"/>
      <c r="J1842" s="60"/>
      <c r="K1842" s="60"/>
      <c r="L1842" s="61" t="str">
        <f>IF(I1842="","",VLOOKUP(N1842,DB!J:L,3,FALSE))</f>
        <v/>
      </c>
      <c r="M1842" s="40" t="str">
        <f t="shared" si="58"/>
        <v/>
      </c>
      <c r="N1842" s="70" t="str">
        <f t="shared" si="57"/>
        <v>Scope 3Hotel stay</v>
      </c>
      <c r="Y1842" s="70"/>
      <c r="Z1842" s="70"/>
    </row>
    <row r="1843" spans="1:26" s="49" customFormat="1" ht="21" customHeight="1">
      <c r="A1843" s="60"/>
      <c r="B1843" s="60"/>
      <c r="C1843" s="58"/>
      <c r="D1843" s="56"/>
      <c r="E1843" s="56"/>
      <c r="G1843" s="128" t="s">
        <v>497</v>
      </c>
      <c r="H1843" s="128" t="s">
        <v>1508</v>
      </c>
      <c r="I1843" s="60"/>
      <c r="J1843" s="60"/>
      <c r="K1843" s="60"/>
      <c r="L1843" s="61" t="str">
        <f>IF(I1843="","",VLOOKUP(N1843,DB!J:L,3,FALSE))</f>
        <v/>
      </c>
      <c r="M1843" s="40" t="str">
        <f t="shared" si="58"/>
        <v/>
      </c>
      <c r="N1843" s="70" t="str">
        <f t="shared" si="57"/>
        <v>Scope 3Hotel stay</v>
      </c>
      <c r="Y1843" s="70"/>
      <c r="Z1843" s="70"/>
    </row>
    <row r="1844" spans="1:26" s="49" customFormat="1" ht="21" customHeight="1">
      <c r="A1844" s="60"/>
      <c r="B1844" s="60"/>
      <c r="C1844" s="58"/>
      <c r="D1844" s="56"/>
      <c r="E1844" s="56"/>
      <c r="G1844" s="128" t="s">
        <v>497</v>
      </c>
      <c r="H1844" s="128" t="s">
        <v>1508</v>
      </c>
      <c r="I1844" s="60"/>
      <c r="J1844" s="60"/>
      <c r="K1844" s="60"/>
      <c r="L1844" s="61" t="str">
        <f>IF(I1844="","",VLOOKUP(N1844,DB!J:L,3,FALSE))</f>
        <v/>
      </c>
      <c r="M1844" s="40" t="str">
        <f t="shared" si="58"/>
        <v/>
      </c>
      <c r="N1844" s="70" t="str">
        <f t="shared" si="57"/>
        <v>Scope 3Hotel stay</v>
      </c>
      <c r="Y1844" s="70"/>
      <c r="Z1844" s="70"/>
    </row>
    <row r="1845" spans="1:26" s="49" customFormat="1" ht="21" customHeight="1">
      <c r="A1845" s="60"/>
      <c r="B1845" s="60"/>
      <c r="C1845" s="58"/>
      <c r="D1845" s="56"/>
      <c r="E1845" s="56"/>
      <c r="G1845" s="128" t="s">
        <v>497</v>
      </c>
      <c r="H1845" s="128" t="s">
        <v>1508</v>
      </c>
      <c r="I1845" s="60"/>
      <c r="J1845" s="60"/>
      <c r="K1845" s="60"/>
      <c r="L1845" s="61" t="str">
        <f>IF(I1845="","",VLOOKUP(N1845,DB!J:L,3,FALSE))</f>
        <v/>
      </c>
      <c r="M1845" s="40" t="str">
        <f t="shared" si="58"/>
        <v/>
      </c>
      <c r="N1845" s="70" t="str">
        <f t="shared" si="57"/>
        <v>Scope 3Hotel stay</v>
      </c>
      <c r="Y1845" s="70"/>
      <c r="Z1845" s="70"/>
    </row>
    <row r="1846" spans="1:26" s="49" customFormat="1" ht="21" customHeight="1">
      <c r="A1846" s="60"/>
      <c r="B1846" s="60"/>
      <c r="C1846" s="58"/>
      <c r="D1846" s="56"/>
      <c r="E1846" s="56"/>
      <c r="G1846" s="128" t="s">
        <v>497</v>
      </c>
      <c r="H1846" s="128" t="s">
        <v>1508</v>
      </c>
      <c r="I1846" s="60"/>
      <c r="J1846" s="60"/>
      <c r="K1846" s="60"/>
      <c r="L1846" s="61" t="str">
        <f>IF(I1846="","",VLOOKUP(N1846,DB!J:L,3,FALSE))</f>
        <v/>
      </c>
      <c r="M1846" s="40" t="str">
        <f t="shared" si="58"/>
        <v/>
      </c>
      <c r="N1846" s="70" t="str">
        <f t="shared" si="57"/>
        <v>Scope 3Hotel stay</v>
      </c>
      <c r="Y1846" s="70"/>
      <c r="Z1846" s="70"/>
    </row>
    <row r="1847" spans="1:26" s="49" customFormat="1" ht="21" customHeight="1">
      <c r="A1847" s="60"/>
      <c r="B1847" s="60"/>
      <c r="C1847" s="58"/>
      <c r="D1847" s="56"/>
      <c r="E1847" s="56"/>
      <c r="G1847" s="128" t="s">
        <v>497</v>
      </c>
      <c r="H1847" s="128" t="s">
        <v>1508</v>
      </c>
      <c r="I1847" s="60"/>
      <c r="J1847" s="60"/>
      <c r="K1847" s="60"/>
      <c r="L1847" s="61" t="str">
        <f>IF(I1847="","",VLOOKUP(N1847,DB!J:L,3,FALSE))</f>
        <v/>
      </c>
      <c r="M1847" s="40" t="str">
        <f t="shared" si="58"/>
        <v/>
      </c>
      <c r="N1847" s="70" t="str">
        <f t="shared" si="57"/>
        <v>Scope 3Hotel stay</v>
      </c>
      <c r="Y1847" s="70"/>
      <c r="Z1847" s="70"/>
    </row>
    <row r="1848" spans="1:26" s="49" customFormat="1" ht="21" customHeight="1">
      <c r="A1848" s="60"/>
      <c r="B1848" s="60"/>
      <c r="C1848" s="58"/>
      <c r="D1848" s="56"/>
      <c r="E1848" s="56"/>
      <c r="G1848" s="128" t="s">
        <v>497</v>
      </c>
      <c r="H1848" s="128" t="s">
        <v>1508</v>
      </c>
      <c r="I1848" s="60"/>
      <c r="J1848" s="60"/>
      <c r="K1848" s="60"/>
      <c r="L1848" s="61" t="str">
        <f>IF(I1848="","",VLOOKUP(N1848,DB!J:L,3,FALSE))</f>
        <v/>
      </c>
      <c r="M1848" s="40" t="str">
        <f t="shared" si="58"/>
        <v/>
      </c>
      <c r="N1848" s="70" t="str">
        <f t="shared" si="57"/>
        <v>Scope 3Hotel stay</v>
      </c>
      <c r="Y1848" s="70"/>
      <c r="Z1848" s="70"/>
    </row>
    <row r="1849" spans="1:26" s="49" customFormat="1" ht="21" customHeight="1">
      <c r="A1849" s="60"/>
      <c r="B1849" s="60"/>
      <c r="C1849" s="58"/>
      <c r="D1849" s="56"/>
      <c r="E1849" s="56"/>
      <c r="G1849" s="128" t="s">
        <v>497</v>
      </c>
      <c r="H1849" s="128" t="s">
        <v>1508</v>
      </c>
      <c r="I1849" s="60"/>
      <c r="J1849" s="60"/>
      <c r="K1849" s="60"/>
      <c r="L1849" s="61" t="str">
        <f>IF(I1849="","",VLOOKUP(N1849,DB!J:L,3,FALSE))</f>
        <v/>
      </c>
      <c r="M1849" s="40" t="str">
        <f t="shared" si="58"/>
        <v/>
      </c>
      <c r="N1849" s="70" t="str">
        <f t="shared" si="57"/>
        <v>Scope 3Hotel stay</v>
      </c>
      <c r="Y1849" s="70"/>
      <c r="Z1849" s="70"/>
    </row>
    <row r="1850" spans="1:26" s="49" customFormat="1" ht="21" customHeight="1">
      <c r="A1850" s="60"/>
      <c r="B1850" s="60"/>
      <c r="C1850" s="58"/>
      <c r="D1850" s="56"/>
      <c r="E1850" s="56"/>
      <c r="G1850" s="128" t="s">
        <v>497</v>
      </c>
      <c r="H1850" s="128" t="s">
        <v>1508</v>
      </c>
      <c r="I1850" s="60"/>
      <c r="J1850" s="60"/>
      <c r="K1850" s="60"/>
      <c r="L1850" s="61" t="str">
        <f>IF(I1850="","",VLOOKUP(N1850,DB!J:L,3,FALSE))</f>
        <v/>
      </c>
      <c r="M1850" s="40" t="str">
        <f t="shared" si="58"/>
        <v/>
      </c>
      <c r="N1850" s="70" t="str">
        <f t="shared" si="57"/>
        <v>Scope 3Hotel stay</v>
      </c>
      <c r="Y1850" s="70"/>
      <c r="Z1850" s="70"/>
    </row>
    <row r="1851" spans="1:26" s="49" customFormat="1" ht="21" customHeight="1">
      <c r="A1851" s="60"/>
      <c r="B1851" s="60"/>
      <c r="C1851" s="58"/>
      <c r="D1851" s="56"/>
      <c r="E1851" s="56"/>
      <c r="G1851" s="128" t="s">
        <v>497</v>
      </c>
      <c r="H1851" s="128" t="s">
        <v>1508</v>
      </c>
      <c r="I1851" s="60"/>
      <c r="J1851" s="60"/>
      <c r="K1851" s="60"/>
      <c r="L1851" s="61" t="str">
        <f>IF(I1851="","",VLOOKUP(N1851,DB!J:L,3,FALSE))</f>
        <v/>
      </c>
      <c r="M1851" s="40" t="str">
        <f t="shared" si="58"/>
        <v/>
      </c>
      <c r="N1851" s="70" t="str">
        <f t="shared" si="57"/>
        <v>Scope 3Hotel stay</v>
      </c>
      <c r="Y1851" s="70"/>
      <c r="Z1851" s="70"/>
    </row>
    <row r="1852" spans="1:26" s="49" customFormat="1" ht="21" customHeight="1">
      <c r="A1852" s="60"/>
      <c r="B1852" s="60"/>
      <c r="C1852" s="58"/>
      <c r="D1852" s="56"/>
      <c r="E1852" s="56"/>
      <c r="G1852" s="128" t="s">
        <v>497</v>
      </c>
      <c r="H1852" s="128" t="s">
        <v>1508</v>
      </c>
      <c r="I1852" s="60"/>
      <c r="J1852" s="60"/>
      <c r="K1852" s="60"/>
      <c r="L1852" s="61" t="str">
        <f>IF(I1852="","",VLOOKUP(N1852,DB!J:L,3,FALSE))</f>
        <v/>
      </c>
      <c r="M1852" s="40" t="str">
        <f t="shared" si="58"/>
        <v/>
      </c>
      <c r="N1852" s="70" t="str">
        <f t="shared" si="57"/>
        <v>Scope 3Hotel stay</v>
      </c>
      <c r="Y1852" s="70"/>
      <c r="Z1852" s="70"/>
    </row>
    <row r="1853" spans="1:26" s="49" customFormat="1" ht="21" customHeight="1">
      <c r="A1853" s="60"/>
      <c r="B1853" s="60"/>
      <c r="C1853" s="58"/>
      <c r="D1853" s="56"/>
      <c r="E1853" s="56"/>
      <c r="G1853" s="128" t="s">
        <v>497</v>
      </c>
      <c r="H1853" s="128" t="s">
        <v>1508</v>
      </c>
      <c r="I1853" s="60"/>
      <c r="J1853" s="60"/>
      <c r="K1853" s="60"/>
      <c r="L1853" s="61" t="str">
        <f>IF(I1853="","",VLOOKUP(N1853,DB!J:L,3,FALSE))</f>
        <v/>
      </c>
      <c r="M1853" s="40" t="str">
        <f t="shared" si="58"/>
        <v/>
      </c>
      <c r="N1853" s="70" t="str">
        <f t="shared" si="57"/>
        <v>Scope 3Hotel stay</v>
      </c>
      <c r="Y1853" s="70"/>
      <c r="Z1853" s="70"/>
    </row>
    <row r="1854" spans="1:26" s="49" customFormat="1" ht="21" customHeight="1">
      <c r="A1854" s="60"/>
      <c r="B1854" s="60"/>
      <c r="C1854" s="58"/>
      <c r="D1854" s="56"/>
      <c r="E1854" s="56"/>
      <c r="G1854" s="128" t="s">
        <v>497</v>
      </c>
      <c r="H1854" s="128" t="s">
        <v>1508</v>
      </c>
      <c r="I1854" s="60"/>
      <c r="J1854" s="60"/>
      <c r="K1854" s="60"/>
      <c r="L1854" s="61" t="str">
        <f>IF(I1854="","",VLOOKUP(N1854,DB!J:L,3,FALSE))</f>
        <v/>
      </c>
      <c r="M1854" s="40" t="str">
        <f t="shared" si="58"/>
        <v/>
      </c>
      <c r="N1854" s="70" t="str">
        <f t="shared" si="57"/>
        <v>Scope 3Hotel stay</v>
      </c>
      <c r="Y1854" s="70"/>
      <c r="Z1854" s="70"/>
    </row>
    <row r="1855" spans="1:26" s="49" customFormat="1" ht="21" customHeight="1">
      <c r="A1855" s="60"/>
      <c r="B1855" s="60"/>
      <c r="C1855" s="58"/>
      <c r="D1855" s="56"/>
      <c r="E1855" s="56"/>
      <c r="G1855" s="128" t="s">
        <v>497</v>
      </c>
      <c r="H1855" s="128" t="s">
        <v>1508</v>
      </c>
      <c r="I1855" s="60"/>
      <c r="J1855" s="60"/>
      <c r="K1855" s="60"/>
      <c r="L1855" s="61" t="str">
        <f>IF(I1855="","",VLOOKUP(N1855,DB!J:L,3,FALSE))</f>
        <v/>
      </c>
      <c r="M1855" s="40" t="str">
        <f t="shared" si="58"/>
        <v/>
      </c>
      <c r="N1855" s="70" t="str">
        <f t="shared" si="57"/>
        <v>Scope 3Hotel stay</v>
      </c>
      <c r="Y1855" s="70"/>
      <c r="Z1855" s="70"/>
    </row>
    <row r="1856" spans="1:26" s="49" customFormat="1" ht="21" customHeight="1">
      <c r="A1856" s="60"/>
      <c r="B1856" s="60"/>
      <c r="C1856" s="58"/>
      <c r="D1856" s="56"/>
      <c r="E1856" s="56"/>
      <c r="G1856" s="128" t="s">
        <v>497</v>
      </c>
      <c r="H1856" s="128" t="s">
        <v>1508</v>
      </c>
      <c r="I1856" s="60"/>
      <c r="J1856" s="60"/>
      <c r="K1856" s="60"/>
      <c r="L1856" s="61" t="str">
        <f>IF(I1856="","",VLOOKUP(N1856,DB!J:L,3,FALSE))</f>
        <v/>
      </c>
      <c r="M1856" s="40" t="str">
        <f t="shared" si="58"/>
        <v/>
      </c>
      <c r="N1856" s="70" t="str">
        <f t="shared" si="57"/>
        <v>Scope 3Hotel stay</v>
      </c>
      <c r="Y1856" s="70"/>
      <c r="Z1856" s="70"/>
    </row>
    <row r="1857" spans="1:26" s="49" customFormat="1" ht="21" customHeight="1">
      <c r="A1857" s="60"/>
      <c r="B1857" s="60"/>
      <c r="C1857" s="58"/>
      <c r="D1857" s="56"/>
      <c r="E1857" s="56"/>
      <c r="G1857" s="128" t="s">
        <v>497</v>
      </c>
      <c r="H1857" s="128" t="s">
        <v>1508</v>
      </c>
      <c r="I1857" s="60"/>
      <c r="J1857" s="60"/>
      <c r="K1857" s="60"/>
      <c r="L1857" s="61" t="str">
        <f>IF(I1857="","",VLOOKUP(N1857,DB!J:L,3,FALSE))</f>
        <v/>
      </c>
      <c r="M1857" s="40" t="str">
        <f t="shared" si="58"/>
        <v/>
      </c>
      <c r="N1857" s="70" t="str">
        <f t="shared" si="57"/>
        <v>Scope 3Hotel stay</v>
      </c>
      <c r="Y1857" s="70"/>
      <c r="Z1857" s="70"/>
    </row>
    <row r="1858" spans="1:26" s="49" customFormat="1" ht="21" customHeight="1">
      <c r="A1858" s="60"/>
      <c r="B1858" s="60"/>
      <c r="C1858" s="58"/>
      <c r="D1858" s="56"/>
      <c r="E1858" s="56"/>
      <c r="G1858" s="128" t="s">
        <v>497</v>
      </c>
      <c r="H1858" s="128" t="s">
        <v>1508</v>
      </c>
      <c r="I1858" s="60"/>
      <c r="J1858" s="60"/>
      <c r="K1858" s="60"/>
      <c r="L1858" s="61" t="str">
        <f>IF(I1858="","",VLOOKUP(N1858,DB!J:L,3,FALSE))</f>
        <v/>
      </c>
      <c r="M1858" s="40" t="str">
        <f t="shared" si="58"/>
        <v/>
      </c>
      <c r="N1858" s="70" t="str">
        <f t="shared" si="57"/>
        <v>Scope 3Hotel stay</v>
      </c>
      <c r="Y1858" s="70"/>
      <c r="Z1858" s="70"/>
    </row>
    <row r="1859" spans="1:26" s="49" customFormat="1" ht="21" customHeight="1">
      <c r="A1859" s="60"/>
      <c r="B1859" s="60"/>
      <c r="C1859" s="58"/>
      <c r="D1859" s="56"/>
      <c r="E1859" s="56"/>
      <c r="G1859" s="128" t="s">
        <v>497</v>
      </c>
      <c r="H1859" s="128" t="s">
        <v>1508</v>
      </c>
      <c r="I1859" s="60"/>
      <c r="J1859" s="60"/>
      <c r="K1859" s="60"/>
      <c r="L1859" s="61" t="str">
        <f>IF(I1859="","",VLOOKUP(N1859,DB!J:L,3,FALSE))</f>
        <v/>
      </c>
      <c r="M1859" s="40" t="str">
        <f t="shared" si="58"/>
        <v/>
      </c>
      <c r="N1859" s="70" t="str">
        <f t="shared" si="57"/>
        <v>Scope 3Hotel stay</v>
      </c>
      <c r="Y1859" s="70"/>
      <c r="Z1859" s="70"/>
    </row>
    <row r="1860" spans="1:26" s="49" customFormat="1" ht="21" customHeight="1">
      <c r="A1860" s="60"/>
      <c r="B1860" s="60"/>
      <c r="C1860" s="58"/>
      <c r="D1860" s="56"/>
      <c r="E1860" s="56"/>
      <c r="G1860" s="128" t="s">
        <v>497</v>
      </c>
      <c r="H1860" s="128" t="s">
        <v>1508</v>
      </c>
      <c r="I1860" s="60"/>
      <c r="J1860" s="60"/>
      <c r="K1860" s="60"/>
      <c r="L1860" s="61" t="str">
        <f>IF(I1860="","",VLOOKUP(N1860,DB!J:L,3,FALSE))</f>
        <v/>
      </c>
      <c r="M1860" s="40" t="str">
        <f t="shared" si="58"/>
        <v/>
      </c>
      <c r="N1860" s="70" t="str">
        <f t="shared" si="57"/>
        <v>Scope 3Hotel stay</v>
      </c>
      <c r="Y1860" s="70"/>
      <c r="Z1860" s="70"/>
    </row>
    <row r="1861" spans="1:26" s="49" customFormat="1" ht="21" customHeight="1">
      <c r="A1861" s="60"/>
      <c r="B1861" s="60"/>
      <c r="C1861" s="58"/>
      <c r="D1861" s="56"/>
      <c r="E1861" s="56"/>
      <c r="G1861" s="128" t="s">
        <v>497</v>
      </c>
      <c r="H1861" s="128" t="s">
        <v>1508</v>
      </c>
      <c r="I1861" s="60"/>
      <c r="J1861" s="60"/>
      <c r="K1861" s="60"/>
      <c r="L1861" s="61" t="str">
        <f>IF(I1861="","",VLOOKUP(N1861,DB!J:L,3,FALSE))</f>
        <v/>
      </c>
      <c r="M1861" s="40" t="str">
        <f t="shared" si="58"/>
        <v/>
      </c>
      <c r="N1861" s="70" t="str">
        <f t="shared" si="57"/>
        <v>Scope 3Hotel stay</v>
      </c>
      <c r="Y1861" s="70"/>
      <c r="Z1861" s="70"/>
    </row>
    <row r="1862" spans="1:26" s="49" customFormat="1" ht="21" customHeight="1">
      <c r="A1862" s="60"/>
      <c r="B1862" s="60"/>
      <c r="C1862" s="58"/>
      <c r="D1862" s="56"/>
      <c r="E1862" s="56"/>
      <c r="G1862" s="128" t="s">
        <v>497</v>
      </c>
      <c r="H1862" s="128" t="s">
        <v>1508</v>
      </c>
      <c r="I1862" s="60"/>
      <c r="J1862" s="60"/>
      <c r="K1862" s="60"/>
      <c r="L1862" s="61" t="str">
        <f>IF(I1862="","",VLOOKUP(N1862,DB!J:L,3,FALSE))</f>
        <v/>
      </c>
      <c r="M1862" s="40" t="str">
        <f t="shared" si="58"/>
        <v/>
      </c>
      <c r="N1862" s="70" t="str">
        <f t="shared" si="57"/>
        <v>Scope 3Hotel stay</v>
      </c>
      <c r="Y1862" s="70"/>
      <c r="Z1862" s="70"/>
    </row>
    <row r="1863" spans="1:26" s="49" customFormat="1" ht="21" customHeight="1">
      <c r="A1863" s="60"/>
      <c r="B1863" s="60"/>
      <c r="C1863" s="58"/>
      <c r="D1863" s="56"/>
      <c r="E1863" s="56"/>
      <c r="G1863" s="128" t="s">
        <v>497</v>
      </c>
      <c r="H1863" s="128" t="s">
        <v>1508</v>
      </c>
      <c r="I1863" s="60"/>
      <c r="J1863" s="60"/>
      <c r="K1863" s="60"/>
      <c r="L1863" s="61" t="str">
        <f>IF(I1863="","",VLOOKUP(N1863,DB!J:L,3,FALSE))</f>
        <v/>
      </c>
      <c r="M1863" s="40" t="str">
        <f t="shared" si="58"/>
        <v/>
      </c>
      <c r="N1863" s="70" t="str">
        <f t="shared" ref="N1863:N1926" si="59">CONCATENATE(G1863,H1863,I1863)</f>
        <v>Scope 3Hotel stay</v>
      </c>
      <c r="Y1863" s="70"/>
      <c r="Z1863" s="70"/>
    </row>
    <row r="1864" spans="1:26" s="49" customFormat="1" ht="21" customHeight="1">
      <c r="A1864" s="60"/>
      <c r="B1864" s="60"/>
      <c r="C1864" s="58"/>
      <c r="D1864" s="56"/>
      <c r="E1864" s="56"/>
      <c r="G1864" s="128" t="s">
        <v>497</v>
      </c>
      <c r="H1864" s="128" t="s">
        <v>1508</v>
      </c>
      <c r="I1864" s="60"/>
      <c r="J1864" s="60"/>
      <c r="K1864" s="60"/>
      <c r="L1864" s="61" t="str">
        <f>IF(I1864="","",VLOOKUP(N1864,DB!J:L,3,FALSE))</f>
        <v/>
      </c>
      <c r="M1864" s="40" t="str">
        <f t="shared" si="58"/>
        <v/>
      </c>
      <c r="N1864" s="70" t="str">
        <f t="shared" si="59"/>
        <v>Scope 3Hotel stay</v>
      </c>
      <c r="Y1864" s="70"/>
      <c r="Z1864" s="70"/>
    </row>
    <row r="1865" spans="1:26" s="49" customFormat="1" ht="21" customHeight="1">
      <c r="A1865" s="60"/>
      <c r="B1865" s="60"/>
      <c r="C1865" s="58"/>
      <c r="D1865" s="56"/>
      <c r="E1865" s="56"/>
      <c r="G1865" s="128" t="s">
        <v>497</v>
      </c>
      <c r="H1865" s="128" t="s">
        <v>1508</v>
      </c>
      <c r="I1865" s="60"/>
      <c r="J1865" s="60"/>
      <c r="K1865" s="60"/>
      <c r="L1865" s="61" t="str">
        <f>IF(I1865="","",VLOOKUP(N1865,DB!J:L,3,FALSE))</f>
        <v/>
      </c>
      <c r="M1865" s="40" t="str">
        <f t="shared" si="58"/>
        <v/>
      </c>
      <c r="N1865" s="70" t="str">
        <f t="shared" si="59"/>
        <v>Scope 3Hotel stay</v>
      </c>
      <c r="Y1865" s="70"/>
      <c r="Z1865" s="70"/>
    </row>
    <row r="1866" spans="1:26" s="49" customFormat="1" ht="21" customHeight="1">
      <c r="A1866" s="60"/>
      <c r="B1866" s="60"/>
      <c r="C1866" s="58"/>
      <c r="D1866" s="56"/>
      <c r="E1866" s="56"/>
      <c r="G1866" s="128" t="s">
        <v>497</v>
      </c>
      <c r="H1866" s="128" t="s">
        <v>1508</v>
      </c>
      <c r="I1866" s="60"/>
      <c r="J1866" s="60"/>
      <c r="K1866" s="60"/>
      <c r="L1866" s="61" t="str">
        <f>IF(I1866="","",VLOOKUP(N1866,DB!J:L,3,FALSE))</f>
        <v/>
      </c>
      <c r="M1866" s="40" t="str">
        <f t="shared" si="58"/>
        <v/>
      </c>
      <c r="N1866" s="70" t="str">
        <f t="shared" si="59"/>
        <v>Scope 3Hotel stay</v>
      </c>
      <c r="Y1866" s="70"/>
      <c r="Z1866" s="70"/>
    </row>
    <row r="1867" spans="1:26" s="49" customFormat="1" ht="21" customHeight="1">
      <c r="A1867" s="60"/>
      <c r="B1867" s="60"/>
      <c r="C1867" s="58"/>
      <c r="D1867" s="56"/>
      <c r="E1867" s="56"/>
      <c r="G1867" s="128" t="s">
        <v>497</v>
      </c>
      <c r="H1867" s="128" t="s">
        <v>1508</v>
      </c>
      <c r="I1867" s="60"/>
      <c r="J1867" s="60"/>
      <c r="K1867" s="60"/>
      <c r="L1867" s="61" t="str">
        <f>IF(I1867="","",VLOOKUP(N1867,DB!J:L,3,FALSE))</f>
        <v/>
      </c>
      <c r="M1867" s="40" t="str">
        <f t="shared" si="58"/>
        <v/>
      </c>
      <c r="N1867" s="70" t="str">
        <f t="shared" si="59"/>
        <v>Scope 3Hotel stay</v>
      </c>
      <c r="Y1867" s="70"/>
      <c r="Z1867" s="70"/>
    </row>
    <row r="1868" spans="1:26" s="49" customFormat="1" ht="21" customHeight="1">
      <c r="A1868" s="60"/>
      <c r="B1868" s="60"/>
      <c r="C1868" s="58"/>
      <c r="D1868" s="56"/>
      <c r="E1868" s="56"/>
      <c r="G1868" s="128" t="s">
        <v>497</v>
      </c>
      <c r="H1868" s="128" t="s">
        <v>1508</v>
      </c>
      <c r="I1868" s="60"/>
      <c r="J1868" s="60"/>
      <c r="K1868" s="60"/>
      <c r="L1868" s="61" t="str">
        <f>IF(I1868="","",VLOOKUP(N1868,DB!J:L,3,FALSE))</f>
        <v/>
      </c>
      <c r="M1868" s="40" t="str">
        <f t="shared" si="58"/>
        <v/>
      </c>
      <c r="N1868" s="70" t="str">
        <f t="shared" si="59"/>
        <v>Scope 3Hotel stay</v>
      </c>
      <c r="Y1868" s="70"/>
      <c r="Z1868" s="70"/>
    </row>
    <row r="1869" spans="1:26" s="49" customFormat="1" ht="21" customHeight="1">
      <c r="A1869" s="60"/>
      <c r="B1869" s="60"/>
      <c r="C1869" s="58"/>
      <c r="D1869" s="56"/>
      <c r="E1869" s="56"/>
      <c r="G1869" s="128" t="s">
        <v>497</v>
      </c>
      <c r="H1869" s="128" t="s">
        <v>1508</v>
      </c>
      <c r="I1869" s="60"/>
      <c r="J1869" s="60"/>
      <c r="K1869" s="60"/>
      <c r="L1869" s="61" t="str">
        <f>IF(I1869="","",VLOOKUP(N1869,DB!J:L,3,FALSE))</f>
        <v/>
      </c>
      <c r="M1869" s="40" t="str">
        <f t="shared" si="58"/>
        <v/>
      </c>
      <c r="N1869" s="70" t="str">
        <f t="shared" si="59"/>
        <v>Scope 3Hotel stay</v>
      </c>
      <c r="Y1869" s="70"/>
      <c r="Z1869" s="70"/>
    </row>
    <row r="1870" spans="1:26" s="49" customFormat="1" ht="21" customHeight="1">
      <c r="A1870" s="60"/>
      <c r="B1870" s="60"/>
      <c r="C1870" s="58"/>
      <c r="D1870" s="56"/>
      <c r="E1870" s="56"/>
      <c r="G1870" s="128" t="s">
        <v>497</v>
      </c>
      <c r="H1870" s="128" t="s">
        <v>1508</v>
      </c>
      <c r="I1870" s="60"/>
      <c r="J1870" s="60"/>
      <c r="K1870" s="60"/>
      <c r="L1870" s="61" t="str">
        <f>IF(I1870="","",VLOOKUP(N1870,DB!J:L,3,FALSE))</f>
        <v/>
      </c>
      <c r="M1870" s="40" t="str">
        <f t="shared" si="58"/>
        <v/>
      </c>
      <c r="N1870" s="70" t="str">
        <f t="shared" si="59"/>
        <v>Scope 3Hotel stay</v>
      </c>
      <c r="Y1870" s="70"/>
      <c r="Z1870" s="70"/>
    </row>
    <row r="1871" spans="1:26" s="49" customFormat="1" ht="21" customHeight="1">
      <c r="A1871" s="60"/>
      <c r="B1871" s="60"/>
      <c r="C1871" s="58"/>
      <c r="D1871" s="56"/>
      <c r="E1871" s="56"/>
      <c r="G1871" s="128" t="s">
        <v>497</v>
      </c>
      <c r="H1871" s="128" t="s">
        <v>1508</v>
      </c>
      <c r="I1871" s="60"/>
      <c r="J1871" s="60"/>
      <c r="K1871" s="60"/>
      <c r="L1871" s="61" t="str">
        <f>IF(I1871="","",VLOOKUP(N1871,DB!J:L,3,FALSE))</f>
        <v/>
      </c>
      <c r="M1871" s="40" t="str">
        <f t="shared" si="58"/>
        <v/>
      </c>
      <c r="N1871" s="70" t="str">
        <f t="shared" si="59"/>
        <v>Scope 3Hotel stay</v>
      </c>
      <c r="Y1871" s="70"/>
      <c r="Z1871" s="70"/>
    </row>
    <row r="1872" spans="1:26" s="49" customFormat="1" ht="21" customHeight="1">
      <c r="A1872" s="60"/>
      <c r="B1872" s="60"/>
      <c r="C1872" s="58"/>
      <c r="D1872" s="56"/>
      <c r="E1872" s="56"/>
      <c r="G1872" s="128" t="s">
        <v>497</v>
      </c>
      <c r="H1872" s="128" t="s">
        <v>1508</v>
      </c>
      <c r="I1872" s="60"/>
      <c r="J1872" s="60"/>
      <c r="K1872" s="60"/>
      <c r="L1872" s="61" t="str">
        <f>IF(I1872="","",VLOOKUP(N1872,DB!J:L,3,FALSE))</f>
        <v/>
      </c>
      <c r="M1872" s="40" t="str">
        <f t="shared" si="58"/>
        <v/>
      </c>
      <c r="N1872" s="70" t="str">
        <f t="shared" si="59"/>
        <v>Scope 3Hotel stay</v>
      </c>
      <c r="Y1872" s="70"/>
      <c r="Z1872" s="70"/>
    </row>
    <row r="1873" spans="1:26" s="49" customFormat="1" ht="21" customHeight="1">
      <c r="A1873" s="60"/>
      <c r="B1873" s="60"/>
      <c r="C1873" s="58"/>
      <c r="D1873" s="56"/>
      <c r="E1873" s="56"/>
      <c r="G1873" s="128" t="s">
        <v>497</v>
      </c>
      <c r="H1873" s="128" t="s">
        <v>1508</v>
      </c>
      <c r="I1873" s="60"/>
      <c r="J1873" s="60"/>
      <c r="K1873" s="60"/>
      <c r="L1873" s="61" t="str">
        <f>IF(I1873="","",VLOOKUP(N1873,DB!J:L,3,FALSE))</f>
        <v/>
      </c>
      <c r="M1873" s="40" t="str">
        <f t="shared" si="58"/>
        <v/>
      </c>
      <c r="N1873" s="70" t="str">
        <f t="shared" si="59"/>
        <v>Scope 3Hotel stay</v>
      </c>
      <c r="Y1873" s="70"/>
      <c r="Z1873" s="70"/>
    </row>
    <row r="1874" spans="1:26" s="49" customFormat="1" ht="21" customHeight="1">
      <c r="A1874" s="60"/>
      <c r="B1874" s="60"/>
      <c r="C1874" s="58"/>
      <c r="D1874" s="56"/>
      <c r="E1874" s="56"/>
      <c r="G1874" s="128" t="s">
        <v>497</v>
      </c>
      <c r="H1874" s="128" t="s">
        <v>1508</v>
      </c>
      <c r="I1874" s="60"/>
      <c r="J1874" s="60"/>
      <c r="K1874" s="60"/>
      <c r="L1874" s="61" t="str">
        <f>IF(I1874="","",VLOOKUP(N1874,DB!J:L,3,FALSE))</f>
        <v/>
      </c>
      <c r="M1874" s="40" t="str">
        <f t="shared" si="58"/>
        <v/>
      </c>
      <c r="N1874" s="70" t="str">
        <f t="shared" si="59"/>
        <v>Scope 3Hotel stay</v>
      </c>
      <c r="Y1874" s="70"/>
      <c r="Z1874" s="70"/>
    </row>
    <row r="1875" spans="1:26" s="49" customFormat="1" ht="21" customHeight="1">
      <c r="A1875" s="60"/>
      <c r="B1875" s="60"/>
      <c r="C1875" s="58"/>
      <c r="D1875" s="56"/>
      <c r="E1875" s="56"/>
      <c r="G1875" s="128" t="s">
        <v>497</v>
      </c>
      <c r="H1875" s="128" t="s">
        <v>1508</v>
      </c>
      <c r="I1875" s="60"/>
      <c r="J1875" s="60"/>
      <c r="K1875" s="60"/>
      <c r="L1875" s="61" t="str">
        <f>IF(I1875="","",VLOOKUP(N1875,DB!J:L,3,FALSE))</f>
        <v/>
      </c>
      <c r="M1875" s="40" t="str">
        <f t="shared" si="58"/>
        <v/>
      </c>
      <c r="N1875" s="70" t="str">
        <f t="shared" si="59"/>
        <v>Scope 3Hotel stay</v>
      </c>
      <c r="Y1875" s="70"/>
      <c r="Z1875" s="70"/>
    </row>
    <row r="1876" spans="1:26" s="49" customFormat="1" ht="21" customHeight="1">
      <c r="A1876" s="60"/>
      <c r="B1876" s="60"/>
      <c r="C1876" s="58"/>
      <c r="D1876" s="56"/>
      <c r="E1876" s="56"/>
      <c r="G1876" s="128" t="s">
        <v>497</v>
      </c>
      <c r="H1876" s="128" t="s">
        <v>1508</v>
      </c>
      <c r="I1876" s="60"/>
      <c r="J1876" s="60"/>
      <c r="K1876" s="60"/>
      <c r="L1876" s="61" t="str">
        <f>IF(I1876="","",VLOOKUP(N1876,DB!J:L,3,FALSE))</f>
        <v/>
      </c>
      <c r="M1876" s="40" t="str">
        <f t="shared" si="58"/>
        <v/>
      </c>
      <c r="N1876" s="70" t="str">
        <f t="shared" si="59"/>
        <v>Scope 3Hotel stay</v>
      </c>
      <c r="Y1876" s="70"/>
      <c r="Z1876" s="70"/>
    </row>
    <row r="1877" spans="1:26" s="49" customFormat="1" ht="21" customHeight="1">
      <c r="A1877" s="60"/>
      <c r="B1877" s="60"/>
      <c r="C1877" s="58"/>
      <c r="D1877" s="56"/>
      <c r="E1877" s="56"/>
      <c r="G1877" s="128" t="s">
        <v>497</v>
      </c>
      <c r="H1877" s="128" t="s">
        <v>1508</v>
      </c>
      <c r="I1877" s="60"/>
      <c r="J1877" s="60"/>
      <c r="K1877" s="60"/>
      <c r="L1877" s="61" t="str">
        <f>IF(I1877="","",VLOOKUP(N1877,DB!J:L,3,FALSE))</f>
        <v/>
      </c>
      <c r="M1877" s="40" t="str">
        <f t="shared" si="58"/>
        <v/>
      </c>
      <c r="N1877" s="70" t="str">
        <f t="shared" si="59"/>
        <v>Scope 3Hotel stay</v>
      </c>
      <c r="Y1877" s="70"/>
      <c r="Z1877" s="70"/>
    </row>
    <row r="1878" spans="1:26" s="49" customFormat="1" ht="21" customHeight="1">
      <c r="A1878" s="60"/>
      <c r="B1878" s="60"/>
      <c r="C1878" s="58"/>
      <c r="D1878" s="56"/>
      <c r="E1878" s="56"/>
      <c r="G1878" s="128" t="s">
        <v>497</v>
      </c>
      <c r="H1878" s="128" t="s">
        <v>1508</v>
      </c>
      <c r="I1878" s="60"/>
      <c r="J1878" s="60"/>
      <c r="K1878" s="60"/>
      <c r="L1878" s="61" t="str">
        <f>IF(I1878="","",VLOOKUP(N1878,DB!J:L,3,FALSE))</f>
        <v/>
      </c>
      <c r="M1878" s="40" t="str">
        <f t="shared" si="58"/>
        <v/>
      </c>
      <c r="N1878" s="70" t="str">
        <f t="shared" si="59"/>
        <v>Scope 3Hotel stay</v>
      </c>
      <c r="Y1878" s="70"/>
      <c r="Z1878" s="70"/>
    </row>
    <row r="1879" spans="1:26" s="49" customFormat="1" ht="21" customHeight="1">
      <c r="A1879" s="60"/>
      <c r="B1879" s="60"/>
      <c r="C1879" s="58"/>
      <c r="D1879" s="56"/>
      <c r="E1879" s="56"/>
      <c r="G1879" s="128" t="s">
        <v>497</v>
      </c>
      <c r="H1879" s="128" t="s">
        <v>1508</v>
      </c>
      <c r="I1879" s="60"/>
      <c r="J1879" s="60"/>
      <c r="K1879" s="60"/>
      <c r="L1879" s="61" t="str">
        <f>IF(I1879="","",VLOOKUP(N1879,DB!J:L,3,FALSE))</f>
        <v/>
      </c>
      <c r="M1879" s="40" t="str">
        <f t="shared" si="58"/>
        <v/>
      </c>
      <c r="N1879" s="70" t="str">
        <f t="shared" si="59"/>
        <v>Scope 3Hotel stay</v>
      </c>
      <c r="Y1879" s="70"/>
      <c r="Z1879" s="70"/>
    </row>
    <row r="1880" spans="1:26" s="49" customFormat="1" ht="21" customHeight="1">
      <c r="A1880" s="60"/>
      <c r="B1880" s="60"/>
      <c r="C1880" s="58"/>
      <c r="D1880" s="56"/>
      <c r="E1880" s="56"/>
      <c r="G1880" s="128" t="s">
        <v>497</v>
      </c>
      <c r="H1880" s="128" t="s">
        <v>1508</v>
      </c>
      <c r="I1880" s="60"/>
      <c r="J1880" s="60"/>
      <c r="K1880" s="60"/>
      <c r="L1880" s="61" t="str">
        <f>IF(I1880="","",VLOOKUP(N1880,DB!J:L,3,FALSE))</f>
        <v/>
      </c>
      <c r="M1880" s="40" t="str">
        <f t="shared" si="58"/>
        <v/>
      </c>
      <c r="N1880" s="70" t="str">
        <f t="shared" si="59"/>
        <v>Scope 3Hotel stay</v>
      </c>
      <c r="Y1880" s="70"/>
      <c r="Z1880" s="70"/>
    </row>
    <row r="1881" spans="1:26" s="49" customFormat="1" ht="21" customHeight="1">
      <c r="A1881" s="60"/>
      <c r="B1881" s="60"/>
      <c r="C1881" s="58"/>
      <c r="D1881" s="56"/>
      <c r="E1881" s="56"/>
      <c r="G1881" s="128" t="s">
        <v>497</v>
      </c>
      <c r="H1881" s="128" t="s">
        <v>1508</v>
      </c>
      <c r="I1881" s="60"/>
      <c r="J1881" s="60"/>
      <c r="K1881" s="60"/>
      <c r="L1881" s="61" t="str">
        <f>IF(I1881="","",VLOOKUP(N1881,DB!J:L,3,FALSE))</f>
        <v/>
      </c>
      <c r="M1881" s="40" t="str">
        <f t="shared" si="58"/>
        <v/>
      </c>
      <c r="N1881" s="70" t="str">
        <f t="shared" si="59"/>
        <v>Scope 3Hotel stay</v>
      </c>
      <c r="Y1881" s="70"/>
      <c r="Z1881" s="70"/>
    </row>
    <row r="1882" spans="1:26" s="49" customFormat="1" ht="21" customHeight="1">
      <c r="A1882" s="60"/>
      <c r="B1882" s="60"/>
      <c r="C1882" s="58"/>
      <c r="D1882" s="56"/>
      <c r="E1882" s="56"/>
      <c r="G1882" s="128" t="s">
        <v>497</v>
      </c>
      <c r="H1882" s="128" t="s">
        <v>1508</v>
      </c>
      <c r="I1882" s="60"/>
      <c r="J1882" s="60"/>
      <c r="K1882" s="60"/>
      <c r="L1882" s="61" t="str">
        <f>IF(I1882="","",VLOOKUP(N1882,DB!J:L,3,FALSE))</f>
        <v/>
      </c>
      <c r="M1882" s="40" t="str">
        <f t="shared" si="58"/>
        <v/>
      </c>
      <c r="N1882" s="70" t="str">
        <f t="shared" si="59"/>
        <v>Scope 3Hotel stay</v>
      </c>
      <c r="Y1882" s="70"/>
      <c r="Z1882" s="70"/>
    </row>
    <row r="1883" spans="1:26" s="49" customFormat="1" ht="21" customHeight="1">
      <c r="A1883" s="60"/>
      <c r="B1883" s="60"/>
      <c r="C1883" s="58"/>
      <c r="D1883" s="56"/>
      <c r="E1883" s="56"/>
      <c r="G1883" s="128" t="s">
        <v>497</v>
      </c>
      <c r="H1883" s="128" t="s">
        <v>1508</v>
      </c>
      <c r="I1883" s="60"/>
      <c r="J1883" s="60"/>
      <c r="K1883" s="60"/>
      <c r="L1883" s="61" t="str">
        <f>IF(I1883="","",VLOOKUP(N1883,DB!J:L,3,FALSE))</f>
        <v/>
      </c>
      <c r="M1883" s="40" t="str">
        <f t="shared" si="58"/>
        <v/>
      </c>
      <c r="N1883" s="70" t="str">
        <f t="shared" si="59"/>
        <v>Scope 3Hotel stay</v>
      </c>
      <c r="Y1883" s="70"/>
      <c r="Z1883" s="70"/>
    </row>
    <row r="1884" spans="1:26" s="49" customFormat="1" ht="21" customHeight="1">
      <c r="A1884" s="60"/>
      <c r="B1884" s="60"/>
      <c r="C1884" s="58"/>
      <c r="D1884" s="56"/>
      <c r="E1884" s="56"/>
      <c r="G1884" s="128" t="s">
        <v>497</v>
      </c>
      <c r="H1884" s="128" t="s">
        <v>1508</v>
      </c>
      <c r="I1884" s="60"/>
      <c r="J1884" s="60"/>
      <c r="K1884" s="60"/>
      <c r="L1884" s="61" t="str">
        <f>IF(I1884="","",VLOOKUP(N1884,DB!J:L,3,FALSE))</f>
        <v/>
      </c>
      <c r="M1884" s="40" t="str">
        <f t="shared" si="58"/>
        <v/>
      </c>
      <c r="N1884" s="70" t="str">
        <f t="shared" si="59"/>
        <v>Scope 3Hotel stay</v>
      </c>
      <c r="Y1884" s="70"/>
      <c r="Z1884" s="70"/>
    </row>
    <row r="1885" spans="1:26" s="49" customFormat="1" ht="21" customHeight="1">
      <c r="A1885" s="60"/>
      <c r="B1885" s="60"/>
      <c r="C1885" s="58"/>
      <c r="D1885" s="56"/>
      <c r="E1885" s="56"/>
      <c r="G1885" s="128" t="s">
        <v>497</v>
      </c>
      <c r="H1885" s="128" t="s">
        <v>1508</v>
      </c>
      <c r="I1885" s="60"/>
      <c r="J1885" s="60"/>
      <c r="K1885" s="60"/>
      <c r="L1885" s="61" t="str">
        <f>IF(I1885="","",VLOOKUP(N1885,DB!J:L,3,FALSE))</f>
        <v/>
      </c>
      <c r="M1885" s="40" t="str">
        <f t="shared" si="58"/>
        <v/>
      </c>
      <c r="N1885" s="70" t="str">
        <f t="shared" si="59"/>
        <v>Scope 3Hotel stay</v>
      </c>
      <c r="Y1885" s="70"/>
      <c r="Z1885" s="70"/>
    </row>
    <row r="1886" spans="1:26" s="49" customFormat="1" ht="21" customHeight="1">
      <c r="A1886" s="60"/>
      <c r="B1886" s="60"/>
      <c r="C1886" s="58"/>
      <c r="D1886" s="56"/>
      <c r="E1886" s="56"/>
      <c r="G1886" s="128" t="s">
        <v>497</v>
      </c>
      <c r="H1886" s="128" t="s">
        <v>1508</v>
      </c>
      <c r="I1886" s="60"/>
      <c r="J1886" s="60"/>
      <c r="K1886" s="60"/>
      <c r="L1886" s="61" t="str">
        <f>IF(I1886="","",VLOOKUP(N1886,DB!J:L,3,FALSE))</f>
        <v/>
      </c>
      <c r="M1886" s="40" t="str">
        <f t="shared" si="58"/>
        <v/>
      </c>
      <c r="N1886" s="70" t="str">
        <f t="shared" si="59"/>
        <v>Scope 3Hotel stay</v>
      </c>
      <c r="Y1886" s="70"/>
      <c r="Z1886" s="70"/>
    </row>
    <row r="1887" spans="1:26" s="49" customFormat="1" ht="21" customHeight="1">
      <c r="A1887" s="60"/>
      <c r="B1887" s="60"/>
      <c r="C1887" s="58"/>
      <c r="D1887" s="56"/>
      <c r="E1887" s="56"/>
      <c r="G1887" s="128" t="s">
        <v>497</v>
      </c>
      <c r="H1887" s="128" t="s">
        <v>1508</v>
      </c>
      <c r="I1887" s="60"/>
      <c r="J1887" s="60"/>
      <c r="K1887" s="60"/>
      <c r="L1887" s="61" t="str">
        <f>IF(I1887="","",VLOOKUP(N1887,DB!J:L,3,FALSE))</f>
        <v/>
      </c>
      <c r="M1887" s="40" t="str">
        <f t="shared" si="58"/>
        <v/>
      </c>
      <c r="N1887" s="70" t="str">
        <f t="shared" si="59"/>
        <v>Scope 3Hotel stay</v>
      </c>
      <c r="Y1887" s="70"/>
      <c r="Z1887" s="70"/>
    </row>
    <row r="1888" spans="1:26" s="49" customFormat="1" ht="21" customHeight="1">
      <c r="A1888" s="60"/>
      <c r="B1888" s="60"/>
      <c r="C1888" s="58"/>
      <c r="D1888" s="56"/>
      <c r="E1888" s="56"/>
      <c r="G1888" s="128" t="s">
        <v>497</v>
      </c>
      <c r="H1888" s="128" t="s">
        <v>1508</v>
      </c>
      <c r="I1888" s="60"/>
      <c r="J1888" s="60"/>
      <c r="K1888" s="60"/>
      <c r="L1888" s="61" t="str">
        <f>IF(I1888="","",VLOOKUP(N1888,DB!J:L,3,FALSE))</f>
        <v/>
      </c>
      <c r="M1888" s="40" t="str">
        <f t="shared" si="58"/>
        <v/>
      </c>
      <c r="N1888" s="70" t="str">
        <f t="shared" si="59"/>
        <v>Scope 3Hotel stay</v>
      </c>
      <c r="Y1888" s="70"/>
      <c r="Z1888" s="70"/>
    </row>
    <row r="1889" spans="1:26" s="49" customFormat="1" ht="21" customHeight="1">
      <c r="A1889" s="60"/>
      <c r="B1889" s="60"/>
      <c r="C1889" s="58"/>
      <c r="D1889" s="56"/>
      <c r="E1889" s="56"/>
      <c r="G1889" s="128" t="s">
        <v>497</v>
      </c>
      <c r="H1889" s="128" t="s">
        <v>1508</v>
      </c>
      <c r="I1889" s="60"/>
      <c r="J1889" s="60"/>
      <c r="K1889" s="60"/>
      <c r="L1889" s="61" t="str">
        <f>IF(I1889="","",VLOOKUP(N1889,DB!J:L,3,FALSE))</f>
        <v/>
      </c>
      <c r="M1889" s="40" t="str">
        <f t="shared" si="58"/>
        <v/>
      </c>
      <c r="N1889" s="70" t="str">
        <f t="shared" si="59"/>
        <v>Scope 3Hotel stay</v>
      </c>
      <c r="Y1889" s="70"/>
      <c r="Z1889" s="70"/>
    </row>
    <row r="1890" spans="1:26" s="49" customFormat="1" ht="21" customHeight="1">
      <c r="A1890" s="60"/>
      <c r="B1890" s="60"/>
      <c r="C1890" s="58"/>
      <c r="D1890" s="56"/>
      <c r="E1890" s="56"/>
      <c r="G1890" s="128" t="s">
        <v>497</v>
      </c>
      <c r="H1890" s="128" t="s">
        <v>1508</v>
      </c>
      <c r="I1890" s="60"/>
      <c r="J1890" s="60"/>
      <c r="K1890" s="60"/>
      <c r="L1890" s="61" t="str">
        <f>IF(I1890="","",VLOOKUP(N1890,DB!J:L,3,FALSE))</f>
        <v/>
      </c>
      <c r="M1890" s="40" t="str">
        <f t="shared" si="58"/>
        <v/>
      </c>
      <c r="N1890" s="70" t="str">
        <f t="shared" si="59"/>
        <v>Scope 3Hotel stay</v>
      </c>
      <c r="Y1890" s="70"/>
      <c r="Z1890" s="70"/>
    </row>
    <row r="1891" spans="1:26" s="49" customFormat="1" ht="21" customHeight="1">
      <c r="A1891" s="60"/>
      <c r="B1891" s="60"/>
      <c r="C1891" s="58"/>
      <c r="D1891" s="56"/>
      <c r="E1891" s="56"/>
      <c r="G1891" s="128" t="s">
        <v>497</v>
      </c>
      <c r="H1891" s="128" t="s">
        <v>1508</v>
      </c>
      <c r="I1891" s="60"/>
      <c r="J1891" s="60"/>
      <c r="K1891" s="60"/>
      <c r="L1891" s="61" t="str">
        <f>IF(I1891="","",VLOOKUP(N1891,DB!J:L,3,FALSE))</f>
        <v/>
      </c>
      <c r="M1891" s="40" t="str">
        <f t="shared" si="58"/>
        <v/>
      </c>
      <c r="N1891" s="70" t="str">
        <f t="shared" si="59"/>
        <v>Scope 3Hotel stay</v>
      </c>
      <c r="Y1891" s="70"/>
      <c r="Z1891" s="70"/>
    </row>
    <row r="1892" spans="1:26" s="49" customFormat="1" ht="21" customHeight="1">
      <c r="A1892" s="60"/>
      <c r="B1892" s="60"/>
      <c r="C1892" s="58"/>
      <c r="D1892" s="56"/>
      <c r="E1892" s="56"/>
      <c r="G1892" s="128" t="s">
        <v>497</v>
      </c>
      <c r="H1892" s="128" t="s">
        <v>1508</v>
      </c>
      <c r="I1892" s="60"/>
      <c r="J1892" s="60"/>
      <c r="K1892" s="60"/>
      <c r="L1892" s="61" t="str">
        <f>IF(I1892="","",VLOOKUP(N1892,DB!J:L,3,FALSE))</f>
        <v/>
      </c>
      <c r="M1892" s="40" t="str">
        <f t="shared" si="58"/>
        <v/>
      </c>
      <c r="N1892" s="70" t="str">
        <f t="shared" si="59"/>
        <v>Scope 3Hotel stay</v>
      </c>
      <c r="Y1892" s="70"/>
      <c r="Z1892" s="70"/>
    </row>
    <row r="1893" spans="1:26" s="49" customFormat="1" ht="21" customHeight="1">
      <c r="A1893" s="60"/>
      <c r="B1893" s="60"/>
      <c r="C1893" s="58"/>
      <c r="D1893" s="56"/>
      <c r="E1893" s="56"/>
      <c r="G1893" s="128" t="s">
        <v>497</v>
      </c>
      <c r="H1893" s="128" t="s">
        <v>1508</v>
      </c>
      <c r="I1893" s="60"/>
      <c r="J1893" s="60"/>
      <c r="K1893" s="60"/>
      <c r="L1893" s="61" t="str">
        <f>IF(I1893="","",VLOOKUP(N1893,DB!J:L,3,FALSE))</f>
        <v/>
      </c>
      <c r="M1893" s="40" t="str">
        <f t="shared" ref="M1893:M1956" si="60">IF(I1893="","",L1893*K1893*J1893)</f>
        <v/>
      </c>
      <c r="N1893" s="70" t="str">
        <f t="shared" si="59"/>
        <v>Scope 3Hotel stay</v>
      </c>
      <c r="Y1893" s="70"/>
      <c r="Z1893" s="70"/>
    </row>
    <row r="1894" spans="1:26" s="49" customFormat="1" ht="21" customHeight="1">
      <c r="A1894" s="60"/>
      <c r="B1894" s="60"/>
      <c r="C1894" s="58"/>
      <c r="D1894" s="56"/>
      <c r="E1894" s="56"/>
      <c r="G1894" s="128" t="s">
        <v>497</v>
      </c>
      <c r="H1894" s="128" t="s">
        <v>1508</v>
      </c>
      <c r="I1894" s="60"/>
      <c r="J1894" s="60"/>
      <c r="K1894" s="60"/>
      <c r="L1894" s="61" t="str">
        <f>IF(I1894="","",VLOOKUP(N1894,DB!J:L,3,FALSE))</f>
        <v/>
      </c>
      <c r="M1894" s="40" t="str">
        <f t="shared" si="60"/>
        <v/>
      </c>
      <c r="N1894" s="70" t="str">
        <f t="shared" si="59"/>
        <v>Scope 3Hotel stay</v>
      </c>
      <c r="Y1894" s="70"/>
      <c r="Z1894" s="70"/>
    </row>
    <row r="1895" spans="1:26" s="49" customFormat="1" ht="21" customHeight="1">
      <c r="A1895" s="60"/>
      <c r="B1895" s="60"/>
      <c r="C1895" s="58"/>
      <c r="D1895" s="56"/>
      <c r="E1895" s="56"/>
      <c r="G1895" s="128" t="s">
        <v>497</v>
      </c>
      <c r="H1895" s="128" t="s">
        <v>1508</v>
      </c>
      <c r="I1895" s="60"/>
      <c r="J1895" s="60"/>
      <c r="K1895" s="60"/>
      <c r="L1895" s="61" t="str">
        <f>IF(I1895="","",VLOOKUP(N1895,DB!J:L,3,FALSE))</f>
        <v/>
      </c>
      <c r="M1895" s="40" t="str">
        <f t="shared" si="60"/>
        <v/>
      </c>
      <c r="N1895" s="70" t="str">
        <f t="shared" si="59"/>
        <v>Scope 3Hotel stay</v>
      </c>
      <c r="Y1895" s="70"/>
      <c r="Z1895" s="70"/>
    </row>
    <row r="1896" spans="1:26" s="49" customFormat="1" ht="21" customHeight="1">
      <c r="A1896" s="60"/>
      <c r="B1896" s="60"/>
      <c r="C1896" s="58"/>
      <c r="D1896" s="56"/>
      <c r="E1896" s="56"/>
      <c r="G1896" s="128" t="s">
        <v>497</v>
      </c>
      <c r="H1896" s="128" t="s">
        <v>1508</v>
      </c>
      <c r="I1896" s="60"/>
      <c r="J1896" s="60"/>
      <c r="K1896" s="60"/>
      <c r="L1896" s="61" t="str">
        <f>IF(I1896="","",VLOOKUP(N1896,DB!J:L,3,FALSE))</f>
        <v/>
      </c>
      <c r="M1896" s="40" t="str">
        <f t="shared" si="60"/>
        <v/>
      </c>
      <c r="N1896" s="70" t="str">
        <f t="shared" si="59"/>
        <v>Scope 3Hotel stay</v>
      </c>
      <c r="Y1896" s="70"/>
      <c r="Z1896" s="70"/>
    </row>
    <row r="1897" spans="1:26" s="49" customFormat="1" ht="21" customHeight="1">
      <c r="A1897" s="60"/>
      <c r="B1897" s="60"/>
      <c r="C1897" s="58"/>
      <c r="D1897" s="56"/>
      <c r="E1897" s="56"/>
      <c r="G1897" s="128" t="s">
        <v>497</v>
      </c>
      <c r="H1897" s="128" t="s">
        <v>1508</v>
      </c>
      <c r="I1897" s="60"/>
      <c r="J1897" s="60"/>
      <c r="K1897" s="60"/>
      <c r="L1897" s="61" t="str">
        <f>IF(I1897="","",VLOOKUP(N1897,DB!J:L,3,FALSE))</f>
        <v/>
      </c>
      <c r="M1897" s="40" t="str">
        <f t="shared" si="60"/>
        <v/>
      </c>
      <c r="N1897" s="70" t="str">
        <f t="shared" si="59"/>
        <v>Scope 3Hotel stay</v>
      </c>
      <c r="Y1897" s="70"/>
      <c r="Z1897" s="70"/>
    </row>
    <row r="1898" spans="1:26" s="49" customFormat="1" ht="21" customHeight="1">
      <c r="A1898" s="60"/>
      <c r="B1898" s="60"/>
      <c r="C1898" s="58"/>
      <c r="D1898" s="56"/>
      <c r="E1898" s="56"/>
      <c r="G1898" s="128" t="s">
        <v>497</v>
      </c>
      <c r="H1898" s="128" t="s">
        <v>1508</v>
      </c>
      <c r="I1898" s="60"/>
      <c r="J1898" s="60"/>
      <c r="K1898" s="60"/>
      <c r="L1898" s="61" t="str">
        <f>IF(I1898="","",VLOOKUP(N1898,DB!J:L,3,FALSE))</f>
        <v/>
      </c>
      <c r="M1898" s="40" t="str">
        <f t="shared" si="60"/>
        <v/>
      </c>
      <c r="N1898" s="70" t="str">
        <f t="shared" si="59"/>
        <v>Scope 3Hotel stay</v>
      </c>
      <c r="Y1898" s="70"/>
      <c r="Z1898" s="70"/>
    </row>
    <row r="1899" spans="1:26" s="49" customFormat="1" ht="21" customHeight="1">
      <c r="A1899" s="60"/>
      <c r="B1899" s="60"/>
      <c r="C1899" s="58"/>
      <c r="D1899" s="56"/>
      <c r="E1899" s="56"/>
      <c r="G1899" s="128" t="s">
        <v>497</v>
      </c>
      <c r="H1899" s="128" t="s">
        <v>1508</v>
      </c>
      <c r="I1899" s="60"/>
      <c r="J1899" s="60"/>
      <c r="K1899" s="60"/>
      <c r="L1899" s="61" t="str">
        <f>IF(I1899="","",VLOOKUP(N1899,DB!J:L,3,FALSE))</f>
        <v/>
      </c>
      <c r="M1899" s="40" t="str">
        <f t="shared" si="60"/>
        <v/>
      </c>
      <c r="N1899" s="70" t="str">
        <f t="shared" si="59"/>
        <v>Scope 3Hotel stay</v>
      </c>
      <c r="Y1899" s="70"/>
      <c r="Z1899" s="70"/>
    </row>
    <row r="1900" spans="1:26" s="49" customFormat="1" ht="21" customHeight="1">
      <c r="A1900" s="60"/>
      <c r="B1900" s="60"/>
      <c r="C1900" s="58"/>
      <c r="D1900" s="56"/>
      <c r="E1900" s="56"/>
      <c r="G1900" s="128" t="s">
        <v>497</v>
      </c>
      <c r="H1900" s="128" t="s">
        <v>1508</v>
      </c>
      <c r="I1900" s="60"/>
      <c r="J1900" s="60"/>
      <c r="K1900" s="60"/>
      <c r="L1900" s="61" t="str">
        <f>IF(I1900="","",VLOOKUP(N1900,DB!J:L,3,FALSE))</f>
        <v/>
      </c>
      <c r="M1900" s="40" t="str">
        <f t="shared" si="60"/>
        <v/>
      </c>
      <c r="N1900" s="70" t="str">
        <f t="shared" si="59"/>
        <v>Scope 3Hotel stay</v>
      </c>
      <c r="Y1900" s="70"/>
      <c r="Z1900" s="70"/>
    </row>
    <row r="1901" spans="1:26" s="49" customFormat="1" ht="21" customHeight="1">
      <c r="A1901" s="60"/>
      <c r="B1901" s="60"/>
      <c r="C1901" s="58"/>
      <c r="D1901" s="56"/>
      <c r="E1901" s="56"/>
      <c r="G1901" s="128" t="s">
        <v>497</v>
      </c>
      <c r="H1901" s="128" t="s">
        <v>1508</v>
      </c>
      <c r="I1901" s="60"/>
      <c r="J1901" s="60"/>
      <c r="K1901" s="60"/>
      <c r="L1901" s="61" t="str">
        <f>IF(I1901="","",VLOOKUP(N1901,DB!J:L,3,FALSE))</f>
        <v/>
      </c>
      <c r="M1901" s="40" t="str">
        <f t="shared" si="60"/>
        <v/>
      </c>
      <c r="N1901" s="70" t="str">
        <f t="shared" si="59"/>
        <v>Scope 3Hotel stay</v>
      </c>
      <c r="Y1901" s="70"/>
      <c r="Z1901" s="70"/>
    </row>
    <row r="1902" spans="1:26" s="49" customFormat="1" ht="21" customHeight="1">
      <c r="A1902" s="60"/>
      <c r="B1902" s="60"/>
      <c r="C1902" s="58"/>
      <c r="D1902" s="56"/>
      <c r="E1902" s="56"/>
      <c r="G1902" s="128" t="s">
        <v>497</v>
      </c>
      <c r="H1902" s="128" t="s">
        <v>1508</v>
      </c>
      <c r="I1902" s="60"/>
      <c r="J1902" s="60"/>
      <c r="K1902" s="60"/>
      <c r="L1902" s="61" t="str">
        <f>IF(I1902="","",VLOOKUP(N1902,DB!J:L,3,FALSE))</f>
        <v/>
      </c>
      <c r="M1902" s="40" t="str">
        <f t="shared" si="60"/>
        <v/>
      </c>
      <c r="N1902" s="70" t="str">
        <f t="shared" si="59"/>
        <v>Scope 3Hotel stay</v>
      </c>
      <c r="Y1902" s="70"/>
      <c r="Z1902" s="70"/>
    </row>
    <row r="1903" spans="1:26" s="49" customFormat="1" ht="21" customHeight="1">
      <c r="A1903" s="60"/>
      <c r="B1903" s="60"/>
      <c r="C1903" s="58"/>
      <c r="D1903" s="56"/>
      <c r="E1903" s="56"/>
      <c r="G1903" s="128" t="s">
        <v>497</v>
      </c>
      <c r="H1903" s="128" t="s">
        <v>1508</v>
      </c>
      <c r="I1903" s="60"/>
      <c r="J1903" s="60"/>
      <c r="K1903" s="60"/>
      <c r="L1903" s="61" t="str">
        <f>IF(I1903="","",VLOOKUP(N1903,DB!J:L,3,FALSE))</f>
        <v/>
      </c>
      <c r="M1903" s="40" t="str">
        <f t="shared" si="60"/>
        <v/>
      </c>
      <c r="N1903" s="70" t="str">
        <f t="shared" si="59"/>
        <v>Scope 3Hotel stay</v>
      </c>
      <c r="Y1903" s="70"/>
      <c r="Z1903" s="70"/>
    </row>
    <row r="1904" spans="1:26" s="49" customFormat="1" ht="21" customHeight="1">
      <c r="A1904" s="60"/>
      <c r="B1904" s="60"/>
      <c r="C1904" s="58"/>
      <c r="D1904" s="56"/>
      <c r="E1904" s="56"/>
      <c r="G1904" s="128" t="s">
        <v>497</v>
      </c>
      <c r="H1904" s="128" t="s">
        <v>1508</v>
      </c>
      <c r="I1904" s="60"/>
      <c r="J1904" s="60"/>
      <c r="K1904" s="60"/>
      <c r="L1904" s="61" t="str">
        <f>IF(I1904="","",VLOOKUP(N1904,DB!J:L,3,FALSE))</f>
        <v/>
      </c>
      <c r="M1904" s="40" t="str">
        <f t="shared" si="60"/>
        <v/>
      </c>
      <c r="N1904" s="70" t="str">
        <f t="shared" si="59"/>
        <v>Scope 3Hotel stay</v>
      </c>
      <c r="Y1904" s="70"/>
      <c r="Z1904" s="70"/>
    </row>
    <row r="1905" spans="1:26" s="49" customFormat="1" ht="21" customHeight="1">
      <c r="A1905" s="60"/>
      <c r="B1905" s="60"/>
      <c r="C1905" s="58"/>
      <c r="D1905" s="56"/>
      <c r="E1905" s="56"/>
      <c r="G1905" s="128" t="s">
        <v>497</v>
      </c>
      <c r="H1905" s="128" t="s">
        <v>1508</v>
      </c>
      <c r="I1905" s="60"/>
      <c r="J1905" s="60"/>
      <c r="K1905" s="60"/>
      <c r="L1905" s="61" t="str">
        <f>IF(I1905="","",VLOOKUP(N1905,DB!J:L,3,FALSE))</f>
        <v/>
      </c>
      <c r="M1905" s="40" t="str">
        <f t="shared" si="60"/>
        <v/>
      </c>
      <c r="N1905" s="70" t="str">
        <f t="shared" si="59"/>
        <v>Scope 3Hotel stay</v>
      </c>
      <c r="Y1905" s="70"/>
      <c r="Z1905" s="70"/>
    </row>
    <row r="1906" spans="1:26" s="49" customFormat="1" ht="21" customHeight="1">
      <c r="A1906" s="60"/>
      <c r="B1906" s="60"/>
      <c r="C1906" s="58"/>
      <c r="D1906" s="56"/>
      <c r="E1906" s="56"/>
      <c r="G1906" s="128" t="s">
        <v>497</v>
      </c>
      <c r="H1906" s="128" t="s">
        <v>1508</v>
      </c>
      <c r="I1906" s="60"/>
      <c r="J1906" s="60"/>
      <c r="K1906" s="60"/>
      <c r="L1906" s="61" t="str">
        <f>IF(I1906="","",VLOOKUP(N1906,DB!J:L,3,FALSE))</f>
        <v/>
      </c>
      <c r="M1906" s="40" t="str">
        <f t="shared" si="60"/>
        <v/>
      </c>
      <c r="N1906" s="70" t="str">
        <f t="shared" si="59"/>
        <v>Scope 3Hotel stay</v>
      </c>
      <c r="Y1906" s="70"/>
      <c r="Z1906" s="70"/>
    </row>
    <row r="1907" spans="1:26" s="49" customFormat="1" ht="21" customHeight="1">
      <c r="A1907" s="60"/>
      <c r="B1907" s="60"/>
      <c r="C1907" s="58"/>
      <c r="D1907" s="56"/>
      <c r="E1907" s="56"/>
      <c r="G1907" s="128" t="s">
        <v>497</v>
      </c>
      <c r="H1907" s="128" t="s">
        <v>1508</v>
      </c>
      <c r="I1907" s="60"/>
      <c r="J1907" s="60"/>
      <c r="K1907" s="60"/>
      <c r="L1907" s="61" t="str">
        <f>IF(I1907="","",VLOOKUP(N1907,DB!J:L,3,FALSE))</f>
        <v/>
      </c>
      <c r="M1907" s="40" t="str">
        <f t="shared" si="60"/>
        <v/>
      </c>
      <c r="N1907" s="70" t="str">
        <f t="shared" si="59"/>
        <v>Scope 3Hotel stay</v>
      </c>
      <c r="Y1907" s="70"/>
      <c r="Z1907" s="70"/>
    </row>
    <row r="1908" spans="1:26" s="49" customFormat="1" ht="21" customHeight="1">
      <c r="A1908" s="60"/>
      <c r="B1908" s="60"/>
      <c r="C1908" s="58"/>
      <c r="D1908" s="56"/>
      <c r="E1908" s="56"/>
      <c r="G1908" s="128" t="s">
        <v>497</v>
      </c>
      <c r="H1908" s="128" t="s">
        <v>1508</v>
      </c>
      <c r="I1908" s="60"/>
      <c r="J1908" s="60"/>
      <c r="K1908" s="60"/>
      <c r="L1908" s="61" t="str">
        <f>IF(I1908="","",VLOOKUP(N1908,DB!J:L,3,FALSE))</f>
        <v/>
      </c>
      <c r="M1908" s="40" t="str">
        <f t="shared" si="60"/>
        <v/>
      </c>
      <c r="N1908" s="70" t="str">
        <f t="shared" si="59"/>
        <v>Scope 3Hotel stay</v>
      </c>
      <c r="Y1908" s="70"/>
      <c r="Z1908" s="70"/>
    </row>
    <row r="1909" spans="1:26" s="49" customFormat="1" ht="21" customHeight="1">
      <c r="A1909" s="60"/>
      <c r="B1909" s="60"/>
      <c r="C1909" s="58"/>
      <c r="D1909" s="56"/>
      <c r="E1909" s="56"/>
      <c r="G1909" s="128" t="s">
        <v>497</v>
      </c>
      <c r="H1909" s="128" t="s">
        <v>1508</v>
      </c>
      <c r="I1909" s="60"/>
      <c r="J1909" s="60"/>
      <c r="K1909" s="60"/>
      <c r="L1909" s="61" t="str">
        <f>IF(I1909="","",VLOOKUP(N1909,DB!J:L,3,FALSE))</f>
        <v/>
      </c>
      <c r="M1909" s="40" t="str">
        <f t="shared" si="60"/>
        <v/>
      </c>
      <c r="N1909" s="70" t="str">
        <f t="shared" si="59"/>
        <v>Scope 3Hotel stay</v>
      </c>
      <c r="Y1909" s="70"/>
      <c r="Z1909" s="70"/>
    </row>
    <row r="1910" spans="1:26" s="49" customFormat="1" ht="21" customHeight="1">
      <c r="A1910" s="60"/>
      <c r="B1910" s="60"/>
      <c r="C1910" s="58"/>
      <c r="D1910" s="56"/>
      <c r="E1910" s="56"/>
      <c r="G1910" s="128" t="s">
        <v>497</v>
      </c>
      <c r="H1910" s="128" t="s">
        <v>1508</v>
      </c>
      <c r="I1910" s="60"/>
      <c r="J1910" s="60"/>
      <c r="K1910" s="60"/>
      <c r="L1910" s="61" t="str">
        <f>IF(I1910="","",VLOOKUP(N1910,DB!J:L,3,FALSE))</f>
        <v/>
      </c>
      <c r="M1910" s="40" t="str">
        <f t="shared" si="60"/>
        <v/>
      </c>
      <c r="N1910" s="70" t="str">
        <f t="shared" si="59"/>
        <v>Scope 3Hotel stay</v>
      </c>
      <c r="Y1910" s="70"/>
      <c r="Z1910" s="70"/>
    </row>
    <row r="1911" spans="1:26" s="49" customFormat="1" ht="21" customHeight="1">
      <c r="A1911" s="60"/>
      <c r="B1911" s="60"/>
      <c r="C1911" s="58"/>
      <c r="D1911" s="56"/>
      <c r="E1911" s="56"/>
      <c r="G1911" s="128" t="s">
        <v>497</v>
      </c>
      <c r="H1911" s="128" t="s">
        <v>1508</v>
      </c>
      <c r="I1911" s="60"/>
      <c r="J1911" s="60"/>
      <c r="K1911" s="60"/>
      <c r="L1911" s="61" t="str">
        <f>IF(I1911="","",VLOOKUP(N1911,DB!J:L,3,FALSE))</f>
        <v/>
      </c>
      <c r="M1911" s="40" t="str">
        <f t="shared" si="60"/>
        <v/>
      </c>
      <c r="N1911" s="70" t="str">
        <f t="shared" si="59"/>
        <v>Scope 3Hotel stay</v>
      </c>
      <c r="Y1911" s="70"/>
      <c r="Z1911" s="70"/>
    </row>
    <row r="1912" spans="1:26" s="49" customFormat="1" ht="21" customHeight="1">
      <c r="A1912" s="60"/>
      <c r="B1912" s="60"/>
      <c r="C1912" s="58"/>
      <c r="D1912" s="56"/>
      <c r="E1912" s="56"/>
      <c r="G1912" s="128" t="s">
        <v>497</v>
      </c>
      <c r="H1912" s="128" t="s">
        <v>1508</v>
      </c>
      <c r="I1912" s="60"/>
      <c r="J1912" s="60"/>
      <c r="K1912" s="60"/>
      <c r="L1912" s="61" t="str">
        <f>IF(I1912="","",VLOOKUP(N1912,DB!J:L,3,FALSE))</f>
        <v/>
      </c>
      <c r="M1912" s="40" t="str">
        <f t="shared" si="60"/>
        <v/>
      </c>
      <c r="N1912" s="70" t="str">
        <f t="shared" si="59"/>
        <v>Scope 3Hotel stay</v>
      </c>
      <c r="Y1912" s="70"/>
      <c r="Z1912" s="70"/>
    </row>
    <row r="1913" spans="1:26" s="49" customFormat="1" ht="21" customHeight="1">
      <c r="A1913" s="60"/>
      <c r="B1913" s="60"/>
      <c r="C1913" s="58"/>
      <c r="D1913" s="56"/>
      <c r="E1913" s="56"/>
      <c r="G1913" s="128" t="s">
        <v>497</v>
      </c>
      <c r="H1913" s="128" t="s">
        <v>1508</v>
      </c>
      <c r="I1913" s="60"/>
      <c r="J1913" s="60"/>
      <c r="K1913" s="60"/>
      <c r="L1913" s="61" t="str">
        <f>IF(I1913="","",VLOOKUP(N1913,DB!J:L,3,FALSE))</f>
        <v/>
      </c>
      <c r="M1913" s="40" t="str">
        <f t="shared" si="60"/>
        <v/>
      </c>
      <c r="N1913" s="70" t="str">
        <f t="shared" si="59"/>
        <v>Scope 3Hotel stay</v>
      </c>
      <c r="Y1913" s="70"/>
      <c r="Z1913" s="70"/>
    </row>
    <row r="1914" spans="1:26" s="49" customFormat="1" ht="21" customHeight="1">
      <c r="A1914" s="60"/>
      <c r="B1914" s="60"/>
      <c r="C1914" s="58"/>
      <c r="D1914" s="56"/>
      <c r="E1914" s="56"/>
      <c r="G1914" s="128" t="s">
        <v>497</v>
      </c>
      <c r="H1914" s="128" t="s">
        <v>1508</v>
      </c>
      <c r="I1914" s="60"/>
      <c r="J1914" s="60"/>
      <c r="K1914" s="60"/>
      <c r="L1914" s="61" t="str">
        <f>IF(I1914="","",VLOOKUP(N1914,DB!J:L,3,FALSE))</f>
        <v/>
      </c>
      <c r="M1914" s="40" t="str">
        <f t="shared" si="60"/>
        <v/>
      </c>
      <c r="N1914" s="70" t="str">
        <f t="shared" si="59"/>
        <v>Scope 3Hotel stay</v>
      </c>
      <c r="Y1914" s="70"/>
      <c r="Z1914" s="70"/>
    </row>
    <row r="1915" spans="1:26" s="49" customFormat="1" ht="21" customHeight="1">
      <c r="A1915" s="60"/>
      <c r="B1915" s="60"/>
      <c r="C1915" s="58"/>
      <c r="D1915" s="56"/>
      <c r="E1915" s="56"/>
      <c r="G1915" s="128" t="s">
        <v>497</v>
      </c>
      <c r="H1915" s="128" t="s">
        <v>1508</v>
      </c>
      <c r="I1915" s="60"/>
      <c r="J1915" s="60"/>
      <c r="K1915" s="60"/>
      <c r="L1915" s="61" t="str">
        <f>IF(I1915="","",VLOOKUP(N1915,DB!J:L,3,FALSE))</f>
        <v/>
      </c>
      <c r="M1915" s="40" t="str">
        <f t="shared" si="60"/>
        <v/>
      </c>
      <c r="N1915" s="70" t="str">
        <f t="shared" si="59"/>
        <v>Scope 3Hotel stay</v>
      </c>
      <c r="Y1915" s="70"/>
      <c r="Z1915" s="70"/>
    </row>
    <row r="1916" spans="1:26" s="49" customFormat="1" ht="21" customHeight="1">
      <c r="A1916" s="60"/>
      <c r="B1916" s="60"/>
      <c r="C1916" s="58"/>
      <c r="D1916" s="56"/>
      <c r="E1916" s="56"/>
      <c r="G1916" s="128" t="s">
        <v>497</v>
      </c>
      <c r="H1916" s="128" t="s">
        <v>1508</v>
      </c>
      <c r="I1916" s="60"/>
      <c r="J1916" s="60"/>
      <c r="K1916" s="60"/>
      <c r="L1916" s="61" t="str">
        <f>IF(I1916="","",VLOOKUP(N1916,DB!J:L,3,FALSE))</f>
        <v/>
      </c>
      <c r="M1916" s="40" t="str">
        <f t="shared" si="60"/>
        <v/>
      </c>
      <c r="N1916" s="70" t="str">
        <f t="shared" si="59"/>
        <v>Scope 3Hotel stay</v>
      </c>
      <c r="Y1916" s="70"/>
      <c r="Z1916" s="70"/>
    </row>
    <row r="1917" spans="1:26" s="49" customFormat="1" ht="21" customHeight="1">
      <c r="A1917" s="60"/>
      <c r="B1917" s="60"/>
      <c r="C1917" s="58"/>
      <c r="D1917" s="56"/>
      <c r="E1917" s="56"/>
      <c r="G1917" s="128" t="s">
        <v>497</v>
      </c>
      <c r="H1917" s="128" t="s">
        <v>1508</v>
      </c>
      <c r="I1917" s="60"/>
      <c r="J1917" s="60"/>
      <c r="K1917" s="60"/>
      <c r="L1917" s="61" t="str">
        <f>IF(I1917="","",VLOOKUP(N1917,DB!J:L,3,FALSE))</f>
        <v/>
      </c>
      <c r="M1917" s="40" t="str">
        <f t="shared" si="60"/>
        <v/>
      </c>
      <c r="N1917" s="70" t="str">
        <f t="shared" si="59"/>
        <v>Scope 3Hotel stay</v>
      </c>
      <c r="Y1917" s="70"/>
      <c r="Z1917" s="70"/>
    </row>
    <row r="1918" spans="1:26" s="49" customFormat="1" ht="21" customHeight="1">
      <c r="A1918" s="60"/>
      <c r="B1918" s="60"/>
      <c r="C1918" s="58"/>
      <c r="D1918" s="56"/>
      <c r="E1918" s="56"/>
      <c r="G1918" s="128" t="s">
        <v>497</v>
      </c>
      <c r="H1918" s="128" t="s">
        <v>1508</v>
      </c>
      <c r="I1918" s="60"/>
      <c r="J1918" s="60"/>
      <c r="K1918" s="60"/>
      <c r="L1918" s="61" t="str">
        <f>IF(I1918="","",VLOOKUP(N1918,DB!J:L,3,FALSE))</f>
        <v/>
      </c>
      <c r="M1918" s="40" t="str">
        <f t="shared" si="60"/>
        <v/>
      </c>
      <c r="N1918" s="70" t="str">
        <f t="shared" si="59"/>
        <v>Scope 3Hotel stay</v>
      </c>
      <c r="Y1918" s="70"/>
      <c r="Z1918" s="70"/>
    </row>
    <row r="1919" spans="1:26" s="49" customFormat="1" ht="21" customHeight="1">
      <c r="A1919" s="60"/>
      <c r="B1919" s="60"/>
      <c r="C1919" s="58"/>
      <c r="D1919" s="56"/>
      <c r="E1919" s="56"/>
      <c r="G1919" s="128" t="s">
        <v>497</v>
      </c>
      <c r="H1919" s="128" t="s">
        <v>1508</v>
      </c>
      <c r="I1919" s="60"/>
      <c r="J1919" s="60"/>
      <c r="K1919" s="60"/>
      <c r="L1919" s="61" t="str">
        <f>IF(I1919="","",VLOOKUP(N1919,DB!J:L,3,FALSE))</f>
        <v/>
      </c>
      <c r="M1919" s="40" t="str">
        <f t="shared" si="60"/>
        <v/>
      </c>
      <c r="N1919" s="70" t="str">
        <f t="shared" si="59"/>
        <v>Scope 3Hotel stay</v>
      </c>
      <c r="Y1919" s="70"/>
      <c r="Z1919" s="70"/>
    </row>
    <row r="1920" spans="1:26" s="49" customFormat="1" ht="21" customHeight="1">
      <c r="A1920" s="60"/>
      <c r="B1920" s="60"/>
      <c r="C1920" s="58"/>
      <c r="D1920" s="56"/>
      <c r="E1920" s="56"/>
      <c r="G1920" s="128" t="s">
        <v>497</v>
      </c>
      <c r="H1920" s="128" t="s">
        <v>1508</v>
      </c>
      <c r="I1920" s="60"/>
      <c r="J1920" s="60"/>
      <c r="K1920" s="60"/>
      <c r="L1920" s="61" t="str">
        <f>IF(I1920="","",VLOOKUP(N1920,DB!J:L,3,FALSE))</f>
        <v/>
      </c>
      <c r="M1920" s="40" t="str">
        <f t="shared" si="60"/>
        <v/>
      </c>
      <c r="N1920" s="70" t="str">
        <f t="shared" si="59"/>
        <v>Scope 3Hotel stay</v>
      </c>
      <c r="Y1920" s="70"/>
      <c r="Z1920" s="70"/>
    </row>
    <row r="1921" spans="1:26" s="49" customFormat="1" ht="21" customHeight="1">
      <c r="A1921" s="60"/>
      <c r="B1921" s="60"/>
      <c r="C1921" s="58"/>
      <c r="D1921" s="56"/>
      <c r="E1921" s="56"/>
      <c r="G1921" s="128" t="s">
        <v>497</v>
      </c>
      <c r="H1921" s="128" t="s">
        <v>1508</v>
      </c>
      <c r="I1921" s="60"/>
      <c r="J1921" s="60"/>
      <c r="K1921" s="60"/>
      <c r="L1921" s="61" t="str">
        <f>IF(I1921="","",VLOOKUP(N1921,DB!J:L,3,FALSE))</f>
        <v/>
      </c>
      <c r="M1921" s="40" t="str">
        <f t="shared" si="60"/>
        <v/>
      </c>
      <c r="N1921" s="70" t="str">
        <f t="shared" si="59"/>
        <v>Scope 3Hotel stay</v>
      </c>
      <c r="Y1921" s="70"/>
      <c r="Z1921" s="70"/>
    </row>
    <row r="1922" spans="1:26" s="49" customFormat="1" ht="21" customHeight="1">
      <c r="A1922" s="60"/>
      <c r="B1922" s="60"/>
      <c r="C1922" s="58"/>
      <c r="D1922" s="56"/>
      <c r="E1922" s="56"/>
      <c r="G1922" s="128" t="s">
        <v>497</v>
      </c>
      <c r="H1922" s="128" t="s">
        <v>1508</v>
      </c>
      <c r="I1922" s="60"/>
      <c r="J1922" s="60"/>
      <c r="K1922" s="60"/>
      <c r="L1922" s="61" t="str">
        <f>IF(I1922="","",VLOOKUP(N1922,DB!J:L,3,FALSE))</f>
        <v/>
      </c>
      <c r="M1922" s="40" t="str">
        <f t="shared" si="60"/>
        <v/>
      </c>
      <c r="N1922" s="70" t="str">
        <f t="shared" si="59"/>
        <v>Scope 3Hotel stay</v>
      </c>
      <c r="Y1922" s="70"/>
      <c r="Z1922" s="70"/>
    </row>
    <row r="1923" spans="1:26" s="49" customFormat="1" ht="21" customHeight="1">
      <c r="A1923" s="60"/>
      <c r="B1923" s="60"/>
      <c r="C1923" s="58"/>
      <c r="D1923" s="56"/>
      <c r="E1923" s="56"/>
      <c r="G1923" s="128" t="s">
        <v>497</v>
      </c>
      <c r="H1923" s="128" t="s">
        <v>1508</v>
      </c>
      <c r="I1923" s="60"/>
      <c r="J1923" s="60"/>
      <c r="K1923" s="60"/>
      <c r="L1923" s="61" t="str">
        <f>IF(I1923="","",VLOOKUP(N1923,DB!J:L,3,FALSE))</f>
        <v/>
      </c>
      <c r="M1923" s="40" t="str">
        <f t="shared" si="60"/>
        <v/>
      </c>
      <c r="N1923" s="70" t="str">
        <f t="shared" si="59"/>
        <v>Scope 3Hotel stay</v>
      </c>
      <c r="Y1923" s="70"/>
      <c r="Z1923" s="70"/>
    </row>
    <row r="1924" spans="1:26" s="49" customFormat="1" ht="21" customHeight="1">
      <c r="A1924" s="60"/>
      <c r="B1924" s="60"/>
      <c r="C1924" s="58"/>
      <c r="D1924" s="56"/>
      <c r="E1924" s="56"/>
      <c r="G1924" s="128" t="s">
        <v>497</v>
      </c>
      <c r="H1924" s="128" t="s">
        <v>1508</v>
      </c>
      <c r="I1924" s="60"/>
      <c r="J1924" s="60"/>
      <c r="K1924" s="60"/>
      <c r="L1924" s="61" t="str">
        <f>IF(I1924="","",VLOOKUP(N1924,DB!J:L,3,FALSE))</f>
        <v/>
      </c>
      <c r="M1924" s="40" t="str">
        <f t="shared" si="60"/>
        <v/>
      </c>
      <c r="N1924" s="70" t="str">
        <f t="shared" si="59"/>
        <v>Scope 3Hotel stay</v>
      </c>
      <c r="Y1924" s="70"/>
      <c r="Z1924" s="70"/>
    </row>
    <row r="1925" spans="1:26" s="49" customFormat="1" ht="21" customHeight="1">
      <c r="A1925" s="60"/>
      <c r="B1925" s="60"/>
      <c r="C1925" s="58"/>
      <c r="D1925" s="56"/>
      <c r="E1925" s="56"/>
      <c r="G1925" s="128" t="s">
        <v>497</v>
      </c>
      <c r="H1925" s="128" t="s">
        <v>1508</v>
      </c>
      <c r="I1925" s="60"/>
      <c r="J1925" s="60"/>
      <c r="K1925" s="60"/>
      <c r="L1925" s="61" t="str">
        <f>IF(I1925="","",VLOOKUP(N1925,DB!J:L,3,FALSE))</f>
        <v/>
      </c>
      <c r="M1925" s="40" t="str">
        <f t="shared" si="60"/>
        <v/>
      </c>
      <c r="N1925" s="70" t="str">
        <f t="shared" si="59"/>
        <v>Scope 3Hotel stay</v>
      </c>
      <c r="Y1925" s="70"/>
      <c r="Z1925" s="70"/>
    </row>
    <row r="1926" spans="1:26" s="49" customFormat="1" ht="21" customHeight="1">
      <c r="A1926" s="60"/>
      <c r="B1926" s="60"/>
      <c r="C1926" s="58"/>
      <c r="D1926" s="56"/>
      <c r="E1926" s="56"/>
      <c r="G1926" s="128" t="s">
        <v>497</v>
      </c>
      <c r="H1926" s="128" t="s">
        <v>1508</v>
      </c>
      <c r="I1926" s="60"/>
      <c r="J1926" s="60"/>
      <c r="K1926" s="60"/>
      <c r="L1926" s="61" t="str">
        <f>IF(I1926="","",VLOOKUP(N1926,DB!J:L,3,FALSE))</f>
        <v/>
      </c>
      <c r="M1926" s="40" t="str">
        <f t="shared" si="60"/>
        <v/>
      </c>
      <c r="N1926" s="70" t="str">
        <f t="shared" si="59"/>
        <v>Scope 3Hotel stay</v>
      </c>
      <c r="Y1926" s="70"/>
      <c r="Z1926" s="70"/>
    </row>
    <row r="1927" spans="1:26" s="49" customFormat="1" ht="21" customHeight="1">
      <c r="A1927" s="60"/>
      <c r="B1927" s="60"/>
      <c r="C1927" s="58"/>
      <c r="D1927" s="56"/>
      <c r="E1927" s="56"/>
      <c r="G1927" s="128" t="s">
        <v>497</v>
      </c>
      <c r="H1927" s="128" t="s">
        <v>1508</v>
      </c>
      <c r="I1927" s="60"/>
      <c r="J1927" s="60"/>
      <c r="K1927" s="60"/>
      <c r="L1927" s="61" t="str">
        <f>IF(I1927="","",VLOOKUP(N1927,DB!J:L,3,FALSE))</f>
        <v/>
      </c>
      <c r="M1927" s="40" t="str">
        <f t="shared" si="60"/>
        <v/>
      </c>
      <c r="N1927" s="70" t="str">
        <f t="shared" ref="N1927:N1990" si="61">CONCATENATE(G1927,H1927,I1927)</f>
        <v>Scope 3Hotel stay</v>
      </c>
      <c r="Y1927" s="70"/>
      <c r="Z1927" s="70"/>
    </row>
    <row r="1928" spans="1:26" s="49" customFormat="1" ht="21" customHeight="1">
      <c r="A1928" s="60"/>
      <c r="B1928" s="60"/>
      <c r="C1928" s="58"/>
      <c r="D1928" s="56"/>
      <c r="E1928" s="56"/>
      <c r="G1928" s="128" t="s">
        <v>497</v>
      </c>
      <c r="H1928" s="128" t="s">
        <v>1508</v>
      </c>
      <c r="I1928" s="60"/>
      <c r="J1928" s="60"/>
      <c r="K1928" s="60"/>
      <c r="L1928" s="61" t="str">
        <f>IF(I1928="","",VLOOKUP(N1928,DB!J:L,3,FALSE))</f>
        <v/>
      </c>
      <c r="M1928" s="40" t="str">
        <f t="shared" si="60"/>
        <v/>
      </c>
      <c r="N1928" s="70" t="str">
        <f t="shared" si="61"/>
        <v>Scope 3Hotel stay</v>
      </c>
      <c r="Y1928" s="70"/>
      <c r="Z1928" s="70"/>
    </row>
    <row r="1929" spans="1:26" s="49" customFormat="1" ht="21" customHeight="1">
      <c r="A1929" s="60"/>
      <c r="B1929" s="60"/>
      <c r="C1929" s="58"/>
      <c r="D1929" s="56"/>
      <c r="E1929" s="56"/>
      <c r="G1929" s="128" t="s">
        <v>497</v>
      </c>
      <c r="H1929" s="128" t="s">
        <v>1508</v>
      </c>
      <c r="I1929" s="60"/>
      <c r="J1929" s="60"/>
      <c r="K1929" s="60"/>
      <c r="L1929" s="61" t="str">
        <f>IF(I1929="","",VLOOKUP(N1929,DB!J:L,3,FALSE))</f>
        <v/>
      </c>
      <c r="M1929" s="40" t="str">
        <f t="shared" si="60"/>
        <v/>
      </c>
      <c r="N1929" s="70" t="str">
        <f t="shared" si="61"/>
        <v>Scope 3Hotel stay</v>
      </c>
      <c r="Y1929" s="70"/>
      <c r="Z1929" s="70"/>
    </row>
    <row r="1930" spans="1:26" s="49" customFormat="1" ht="21" customHeight="1">
      <c r="A1930" s="60"/>
      <c r="B1930" s="60"/>
      <c r="C1930" s="58"/>
      <c r="D1930" s="56"/>
      <c r="E1930" s="56"/>
      <c r="G1930" s="128" t="s">
        <v>497</v>
      </c>
      <c r="H1930" s="128" t="s">
        <v>1508</v>
      </c>
      <c r="I1930" s="60"/>
      <c r="J1930" s="60"/>
      <c r="K1930" s="60"/>
      <c r="L1930" s="61" t="str">
        <f>IF(I1930="","",VLOOKUP(N1930,DB!J:L,3,FALSE))</f>
        <v/>
      </c>
      <c r="M1930" s="40" t="str">
        <f t="shared" si="60"/>
        <v/>
      </c>
      <c r="N1930" s="70" t="str">
        <f t="shared" si="61"/>
        <v>Scope 3Hotel stay</v>
      </c>
      <c r="Y1930" s="70"/>
      <c r="Z1930" s="70"/>
    </row>
    <row r="1931" spans="1:26" s="49" customFormat="1" ht="21" customHeight="1">
      <c r="A1931" s="60"/>
      <c r="B1931" s="60"/>
      <c r="C1931" s="58"/>
      <c r="D1931" s="56"/>
      <c r="E1931" s="56"/>
      <c r="G1931" s="128" t="s">
        <v>497</v>
      </c>
      <c r="H1931" s="128" t="s">
        <v>1508</v>
      </c>
      <c r="I1931" s="60"/>
      <c r="J1931" s="60"/>
      <c r="K1931" s="60"/>
      <c r="L1931" s="61" t="str">
        <f>IF(I1931="","",VLOOKUP(N1931,DB!J:L,3,FALSE))</f>
        <v/>
      </c>
      <c r="M1931" s="40" t="str">
        <f t="shared" si="60"/>
        <v/>
      </c>
      <c r="N1931" s="70" t="str">
        <f t="shared" si="61"/>
        <v>Scope 3Hotel stay</v>
      </c>
      <c r="Y1931" s="70"/>
      <c r="Z1931" s="70"/>
    </row>
    <row r="1932" spans="1:26" s="49" customFormat="1" ht="21" customHeight="1">
      <c r="A1932" s="60"/>
      <c r="B1932" s="60"/>
      <c r="C1932" s="58"/>
      <c r="D1932" s="56"/>
      <c r="E1932" s="56"/>
      <c r="G1932" s="128" t="s">
        <v>497</v>
      </c>
      <c r="H1932" s="128" t="s">
        <v>1508</v>
      </c>
      <c r="I1932" s="60"/>
      <c r="J1932" s="60"/>
      <c r="K1932" s="60"/>
      <c r="L1932" s="61" t="str">
        <f>IF(I1932="","",VLOOKUP(N1932,DB!J:L,3,FALSE))</f>
        <v/>
      </c>
      <c r="M1932" s="40" t="str">
        <f t="shared" si="60"/>
        <v/>
      </c>
      <c r="N1932" s="70" t="str">
        <f t="shared" si="61"/>
        <v>Scope 3Hotel stay</v>
      </c>
      <c r="Y1932" s="70"/>
      <c r="Z1932" s="70"/>
    </row>
    <row r="1933" spans="1:26" s="49" customFormat="1" ht="21" customHeight="1">
      <c r="A1933" s="60"/>
      <c r="B1933" s="60"/>
      <c r="C1933" s="58"/>
      <c r="D1933" s="56"/>
      <c r="E1933" s="56"/>
      <c r="G1933" s="128" t="s">
        <v>497</v>
      </c>
      <c r="H1933" s="128" t="s">
        <v>1508</v>
      </c>
      <c r="I1933" s="60"/>
      <c r="J1933" s="60"/>
      <c r="K1933" s="60"/>
      <c r="L1933" s="61" t="str">
        <f>IF(I1933="","",VLOOKUP(N1933,DB!J:L,3,FALSE))</f>
        <v/>
      </c>
      <c r="M1933" s="40" t="str">
        <f t="shared" si="60"/>
        <v/>
      </c>
      <c r="N1933" s="70" t="str">
        <f t="shared" si="61"/>
        <v>Scope 3Hotel stay</v>
      </c>
      <c r="Y1933" s="70"/>
      <c r="Z1933" s="70"/>
    </row>
    <row r="1934" spans="1:26" s="49" customFormat="1" ht="21" customHeight="1">
      <c r="A1934" s="60"/>
      <c r="B1934" s="60"/>
      <c r="C1934" s="58"/>
      <c r="D1934" s="56"/>
      <c r="E1934" s="56"/>
      <c r="G1934" s="128" t="s">
        <v>497</v>
      </c>
      <c r="H1934" s="128" t="s">
        <v>1508</v>
      </c>
      <c r="I1934" s="60"/>
      <c r="J1934" s="60"/>
      <c r="K1934" s="60"/>
      <c r="L1934" s="61" t="str">
        <f>IF(I1934="","",VLOOKUP(N1934,DB!J:L,3,FALSE))</f>
        <v/>
      </c>
      <c r="M1934" s="40" t="str">
        <f t="shared" si="60"/>
        <v/>
      </c>
      <c r="N1934" s="70" t="str">
        <f t="shared" si="61"/>
        <v>Scope 3Hotel stay</v>
      </c>
      <c r="Y1934" s="70"/>
      <c r="Z1934" s="70"/>
    </row>
    <row r="1935" spans="1:26" s="49" customFormat="1" ht="21" customHeight="1">
      <c r="A1935" s="60"/>
      <c r="B1935" s="60"/>
      <c r="C1935" s="58"/>
      <c r="D1935" s="56"/>
      <c r="E1935" s="56"/>
      <c r="G1935" s="128" t="s">
        <v>497</v>
      </c>
      <c r="H1935" s="128" t="s">
        <v>1508</v>
      </c>
      <c r="I1935" s="60"/>
      <c r="J1935" s="60"/>
      <c r="K1935" s="60"/>
      <c r="L1935" s="61" t="str">
        <f>IF(I1935="","",VLOOKUP(N1935,DB!J:L,3,FALSE))</f>
        <v/>
      </c>
      <c r="M1935" s="40" t="str">
        <f t="shared" si="60"/>
        <v/>
      </c>
      <c r="N1935" s="70" t="str">
        <f t="shared" si="61"/>
        <v>Scope 3Hotel stay</v>
      </c>
      <c r="Y1935" s="70"/>
      <c r="Z1935" s="70"/>
    </row>
    <row r="1936" spans="1:26" s="49" customFormat="1" ht="21" customHeight="1">
      <c r="A1936" s="60"/>
      <c r="B1936" s="60"/>
      <c r="C1936" s="58"/>
      <c r="D1936" s="56"/>
      <c r="E1936" s="56"/>
      <c r="G1936" s="128" t="s">
        <v>497</v>
      </c>
      <c r="H1936" s="128" t="s">
        <v>1508</v>
      </c>
      <c r="I1936" s="60"/>
      <c r="J1936" s="60"/>
      <c r="K1936" s="60"/>
      <c r="L1936" s="61" t="str">
        <f>IF(I1936="","",VLOOKUP(N1936,DB!J:L,3,FALSE))</f>
        <v/>
      </c>
      <c r="M1936" s="40" t="str">
        <f t="shared" si="60"/>
        <v/>
      </c>
      <c r="N1936" s="70" t="str">
        <f t="shared" si="61"/>
        <v>Scope 3Hotel stay</v>
      </c>
      <c r="Y1936" s="70"/>
      <c r="Z1936" s="70"/>
    </row>
    <row r="1937" spans="1:26" s="49" customFormat="1" ht="21" customHeight="1">
      <c r="A1937" s="60"/>
      <c r="B1937" s="60"/>
      <c r="C1937" s="58"/>
      <c r="D1937" s="56"/>
      <c r="E1937" s="56"/>
      <c r="G1937" s="128" t="s">
        <v>497</v>
      </c>
      <c r="H1937" s="128" t="s">
        <v>1508</v>
      </c>
      <c r="I1937" s="60"/>
      <c r="J1937" s="60"/>
      <c r="K1937" s="60"/>
      <c r="L1937" s="61" t="str">
        <f>IF(I1937="","",VLOOKUP(N1937,DB!J:L,3,FALSE))</f>
        <v/>
      </c>
      <c r="M1937" s="40" t="str">
        <f t="shared" si="60"/>
        <v/>
      </c>
      <c r="N1937" s="70" t="str">
        <f t="shared" si="61"/>
        <v>Scope 3Hotel stay</v>
      </c>
      <c r="Y1937" s="70"/>
      <c r="Z1937" s="70"/>
    </row>
    <row r="1938" spans="1:26" s="49" customFormat="1" ht="21" customHeight="1">
      <c r="A1938" s="60"/>
      <c r="B1938" s="60"/>
      <c r="C1938" s="58"/>
      <c r="D1938" s="56"/>
      <c r="E1938" s="56"/>
      <c r="G1938" s="128" t="s">
        <v>497</v>
      </c>
      <c r="H1938" s="128" t="s">
        <v>1508</v>
      </c>
      <c r="I1938" s="60"/>
      <c r="J1938" s="60"/>
      <c r="K1938" s="60"/>
      <c r="L1938" s="61" t="str">
        <f>IF(I1938="","",VLOOKUP(N1938,DB!J:L,3,FALSE))</f>
        <v/>
      </c>
      <c r="M1938" s="40" t="str">
        <f t="shared" si="60"/>
        <v/>
      </c>
      <c r="N1938" s="70" t="str">
        <f t="shared" si="61"/>
        <v>Scope 3Hotel stay</v>
      </c>
      <c r="Y1938" s="70"/>
      <c r="Z1938" s="70"/>
    </row>
    <row r="1939" spans="1:26" s="49" customFormat="1" ht="21" customHeight="1">
      <c r="A1939" s="60"/>
      <c r="B1939" s="60"/>
      <c r="C1939" s="58"/>
      <c r="D1939" s="56"/>
      <c r="E1939" s="56"/>
      <c r="G1939" s="128" t="s">
        <v>497</v>
      </c>
      <c r="H1939" s="128" t="s">
        <v>1508</v>
      </c>
      <c r="I1939" s="60"/>
      <c r="J1939" s="60"/>
      <c r="K1939" s="60"/>
      <c r="L1939" s="61" t="str">
        <f>IF(I1939="","",VLOOKUP(N1939,DB!J:L,3,FALSE))</f>
        <v/>
      </c>
      <c r="M1939" s="40" t="str">
        <f t="shared" si="60"/>
        <v/>
      </c>
      <c r="N1939" s="70" t="str">
        <f t="shared" si="61"/>
        <v>Scope 3Hotel stay</v>
      </c>
      <c r="Y1939" s="70"/>
      <c r="Z1939" s="70"/>
    </row>
    <row r="1940" spans="1:26" s="49" customFormat="1" ht="21" customHeight="1">
      <c r="A1940" s="60"/>
      <c r="B1940" s="60"/>
      <c r="C1940" s="58"/>
      <c r="D1940" s="56"/>
      <c r="E1940" s="56"/>
      <c r="G1940" s="128" t="s">
        <v>497</v>
      </c>
      <c r="H1940" s="128" t="s">
        <v>1508</v>
      </c>
      <c r="I1940" s="60"/>
      <c r="J1940" s="60"/>
      <c r="K1940" s="60"/>
      <c r="L1940" s="61" t="str">
        <f>IF(I1940="","",VLOOKUP(N1940,DB!J:L,3,FALSE))</f>
        <v/>
      </c>
      <c r="M1940" s="40" t="str">
        <f t="shared" si="60"/>
        <v/>
      </c>
      <c r="N1940" s="70" t="str">
        <f t="shared" si="61"/>
        <v>Scope 3Hotel stay</v>
      </c>
      <c r="Y1940" s="70"/>
      <c r="Z1940" s="70"/>
    </row>
    <row r="1941" spans="1:26" s="49" customFormat="1" ht="21" customHeight="1">
      <c r="A1941" s="60"/>
      <c r="B1941" s="60"/>
      <c r="C1941" s="58"/>
      <c r="D1941" s="56"/>
      <c r="E1941" s="56"/>
      <c r="G1941" s="128" t="s">
        <v>497</v>
      </c>
      <c r="H1941" s="128" t="s">
        <v>1508</v>
      </c>
      <c r="I1941" s="60"/>
      <c r="J1941" s="60"/>
      <c r="K1941" s="60"/>
      <c r="L1941" s="61" t="str">
        <f>IF(I1941="","",VLOOKUP(N1941,DB!J:L,3,FALSE))</f>
        <v/>
      </c>
      <c r="M1941" s="40" t="str">
        <f t="shared" si="60"/>
        <v/>
      </c>
      <c r="N1941" s="70" t="str">
        <f t="shared" si="61"/>
        <v>Scope 3Hotel stay</v>
      </c>
      <c r="Y1941" s="70"/>
      <c r="Z1941" s="70"/>
    </row>
    <row r="1942" spans="1:26" s="49" customFormat="1" ht="21" customHeight="1">
      <c r="A1942" s="60"/>
      <c r="B1942" s="60"/>
      <c r="C1942" s="58"/>
      <c r="D1942" s="56"/>
      <c r="E1942" s="56"/>
      <c r="G1942" s="128" t="s">
        <v>497</v>
      </c>
      <c r="H1942" s="128" t="s">
        <v>1508</v>
      </c>
      <c r="I1942" s="60"/>
      <c r="J1942" s="60"/>
      <c r="K1942" s="60"/>
      <c r="L1942" s="61" t="str">
        <f>IF(I1942="","",VLOOKUP(N1942,DB!J:L,3,FALSE))</f>
        <v/>
      </c>
      <c r="M1942" s="40" t="str">
        <f t="shared" si="60"/>
        <v/>
      </c>
      <c r="N1942" s="70" t="str">
        <f t="shared" si="61"/>
        <v>Scope 3Hotel stay</v>
      </c>
      <c r="Y1942" s="70"/>
      <c r="Z1942" s="70"/>
    </row>
    <row r="1943" spans="1:26" s="49" customFormat="1" ht="21" customHeight="1">
      <c r="A1943" s="60"/>
      <c r="B1943" s="60"/>
      <c r="C1943" s="58"/>
      <c r="D1943" s="56"/>
      <c r="E1943" s="56"/>
      <c r="G1943" s="128" t="s">
        <v>497</v>
      </c>
      <c r="H1943" s="128" t="s">
        <v>1508</v>
      </c>
      <c r="I1943" s="60"/>
      <c r="J1943" s="60"/>
      <c r="K1943" s="60"/>
      <c r="L1943" s="61" t="str">
        <f>IF(I1943="","",VLOOKUP(N1943,DB!J:L,3,FALSE))</f>
        <v/>
      </c>
      <c r="M1943" s="40" t="str">
        <f t="shared" si="60"/>
        <v/>
      </c>
      <c r="N1943" s="70" t="str">
        <f t="shared" si="61"/>
        <v>Scope 3Hotel stay</v>
      </c>
      <c r="Y1943" s="70"/>
      <c r="Z1943" s="70"/>
    </row>
    <row r="1944" spans="1:26" s="49" customFormat="1" ht="21" customHeight="1">
      <c r="A1944" s="60"/>
      <c r="B1944" s="60"/>
      <c r="C1944" s="58"/>
      <c r="D1944" s="56"/>
      <c r="E1944" s="56"/>
      <c r="G1944" s="128" t="s">
        <v>497</v>
      </c>
      <c r="H1944" s="128" t="s">
        <v>1508</v>
      </c>
      <c r="I1944" s="60"/>
      <c r="J1944" s="60"/>
      <c r="K1944" s="60"/>
      <c r="L1944" s="61" t="str">
        <f>IF(I1944="","",VLOOKUP(N1944,DB!J:L,3,FALSE))</f>
        <v/>
      </c>
      <c r="M1944" s="40" t="str">
        <f t="shared" si="60"/>
        <v/>
      </c>
      <c r="N1944" s="70" t="str">
        <f t="shared" si="61"/>
        <v>Scope 3Hotel stay</v>
      </c>
      <c r="Y1944" s="70"/>
      <c r="Z1944" s="70"/>
    </row>
    <row r="1945" spans="1:26" s="49" customFormat="1" ht="21" customHeight="1">
      <c r="A1945" s="60"/>
      <c r="B1945" s="60"/>
      <c r="C1945" s="58"/>
      <c r="D1945" s="56"/>
      <c r="E1945" s="56"/>
      <c r="G1945" s="128" t="s">
        <v>497</v>
      </c>
      <c r="H1945" s="128" t="s">
        <v>1508</v>
      </c>
      <c r="I1945" s="60"/>
      <c r="J1945" s="60"/>
      <c r="K1945" s="60"/>
      <c r="L1945" s="61" t="str">
        <f>IF(I1945="","",VLOOKUP(N1945,DB!J:L,3,FALSE))</f>
        <v/>
      </c>
      <c r="M1945" s="40" t="str">
        <f t="shared" si="60"/>
        <v/>
      </c>
      <c r="N1945" s="70" t="str">
        <f t="shared" si="61"/>
        <v>Scope 3Hotel stay</v>
      </c>
      <c r="Y1945" s="70"/>
      <c r="Z1945" s="70"/>
    </row>
    <row r="1946" spans="1:26" s="49" customFormat="1" ht="21" customHeight="1">
      <c r="A1946" s="60"/>
      <c r="B1946" s="60"/>
      <c r="C1946" s="58"/>
      <c r="D1946" s="56"/>
      <c r="E1946" s="56"/>
      <c r="G1946" s="128" t="s">
        <v>497</v>
      </c>
      <c r="H1946" s="128" t="s">
        <v>1508</v>
      </c>
      <c r="I1946" s="60"/>
      <c r="J1946" s="60"/>
      <c r="K1946" s="60"/>
      <c r="L1946" s="61" t="str">
        <f>IF(I1946="","",VLOOKUP(N1946,DB!J:L,3,FALSE))</f>
        <v/>
      </c>
      <c r="M1946" s="40" t="str">
        <f t="shared" si="60"/>
        <v/>
      </c>
      <c r="N1946" s="70" t="str">
        <f t="shared" si="61"/>
        <v>Scope 3Hotel stay</v>
      </c>
      <c r="Y1946" s="70"/>
      <c r="Z1946" s="70"/>
    </row>
    <row r="1947" spans="1:26" s="49" customFormat="1" ht="21" customHeight="1">
      <c r="A1947" s="60"/>
      <c r="B1947" s="60"/>
      <c r="C1947" s="58"/>
      <c r="D1947" s="56"/>
      <c r="E1947" s="56"/>
      <c r="G1947" s="128" t="s">
        <v>497</v>
      </c>
      <c r="H1947" s="128" t="s">
        <v>1508</v>
      </c>
      <c r="I1947" s="60"/>
      <c r="J1947" s="60"/>
      <c r="K1947" s="60"/>
      <c r="L1947" s="61" t="str">
        <f>IF(I1947="","",VLOOKUP(N1947,DB!J:L,3,FALSE))</f>
        <v/>
      </c>
      <c r="M1947" s="40" t="str">
        <f t="shared" si="60"/>
        <v/>
      </c>
      <c r="N1947" s="70" t="str">
        <f t="shared" si="61"/>
        <v>Scope 3Hotel stay</v>
      </c>
      <c r="Y1947" s="70"/>
      <c r="Z1947" s="70"/>
    </row>
    <row r="1948" spans="1:26" s="49" customFormat="1" ht="21" customHeight="1">
      <c r="A1948" s="60"/>
      <c r="B1948" s="60"/>
      <c r="C1948" s="58"/>
      <c r="D1948" s="56"/>
      <c r="E1948" s="56"/>
      <c r="G1948" s="128" t="s">
        <v>497</v>
      </c>
      <c r="H1948" s="128" t="s">
        <v>1508</v>
      </c>
      <c r="I1948" s="60"/>
      <c r="J1948" s="60"/>
      <c r="K1948" s="60"/>
      <c r="L1948" s="61" t="str">
        <f>IF(I1948="","",VLOOKUP(N1948,DB!J:L,3,FALSE))</f>
        <v/>
      </c>
      <c r="M1948" s="40" t="str">
        <f t="shared" si="60"/>
        <v/>
      </c>
      <c r="N1948" s="70" t="str">
        <f t="shared" si="61"/>
        <v>Scope 3Hotel stay</v>
      </c>
      <c r="Y1948" s="70"/>
      <c r="Z1948" s="70"/>
    </row>
    <row r="1949" spans="1:26" s="49" customFormat="1" ht="21" customHeight="1">
      <c r="A1949" s="60"/>
      <c r="B1949" s="60"/>
      <c r="C1949" s="58"/>
      <c r="D1949" s="56"/>
      <c r="E1949" s="56"/>
      <c r="G1949" s="128" t="s">
        <v>497</v>
      </c>
      <c r="H1949" s="128" t="s">
        <v>1508</v>
      </c>
      <c r="I1949" s="60"/>
      <c r="J1949" s="60"/>
      <c r="K1949" s="60"/>
      <c r="L1949" s="61" t="str">
        <f>IF(I1949="","",VLOOKUP(N1949,DB!J:L,3,FALSE))</f>
        <v/>
      </c>
      <c r="M1949" s="40" t="str">
        <f t="shared" si="60"/>
        <v/>
      </c>
      <c r="N1949" s="70" t="str">
        <f t="shared" si="61"/>
        <v>Scope 3Hotel stay</v>
      </c>
      <c r="Y1949" s="70"/>
      <c r="Z1949" s="70"/>
    </row>
    <row r="1950" spans="1:26" s="49" customFormat="1" ht="21" customHeight="1">
      <c r="A1950" s="60"/>
      <c r="B1950" s="60"/>
      <c r="C1950" s="58"/>
      <c r="D1950" s="56"/>
      <c r="E1950" s="56"/>
      <c r="G1950" s="128" t="s">
        <v>497</v>
      </c>
      <c r="H1950" s="128" t="s">
        <v>1508</v>
      </c>
      <c r="I1950" s="60"/>
      <c r="J1950" s="60"/>
      <c r="K1950" s="60"/>
      <c r="L1950" s="61" t="str">
        <f>IF(I1950="","",VLOOKUP(N1950,DB!J:L,3,FALSE))</f>
        <v/>
      </c>
      <c r="M1950" s="40" t="str">
        <f t="shared" si="60"/>
        <v/>
      </c>
      <c r="N1950" s="70" t="str">
        <f t="shared" si="61"/>
        <v>Scope 3Hotel stay</v>
      </c>
      <c r="Y1950" s="70"/>
      <c r="Z1950" s="70"/>
    </row>
    <row r="1951" spans="1:26" s="49" customFormat="1" ht="21" customHeight="1">
      <c r="A1951" s="60"/>
      <c r="B1951" s="60"/>
      <c r="C1951" s="58"/>
      <c r="D1951" s="56"/>
      <c r="E1951" s="56"/>
      <c r="G1951" s="128" t="s">
        <v>497</v>
      </c>
      <c r="H1951" s="128" t="s">
        <v>1508</v>
      </c>
      <c r="I1951" s="60"/>
      <c r="J1951" s="60"/>
      <c r="K1951" s="60"/>
      <c r="L1951" s="61" t="str">
        <f>IF(I1951="","",VLOOKUP(N1951,DB!J:L,3,FALSE))</f>
        <v/>
      </c>
      <c r="M1951" s="40" t="str">
        <f t="shared" si="60"/>
        <v/>
      </c>
      <c r="N1951" s="70" t="str">
        <f t="shared" si="61"/>
        <v>Scope 3Hotel stay</v>
      </c>
      <c r="Y1951" s="70"/>
      <c r="Z1951" s="70"/>
    </row>
    <row r="1952" spans="1:26" s="49" customFormat="1" ht="21" customHeight="1">
      <c r="A1952" s="60"/>
      <c r="B1952" s="60"/>
      <c r="C1952" s="58"/>
      <c r="D1952" s="56"/>
      <c r="E1952" s="56"/>
      <c r="G1952" s="128" t="s">
        <v>497</v>
      </c>
      <c r="H1952" s="128" t="s">
        <v>1508</v>
      </c>
      <c r="I1952" s="60"/>
      <c r="J1952" s="60"/>
      <c r="K1952" s="60"/>
      <c r="L1952" s="61" t="str">
        <f>IF(I1952="","",VLOOKUP(N1952,DB!J:L,3,FALSE))</f>
        <v/>
      </c>
      <c r="M1952" s="40" t="str">
        <f t="shared" si="60"/>
        <v/>
      </c>
      <c r="N1952" s="70" t="str">
        <f t="shared" si="61"/>
        <v>Scope 3Hotel stay</v>
      </c>
      <c r="Y1952" s="70"/>
      <c r="Z1952" s="70"/>
    </row>
    <row r="1953" spans="1:26" s="49" customFormat="1" ht="21" customHeight="1">
      <c r="A1953" s="60"/>
      <c r="B1953" s="60"/>
      <c r="C1953" s="58"/>
      <c r="D1953" s="56"/>
      <c r="E1953" s="56"/>
      <c r="G1953" s="128" t="s">
        <v>497</v>
      </c>
      <c r="H1953" s="128" t="s">
        <v>1508</v>
      </c>
      <c r="I1953" s="60"/>
      <c r="J1953" s="60"/>
      <c r="K1953" s="60"/>
      <c r="L1953" s="61" t="str">
        <f>IF(I1953="","",VLOOKUP(N1953,DB!J:L,3,FALSE))</f>
        <v/>
      </c>
      <c r="M1953" s="40" t="str">
        <f t="shared" si="60"/>
        <v/>
      </c>
      <c r="N1953" s="70" t="str">
        <f t="shared" si="61"/>
        <v>Scope 3Hotel stay</v>
      </c>
      <c r="Y1953" s="70"/>
      <c r="Z1953" s="70"/>
    </row>
    <row r="1954" spans="1:26" s="49" customFormat="1" ht="21" customHeight="1">
      <c r="A1954" s="60"/>
      <c r="B1954" s="60"/>
      <c r="C1954" s="58"/>
      <c r="D1954" s="56"/>
      <c r="E1954" s="56"/>
      <c r="G1954" s="128" t="s">
        <v>497</v>
      </c>
      <c r="H1954" s="128" t="s">
        <v>1508</v>
      </c>
      <c r="I1954" s="60"/>
      <c r="J1954" s="60"/>
      <c r="K1954" s="60"/>
      <c r="L1954" s="61" t="str">
        <f>IF(I1954="","",VLOOKUP(N1954,DB!J:L,3,FALSE))</f>
        <v/>
      </c>
      <c r="M1954" s="40" t="str">
        <f t="shared" si="60"/>
        <v/>
      </c>
      <c r="N1954" s="70" t="str">
        <f t="shared" si="61"/>
        <v>Scope 3Hotel stay</v>
      </c>
      <c r="Y1954" s="70"/>
      <c r="Z1954" s="70"/>
    </row>
    <row r="1955" spans="1:26" s="49" customFormat="1" ht="21" customHeight="1">
      <c r="A1955" s="60"/>
      <c r="B1955" s="60"/>
      <c r="C1955" s="58"/>
      <c r="D1955" s="56"/>
      <c r="E1955" s="56"/>
      <c r="G1955" s="128" t="s">
        <v>497</v>
      </c>
      <c r="H1955" s="128" t="s">
        <v>1508</v>
      </c>
      <c r="I1955" s="60"/>
      <c r="J1955" s="60"/>
      <c r="K1955" s="60"/>
      <c r="L1955" s="61" t="str">
        <f>IF(I1955="","",VLOOKUP(N1955,DB!J:L,3,FALSE))</f>
        <v/>
      </c>
      <c r="M1955" s="40" t="str">
        <f t="shared" si="60"/>
        <v/>
      </c>
      <c r="N1955" s="70" t="str">
        <f t="shared" si="61"/>
        <v>Scope 3Hotel stay</v>
      </c>
      <c r="Y1955" s="70"/>
      <c r="Z1955" s="70"/>
    </row>
    <row r="1956" spans="1:26" s="49" customFormat="1" ht="21" customHeight="1">
      <c r="A1956" s="60"/>
      <c r="B1956" s="60"/>
      <c r="C1956" s="58"/>
      <c r="D1956" s="56"/>
      <c r="E1956" s="56"/>
      <c r="G1956" s="128" t="s">
        <v>497</v>
      </c>
      <c r="H1956" s="128" t="s">
        <v>1508</v>
      </c>
      <c r="I1956" s="60"/>
      <c r="J1956" s="60"/>
      <c r="K1956" s="60"/>
      <c r="L1956" s="61" t="str">
        <f>IF(I1956="","",VLOOKUP(N1956,DB!J:L,3,FALSE))</f>
        <v/>
      </c>
      <c r="M1956" s="40" t="str">
        <f t="shared" si="60"/>
        <v/>
      </c>
      <c r="N1956" s="70" t="str">
        <f t="shared" si="61"/>
        <v>Scope 3Hotel stay</v>
      </c>
      <c r="Y1956" s="70"/>
      <c r="Z1956" s="70"/>
    </row>
    <row r="1957" spans="1:26" s="49" customFormat="1" ht="21" customHeight="1">
      <c r="A1957" s="60"/>
      <c r="B1957" s="60"/>
      <c r="C1957" s="58"/>
      <c r="D1957" s="56"/>
      <c r="E1957" s="56"/>
      <c r="G1957" s="128" t="s">
        <v>497</v>
      </c>
      <c r="H1957" s="128" t="s">
        <v>1508</v>
      </c>
      <c r="I1957" s="60"/>
      <c r="J1957" s="60"/>
      <c r="K1957" s="60"/>
      <c r="L1957" s="61" t="str">
        <f>IF(I1957="","",VLOOKUP(N1957,DB!J:L,3,FALSE))</f>
        <v/>
      </c>
      <c r="M1957" s="40" t="str">
        <f t="shared" ref="M1957:M2020" si="62">IF(I1957="","",L1957*K1957*J1957)</f>
        <v/>
      </c>
      <c r="N1957" s="70" t="str">
        <f t="shared" si="61"/>
        <v>Scope 3Hotel stay</v>
      </c>
      <c r="Y1957" s="70"/>
      <c r="Z1957" s="70"/>
    </row>
    <row r="1958" spans="1:26" s="49" customFormat="1" ht="21" customHeight="1">
      <c r="A1958" s="60"/>
      <c r="B1958" s="60"/>
      <c r="C1958" s="58"/>
      <c r="D1958" s="56"/>
      <c r="E1958" s="56"/>
      <c r="G1958" s="128" t="s">
        <v>497</v>
      </c>
      <c r="H1958" s="128" t="s">
        <v>1508</v>
      </c>
      <c r="I1958" s="60"/>
      <c r="J1958" s="60"/>
      <c r="K1958" s="60"/>
      <c r="L1958" s="61" t="str">
        <f>IF(I1958="","",VLOOKUP(N1958,DB!J:L,3,FALSE))</f>
        <v/>
      </c>
      <c r="M1958" s="40" t="str">
        <f t="shared" si="62"/>
        <v/>
      </c>
      <c r="N1958" s="70" t="str">
        <f t="shared" si="61"/>
        <v>Scope 3Hotel stay</v>
      </c>
      <c r="Y1958" s="70"/>
      <c r="Z1958" s="70"/>
    </row>
    <row r="1959" spans="1:26" s="49" customFormat="1" ht="21" customHeight="1">
      <c r="A1959" s="60"/>
      <c r="B1959" s="60"/>
      <c r="C1959" s="58"/>
      <c r="D1959" s="56"/>
      <c r="E1959" s="56"/>
      <c r="G1959" s="128" t="s">
        <v>497</v>
      </c>
      <c r="H1959" s="128" t="s">
        <v>1508</v>
      </c>
      <c r="I1959" s="60"/>
      <c r="J1959" s="60"/>
      <c r="K1959" s="60"/>
      <c r="L1959" s="61" t="str">
        <f>IF(I1959="","",VLOOKUP(N1959,DB!J:L,3,FALSE))</f>
        <v/>
      </c>
      <c r="M1959" s="40" t="str">
        <f t="shared" si="62"/>
        <v/>
      </c>
      <c r="N1959" s="70" t="str">
        <f t="shared" si="61"/>
        <v>Scope 3Hotel stay</v>
      </c>
      <c r="Y1959" s="70"/>
      <c r="Z1959" s="70"/>
    </row>
    <row r="1960" spans="1:26" s="49" customFormat="1" ht="21" customHeight="1">
      <c r="A1960" s="60"/>
      <c r="B1960" s="60"/>
      <c r="C1960" s="58"/>
      <c r="D1960" s="56"/>
      <c r="E1960" s="56"/>
      <c r="G1960" s="128" t="s">
        <v>497</v>
      </c>
      <c r="H1960" s="128" t="s">
        <v>1508</v>
      </c>
      <c r="I1960" s="60"/>
      <c r="J1960" s="60"/>
      <c r="K1960" s="60"/>
      <c r="L1960" s="61" t="str">
        <f>IF(I1960="","",VLOOKUP(N1960,DB!J:L,3,FALSE))</f>
        <v/>
      </c>
      <c r="M1960" s="40" t="str">
        <f t="shared" si="62"/>
        <v/>
      </c>
      <c r="N1960" s="70" t="str">
        <f t="shared" si="61"/>
        <v>Scope 3Hotel stay</v>
      </c>
      <c r="Y1960" s="70"/>
      <c r="Z1960" s="70"/>
    </row>
    <row r="1961" spans="1:26" s="49" customFormat="1" ht="21" customHeight="1">
      <c r="A1961" s="60"/>
      <c r="B1961" s="60"/>
      <c r="C1961" s="58"/>
      <c r="D1961" s="56"/>
      <c r="E1961" s="56"/>
      <c r="G1961" s="128" t="s">
        <v>497</v>
      </c>
      <c r="H1961" s="128" t="s">
        <v>1508</v>
      </c>
      <c r="I1961" s="60"/>
      <c r="J1961" s="60"/>
      <c r="K1961" s="60"/>
      <c r="L1961" s="61" t="str">
        <f>IF(I1961="","",VLOOKUP(N1961,DB!J:L,3,FALSE))</f>
        <v/>
      </c>
      <c r="M1961" s="40" t="str">
        <f t="shared" si="62"/>
        <v/>
      </c>
      <c r="N1961" s="70" t="str">
        <f t="shared" si="61"/>
        <v>Scope 3Hotel stay</v>
      </c>
      <c r="Y1961" s="70"/>
      <c r="Z1961" s="70"/>
    </row>
    <row r="1962" spans="1:26" s="49" customFormat="1" ht="21" customHeight="1">
      <c r="A1962" s="60"/>
      <c r="B1962" s="60"/>
      <c r="C1962" s="58"/>
      <c r="D1962" s="56"/>
      <c r="E1962" s="56"/>
      <c r="G1962" s="128" t="s">
        <v>497</v>
      </c>
      <c r="H1962" s="128" t="s">
        <v>1508</v>
      </c>
      <c r="I1962" s="60"/>
      <c r="J1962" s="60"/>
      <c r="K1962" s="60"/>
      <c r="L1962" s="61" t="str">
        <f>IF(I1962="","",VLOOKUP(N1962,DB!J:L,3,FALSE))</f>
        <v/>
      </c>
      <c r="M1962" s="40" t="str">
        <f t="shared" si="62"/>
        <v/>
      </c>
      <c r="N1962" s="70" t="str">
        <f t="shared" si="61"/>
        <v>Scope 3Hotel stay</v>
      </c>
      <c r="Y1962" s="70"/>
      <c r="Z1962" s="70"/>
    </row>
    <row r="1963" spans="1:26" s="49" customFormat="1" ht="21" customHeight="1">
      <c r="A1963" s="60"/>
      <c r="B1963" s="60"/>
      <c r="C1963" s="58"/>
      <c r="D1963" s="56"/>
      <c r="E1963" s="56"/>
      <c r="G1963" s="128" t="s">
        <v>497</v>
      </c>
      <c r="H1963" s="128" t="s">
        <v>1508</v>
      </c>
      <c r="I1963" s="60"/>
      <c r="J1963" s="60"/>
      <c r="K1963" s="60"/>
      <c r="L1963" s="61" t="str">
        <f>IF(I1963="","",VLOOKUP(N1963,DB!J:L,3,FALSE))</f>
        <v/>
      </c>
      <c r="M1963" s="40" t="str">
        <f t="shared" si="62"/>
        <v/>
      </c>
      <c r="N1963" s="70" t="str">
        <f t="shared" si="61"/>
        <v>Scope 3Hotel stay</v>
      </c>
      <c r="Y1963" s="70"/>
      <c r="Z1963" s="70"/>
    </row>
    <row r="1964" spans="1:26" s="49" customFormat="1" ht="21" customHeight="1">
      <c r="A1964" s="60"/>
      <c r="B1964" s="60"/>
      <c r="C1964" s="58"/>
      <c r="D1964" s="56"/>
      <c r="E1964" s="56"/>
      <c r="G1964" s="128" t="s">
        <v>497</v>
      </c>
      <c r="H1964" s="128" t="s">
        <v>1508</v>
      </c>
      <c r="I1964" s="60"/>
      <c r="J1964" s="60"/>
      <c r="K1964" s="60"/>
      <c r="L1964" s="61" t="str">
        <f>IF(I1964="","",VLOOKUP(N1964,DB!J:L,3,FALSE))</f>
        <v/>
      </c>
      <c r="M1964" s="40" t="str">
        <f t="shared" si="62"/>
        <v/>
      </c>
      <c r="N1964" s="70" t="str">
        <f t="shared" si="61"/>
        <v>Scope 3Hotel stay</v>
      </c>
      <c r="Y1964" s="70"/>
      <c r="Z1964" s="70"/>
    </row>
    <row r="1965" spans="1:26" s="49" customFormat="1" ht="21" customHeight="1">
      <c r="A1965" s="60"/>
      <c r="B1965" s="60"/>
      <c r="C1965" s="58"/>
      <c r="D1965" s="56"/>
      <c r="E1965" s="56"/>
      <c r="G1965" s="128" t="s">
        <v>497</v>
      </c>
      <c r="H1965" s="128" t="s">
        <v>1508</v>
      </c>
      <c r="I1965" s="60"/>
      <c r="J1965" s="60"/>
      <c r="K1965" s="60"/>
      <c r="L1965" s="61" t="str">
        <f>IF(I1965="","",VLOOKUP(N1965,DB!J:L,3,FALSE))</f>
        <v/>
      </c>
      <c r="M1965" s="40" t="str">
        <f t="shared" si="62"/>
        <v/>
      </c>
      <c r="N1965" s="70" t="str">
        <f t="shared" si="61"/>
        <v>Scope 3Hotel stay</v>
      </c>
      <c r="Y1965" s="70"/>
      <c r="Z1965" s="70"/>
    </row>
    <row r="1966" spans="1:26" s="49" customFormat="1" ht="21" customHeight="1">
      <c r="A1966" s="60"/>
      <c r="B1966" s="60"/>
      <c r="C1966" s="58"/>
      <c r="D1966" s="56"/>
      <c r="E1966" s="56"/>
      <c r="G1966" s="128" t="s">
        <v>497</v>
      </c>
      <c r="H1966" s="128" t="s">
        <v>1508</v>
      </c>
      <c r="I1966" s="60"/>
      <c r="J1966" s="60"/>
      <c r="K1966" s="60"/>
      <c r="L1966" s="61" t="str">
        <f>IF(I1966="","",VLOOKUP(N1966,DB!J:L,3,FALSE))</f>
        <v/>
      </c>
      <c r="M1966" s="40" t="str">
        <f t="shared" si="62"/>
        <v/>
      </c>
      <c r="N1966" s="70" t="str">
        <f t="shared" si="61"/>
        <v>Scope 3Hotel stay</v>
      </c>
      <c r="Y1966" s="70"/>
      <c r="Z1966" s="70"/>
    </row>
    <row r="1967" spans="1:26" s="49" customFormat="1" ht="21" customHeight="1">
      <c r="A1967" s="60"/>
      <c r="B1967" s="60"/>
      <c r="C1967" s="58"/>
      <c r="D1967" s="56"/>
      <c r="E1967" s="56"/>
      <c r="G1967" s="128" t="s">
        <v>497</v>
      </c>
      <c r="H1967" s="128" t="s">
        <v>1508</v>
      </c>
      <c r="I1967" s="60"/>
      <c r="J1967" s="60"/>
      <c r="K1967" s="60"/>
      <c r="L1967" s="61" t="str">
        <f>IF(I1967="","",VLOOKUP(N1967,DB!J:L,3,FALSE))</f>
        <v/>
      </c>
      <c r="M1967" s="40" t="str">
        <f t="shared" si="62"/>
        <v/>
      </c>
      <c r="N1967" s="70" t="str">
        <f t="shared" si="61"/>
        <v>Scope 3Hotel stay</v>
      </c>
      <c r="Y1967" s="70"/>
      <c r="Z1967" s="70"/>
    </row>
    <row r="1968" spans="1:26" s="49" customFormat="1" ht="21" customHeight="1">
      <c r="A1968" s="60"/>
      <c r="B1968" s="60"/>
      <c r="C1968" s="58"/>
      <c r="D1968" s="56"/>
      <c r="E1968" s="56"/>
      <c r="G1968" s="128" t="s">
        <v>497</v>
      </c>
      <c r="H1968" s="128" t="s">
        <v>1508</v>
      </c>
      <c r="I1968" s="60"/>
      <c r="J1968" s="60"/>
      <c r="K1968" s="60"/>
      <c r="L1968" s="61" t="str">
        <f>IF(I1968="","",VLOOKUP(N1968,DB!J:L,3,FALSE))</f>
        <v/>
      </c>
      <c r="M1968" s="40" t="str">
        <f t="shared" si="62"/>
        <v/>
      </c>
      <c r="N1968" s="70" t="str">
        <f t="shared" si="61"/>
        <v>Scope 3Hotel stay</v>
      </c>
      <c r="Y1968" s="70"/>
      <c r="Z1968" s="70"/>
    </row>
    <row r="1969" spans="1:26" s="49" customFormat="1" ht="21" customHeight="1">
      <c r="A1969" s="60"/>
      <c r="B1969" s="60"/>
      <c r="C1969" s="58"/>
      <c r="D1969" s="56"/>
      <c r="E1969" s="56"/>
      <c r="G1969" s="128" t="s">
        <v>497</v>
      </c>
      <c r="H1969" s="128" t="s">
        <v>1508</v>
      </c>
      <c r="I1969" s="60"/>
      <c r="J1969" s="60"/>
      <c r="K1969" s="60"/>
      <c r="L1969" s="61" t="str">
        <f>IF(I1969="","",VLOOKUP(N1969,DB!J:L,3,FALSE))</f>
        <v/>
      </c>
      <c r="M1969" s="40" t="str">
        <f t="shared" si="62"/>
        <v/>
      </c>
      <c r="N1969" s="70" t="str">
        <f t="shared" si="61"/>
        <v>Scope 3Hotel stay</v>
      </c>
      <c r="Y1969" s="70"/>
      <c r="Z1969" s="70"/>
    </row>
    <row r="1970" spans="1:26" s="49" customFormat="1" ht="21" customHeight="1">
      <c r="A1970" s="60"/>
      <c r="B1970" s="60"/>
      <c r="C1970" s="58"/>
      <c r="D1970" s="56"/>
      <c r="E1970" s="56"/>
      <c r="G1970" s="128" t="s">
        <v>497</v>
      </c>
      <c r="H1970" s="128" t="s">
        <v>1508</v>
      </c>
      <c r="I1970" s="60"/>
      <c r="J1970" s="60"/>
      <c r="K1970" s="60"/>
      <c r="L1970" s="61" t="str">
        <f>IF(I1970="","",VLOOKUP(N1970,DB!J:L,3,FALSE))</f>
        <v/>
      </c>
      <c r="M1970" s="40" t="str">
        <f t="shared" si="62"/>
        <v/>
      </c>
      <c r="N1970" s="70" t="str">
        <f t="shared" si="61"/>
        <v>Scope 3Hotel stay</v>
      </c>
      <c r="Y1970" s="70"/>
      <c r="Z1970" s="70"/>
    </row>
    <row r="1971" spans="1:26" s="49" customFormat="1" ht="21" customHeight="1">
      <c r="A1971" s="60"/>
      <c r="B1971" s="60"/>
      <c r="C1971" s="58"/>
      <c r="D1971" s="56"/>
      <c r="E1971" s="56"/>
      <c r="G1971" s="128" t="s">
        <v>497</v>
      </c>
      <c r="H1971" s="128" t="s">
        <v>1508</v>
      </c>
      <c r="I1971" s="60"/>
      <c r="J1971" s="60"/>
      <c r="K1971" s="60"/>
      <c r="L1971" s="61" t="str">
        <f>IF(I1971="","",VLOOKUP(N1971,DB!J:L,3,FALSE))</f>
        <v/>
      </c>
      <c r="M1971" s="40" t="str">
        <f t="shared" si="62"/>
        <v/>
      </c>
      <c r="N1971" s="70" t="str">
        <f t="shared" si="61"/>
        <v>Scope 3Hotel stay</v>
      </c>
      <c r="Y1971" s="70"/>
      <c r="Z1971" s="70"/>
    </row>
    <row r="1972" spans="1:26" s="49" customFormat="1" ht="21" customHeight="1">
      <c r="A1972" s="60"/>
      <c r="B1972" s="60"/>
      <c r="C1972" s="58"/>
      <c r="D1972" s="56"/>
      <c r="E1972" s="56"/>
      <c r="G1972" s="128" t="s">
        <v>497</v>
      </c>
      <c r="H1972" s="128" t="s">
        <v>1508</v>
      </c>
      <c r="I1972" s="60"/>
      <c r="J1972" s="60"/>
      <c r="K1972" s="60"/>
      <c r="L1972" s="61" t="str">
        <f>IF(I1972="","",VLOOKUP(N1972,DB!J:L,3,FALSE))</f>
        <v/>
      </c>
      <c r="M1972" s="40" t="str">
        <f t="shared" si="62"/>
        <v/>
      </c>
      <c r="N1972" s="70" t="str">
        <f t="shared" si="61"/>
        <v>Scope 3Hotel stay</v>
      </c>
      <c r="Y1972" s="70"/>
      <c r="Z1972" s="70"/>
    </row>
    <row r="1973" spans="1:26" s="49" customFormat="1" ht="21" customHeight="1">
      <c r="A1973" s="60"/>
      <c r="B1973" s="60"/>
      <c r="C1973" s="58"/>
      <c r="D1973" s="56"/>
      <c r="E1973" s="56"/>
      <c r="G1973" s="128" t="s">
        <v>497</v>
      </c>
      <c r="H1973" s="128" t="s">
        <v>1508</v>
      </c>
      <c r="I1973" s="60"/>
      <c r="J1973" s="60"/>
      <c r="K1973" s="60"/>
      <c r="L1973" s="61" t="str">
        <f>IF(I1973="","",VLOOKUP(N1973,DB!J:L,3,FALSE))</f>
        <v/>
      </c>
      <c r="M1973" s="40" t="str">
        <f t="shared" si="62"/>
        <v/>
      </c>
      <c r="N1973" s="70" t="str">
        <f t="shared" si="61"/>
        <v>Scope 3Hotel stay</v>
      </c>
      <c r="Y1973" s="70"/>
      <c r="Z1973" s="70"/>
    </row>
    <row r="1974" spans="1:26" s="49" customFormat="1" ht="21" customHeight="1">
      <c r="A1974" s="60"/>
      <c r="B1974" s="60"/>
      <c r="C1974" s="58"/>
      <c r="D1974" s="56"/>
      <c r="E1974" s="56"/>
      <c r="G1974" s="128" t="s">
        <v>497</v>
      </c>
      <c r="H1974" s="128" t="s">
        <v>1508</v>
      </c>
      <c r="I1974" s="60"/>
      <c r="J1974" s="60"/>
      <c r="K1974" s="60"/>
      <c r="L1974" s="61" t="str">
        <f>IF(I1974="","",VLOOKUP(N1974,DB!J:L,3,FALSE))</f>
        <v/>
      </c>
      <c r="M1974" s="40" t="str">
        <f t="shared" si="62"/>
        <v/>
      </c>
      <c r="N1974" s="70" t="str">
        <f t="shared" si="61"/>
        <v>Scope 3Hotel stay</v>
      </c>
      <c r="Y1974" s="70"/>
      <c r="Z1974" s="70"/>
    </row>
    <row r="1975" spans="1:26" s="49" customFormat="1" ht="21" customHeight="1">
      <c r="A1975" s="60"/>
      <c r="B1975" s="60"/>
      <c r="C1975" s="58"/>
      <c r="D1975" s="56"/>
      <c r="E1975" s="56"/>
      <c r="G1975" s="128" t="s">
        <v>497</v>
      </c>
      <c r="H1975" s="128" t="s">
        <v>1508</v>
      </c>
      <c r="I1975" s="60"/>
      <c r="J1975" s="60"/>
      <c r="K1975" s="60"/>
      <c r="L1975" s="61" t="str">
        <f>IF(I1975="","",VLOOKUP(N1975,DB!J:L,3,FALSE))</f>
        <v/>
      </c>
      <c r="M1975" s="40" t="str">
        <f t="shared" si="62"/>
        <v/>
      </c>
      <c r="N1975" s="70" t="str">
        <f t="shared" si="61"/>
        <v>Scope 3Hotel stay</v>
      </c>
      <c r="Y1975" s="70"/>
      <c r="Z1975" s="70"/>
    </row>
    <row r="1976" spans="1:26" s="49" customFormat="1" ht="21" customHeight="1">
      <c r="A1976" s="60"/>
      <c r="B1976" s="60"/>
      <c r="C1976" s="58"/>
      <c r="D1976" s="56"/>
      <c r="E1976" s="56"/>
      <c r="G1976" s="128" t="s">
        <v>497</v>
      </c>
      <c r="H1976" s="128" t="s">
        <v>1508</v>
      </c>
      <c r="I1976" s="60"/>
      <c r="J1976" s="60"/>
      <c r="K1976" s="60"/>
      <c r="L1976" s="61" t="str">
        <f>IF(I1976="","",VLOOKUP(N1976,DB!J:L,3,FALSE))</f>
        <v/>
      </c>
      <c r="M1976" s="40" t="str">
        <f t="shared" si="62"/>
        <v/>
      </c>
      <c r="N1976" s="70" t="str">
        <f t="shared" si="61"/>
        <v>Scope 3Hotel stay</v>
      </c>
      <c r="Y1976" s="70"/>
      <c r="Z1976" s="70"/>
    </row>
    <row r="1977" spans="1:26" s="49" customFormat="1" ht="21" customHeight="1">
      <c r="A1977" s="60"/>
      <c r="B1977" s="60"/>
      <c r="C1977" s="58"/>
      <c r="D1977" s="56"/>
      <c r="E1977" s="56"/>
      <c r="G1977" s="128" t="s">
        <v>497</v>
      </c>
      <c r="H1977" s="128" t="s">
        <v>1508</v>
      </c>
      <c r="I1977" s="60"/>
      <c r="J1977" s="60"/>
      <c r="K1977" s="60"/>
      <c r="L1977" s="61" t="str">
        <f>IF(I1977="","",VLOOKUP(N1977,DB!J:L,3,FALSE))</f>
        <v/>
      </c>
      <c r="M1977" s="40" t="str">
        <f t="shared" si="62"/>
        <v/>
      </c>
      <c r="N1977" s="70" t="str">
        <f t="shared" si="61"/>
        <v>Scope 3Hotel stay</v>
      </c>
      <c r="Y1977" s="70"/>
      <c r="Z1977" s="70"/>
    </row>
    <row r="1978" spans="1:26" s="49" customFormat="1" ht="21" customHeight="1">
      <c r="A1978" s="60"/>
      <c r="B1978" s="60"/>
      <c r="C1978" s="58"/>
      <c r="D1978" s="56"/>
      <c r="E1978" s="56"/>
      <c r="G1978" s="128" t="s">
        <v>497</v>
      </c>
      <c r="H1978" s="128" t="s">
        <v>1508</v>
      </c>
      <c r="I1978" s="60"/>
      <c r="J1978" s="60"/>
      <c r="K1978" s="60"/>
      <c r="L1978" s="61" t="str">
        <f>IF(I1978="","",VLOOKUP(N1978,DB!J:L,3,FALSE))</f>
        <v/>
      </c>
      <c r="M1978" s="40" t="str">
        <f t="shared" si="62"/>
        <v/>
      </c>
      <c r="N1978" s="70" t="str">
        <f t="shared" si="61"/>
        <v>Scope 3Hotel stay</v>
      </c>
      <c r="Y1978" s="70"/>
      <c r="Z1978" s="70"/>
    </row>
    <row r="1979" spans="1:26" s="49" customFormat="1" ht="21" customHeight="1">
      <c r="A1979" s="60"/>
      <c r="B1979" s="60"/>
      <c r="C1979" s="58"/>
      <c r="D1979" s="56"/>
      <c r="E1979" s="56"/>
      <c r="G1979" s="128" t="s">
        <v>497</v>
      </c>
      <c r="H1979" s="128" t="s">
        <v>1508</v>
      </c>
      <c r="I1979" s="60"/>
      <c r="J1979" s="60"/>
      <c r="K1979" s="60"/>
      <c r="L1979" s="61" t="str">
        <f>IF(I1979="","",VLOOKUP(N1979,DB!J:L,3,FALSE))</f>
        <v/>
      </c>
      <c r="M1979" s="40" t="str">
        <f t="shared" si="62"/>
        <v/>
      </c>
      <c r="N1979" s="70" t="str">
        <f t="shared" si="61"/>
        <v>Scope 3Hotel stay</v>
      </c>
      <c r="Y1979" s="70"/>
      <c r="Z1979" s="70"/>
    </row>
    <row r="1980" spans="1:26" s="49" customFormat="1" ht="21" customHeight="1">
      <c r="A1980" s="60"/>
      <c r="B1980" s="60"/>
      <c r="C1980" s="58"/>
      <c r="D1980" s="56"/>
      <c r="E1980" s="56"/>
      <c r="G1980" s="128" t="s">
        <v>497</v>
      </c>
      <c r="H1980" s="128" t="s">
        <v>1508</v>
      </c>
      <c r="I1980" s="60"/>
      <c r="J1980" s="60"/>
      <c r="K1980" s="60"/>
      <c r="L1980" s="61" t="str">
        <f>IF(I1980="","",VLOOKUP(N1980,DB!J:L,3,FALSE))</f>
        <v/>
      </c>
      <c r="M1980" s="40" t="str">
        <f t="shared" si="62"/>
        <v/>
      </c>
      <c r="N1980" s="70" t="str">
        <f t="shared" si="61"/>
        <v>Scope 3Hotel stay</v>
      </c>
      <c r="Y1980" s="70"/>
      <c r="Z1980" s="70"/>
    </row>
    <row r="1981" spans="1:26" s="49" customFormat="1" ht="21" customHeight="1">
      <c r="A1981" s="60"/>
      <c r="B1981" s="60"/>
      <c r="C1981" s="58"/>
      <c r="D1981" s="56"/>
      <c r="E1981" s="56"/>
      <c r="G1981" s="128" t="s">
        <v>497</v>
      </c>
      <c r="H1981" s="128" t="s">
        <v>1508</v>
      </c>
      <c r="I1981" s="60"/>
      <c r="J1981" s="60"/>
      <c r="K1981" s="60"/>
      <c r="L1981" s="61" t="str">
        <f>IF(I1981="","",VLOOKUP(N1981,DB!J:L,3,FALSE))</f>
        <v/>
      </c>
      <c r="M1981" s="40" t="str">
        <f t="shared" si="62"/>
        <v/>
      </c>
      <c r="N1981" s="70" t="str">
        <f t="shared" si="61"/>
        <v>Scope 3Hotel stay</v>
      </c>
      <c r="Y1981" s="70"/>
      <c r="Z1981" s="70"/>
    </row>
    <row r="1982" spans="1:26" s="49" customFormat="1" ht="21" customHeight="1">
      <c r="A1982" s="60"/>
      <c r="B1982" s="60"/>
      <c r="C1982" s="58"/>
      <c r="D1982" s="56"/>
      <c r="E1982" s="56"/>
      <c r="G1982" s="128" t="s">
        <v>497</v>
      </c>
      <c r="H1982" s="128" t="s">
        <v>1508</v>
      </c>
      <c r="I1982" s="60"/>
      <c r="J1982" s="60"/>
      <c r="K1982" s="60"/>
      <c r="L1982" s="61" t="str">
        <f>IF(I1982="","",VLOOKUP(N1982,DB!J:L,3,FALSE))</f>
        <v/>
      </c>
      <c r="M1982" s="40" t="str">
        <f t="shared" si="62"/>
        <v/>
      </c>
      <c r="N1982" s="70" t="str">
        <f t="shared" si="61"/>
        <v>Scope 3Hotel stay</v>
      </c>
      <c r="Y1982" s="70"/>
      <c r="Z1982" s="70"/>
    </row>
    <row r="1983" spans="1:26" s="49" customFormat="1" ht="21" customHeight="1">
      <c r="A1983" s="60"/>
      <c r="B1983" s="60"/>
      <c r="C1983" s="58"/>
      <c r="D1983" s="56"/>
      <c r="E1983" s="56"/>
      <c r="G1983" s="128" t="s">
        <v>497</v>
      </c>
      <c r="H1983" s="128" t="s">
        <v>1508</v>
      </c>
      <c r="I1983" s="60"/>
      <c r="J1983" s="60"/>
      <c r="K1983" s="60"/>
      <c r="L1983" s="61" t="str">
        <f>IF(I1983="","",VLOOKUP(N1983,DB!J:L,3,FALSE))</f>
        <v/>
      </c>
      <c r="M1983" s="40" t="str">
        <f t="shared" si="62"/>
        <v/>
      </c>
      <c r="N1983" s="70" t="str">
        <f t="shared" si="61"/>
        <v>Scope 3Hotel stay</v>
      </c>
      <c r="Y1983" s="70"/>
      <c r="Z1983" s="70"/>
    </row>
    <row r="1984" spans="1:26" s="49" customFormat="1" ht="21" customHeight="1">
      <c r="A1984" s="60"/>
      <c r="B1984" s="60"/>
      <c r="C1984" s="58"/>
      <c r="D1984" s="56"/>
      <c r="E1984" s="56"/>
      <c r="G1984" s="128" t="s">
        <v>497</v>
      </c>
      <c r="H1984" s="128" t="s">
        <v>1508</v>
      </c>
      <c r="I1984" s="60"/>
      <c r="J1984" s="60"/>
      <c r="K1984" s="60"/>
      <c r="L1984" s="61" t="str">
        <f>IF(I1984="","",VLOOKUP(N1984,DB!J:L,3,FALSE))</f>
        <v/>
      </c>
      <c r="M1984" s="40" t="str">
        <f t="shared" si="62"/>
        <v/>
      </c>
      <c r="N1984" s="70" t="str">
        <f t="shared" si="61"/>
        <v>Scope 3Hotel stay</v>
      </c>
      <c r="Y1984" s="70"/>
      <c r="Z1984" s="70"/>
    </row>
    <row r="1985" spans="1:26" s="49" customFormat="1" ht="21" customHeight="1">
      <c r="A1985" s="60"/>
      <c r="B1985" s="60"/>
      <c r="C1985" s="58"/>
      <c r="D1985" s="56"/>
      <c r="E1985" s="56"/>
      <c r="G1985" s="128" t="s">
        <v>497</v>
      </c>
      <c r="H1985" s="128" t="s">
        <v>1508</v>
      </c>
      <c r="I1985" s="60"/>
      <c r="J1985" s="60"/>
      <c r="K1985" s="60"/>
      <c r="L1985" s="61" t="str">
        <f>IF(I1985="","",VLOOKUP(N1985,DB!J:L,3,FALSE))</f>
        <v/>
      </c>
      <c r="M1985" s="40" t="str">
        <f t="shared" si="62"/>
        <v/>
      </c>
      <c r="N1985" s="70" t="str">
        <f t="shared" si="61"/>
        <v>Scope 3Hotel stay</v>
      </c>
      <c r="Y1985" s="70"/>
      <c r="Z1985" s="70"/>
    </row>
    <row r="1986" spans="1:26" s="49" customFormat="1" ht="21" customHeight="1">
      <c r="A1986" s="60"/>
      <c r="B1986" s="60"/>
      <c r="C1986" s="58"/>
      <c r="D1986" s="56"/>
      <c r="E1986" s="56"/>
      <c r="G1986" s="128" t="s">
        <v>497</v>
      </c>
      <c r="H1986" s="128" t="s">
        <v>1508</v>
      </c>
      <c r="I1986" s="60"/>
      <c r="J1986" s="60"/>
      <c r="K1986" s="60"/>
      <c r="L1986" s="61" t="str">
        <f>IF(I1986="","",VLOOKUP(N1986,DB!J:L,3,FALSE))</f>
        <v/>
      </c>
      <c r="M1986" s="40" t="str">
        <f t="shared" si="62"/>
        <v/>
      </c>
      <c r="N1986" s="70" t="str">
        <f t="shared" si="61"/>
        <v>Scope 3Hotel stay</v>
      </c>
      <c r="Y1986" s="70"/>
      <c r="Z1986" s="70"/>
    </row>
    <row r="1987" spans="1:26" s="49" customFormat="1" ht="21" customHeight="1">
      <c r="A1987" s="60"/>
      <c r="B1987" s="60"/>
      <c r="C1987" s="58"/>
      <c r="D1987" s="56"/>
      <c r="E1987" s="56"/>
      <c r="G1987" s="128" t="s">
        <v>497</v>
      </c>
      <c r="H1987" s="128" t="s">
        <v>1508</v>
      </c>
      <c r="I1987" s="60"/>
      <c r="J1987" s="60"/>
      <c r="K1987" s="60"/>
      <c r="L1987" s="61" t="str">
        <f>IF(I1987="","",VLOOKUP(N1987,DB!J:L,3,FALSE))</f>
        <v/>
      </c>
      <c r="M1987" s="40" t="str">
        <f t="shared" si="62"/>
        <v/>
      </c>
      <c r="N1987" s="70" t="str">
        <f t="shared" si="61"/>
        <v>Scope 3Hotel stay</v>
      </c>
      <c r="Y1987" s="70"/>
      <c r="Z1987" s="70"/>
    </row>
    <row r="1988" spans="1:26" s="49" customFormat="1" ht="21" customHeight="1">
      <c r="A1988" s="60"/>
      <c r="B1988" s="60"/>
      <c r="C1988" s="58"/>
      <c r="D1988" s="56"/>
      <c r="E1988" s="56"/>
      <c r="G1988" s="128" t="s">
        <v>497</v>
      </c>
      <c r="H1988" s="128" t="s">
        <v>1508</v>
      </c>
      <c r="I1988" s="60"/>
      <c r="J1988" s="60"/>
      <c r="K1988" s="60"/>
      <c r="L1988" s="61" t="str">
        <f>IF(I1988="","",VLOOKUP(N1988,DB!J:L,3,FALSE))</f>
        <v/>
      </c>
      <c r="M1988" s="40" t="str">
        <f t="shared" si="62"/>
        <v/>
      </c>
      <c r="N1988" s="70" t="str">
        <f t="shared" si="61"/>
        <v>Scope 3Hotel stay</v>
      </c>
      <c r="Y1988" s="70"/>
      <c r="Z1988" s="70"/>
    </row>
    <row r="1989" spans="1:26" s="49" customFormat="1" ht="21" customHeight="1">
      <c r="A1989" s="60"/>
      <c r="B1989" s="60"/>
      <c r="C1989" s="58"/>
      <c r="D1989" s="56"/>
      <c r="E1989" s="56"/>
      <c r="G1989" s="128" t="s">
        <v>497</v>
      </c>
      <c r="H1989" s="128" t="s">
        <v>1508</v>
      </c>
      <c r="I1989" s="60"/>
      <c r="J1989" s="60"/>
      <c r="K1989" s="60"/>
      <c r="L1989" s="61" t="str">
        <f>IF(I1989="","",VLOOKUP(N1989,DB!J:L,3,FALSE))</f>
        <v/>
      </c>
      <c r="M1989" s="40" t="str">
        <f t="shared" si="62"/>
        <v/>
      </c>
      <c r="N1989" s="70" t="str">
        <f t="shared" si="61"/>
        <v>Scope 3Hotel stay</v>
      </c>
      <c r="Y1989" s="70"/>
      <c r="Z1989" s="70"/>
    </row>
    <row r="1990" spans="1:26" s="49" customFormat="1" ht="21" customHeight="1">
      <c r="A1990" s="60"/>
      <c r="B1990" s="60"/>
      <c r="C1990" s="58"/>
      <c r="D1990" s="56"/>
      <c r="E1990" s="56"/>
      <c r="G1990" s="128" t="s">
        <v>497</v>
      </c>
      <c r="H1990" s="128" t="s">
        <v>1508</v>
      </c>
      <c r="I1990" s="60"/>
      <c r="J1990" s="60"/>
      <c r="K1990" s="60"/>
      <c r="L1990" s="61" t="str">
        <f>IF(I1990="","",VLOOKUP(N1990,DB!J:L,3,FALSE))</f>
        <v/>
      </c>
      <c r="M1990" s="40" t="str">
        <f t="shared" si="62"/>
        <v/>
      </c>
      <c r="N1990" s="70" t="str">
        <f t="shared" si="61"/>
        <v>Scope 3Hotel stay</v>
      </c>
      <c r="Y1990" s="70"/>
      <c r="Z1990" s="70"/>
    </row>
    <row r="1991" spans="1:26" s="49" customFormat="1" ht="21" customHeight="1">
      <c r="A1991" s="60"/>
      <c r="B1991" s="60"/>
      <c r="C1991" s="58"/>
      <c r="D1991" s="56"/>
      <c r="E1991" s="56"/>
      <c r="G1991" s="128" t="s">
        <v>497</v>
      </c>
      <c r="H1991" s="128" t="s">
        <v>1508</v>
      </c>
      <c r="I1991" s="60"/>
      <c r="J1991" s="60"/>
      <c r="K1991" s="60"/>
      <c r="L1991" s="61" t="str">
        <f>IF(I1991="","",VLOOKUP(N1991,DB!J:L,3,FALSE))</f>
        <v/>
      </c>
      <c r="M1991" s="40" t="str">
        <f t="shared" si="62"/>
        <v/>
      </c>
      <c r="N1991" s="70" t="str">
        <f t="shared" ref="N1991:N2054" si="63">CONCATENATE(G1991,H1991,I1991)</f>
        <v>Scope 3Hotel stay</v>
      </c>
      <c r="Y1991" s="70"/>
      <c r="Z1991" s="70"/>
    </row>
    <row r="1992" spans="1:26" s="49" customFormat="1" ht="21" customHeight="1">
      <c r="A1992" s="60"/>
      <c r="B1992" s="60"/>
      <c r="C1992" s="58"/>
      <c r="D1992" s="56"/>
      <c r="E1992" s="56"/>
      <c r="G1992" s="128" t="s">
        <v>497</v>
      </c>
      <c r="H1992" s="128" t="s">
        <v>1508</v>
      </c>
      <c r="I1992" s="60"/>
      <c r="J1992" s="60"/>
      <c r="K1992" s="60"/>
      <c r="L1992" s="61" t="str">
        <f>IF(I1992="","",VLOOKUP(N1992,DB!J:L,3,FALSE))</f>
        <v/>
      </c>
      <c r="M1992" s="40" t="str">
        <f t="shared" si="62"/>
        <v/>
      </c>
      <c r="N1992" s="70" t="str">
        <f t="shared" si="63"/>
        <v>Scope 3Hotel stay</v>
      </c>
      <c r="Y1992" s="70"/>
      <c r="Z1992" s="70"/>
    </row>
    <row r="1993" spans="1:26" s="49" customFormat="1" ht="21" customHeight="1">
      <c r="A1993" s="60"/>
      <c r="B1993" s="60"/>
      <c r="C1993" s="58"/>
      <c r="D1993" s="56"/>
      <c r="E1993" s="56"/>
      <c r="G1993" s="128" t="s">
        <v>497</v>
      </c>
      <c r="H1993" s="128" t="s">
        <v>1508</v>
      </c>
      <c r="I1993" s="60"/>
      <c r="J1993" s="60"/>
      <c r="K1993" s="60"/>
      <c r="L1993" s="61" t="str">
        <f>IF(I1993="","",VLOOKUP(N1993,DB!J:L,3,FALSE))</f>
        <v/>
      </c>
      <c r="M1993" s="40" t="str">
        <f t="shared" si="62"/>
        <v/>
      </c>
      <c r="N1993" s="70" t="str">
        <f t="shared" si="63"/>
        <v>Scope 3Hotel stay</v>
      </c>
      <c r="Y1993" s="70"/>
      <c r="Z1993" s="70"/>
    </row>
    <row r="1994" spans="1:26" s="49" customFormat="1" ht="21" customHeight="1">
      <c r="A1994" s="60"/>
      <c r="B1994" s="60"/>
      <c r="C1994" s="58"/>
      <c r="D1994" s="56"/>
      <c r="E1994" s="56"/>
      <c r="G1994" s="128" t="s">
        <v>497</v>
      </c>
      <c r="H1994" s="128" t="s">
        <v>1508</v>
      </c>
      <c r="I1994" s="60"/>
      <c r="J1994" s="60"/>
      <c r="K1994" s="60"/>
      <c r="L1994" s="61" t="str">
        <f>IF(I1994="","",VLOOKUP(N1994,DB!J:L,3,FALSE))</f>
        <v/>
      </c>
      <c r="M1994" s="40" t="str">
        <f t="shared" si="62"/>
        <v/>
      </c>
      <c r="N1994" s="70" t="str">
        <f t="shared" si="63"/>
        <v>Scope 3Hotel stay</v>
      </c>
      <c r="Y1994" s="70"/>
      <c r="Z1994" s="70"/>
    </row>
    <row r="1995" spans="1:26" s="49" customFormat="1" ht="21" customHeight="1">
      <c r="A1995" s="60"/>
      <c r="B1995" s="60"/>
      <c r="C1995" s="58"/>
      <c r="D1995" s="56"/>
      <c r="E1995" s="56"/>
      <c r="G1995" s="128" t="s">
        <v>497</v>
      </c>
      <c r="H1995" s="128" t="s">
        <v>1508</v>
      </c>
      <c r="I1995" s="60"/>
      <c r="J1995" s="60"/>
      <c r="K1995" s="60"/>
      <c r="L1995" s="61" t="str">
        <f>IF(I1995="","",VLOOKUP(N1995,DB!J:L,3,FALSE))</f>
        <v/>
      </c>
      <c r="M1995" s="40" t="str">
        <f t="shared" si="62"/>
        <v/>
      </c>
      <c r="N1995" s="70" t="str">
        <f t="shared" si="63"/>
        <v>Scope 3Hotel stay</v>
      </c>
      <c r="Y1995" s="70"/>
      <c r="Z1995" s="70"/>
    </row>
    <row r="1996" spans="1:26" s="49" customFormat="1" ht="21" customHeight="1">
      <c r="A1996" s="60"/>
      <c r="B1996" s="60"/>
      <c r="C1996" s="58"/>
      <c r="D1996" s="56"/>
      <c r="E1996" s="56"/>
      <c r="G1996" s="128" t="s">
        <v>497</v>
      </c>
      <c r="H1996" s="128" t="s">
        <v>1508</v>
      </c>
      <c r="I1996" s="60"/>
      <c r="J1996" s="60"/>
      <c r="K1996" s="60"/>
      <c r="L1996" s="61" t="str">
        <f>IF(I1996="","",VLOOKUP(N1996,DB!J:L,3,FALSE))</f>
        <v/>
      </c>
      <c r="M1996" s="40" t="str">
        <f t="shared" si="62"/>
        <v/>
      </c>
      <c r="N1996" s="70" t="str">
        <f t="shared" si="63"/>
        <v>Scope 3Hotel stay</v>
      </c>
      <c r="Y1996" s="70"/>
      <c r="Z1996" s="70"/>
    </row>
    <row r="1997" spans="1:26" s="49" customFormat="1" ht="21" customHeight="1">
      <c r="A1997" s="60"/>
      <c r="B1997" s="60"/>
      <c r="C1997" s="58"/>
      <c r="D1997" s="56"/>
      <c r="E1997" s="56"/>
      <c r="G1997" s="128" t="s">
        <v>497</v>
      </c>
      <c r="H1997" s="128" t="s">
        <v>1508</v>
      </c>
      <c r="I1997" s="60"/>
      <c r="J1997" s="60"/>
      <c r="K1997" s="60"/>
      <c r="L1997" s="61" t="str">
        <f>IF(I1997="","",VLOOKUP(N1997,DB!J:L,3,FALSE))</f>
        <v/>
      </c>
      <c r="M1997" s="40" t="str">
        <f t="shared" si="62"/>
        <v/>
      </c>
      <c r="N1997" s="70" t="str">
        <f t="shared" si="63"/>
        <v>Scope 3Hotel stay</v>
      </c>
      <c r="Y1997" s="70"/>
      <c r="Z1997" s="70"/>
    </row>
    <row r="1998" spans="1:26" s="49" customFormat="1" ht="21" customHeight="1">
      <c r="A1998" s="60"/>
      <c r="B1998" s="60"/>
      <c r="C1998" s="58"/>
      <c r="D1998" s="56"/>
      <c r="E1998" s="56"/>
      <c r="G1998" s="128" t="s">
        <v>497</v>
      </c>
      <c r="H1998" s="128" t="s">
        <v>1508</v>
      </c>
      <c r="I1998" s="60"/>
      <c r="J1998" s="60"/>
      <c r="K1998" s="60"/>
      <c r="L1998" s="61" t="str">
        <f>IF(I1998="","",VLOOKUP(N1998,DB!J:L,3,FALSE))</f>
        <v/>
      </c>
      <c r="M1998" s="40" t="str">
        <f t="shared" si="62"/>
        <v/>
      </c>
      <c r="N1998" s="70" t="str">
        <f t="shared" si="63"/>
        <v>Scope 3Hotel stay</v>
      </c>
      <c r="Y1998" s="70"/>
      <c r="Z1998" s="70"/>
    </row>
    <row r="1999" spans="1:26" s="49" customFormat="1" ht="21" customHeight="1">
      <c r="A1999" s="60"/>
      <c r="B1999" s="60"/>
      <c r="C1999" s="58"/>
      <c r="D1999" s="56"/>
      <c r="E1999" s="56"/>
      <c r="G1999" s="128" t="s">
        <v>497</v>
      </c>
      <c r="H1999" s="128" t="s">
        <v>1508</v>
      </c>
      <c r="I1999" s="60"/>
      <c r="J1999" s="60"/>
      <c r="K1999" s="60"/>
      <c r="L1999" s="61" t="str">
        <f>IF(I1999="","",VLOOKUP(N1999,DB!J:L,3,FALSE))</f>
        <v/>
      </c>
      <c r="M1999" s="40" t="str">
        <f t="shared" si="62"/>
        <v/>
      </c>
      <c r="N1999" s="70" t="str">
        <f t="shared" si="63"/>
        <v>Scope 3Hotel stay</v>
      </c>
      <c r="Y1999" s="70"/>
      <c r="Z1999" s="70"/>
    </row>
    <row r="2000" spans="1:26" s="49" customFormat="1" ht="21" customHeight="1">
      <c r="A2000" s="60"/>
      <c r="B2000" s="60"/>
      <c r="C2000" s="58"/>
      <c r="D2000" s="56"/>
      <c r="E2000" s="56"/>
      <c r="G2000" s="128" t="s">
        <v>497</v>
      </c>
      <c r="H2000" s="128" t="s">
        <v>1508</v>
      </c>
      <c r="I2000" s="60"/>
      <c r="J2000" s="60"/>
      <c r="K2000" s="60"/>
      <c r="L2000" s="61" t="str">
        <f>IF(I2000="","",VLOOKUP(N2000,DB!J:L,3,FALSE))</f>
        <v/>
      </c>
      <c r="M2000" s="40" t="str">
        <f t="shared" si="62"/>
        <v/>
      </c>
      <c r="N2000" s="70" t="str">
        <f t="shared" si="63"/>
        <v>Scope 3Hotel stay</v>
      </c>
      <c r="Y2000" s="70"/>
      <c r="Z2000" s="70"/>
    </row>
    <row r="2001" spans="1:26" s="49" customFormat="1" ht="21" customHeight="1">
      <c r="A2001" s="60"/>
      <c r="B2001" s="60"/>
      <c r="C2001" s="58"/>
      <c r="D2001" s="56"/>
      <c r="E2001" s="56"/>
      <c r="G2001" s="128" t="s">
        <v>497</v>
      </c>
      <c r="H2001" s="128" t="s">
        <v>1508</v>
      </c>
      <c r="I2001" s="60"/>
      <c r="J2001" s="60"/>
      <c r="K2001" s="60"/>
      <c r="L2001" s="61" t="str">
        <f>IF(I2001="","",VLOOKUP(N2001,DB!J:L,3,FALSE))</f>
        <v/>
      </c>
      <c r="M2001" s="40" t="str">
        <f t="shared" si="62"/>
        <v/>
      </c>
      <c r="N2001" s="70" t="str">
        <f t="shared" si="63"/>
        <v>Scope 3Hotel stay</v>
      </c>
      <c r="Y2001" s="70"/>
      <c r="Z2001" s="70"/>
    </row>
    <row r="2002" spans="1:26" s="49" customFormat="1" ht="21" customHeight="1">
      <c r="A2002" s="60"/>
      <c r="B2002" s="60"/>
      <c r="C2002" s="58"/>
      <c r="D2002" s="56"/>
      <c r="E2002" s="56"/>
      <c r="G2002" s="128" t="s">
        <v>497</v>
      </c>
      <c r="H2002" s="128" t="s">
        <v>1508</v>
      </c>
      <c r="I2002" s="60"/>
      <c r="J2002" s="60"/>
      <c r="K2002" s="60"/>
      <c r="L2002" s="61" t="str">
        <f>IF(I2002="","",VLOOKUP(N2002,DB!J:L,3,FALSE))</f>
        <v/>
      </c>
      <c r="M2002" s="40" t="str">
        <f t="shared" si="62"/>
        <v/>
      </c>
      <c r="N2002" s="70" t="str">
        <f t="shared" si="63"/>
        <v>Scope 3Hotel stay</v>
      </c>
      <c r="Y2002" s="70"/>
      <c r="Z2002" s="70"/>
    </row>
    <row r="2003" spans="1:26" s="49" customFormat="1" ht="21" customHeight="1">
      <c r="A2003" s="60"/>
      <c r="B2003" s="60"/>
      <c r="C2003" s="58"/>
      <c r="D2003" s="56"/>
      <c r="E2003" s="56"/>
      <c r="G2003" s="128" t="s">
        <v>497</v>
      </c>
      <c r="H2003" s="128" t="s">
        <v>1508</v>
      </c>
      <c r="I2003" s="60"/>
      <c r="J2003" s="60"/>
      <c r="K2003" s="60"/>
      <c r="L2003" s="61" t="str">
        <f>IF(I2003="","",VLOOKUP(N2003,DB!J:L,3,FALSE))</f>
        <v/>
      </c>
      <c r="M2003" s="40" t="str">
        <f t="shared" si="62"/>
        <v/>
      </c>
      <c r="N2003" s="70" t="str">
        <f t="shared" si="63"/>
        <v>Scope 3Hotel stay</v>
      </c>
      <c r="Y2003" s="70"/>
      <c r="Z2003" s="70"/>
    </row>
    <row r="2004" spans="1:26" s="49" customFormat="1" ht="21" customHeight="1">
      <c r="A2004" s="60"/>
      <c r="B2004" s="60"/>
      <c r="C2004" s="58"/>
      <c r="D2004" s="56"/>
      <c r="E2004" s="56"/>
      <c r="G2004" s="128" t="s">
        <v>497</v>
      </c>
      <c r="H2004" s="128" t="s">
        <v>1508</v>
      </c>
      <c r="I2004" s="60"/>
      <c r="J2004" s="60"/>
      <c r="K2004" s="60"/>
      <c r="L2004" s="61" t="str">
        <f>IF(I2004="","",VLOOKUP(N2004,DB!J:L,3,FALSE))</f>
        <v/>
      </c>
      <c r="M2004" s="40" t="str">
        <f t="shared" si="62"/>
        <v/>
      </c>
      <c r="N2004" s="70" t="str">
        <f t="shared" si="63"/>
        <v>Scope 3Hotel stay</v>
      </c>
      <c r="Y2004" s="70"/>
      <c r="Z2004" s="70"/>
    </row>
    <row r="2005" spans="1:26" s="49" customFormat="1" ht="21" customHeight="1">
      <c r="A2005" s="60"/>
      <c r="B2005" s="60"/>
      <c r="C2005" s="58"/>
      <c r="D2005" s="56"/>
      <c r="E2005" s="56"/>
      <c r="G2005" s="128" t="s">
        <v>497</v>
      </c>
      <c r="H2005" s="128" t="s">
        <v>1508</v>
      </c>
      <c r="I2005" s="60"/>
      <c r="J2005" s="60"/>
      <c r="K2005" s="60"/>
      <c r="L2005" s="61" t="str">
        <f>IF(I2005="","",VLOOKUP(N2005,DB!J:L,3,FALSE))</f>
        <v/>
      </c>
      <c r="M2005" s="40" t="str">
        <f t="shared" si="62"/>
        <v/>
      </c>
      <c r="N2005" s="70" t="str">
        <f t="shared" si="63"/>
        <v>Scope 3Hotel stay</v>
      </c>
      <c r="Y2005" s="70"/>
      <c r="Z2005" s="70"/>
    </row>
    <row r="2006" spans="1:26" s="49" customFormat="1" ht="21" customHeight="1">
      <c r="A2006" s="60"/>
      <c r="B2006" s="60"/>
      <c r="C2006" s="58"/>
      <c r="D2006" s="56"/>
      <c r="E2006" s="56"/>
      <c r="G2006" s="128" t="s">
        <v>497</v>
      </c>
      <c r="H2006" s="128" t="s">
        <v>1508</v>
      </c>
      <c r="I2006" s="60"/>
      <c r="J2006" s="60"/>
      <c r="K2006" s="60"/>
      <c r="L2006" s="61" t="str">
        <f>IF(I2006="","",VLOOKUP(N2006,DB!J:L,3,FALSE))</f>
        <v/>
      </c>
      <c r="M2006" s="40" t="str">
        <f t="shared" si="62"/>
        <v/>
      </c>
      <c r="N2006" s="70" t="str">
        <f t="shared" si="63"/>
        <v>Scope 3Hotel stay</v>
      </c>
      <c r="Y2006" s="70"/>
      <c r="Z2006" s="70"/>
    </row>
    <row r="2007" spans="1:26" s="49" customFormat="1" ht="21" customHeight="1">
      <c r="A2007" s="60"/>
      <c r="B2007" s="60"/>
      <c r="C2007" s="58"/>
      <c r="D2007" s="56"/>
      <c r="E2007" s="56"/>
      <c r="G2007" s="128" t="s">
        <v>497</v>
      </c>
      <c r="H2007" s="128" t="s">
        <v>1508</v>
      </c>
      <c r="I2007" s="60"/>
      <c r="J2007" s="60"/>
      <c r="K2007" s="60"/>
      <c r="L2007" s="61" t="str">
        <f>IF(I2007="","",VLOOKUP(N2007,DB!J:L,3,FALSE))</f>
        <v/>
      </c>
      <c r="M2007" s="40" t="str">
        <f t="shared" si="62"/>
        <v/>
      </c>
      <c r="N2007" s="70" t="str">
        <f t="shared" si="63"/>
        <v>Scope 3Hotel stay</v>
      </c>
      <c r="Y2007" s="70"/>
      <c r="Z2007" s="70"/>
    </row>
    <row r="2008" spans="1:26" s="49" customFormat="1" ht="21" customHeight="1">
      <c r="A2008" s="60"/>
      <c r="B2008" s="60"/>
      <c r="C2008" s="58"/>
      <c r="D2008" s="56"/>
      <c r="E2008" s="56"/>
      <c r="G2008" s="128" t="s">
        <v>497</v>
      </c>
      <c r="H2008" s="128" t="s">
        <v>1508</v>
      </c>
      <c r="I2008" s="60"/>
      <c r="J2008" s="60"/>
      <c r="K2008" s="60"/>
      <c r="L2008" s="61" t="str">
        <f>IF(I2008="","",VLOOKUP(N2008,DB!J:L,3,FALSE))</f>
        <v/>
      </c>
      <c r="M2008" s="40" t="str">
        <f t="shared" si="62"/>
        <v/>
      </c>
      <c r="N2008" s="70" t="str">
        <f t="shared" si="63"/>
        <v>Scope 3Hotel stay</v>
      </c>
      <c r="Y2008" s="70"/>
      <c r="Z2008" s="70"/>
    </row>
    <row r="2009" spans="1:26" s="49" customFormat="1" ht="21" customHeight="1">
      <c r="A2009" s="60"/>
      <c r="B2009" s="60"/>
      <c r="C2009" s="58"/>
      <c r="D2009" s="56"/>
      <c r="E2009" s="56"/>
      <c r="G2009" s="128" t="s">
        <v>497</v>
      </c>
      <c r="H2009" s="128" t="s">
        <v>1508</v>
      </c>
      <c r="I2009" s="60"/>
      <c r="J2009" s="60"/>
      <c r="K2009" s="60"/>
      <c r="L2009" s="61" t="str">
        <f>IF(I2009="","",VLOOKUP(N2009,DB!J:L,3,FALSE))</f>
        <v/>
      </c>
      <c r="M2009" s="40" t="str">
        <f t="shared" si="62"/>
        <v/>
      </c>
      <c r="N2009" s="70" t="str">
        <f t="shared" si="63"/>
        <v>Scope 3Hotel stay</v>
      </c>
      <c r="Y2009" s="70"/>
      <c r="Z2009" s="70"/>
    </row>
    <row r="2010" spans="1:26" s="49" customFormat="1" ht="21" customHeight="1">
      <c r="A2010" s="60"/>
      <c r="B2010" s="60"/>
      <c r="C2010" s="58"/>
      <c r="D2010" s="56"/>
      <c r="E2010" s="56"/>
      <c r="G2010" s="128" t="s">
        <v>497</v>
      </c>
      <c r="H2010" s="128" t="s">
        <v>1508</v>
      </c>
      <c r="I2010" s="60"/>
      <c r="J2010" s="60"/>
      <c r="K2010" s="60"/>
      <c r="L2010" s="61" t="str">
        <f>IF(I2010="","",VLOOKUP(N2010,DB!J:L,3,FALSE))</f>
        <v/>
      </c>
      <c r="M2010" s="40" t="str">
        <f t="shared" si="62"/>
        <v/>
      </c>
      <c r="N2010" s="70" t="str">
        <f t="shared" si="63"/>
        <v>Scope 3Hotel stay</v>
      </c>
      <c r="Y2010" s="70"/>
      <c r="Z2010" s="70"/>
    </row>
    <row r="2011" spans="1:26" s="49" customFormat="1" ht="21" customHeight="1">
      <c r="A2011" s="60"/>
      <c r="B2011" s="60"/>
      <c r="C2011" s="58"/>
      <c r="D2011" s="56"/>
      <c r="E2011" s="56"/>
      <c r="G2011" s="128" t="s">
        <v>497</v>
      </c>
      <c r="H2011" s="128" t="s">
        <v>1508</v>
      </c>
      <c r="I2011" s="60"/>
      <c r="J2011" s="60"/>
      <c r="K2011" s="60"/>
      <c r="L2011" s="61" t="str">
        <f>IF(I2011="","",VLOOKUP(N2011,DB!J:L,3,FALSE))</f>
        <v/>
      </c>
      <c r="M2011" s="40" t="str">
        <f t="shared" si="62"/>
        <v/>
      </c>
      <c r="N2011" s="70" t="str">
        <f t="shared" si="63"/>
        <v>Scope 3Hotel stay</v>
      </c>
      <c r="Y2011" s="70"/>
      <c r="Z2011" s="70"/>
    </row>
    <row r="2012" spans="1:26" s="49" customFormat="1" ht="21" customHeight="1">
      <c r="A2012" s="60"/>
      <c r="B2012" s="60"/>
      <c r="C2012" s="58"/>
      <c r="D2012" s="56"/>
      <c r="E2012" s="56"/>
      <c r="G2012" s="128" t="s">
        <v>497</v>
      </c>
      <c r="H2012" s="128" t="s">
        <v>1508</v>
      </c>
      <c r="I2012" s="60"/>
      <c r="J2012" s="60"/>
      <c r="K2012" s="60"/>
      <c r="L2012" s="61" t="str">
        <f>IF(I2012="","",VLOOKUP(N2012,DB!J:L,3,FALSE))</f>
        <v/>
      </c>
      <c r="M2012" s="40" t="str">
        <f t="shared" si="62"/>
        <v/>
      </c>
      <c r="N2012" s="70" t="str">
        <f t="shared" si="63"/>
        <v>Scope 3Hotel stay</v>
      </c>
      <c r="Y2012" s="70"/>
      <c r="Z2012" s="70"/>
    </row>
    <row r="2013" spans="1:26" s="49" customFormat="1" ht="21" customHeight="1">
      <c r="A2013" s="60"/>
      <c r="B2013" s="60"/>
      <c r="C2013" s="58"/>
      <c r="D2013" s="56"/>
      <c r="E2013" s="56"/>
      <c r="G2013" s="128" t="s">
        <v>497</v>
      </c>
      <c r="H2013" s="128" t="s">
        <v>1508</v>
      </c>
      <c r="I2013" s="60"/>
      <c r="J2013" s="60"/>
      <c r="K2013" s="60"/>
      <c r="L2013" s="61" t="str">
        <f>IF(I2013="","",VLOOKUP(N2013,DB!J:L,3,FALSE))</f>
        <v/>
      </c>
      <c r="M2013" s="40" t="str">
        <f t="shared" si="62"/>
        <v/>
      </c>
      <c r="N2013" s="70" t="str">
        <f t="shared" si="63"/>
        <v>Scope 3Hotel stay</v>
      </c>
      <c r="Y2013" s="70"/>
      <c r="Z2013" s="70"/>
    </row>
    <row r="2014" spans="1:26" s="49" customFormat="1" ht="21" customHeight="1">
      <c r="A2014" s="60"/>
      <c r="B2014" s="60"/>
      <c r="C2014" s="58"/>
      <c r="D2014" s="56"/>
      <c r="E2014" s="56"/>
      <c r="G2014" s="128" t="s">
        <v>497</v>
      </c>
      <c r="H2014" s="128" t="s">
        <v>1508</v>
      </c>
      <c r="I2014" s="60"/>
      <c r="J2014" s="60"/>
      <c r="K2014" s="60"/>
      <c r="L2014" s="61" t="str">
        <f>IF(I2014="","",VLOOKUP(N2014,DB!J:L,3,FALSE))</f>
        <v/>
      </c>
      <c r="M2014" s="40" t="str">
        <f t="shared" si="62"/>
        <v/>
      </c>
      <c r="N2014" s="70" t="str">
        <f t="shared" si="63"/>
        <v>Scope 3Hotel stay</v>
      </c>
      <c r="Y2014" s="70"/>
      <c r="Z2014" s="70"/>
    </row>
    <row r="2015" spans="1:26" s="49" customFormat="1" ht="21" customHeight="1">
      <c r="A2015" s="60"/>
      <c r="B2015" s="60"/>
      <c r="C2015" s="58"/>
      <c r="D2015" s="56"/>
      <c r="E2015" s="56"/>
      <c r="G2015" s="128" t="s">
        <v>497</v>
      </c>
      <c r="H2015" s="128" t="s">
        <v>1508</v>
      </c>
      <c r="I2015" s="60"/>
      <c r="J2015" s="60"/>
      <c r="K2015" s="60"/>
      <c r="L2015" s="61" t="str">
        <f>IF(I2015="","",VLOOKUP(N2015,DB!J:L,3,FALSE))</f>
        <v/>
      </c>
      <c r="M2015" s="40" t="str">
        <f t="shared" si="62"/>
        <v/>
      </c>
      <c r="N2015" s="70" t="str">
        <f t="shared" si="63"/>
        <v>Scope 3Hotel stay</v>
      </c>
      <c r="Y2015" s="70"/>
      <c r="Z2015" s="70"/>
    </row>
    <row r="2016" spans="1:26" s="49" customFormat="1" ht="21" customHeight="1">
      <c r="A2016" s="60"/>
      <c r="B2016" s="60"/>
      <c r="C2016" s="58"/>
      <c r="D2016" s="56"/>
      <c r="E2016" s="56"/>
      <c r="G2016" s="128" t="s">
        <v>497</v>
      </c>
      <c r="H2016" s="128" t="s">
        <v>1508</v>
      </c>
      <c r="I2016" s="60"/>
      <c r="J2016" s="60"/>
      <c r="K2016" s="60"/>
      <c r="L2016" s="61" t="str">
        <f>IF(I2016="","",VLOOKUP(N2016,DB!J:L,3,FALSE))</f>
        <v/>
      </c>
      <c r="M2016" s="40" t="str">
        <f t="shared" si="62"/>
        <v/>
      </c>
      <c r="N2016" s="70" t="str">
        <f t="shared" si="63"/>
        <v>Scope 3Hotel stay</v>
      </c>
      <c r="Y2016" s="70"/>
      <c r="Z2016" s="70"/>
    </row>
    <row r="2017" spans="1:26" s="49" customFormat="1" ht="21" customHeight="1">
      <c r="A2017" s="60"/>
      <c r="B2017" s="60"/>
      <c r="C2017" s="58"/>
      <c r="D2017" s="56"/>
      <c r="E2017" s="56"/>
      <c r="G2017" s="128" t="s">
        <v>497</v>
      </c>
      <c r="H2017" s="128" t="s">
        <v>1508</v>
      </c>
      <c r="I2017" s="60"/>
      <c r="J2017" s="60"/>
      <c r="K2017" s="60"/>
      <c r="L2017" s="61" t="str">
        <f>IF(I2017="","",VLOOKUP(N2017,DB!J:L,3,FALSE))</f>
        <v/>
      </c>
      <c r="M2017" s="40" t="str">
        <f t="shared" si="62"/>
        <v/>
      </c>
      <c r="N2017" s="70" t="str">
        <f t="shared" si="63"/>
        <v>Scope 3Hotel stay</v>
      </c>
      <c r="Y2017" s="70"/>
      <c r="Z2017" s="70"/>
    </row>
    <row r="2018" spans="1:26" s="49" customFormat="1" ht="21" customHeight="1">
      <c r="A2018" s="60"/>
      <c r="B2018" s="60"/>
      <c r="C2018" s="58"/>
      <c r="D2018" s="56"/>
      <c r="E2018" s="56"/>
      <c r="G2018" s="128" t="s">
        <v>497</v>
      </c>
      <c r="H2018" s="128" t="s">
        <v>1508</v>
      </c>
      <c r="I2018" s="60"/>
      <c r="J2018" s="60"/>
      <c r="K2018" s="60"/>
      <c r="L2018" s="61" t="str">
        <f>IF(I2018="","",VLOOKUP(N2018,DB!J:L,3,FALSE))</f>
        <v/>
      </c>
      <c r="M2018" s="40" t="str">
        <f t="shared" si="62"/>
        <v/>
      </c>
      <c r="N2018" s="70" t="str">
        <f t="shared" si="63"/>
        <v>Scope 3Hotel stay</v>
      </c>
      <c r="Y2018" s="70"/>
      <c r="Z2018" s="70"/>
    </row>
    <row r="2019" spans="1:26" s="49" customFormat="1" ht="21" customHeight="1">
      <c r="A2019" s="60"/>
      <c r="B2019" s="60"/>
      <c r="C2019" s="58"/>
      <c r="D2019" s="56"/>
      <c r="E2019" s="56"/>
      <c r="G2019" s="128" t="s">
        <v>497</v>
      </c>
      <c r="H2019" s="128" t="s">
        <v>1508</v>
      </c>
      <c r="I2019" s="60"/>
      <c r="J2019" s="60"/>
      <c r="K2019" s="60"/>
      <c r="L2019" s="61" t="str">
        <f>IF(I2019="","",VLOOKUP(N2019,DB!J:L,3,FALSE))</f>
        <v/>
      </c>
      <c r="M2019" s="40" t="str">
        <f t="shared" si="62"/>
        <v/>
      </c>
      <c r="N2019" s="70" t="str">
        <f t="shared" si="63"/>
        <v>Scope 3Hotel stay</v>
      </c>
      <c r="Y2019" s="70"/>
      <c r="Z2019" s="70"/>
    </row>
    <row r="2020" spans="1:26" s="49" customFormat="1" ht="21" customHeight="1">
      <c r="A2020" s="60"/>
      <c r="B2020" s="60"/>
      <c r="C2020" s="58"/>
      <c r="D2020" s="56"/>
      <c r="E2020" s="56"/>
      <c r="G2020" s="128" t="s">
        <v>497</v>
      </c>
      <c r="H2020" s="128" t="s">
        <v>1508</v>
      </c>
      <c r="I2020" s="60"/>
      <c r="J2020" s="60"/>
      <c r="K2020" s="60"/>
      <c r="L2020" s="61" t="str">
        <f>IF(I2020="","",VLOOKUP(N2020,DB!J:L,3,FALSE))</f>
        <v/>
      </c>
      <c r="M2020" s="40" t="str">
        <f t="shared" si="62"/>
        <v/>
      </c>
      <c r="N2020" s="70" t="str">
        <f t="shared" si="63"/>
        <v>Scope 3Hotel stay</v>
      </c>
      <c r="Y2020" s="70"/>
      <c r="Z2020" s="70"/>
    </row>
    <row r="2021" spans="1:26" s="49" customFormat="1" ht="21" customHeight="1">
      <c r="A2021" s="60"/>
      <c r="B2021" s="60"/>
      <c r="C2021" s="58"/>
      <c r="D2021" s="56"/>
      <c r="E2021" s="56"/>
      <c r="G2021" s="128" t="s">
        <v>497</v>
      </c>
      <c r="H2021" s="128" t="s">
        <v>1508</v>
      </c>
      <c r="I2021" s="60"/>
      <c r="J2021" s="60"/>
      <c r="K2021" s="60"/>
      <c r="L2021" s="61" t="str">
        <f>IF(I2021="","",VLOOKUP(N2021,DB!J:L,3,FALSE))</f>
        <v/>
      </c>
      <c r="M2021" s="40" t="str">
        <f t="shared" ref="M2021:M2084" si="64">IF(I2021="","",L2021*K2021*J2021)</f>
        <v/>
      </c>
      <c r="N2021" s="70" t="str">
        <f t="shared" si="63"/>
        <v>Scope 3Hotel stay</v>
      </c>
      <c r="Y2021" s="70"/>
      <c r="Z2021" s="70"/>
    </row>
    <row r="2022" spans="1:26" s="49" customFormat="1" ht="21" customHeight="1">
      <c r="A2022" s="60"/>
      <c r="B2022" s="60"/>
      <c r="C2022" s="58"/>
      <c r="D2022" s="56"/>
      <c r="E2022" s="56"/>
      <c r="G2022" s="128" t="s">
        <v>497</v>
      </c>
      <c r="H2022" s="128" t="s">
        <v>1508</v>
      </c>
      <c r="I2022" s="60"/>
      <c r="J2022" s="60"/>
      <c r="K2022" s="60"/>
      <c r="L2022" s="61" t="str">
        <f>IF(I2022="","",VLOOKUP(N2022,DB!J:L,3,FALSE))</f>
        <v/>
      </c>
      <c r="M2022" s="40" t="str">
        <f t="shared" si="64"/>
        <v/>
      </c>
      <c r="N2022" s="70" t="str">
        <f t="shared" si="63"/>
        <v>Scope 3Hotel stay</v>
      </c>
      <c r="Y2022" s="70"/>
      <c r="Z2022" s="70"/>
    </row>
    <row r="2023" spans="1:26" s="49" customFormat="1" ht="21" customHeight="1">
      <c r="A2023" s="60"/>
      <c r="B2023" s="60"/>
      <c r="C2023" s="58"/>
      <c r="D2023" s="56"/>
      <c r="E2023" s="56"/>
      <c r="G2023" s="128" t="s">
        <v>497</v>
      </c>
      <c r="H2023" s="128" t="s">
        <v>1508</v>
      </c>
      <c r="I2023" s="60"/>
      <c r="J2023" s="60"/>
      <c r="K2023" s="60"/>
      <c r="L2023" s="61" t="str">
        <f>IF(I2023="","",VLOOKUP(N2023,DB!J:L,3,FALSE))</f>
        <v/>
      </c>
      <c r="M2023" s="40" t="str">
        <f t="shared" si="64"/>
        <v/>
      </c>
      <c r="N2023" s="70" t="str">
        <f t="shared" si="63"/>
        <v>Scope 3Hotel stay</v>
      </c>
      <c r="Y2023" s="70"/>
      <c r="Z2023" s="70"/>
    </row>
    <row r="2024" spans="1:26" s="49" customFormat="1" ht="21" customHeight="1">
      <c r="A2024" s="60"/>
      <c r="B2024" s="60"/>
      <c r="C2024" s="58"/>
      <c r="D2024" s="56"/>
      <c r="E2024" s="56"/>
      <c r="G2024" s="128" t="s">
        <v>497</v>
      </c>
      <c r="H2024" s="128" t="s">
        <v>1508</v>
      </c>
      <c r="I2024" s="60"/>
      <c r="J2024" s="60"/>
      <c r="K2024" s="60"/>
      <c r="L2024" s="61" t="str">
        <f>IF(I2024="","",VLOOKUP(N2024,DB!J:L,3,FALSE))</f>
        <v/>
      </c>
      <c r="M2024" s="40" t="str">
        <f t="shared" si="64"/>
        <v/>
      </c>
      <c r="N2024" s="70" t="str">
        <f t="shared" si="63"/>
        <v>Scope 3Hotel stay</v>
      </c>
      <c r="Y2024" s="70"/>
      <c r="Z2024" s="70"/>
    </row>
    <row r="2025" spans="1:26" s="49" customFormat="1" ht="21" customHeight="1">
      <c r="A2025" s="60"/>
      <c r="B2025" s="60"/>
      <c r="C2025" s="58"/>
      <c r="D2025" s="56"/>
      <c r="E2025" s="56"/>
      <c r="G2025" s="128" t="s">
        <v>497</v>
      </c>
      <c r="H2025" s="128" t="s">
        <v>1508</v>
      </c>
      <c r="I2025" s="60"/>
      <c r="J2025" s="60"/>
      <c r="K2025" s="60"/>
      <c r="L2025" s="61" t="str">
        <f>IF(I2025="","",VLOOKUP(N2025,DB!J:L,3,FALSE))</f>
        <v/>
      </c>
      <c r="M2025" s="40" t="str">
        <f t="shared" si="64"/>
        <v/>
      </c>
      <c r="N2025" s="70" t="str">
        <f t="shared" si="63"/>
        <v>Scope 3Hotel stay</v>
      </c>
      <c r="Y2025" s="70"/>
      <c r="Z2025" s="70"/>
    </row>
    <row r="2026" spans="1:26" s="49" customFormat="1" ht="21" customHeight="1">
      <c r="A2026" s="60"/>
      <c r="B2026" s="60"/>
      <c r="C2026" s="58"/>
      <c r="D2026" s="56"/>
      <c r="E2026" s="56"/>
      <c r="G2026" s="128" t="s">
        <v>497</v>
      </c>
      <c r="H2026" s="128" t="s">
        <v>1508</v>
      </c>
      <c r="I2026" s="60"/>
      <c r="J2026" s="60"/>
      <c r="K2026" s="60"/>
      <c r="L2026" s="61" t="str">
        <f>IF(I2026="","",VLOOKUP(N2026,DB!J:L,3,FALSE))</f>
        <v/>
      </c>
      <c r="M2026" s="40" t="str">
        <f t="shared" si="64"/>
        <v/>
      </c>
      <c r="N2026" s="70" t="str">
        <f t="shared" si="63"/>
        <v>Scope 3Hotel stay</v>
      </c>
      <c r="Y2026" s="70"/>
      <c r="Z2026" s="70"/>
    </row>
    <row r="2027" spans="1:26" s="49" customFormat="1" ht="21" customHeight="1">
      <c r="A2027" s="60"/>
      <c r="B2027" s="60"/>
      <c r="C2027" s="58"/>
      <c r="D2027" s="56"/>
      <c r="E2027" s="56"/>
      <c r="G2027" s="128" t="s">
        <v>497</v>
      </c>
      <c r="H2027" s="128" t="s">
        <v>1508</v>
      </c>
      <c r="I2027" s="60"/>
      <c r="J2027" s="60"/>
      <c r="K2027" s="60"/>
      <c r="L2027" s="61" t="str">
        <f>IF(I2027="","",VLOOKUP(N2027,DB!J:L,3,FALSE))</f>
        <v/>
      </c>
      <c r="M2027" s="40" t="str">
        <f t="shared" si="64"/>
        <v/>
      </c>
      <c r="N2027" s="70" t="str">
        <f t="shared" si="63"/>
        <v>Scope 3Hotel stay</v>
      </c>
      <c r="Y2027" s="70"/>
      <c r="Z2027" s="70"/>
    </row>
    <row r="2028" spans="1:26" s="49" customFormat="1" ht="21" customHeight="1">
      <c r="A2028" s="60"/>
      <c r="B2028" s="60"/>
      <c r="C2028" s="58"/>
      <c r="D2028" s="56"/>
      <c r="E2028" s="56"/>
      <c r="G2028" s="128" t="s">
        <v>497</v>
      </c>
      <c r="H2028" s="128" t="s">
        <v>1508</v>
      </c>
      <c r="I2028" s="60"/>
      <c r="J2028" s="60"/>
      <c r="K2028" s="60"/>
      <c r="L2028" s="61" t="str">
        <f>IF(I2028="","",VLOOKUP(N2028,DB!J:L,3,FALSE))</f>
        <v/>
      </c>
      <c r="M2028" s="40" t="str">
        <f t="shared" si="64"/>
        <v/>
      </c>
      <c r="N2028" s="70" t="str">
        <f t="shared" si="63"/>
        <v>Scope 3Hotel stay</v>
      </c>
      <c r="Y2028" s="70"/>
      <c r="Z2028" s="70"/>
    </row>
    <row r="2029" spans="1:26" s="49" customFormat="1" ht="21" customHeight="1">
      <c r="A2029" s="60"/>
      <c r="B2029" s="60"/>
      <c r="C2029" s="58"/>
      <c r="D2029" s="56"/>
      <c r="E2029" s="56"/>
      <c r="G2029" s="128" t="s">
        <v>497</v>
      </c>
      <c r="H2029" s="128" t="s">
        <v>1508</v>
      </c>
      <c r="I2029" s="60"/>
      <c r="J2029" s="60"/>
      <c r="K2029" s="60"/>
      <c r="L2029" s="61" t="str">
        <f>IF(I2029="","",VLOOKUP(N2029,DB!J:L,3,FALSE))</f>
        <v/>
      </c>
      <c r="M2029" s="40" t="str">
        <f t="shared" si="64"/>
        <v/>
      </c>
      <c r="N2029" s="70" t="str">
        <f t="shared" si="63"/>
        <v>Scope 3Hotel stay</v>
      </c>
      <c r="Y2029" s="70"/>
      <c r="Z2029" s="70"/>
    </row>
    <row r="2030" spans="1:26" s="49" customFormat="1" ht="21" customHeight="1">
      <c r="A2030" s="60"/>
      <c r="B2030" s="60"/>
      <c r="C2030" s="58"/>
      <c r="D2030" s="56"/>
      <c r="E2030" s="56"/>
      <c r="G2030" s="128" t="s">
        <v>497</v>
      </c>
      <c r="H2030" s="128" t="s">
        <v>1508</v>
      </c>
      <c r="I2030" s="60"/>
      <c r="J2030" s="60"/>
      <c r="K2030" s="60"/>
      <c r="L2030" s="61" t="str">
        <f>IF(I2030="","",VLOOKUP(N2030,DB!J:L,3,FALSE))</f>
        <v/>
      </c>
      <c r="M2030" s="40" t="str">
        <f t="shared" si="64"/>
        <v/>
      </c>
      <c r="N2030" s="70" t="str">
        <f t="shared" si="63"/>
        <v>Scope 3Hotel stay</v>
      </c>
      <c r="Y2030" s="70"/>
      <c r="Z2030" s="70"/>
    </row>
    <row r="2031" spans="1:26" s="49" customFormat="1" ht="21" customHeight="1">
      <c r="A2031" s="60"/>
      <c r="B2031" s="60"/>
      <c r="C2031" s="58"/>
      <c r="D2031" s="56"/>
      <c r="E2031" s="56"/>
      <c r="G2031" s="128" t="s">
        <v>497</v>
      </c>
      <c r="H2031" s="128" t="s">
        <v>1508</v>
      </c>
      <c r="I2031" s="60"/>
      <c r="J2031" s="60"/>
      <c r="K2031" s="60"/>
      <c r="L2031" s="61" t="str">
        <f>IF(I2031="","",VLOOKUP(N2031,DB!J:L,3,FALSE))</f>
        <v/>
      </c>
      <c r="M2031" s="40" t="str">
        <f t="shared" si="64"/>
        <v/>
      </c>
      <c r="N2031" s="70" t="str">
        <f t="shared" si="63"/>
        <v>Scope 3Hotel stay</v>
      </c>
      <c r="Y2031" s="70"/>
      <c r="Z2031" s="70"/>
    </row>
    <row r="2032" spans="1:26" s="49" customFormat="1" ht="21" customHeight="1">
      <c r="A2032" s="60"/>
      <c r="B2032" s="60"/>
      <c r="C2032" s="58"/>
      <c r="D2032" s="56"/>
      <c r="E2032" s="56"/>
      <c r="G2032" s="128" t="s">
        <v>497</v>
      </c>
      <c r="H2032" s="128" t="s">
        <v>1508</v>
      </c>
      <c r="I2032" s="60"/>
      <c r="J2032" s="60"/>
      <c r="K2032" s="60"/>
      <c r="L2032" s="61" t="str">
        <f>IF(I2032="","",VLOOKUP(N2032,DB!J:L,3,FALSE))</f>
        <v/>
      </c>
      <c r="M2032" s="40" t="str">
        <f t="shared" si="64"/>
        <v/>
      </c>
      <c r="N2032" s="70" t="str">
        <f t="shared" si="63"/>
        <v>Scope 3Hotel stay</v>
      </c>
      <c r="Y2032" s="70"/>
      <c r="Z2032" s="70"/>
    </row>
    <row r="2033" spans="1:26" s="49" customFormat="1" ht="21" customHeight="1">
      <c r="A2033" s="60"/>
      <c r="B2033" s="60"/>
      <c r="C2033" s="58"/>
      <c r="D2033" s="56"/>
      <c r="E2033" s="56"/>
      <c r="G2033" s="128" t="s">
        <v>497</v>
      </c>
      <c r="H2033" s="128" t="s">
        <v>1508</v>
      </c>
      <c r="I2033" s="60"/>
      <c r="J2033" s="60"/>
      <c r="K2033" s="60"/>
      <c r="L2033" s="61" t="str">
        <f>IF(I2033="","",VLOOKUP(N2033,DB!J:L,3,FALSE))</f>
        <v/>
      </c>
      <c r="M2033" s="40" t="str">
        <f t="shared" si="64"/>
        <v/>
      </c>
      <c r="N2033" s="70" t="str">
        <f t="shared" si="63"/>
        <v>Scope 3Hotel stay</v>
      </c>
      <c r="Y2033" s="70"/>
      <c r="Z2033" s="70"/>
    </row>
    <row r="2034" spans="1:26" s="49" customFormat="1" ht="21" customHeight="1">
      <c r="A2034" s="60"/>
      <c r="B2034" s="60"/>
      <c r="C2034" s="58"/>
      <c r="D2034" s="56"/>
      <c r="E2034" s="56"/>
      <c r="G2034" s="128" t="s">
        <v>497</v>
      </c>
      <c r="H2034" s="128" t="s">
        <v>1508</v>
      </c>
      <c r="I2034" s="60"/>
      <c r="J2034" s="60"/>
      <c r="K2034" s="60"/>
      <c r="L2034" s="61" t="str">
        <f>IF(I2034="","",VLOOKUP(N2034,DB!J:L,3,FALSE))</f>
        <v/>
      </c>
      <c r="M2034" s="40" t="str">
        <f t="shared" si="64"/>
        <v/>
      </c>
      <c r="N2034" s="70" t="str">
        <f t="shared" si="63"/>
        <v>Scope 3Hotel stay</v>
      </c>
      <c r="Y2034" s="70"/>
      <c r="Z2034" s="70"/>
    </row>
    <row r="2035" spans="1:26" s="49" customFormat="1" ht="21" customHeight="1">
      <c r="A2035" s="60"/>
      <c r="B2035" s="60"/>
      <c r="C2035" s="58"/>
      <c r="D2035" s="56"/>
      <c r="E2035" s="56"/>
      <c r="G2035" s="128" t="s">
        <v>497</v>
      </c>
      <c r="H2035" s="128" t="s">
        <v>1508</v>
      </c>
      <c r="I2035" s="60"/>
      <c r="J2035" s="60"/>
      <c r="K2035" s="60"/>
      <c r="L2035" s="61" t="str">
        <f>IF(I2035="","",VLOOKUP(N2035,DB!J:L,3,FALSE))</f>
        <v/>
      </c>
      <c r="M2035" s="40" t="str">
        <f t="shared" si="64"/>
        <v/>
      </c>
      <c r="N2035" s="70" t="str">
        <f t="shared" si="63"/>
        <v>Scope 3Hotel stay</v>
      </c>
      <c r="Y2035" s="70"/>
      <c r="Z2035" s="70"/>
    </row>
    <row r="2036" spans="1:26" s="49" customFormat="1" ht="21" customHeight="1">
      <c r="A2036" s="60"/>
      <c r="B2036" s="60"/>
      <c r="C2036" s="58"/>
      <c r="D2036" s="56"/>
      <c r="E2036" s="56"/>
      <c r="G2036" s="128" t="s">
        <v>497</v>
      </c>
      <c r="H2036" s="128" t="s">
        <v>1508</v>
      </c>
      <c r="I2036" s="60"/>
      <c r="J2036" s="60"/>
      <c r="K2036" s="60"/>
      <c r="L2036" s="61" t="str">
        <f>IF(I2036="","",VLOOKUP(N2036,DB!J:L,3,FALSE))</f>
        <v/>
      </c>
      <c r="M2036" s="40" t="str">
        <f t="shared" si="64"/>
        <v/>
      </c>
      <c r="N2036" s="70" t="str">
        <f t="shared" si="63"/>
        <v>Scope 3Hotel stay</v>
      </c>
      <c r="Y2036" s="70"/>
      <c r="Z2036" s="70"/>
    </row>
    <row r="2037" spans="1:26" s="49" customFormat="1" ht="21" customHeight="1">
      <c r="A2037" s="60"/>
      <c r="B2037" s="60"/>
      <c r="C2037" s="58"/>
      <c r="D2037" s="56"/>
      <c r="E2037" s="56"/>
      <c r="G2037" s="128" t="s">
        <v>497</v>
      </c>
      <c r="H2037" s="128" t="s">
        <v>1508</v>
      </c>
      <c r="I2037" s="60"/>
      <c r="J2037" s="60"/>
      <c r="K2037" s="60"/>
      <c r="L2037" s="61" t="str">
        <f>IF(I2037="","",VLOOKUP(N2037,DB!J:L,3,FALSE))</f>
        <v/>
      </c>
      <c r="M2037" s="40" t="str">
        <f t="shared" si="64"/>
        <v/>
      </c>
      <c r="N2037" s="70" t="str">
        <f t="shared" si="63"/>
        <v>Scope 3Hotel stay</v>
      </c>
      <c r="Y2037" s="70"/>
      <c r="Z2037" s="70"/>
    </row>
    <row r="2038" spans="1:26" s="49" customFormat="1" ht="21" customHeight="1">
      <c r="A2038" s="60"/>
      <c r="B2038" s="60"/>
      <c r="C2038" s="58"/>
      <c r="D2038" s="56"/>
      <c r="E2038" s="56"/>
      <c r="G2038" s="128" t="s">
        <v>497</v>
      </c>
      <c r="H2038" s="128" t="s">
        <v>1508</v>
      </c>
      <c r="I2038" s="60"/>
      <c r="J2038" s="60"/>
      <c r="K2038" s="60"/>
      <c r="L2038" s="61" t="str">
        <f>IF(I2038="","",VLOOKUP(N2038,DB!J:L,3,FALSE))</f>
        <v/>
      </c>
      <c r="M2038" s="40" t="str">
        <f t="shared" si="64"/>
        <v/>
      </c>
      <c r="N2038" s="70" t="str">
        <f t="shared" si="63"/>
        <v>Scope 3Hotel stay</v>
      </c>
      <c r="Y2038" s="70"/>
      <c r="Z2038" s="70"/>
    </row>
    <row r="2039" spans="1:26" s="49" customFormat="1" ht="21" customHeight="1">
      <c r="A2039" s="60"/>
      <c r="B2039" s="60"/>
      <c r="C2039" s="58"/>
      <c r="D2039" s="56"/>
      <c r="E2039" s="56"/>
      <c r="G2039" s="128" t="s">
        <v>497</v>
      </c>
      <c r="H2039" s="128" t="s">
        <v>1508</v>
      </c>
      <c r="I2039" s="60"/>
      <c r="J2039" s="60"/>
      <c r="K2039" s="60"/>
      <c r="L2039" s="61" t="str">
        <f>IF(I2039="","",VLOOKUP(N2039,DB!J:L,3,FALSE))</f>
        <v/>
      </c>
      <c r="M2039" s="40" t="str">
        <f t="shared" si="64"/>
        <v/>
      </c>
      <c r="N2039" s="70" t="str">
        <f t="shared" si="63"/>
        <v>Scope 3Hotel stay</v>
      </c>
      <c r="Y2039" s="70"/>
      <c r="Z2039" s="70"/>
    </row>
    <row r="2040" spans="1:26" s="49" customFormat="1" ht="21" customHeight="1">
      <c r="A2040" s="60"/>
      <c r="B2040" s="60"/>
      <c r="C2040" s="58"/>
      <c r="D2040" s="56"/>
      <c r="E2040" s="56"/>
      <c r="G2040" s="128" t="s">
        <v>497</v>
      </c>
      <c r="H2040" s="128" t="s">
        <v>1508</v>
      </c>
      <c r="I2040" s="60"/>
      <c r="J2040" s="60"/>
      <c r="K2040" s="60"/>
      <c r="L2040" s="61" t="str">
        <f>IF(I2040="","",VLOOKUP(N2040,DB!J:L,3,FALSE))</f>
        <v/>
      </c>
      <c r="M2040" s="40" t="str">
        <f t="shared" si="64"/>
        <v/>
      </c>
      <c r="N2040" s="70" t="str">
        <f t="shared" si="63"/>
        <v>Scope 3Hotel stay</v>
      </c>
      <c r="Y2040" s="70"/>
      <c r="Z2040" s="70"/>
    </row>
    <row r="2041" spans="1:26" s="49" customFormat="1" ht="21" customHeight="1">
      <c r="A2041" s="60"/>
      <c r="B2041" s="60"/>
      <c r="C2041" s="58"/>
      <c r="D2041" s="56"/>
      <c r="E2041" s="56"/>
      <c r="G2041" s="128" t="s">
        <v>497</v>
      </c>
      <c r="H2041" s="128" t="s">
        <v>1508</v>
      </c>
      <c r="I2041" s="60"/>
      <c r="J2041" s="60"/>
      <c r="K2041" s="60"/>
      <c r="L2041" s="61" t="str">
        <f>IF(I2041="","",VLOOKUP(N2041,DB!J:L,3,FALSE))</f>
        <v/>
      </c>
      <c r="M2041" s="40" t="str">
        <f t="shared" si="64"/>
        <v/>
      </c>
      <c r="N2041" s="70" t="str">
        <f t="shared" si="63"/>
        <v>Scope 3Hotel stay</v>
      </c>
      <c r="Y2041" s="70"/>
      <c r="Z2041" s="70"/>
    </row>
    <row r="2042" spans="1:26" s="49" customFormat="1" ht="21" customHeight="1">
      <c r="A2042" s="60"/>
      <c r="B2042" s="60"/>
      <c r="C2042" s="58"/>
      <c r="D2042" s="56"/>
      <c r="E2042" s="56"/>
      <c r="G2042" s="128" t="s">
        <v>497</v>
      </c>
      <c r="H2042" s="128" t="s">
        <v>1508</v>
      </c>
      <c r="I2042" s="60"/>
      <c r="J2042" s="60"/>
      <c r="K2042" s="60"/>
      <c r="L2042" s="61" t="str">
        <f>IF(I2042="","",VLOOKUP(N2042,DB!J:L,3,FALSE))</f>
        <v/>
      </c>
      <c r="M2042" s="40" t="str">
        <f t="shared" si="64"/>
        <v/>
      </c>
      <c r="N2042" s="70" t="str">
        <f t="shared" si="63"/>
        <v>Scope 3Hotel stay</v>
      </c>
      <c r="Y2042" s="70"/>
      <c r="Z2042" s="70"/>
    </row>
    <row r="2043" spans="1:26" s="49" customFormat="1" ht="21" customHeight="1">
      <c r="A2043" s="60"/>
      <c r="B2043" s="60"/>
      <c r="C2043" s="58"/>
      <c r="D2043" s="56"/>
      <c r="E2043" s="56"/>
      <c r="G2043" s="128" t="s">
        <v>497</v>
      </c>
      <c r="H2043" s="128" t="s">
        <v>1508</v>
      </c>
      <c r="I2043" s="60"/>
      <c r="J2043" s="60"/>
      <c r="K2043" s="60"/>
      <c r="L2043" s="61" t="str">
        <f>IF(I2043="","",VLOOKUP(N2043,DB!J:L,3,FALSE))</f>
        <v/>
      </c>
      <c r="M2043" s="40" t="str">
        <f t="shared" si="64"/>
        <v/>
      </c>
      <c r="N2043" s="70" t="str">
        <f t="shared" si="63"/>
        <v>Scope 3Hotel stay</v>
      </c>
      <c r="Y2043" s="70"/>
      <c r="Z2043" s="70"/>
    </row>
    <row r="2044" spans="1:26" s="49" customFormat="1" ht="21" customHeight="1">
      <c r="A2044" s="60"/>
      <c r="B2044" s="60"/>
      <c r="C2044" s="58"/>
      <c r="D2044" s="56"/>
      <c r="E2044" s="56"/>
      <c r="G2044" s="128" t="s">
        <v>497</v>
      </c>
      <c r="H2044" s="128" t="s">
        <v>1508</v>
      </c>
      <c r="I2044" s="60"/>
      <c r="J2044" s="60"/>
      <c r="K2044" s="60"/>
      <c r="L2044" s="61" t="str">
        <f>IF(I2044="","",VLOOKUP(N2044,DB!J:L,3,FALSE))</f>
        <v/>
      </c>
      <c r="M2044" s="40" t="str">
        <f t="shared" si="64"/>
        <v/>
      </c>
      <c r="N2044" s="70" t="str">
        <f t="shared" si="63"/>
        <v>Scope 3Hotel stay</v>
      </c>
      <c r="Y2044" s="70"/>
      <c r="Z2044" s="70"/>
    </row>
    <row r="2045" spans="1:26" s="49" customFormat="1" ht="21" customHeight="1">
      <c r="A2045" s="60"/>
      <c r="B2045" s="60"/>
      <c r="C2045" s="58"/>
      <c r="D2045" s="56"/>
      <c r="E2045" s="56"/>
      <c r="G2045" s="128" t="s">
        <v>497</v>
      </c>
      <c r="H2045" s="128" t="s">
        <v>1508</v>
      </c>
      <c r="I2045" s="60"/>
      <c r="J2045" s="60"/>
      <c r="K2045" s="60"/>
      <c r="L2045" s="61" t="str">
        <f>IF(I2045="","",VLOOKUP(N2045,DB!J:L,3,FALSE))</f>
        <v/>
      </c>
      <c r="M2045" s="40" t="str">
        <f t="shared" si="64"/>
        <v/>
      </c>
      <c r="N2045" s="70" t="str">
        <f t="shared" si="63"/>
        <v>Scope 3Hotel stay</v>
      </c>
      <c r="Y2045" s="70"/>
      <c r="Z2045" s="70"/>
    </row>
    <row r="2046" spans="1:26" s="49" customFormat="1" ht="21" customHeight="1">
      <c r="A2046" s="60"/>
      <c r="B2046" s="60"/>
      <c r="C2046" s="58"/>
      <c r="D2046" s="56"/>
      <c r="E2046" s="56"/>
      <c r="G2046" s="128" t="s">
        <v>497</v>
      </c>
      <c r="H2046" s="128" t="s">
        <v>1508</v>
      </c>
      <c r="I2046" s="60"/>
      <c r="J2046" s="60"/>
      <c r="K2046" s="60"/>
      <c r="L2046" s="61" t="str">
        <f>IF(I2046="","",VLOOKUP(N2046,DB!J:L,3,FALSE))</f>
        <v/>
      </c>
      <c r="M2046" s="40" t="str">
        <f t="shared" si="64"/>
        <v/>
      </c>
      <c r="N2046" s="70" t="str">
        <f t="shared" si="63"/>
        <v>Scope 3Hotel stay</v>
      </c>
      <c r="Y2046" s="70"/>
      <c r="Z2046" s="70"/>
    </row>
    <row r="2047" spans="1:26" s="49" customFormat="1" ht="21" customHeight="1">
      <c r="A2047" s="60"/>
      <c r="B2047" s="60"/>
      <c r="C2047" s="58"/>
      <c r="D2047" s="56"/>
      <c r="E2047" s="56"/>
      <c r="G2047" s="128" t="s">
        <v>497</v>
      </c>
      <c r="H2047" s="128" t="s">
        <v>1508</v>
      </c>
      <c r="I2047" s="60"/>
      <c r="J2047" s="60"/>
      <c r="K2047" s="60"/>
      <c r="L2047" s="61" t="str">
        <f>IF(I2047="","",VLOOKUP(N2047,DB!J:L,3,FALSE))</f>
        <v/>
      </c>
      <c r="M2047" s="40" t="str">
        <f t="shared" si="64"/>
        <v/>
      </c>
      <c r="N2047" s="70" t="str">
        <f t="shared" si="63"/>
        <v>Scope 3Hotel stay</v>
      </c>
      <c r="Y2047" s="70"/>
      <c r="Z2047" s="70"/>
    </row>
    <row r="2048" spans="1:26" s="49" customFormat="1" ht="21" customHeight="1">
      <c r="A2048" s="60"/>
      <c r="B2048" s="60"/>
      <c r="C2048" s="58"/>
      <c r="D2048" s="56"/>
      <c r="E2048" s="56"/>
      <c r="G2048" s="128" t="s">
        <v>497</v>
      </c>
      <c r="H2048" s="128" t="s">
        <v>1508</v>
      </c>
      <c r="I2048" s="60"/>
      <c r="J2048" s="60"/>
      <c r="K2048" s="60"/>
      <c r="L2048" s="61" t="str">
        <f>IF(I2048="","",VLOOKUP(N2048,DB!J:L,3,FALSE))</f>
        <v/>
      </c>
      <c r="M2048" s="40" t="str">
        <f t="shared" si="64"/>
        <v/>
      </c>
      <c r="N2048" s="70" t="str">
        <f t="shared" si="63"/>
        <v>Scope 3Hotel stay</v>
      </c>
      <c r="Y2048" s="70"/>
      <c r="Z2048" s="70"/>
    </row>
    <row r="2049" spans="1:26" s="49" customFormat="1" ht="21" customHeight="1">
      <c r="A2049" s="60"/>
      <c r="B2049" s="60"/>
      <c r="C2049" s="58"/>
      <c r="D2049" s="56"/>
      <c r="E2049" s="56"/>
      <c r="G2049" s="128" t="s">
        <v>497</v>
      </c>
      <c r="H2049" s="128" t="s">
        <v>1508</v>
      </c>
      <c r="I2049" s="60"/>
      <c r="J2049" s="60"/>
      <c r="K2049" s="60"/>
      <c r="L2049" s="61" t="str">
        <f>IF(I2049="","",VLOOKUP(N2049,DB!J:L,3,FALSE))</f>
        <v/>
      </c>
      <c r="M2049" s="40" t="str">
        <f t="shared" si="64"/>
        <v/>
      </c>
      <c r="N2049" s="70" t="str">
        <f t="shared" si="63"/>
        <v>Scope 3Hotel stay</v>
      </c>
      <c r="Y2049" s="70"/>
      <c r="Z2049" s="70"/>
    </row>
    <row r="2050" spans="1:26" s="49" customFormat="1" ht="21" customHeight="1">
      <c r="A2050" s="60"/>
      <c r="B2050" s="60"/>
      <c r="C2050" s="58"/>
      <c r="D2050" s="56"/>
      <c r="E2050" s="56"/>
      <c r="G2050" s="128" t="s">
        <v>497</v>
      </c>
      <c r="H2050" s="128" t="s">
        <v>1508</v>
      </c>
      <c r="I2050" s="60"/>
      <c r="J2050" s="60"/>
      <c r="K2050" s="60"/>
      <c r="L2050" s="61" t="str">
        <f>IF(I2050="","",VLOOKUP(N2050,DB!J:L,3,FALSE))</f>
        <v/>
      </c>
      <c r="M2050" s="40" t="str">
        <f t="shared" si="64"/>
        <v/>
      </c>
      <c r="N2050" s="70" t="str">
        <f t="shared" si="63"/>
        <v>Scope 3Hotel stay</v>
      </c>
      <c r="Y2050" s="70"/>
      <c r="Z2050" s="70"/>
    </row>
    <row r="2051" spans="1:26" s="49" customFormat="1" ht="21" customHeight="1">
      <c r="A2051" s="60"/>
      <c r="B2051" s="60"/>
      <c r="C2051" s="58"/>
      <c r="D2051" s="56"/>
      <c r="E2051" s="56"/>
      <c r="G2051" s="128" t="s">
        <v>497</v>
      </c>
      <c r="H2051" s="128" t="s">
        <v>1508</v>
      </c>
      <c r="I2051" s="60"/>
      <c r="J2051" s="60"/>
      <c r="K2051" s="60"/>
      <c r="L2051" s="61" t="str">
        <f>IF(I2051="","",VLOOKUP(N2051,DB!J:L,3,FALSE))</f>
        <v/>
      </c>
      <c r="M2051" s="40" t="str">
        <f t="shared" si="64"/>
        <v/>
      </c>
      <c r="N2051" s="70" t="str">
        <f t="shared" si="63"/>
        <v>Scope 3Hotel stay</v>
      </c>
      <c r="Y2051" s="70"/>
      <c r="Z2051" s="70"/>
    </row>
    <row r="2052" spans="1:26" s="49" customFormat="1" ht="21" customHeight="1">
      <c r="A2052" s="60"/>
      <c r="B2052" s="60"/>
      <c r="C2052" s="58"/>
      <c r="D2052" s="56"/>
      <c r="E2052" s="56"/>
      <c r="G2052" s="128" t="s">
        <v>497</v>
      </c>
      <c r="H2052" s="128" t="s">
        <v>1508</v>
      </c>
      <c r="I2052" s="60"/>
      <c r="J2052" s="60"/>
      <c r="K2052" s="60"/>
      <c r="L2052" s="61" t="str">
        <f>IF(I2052="","",VLOOKUP(N2052,DB!J:L,3,FALSE))</f>
        <v/>
      </c>
      <c r="M2052" s="40" t="str">
        <f t="shared" si="64"/>
        <v/>
      </c>
      <c r="N2052" s="70" t="str">
        <f t="shared" si="63"/>
        <v>Scope 3Hotel stay</v>
      </c>
      <c r="Y2052" s="70"/>
      <c r="Z2052" s="70"/>
    </row>
    <row r="2053" spans="1:26" s="49" customFormat="1" ht="21" customHeight="1">
      <c r="A2053" s="60"/>
      <c r="B2053" s="60"/>
      <c r="C2053" s="58"/>
      <c r="D2053" s="56"/>
      <c r="E2053" s="56"/>
      <c r="G2053" s="128" t="s">
        <v>497</v>
      </c>
      <c r="H2053" s="128" t="s">
        <v>1508</v>
      </c>
      <c r="I2053" s="60"/>
      <c r="J2053" s="60"/>
      <c r="K2053" s="60"/>
      <c r="L2053" s="61" t="str">
        <f>IF(I2053="","",VLOOKUP(N2053,DB!J:L,3,FALSE))</f>
        <v/>
      </c>
      <c r="M2053" s="40" t="str">
        <f t="shared" si="64"/>
        <v/>
      </c>
      <c r="N2053" s="70" t="str">
        <f t="shared" si="63"/>
        <v>Scope 3Hotel stay</v>
      </c>
      <c r="Y2053" s="70"/>
      <c r="Z2053" s="70"/>
    </row>
    <row r="2054" spans="1:26" s="49" customFormat="1" ht="21" customHeight="1">
      <c r="A2054" s="60"/>
      <c r="B2054" s="60"/>
      <c r="C2054" s="58"/>
      <c r="D2054" s="56"/>
      <c r="E2054" s="56"/>
      <c r="G2054" s="128" t="s">
        <v>497</v>
      </c>
      <c r="H2054" s="128" t="s">
        <v>1508</v>
      </c>
      <c r="I2054" s="60"/>
      <c r="J2054" s="60"/>
      <c r="K2054" s="60"/>
      <c r="L2054" s="61" t="str">
        <f>IF(I2054="","",VLOOKUP(N2054,DB!J:L,3,FALSE))</f>
        <v/>
      </c>
      <c r="M2054" s="40" t="str">
        <f t="shared" si="64"/>
        <v/>
      </c>
      <c r="N2054" s="70" t="str">
        <f t="shared" si="63"/>
        <v>Scope 3Hotel stay</v>
      </c>
      <c r="Y2054" s="70"/>
      <c r="Z2054" s="70"/>
    </row>
    <row r="2055" spans="1:26" s="49" customFormat="1" ht="21" customHeight="1">
      <c r="A2055" s="60"/>
      <c r="B2055" s="60"/>
      <c r="C2055" s="58"/>
      <c r="D2055" s="56"/>
      <c r="E2055" s="56"/>
      <c r="G2055" s="128" t="s">
        <v>497</v>
      </c>
      <c r="H2055" s="128" t="s">
        <v>1508</v>
      </c>
      <c r="I2055" s="60"/>
      <c r="J2055" s="60"/>
      <c r="K2055" s="60"/>
      <c r="L2055" s="61" t="str">
        <f>IF(I2055="","",VLOOKUP(N2055,DB!J:L,3,FALSE))</f>
        <v/>
      </c>
      <c r="M2055" s="40" t="str">
        <f t="shared" si="64"/>
        <v/>
      </c>
      <c r="N2055" s="70" t="str">
        <f t="shared" ref="N2055:N2118" si="65">CONCATENATE(G2055,H2055,I2055)</f>
        <v>Scope 3Hotel stay</v>
      </c>
      <c r="Y2055" s="70"/>
      <c r="Z2055" s="70"/>
    </row>
    <row r="2056" spans="1:26" s="49" customFormat="1" ht="21" customHeight="1">
      <c r="A2056" s="60"/>
      <c r="B2056" s="60"/>
      <c r="C2056" s="58"/>
      <c r="D2056" s="56"/>
      <c r="E2056" s="56"/>
      <c r="G2056" s="128" t="s">
        <v>497</v>
      </c>
      <c r="H2056" s="128" t="s">
        <v>1508</v>
      </c>
      <c r="I2056" s="60"/>
      <c r="J2056" s="60"/>
      <c r="K2056" s="60"/>
      <c r="L2056" s="61" t="str">
        <f>IF(I2056="","",VLOOKUP(N2056,DB!J:L,3,FALSE))</f>
        <v/>
      </c>
      <c r="M2056" s="40" t="str">
        <f t="shared" si="64"/>
        <v/>
      </c>
      <c r="N2056" s="70" t="str">
        <f t="shared" si="65"/>
        <v>Scope 3Hotel stay</v>
      </c>
      <c r="Y2056" s="70"/>
      <c r="Z2056" s="70"/>
    </row>
    <row r="2057" spans="1:26" s="49" customFormat="1" ht="21" customHeight="1">
      <c r="A2057" s="60"/>
      <c r="B2057" s="60"/>
      <c r="C2057" s="58"/>
      <c r="D2057" s="56"/>
      <c r="E2057" s="56"/>
      <c r="G2057" s="128" t="s">
        <v>497</v>
      </c>
      <c r="H2057" s="128" t="s">
        <v>1508</v>
      </c>
      <c r="I2057" s="60"/>
      <c r="J2057" s="60"/>
      <c r="K2057" s="60"/>
      <c r="L2057" s="61" t="str">
        <f>IF(I2057="","",VLOOKUP(N2057,DB!J:L,3,FALSE))</f>
        <v/>
      </c>
      <c r="M2057" s="40" t="str">
        <f t="shared" si="64"/>
        <v/>
      </c>
      <c r="N2057" s="70" t="str">
        <f t="shared" si="65"/>
        <v>Scope 3Hotel stay</v>
      </c>
      <c r="Y2057" s="70"/>
      <c r="Z2057" s="70"/>
    </row>
    <row r="2058" spans="1:26" s="49" customFormat="1" ht="21" customHeight="1">
      <c r="A2058" s="60"/>
      <c r="B2058" s="60"/>
      <c r="C2058" s="58"/>
      <c r="D2058" s="56"/>
      <c r="E2058" s="56"/>
      <c r="G2058" s="128" t="s">
        <v>497</v>
      </c>
      <c r="H2058" s="128" t="s">
        <v>1508</v>
      </c>
      <c r="I2058" s="60"/>
      <c r="J2058" s="60"/>
      <c r="K2058" s="60"/>
      <c r="L2058" s="61" t="str">
        <f>IF(I2058="","",VLOOKUP(N2058,DB!J:L,3,FALSE))</f>
        <v/>
      </c>
      <c r="M2058" s="40" t="str">
        <f t="shared" si="64"/>
        <v/>
      </c>
      <c r="N2058" s="70" t="str">
        <f t="shared" si="65"/>
        <v>Scope 3Hotel stay</v>
      </c>
      <c r="Y2058" s="70"/>
      <c r="Z2058" s="70"/>
    </row>
    <row r="2059" spans="1:26" s="49" customFormat="1" ht="21" customHeight="1">
      <c r="A2059" s="60"/>
      <c r="B2059" s="60"/>
      <c r="C2059" s="58"/>
      <c r="D2059" s="56"/>
      <c r="E2059" s="56"/>
      <c r="G2059" s="128" t="s">
        <v>497</v>
      </c>
      <c r="H2059" s="128" t="s">
        <v>1508</v>
      </c>
      <c r="I2059" s="60"/>
      <c r="J2059" s="60"/>
      <c r="K2059" s="60"/>
      <c r="L2059" s="61" t="str">
        <f>IF(I2059="","",VLOOKUP(N2059,DB!J:L,3,FALSE))</f>
        <v/>
      </c>
      <c r="M2059" s="40" t="str">
        <f t="shared" si="64"/>
        <v/>
      </c>
      <c r="N2059" s="70" t="str">
        <f t="shared" si="65"/>
        <v>Scope 3Hotel stay</v>
      </c>
      <c r="Y2059" s="70"/>
      <c r="Z2059" s="70"/>
    </row>
    <row r="2060" spans="1:26" s="49" customFormat="1" ht="21" customHeight="1">
      <c r="A2060" s="60"/>
      <c r="B2060" s="60"/>
      <c r="C2060" s="58"/>
      <c r="D2060" s="56"/>
      <c r="E2060" s="56"/>
      <c r="G2060" s="128" t="s">
        <v>497</v>
      </c>
      <c r="H2060" s="128" t="s">
        <v>1508</v>
      </c>
      <c r="I2060" s="60"/>
      <c r="J2060" s="60"/>
      <c r="K2060" s="60"/>
      <c r="L2060" s="61" t="str">
        <f>IF(I2060="","",VLOOKUP(N2060,DB!J:L,3,FALSE))</f>
        <v/>
      </c>
      <c r="M2060" s="40" t="str">
        <f t="shared" si="64"/>
        <v/>
      </c>
      <c r="N2060" s="70" t="str">
        <f t="shared" si="65"/>
        <v>Scope 3Hotel stay</v>
      </c>
      <c r="Y2060" s="70"/>
      <c r="Z2060" s="70"/>
    </row>
    <row r="2061" spans="1:26" s="49" customFormat="1" ht="21" customHeight="1">
      <c r="A2061" s="60"/>
      <c r="B2061" s="60"/>
      <c r="C2061" s="58"/>
      <c r="D2061" s="56"/>
      <c r="E2061" s="56"/>
      <c r="G2061" s="128" t="s">
        <v>497</v>
      </c>
      <c r="H2061" s="128" t="s">
        <v>1508</v>
      </c>
      <c r="I2061" s="60"/>
      <c r="J2061" s="60"/>
      <c r="K2061" s="60"/>
      <c r="L2061" s="61" t="str">
        <f>IF(I2061="","",VLOOKUP(N2061,DB!J:L,3,FALSE))</f>
        <v/>
      </c>
      <c r="M2061" s="40" t="str">
        <f t="shared" si="64"/>
        <v/>
      </c>
      <c r="N2061" s="70" t="str">
        <f t="shared" si="65"/>
        <v>Scope 3Hotel stay</v>
      </c>
      <c r="Y2061" s="70"/>
      <c r="Z2061" s="70"/>
    </row>
    <row r="2062" spans="1:26" s="49" customFormat="1" ht="21" customHeight="1">
      <c r="A2062" s="60"/>
      <c r="B2062" s="60"/>
      <c r="C2062" s="58"/>
      <c r="D2062" s="56"/>
      <c r="E2062" s="56"/>
      <c r="G2062" s="128" t="s">
        <v>497</v>
      </c>
      <c r="H2062" s="128" t="s">
        <v>1508</v>
      </c>
      <c r="I2062" s="60"/>
      <c r="J2062" s="60"/>
      <c r="K2062" s="60"/>
      <c r="L2062" s="61" t="str">
        <f>IF(I2062="","",VLOOKUP(N2062,DB!J:L,3,FALSE))</f>
        <v/>
      </c>
      <c r="M2062" s="40" t="str">
        <f t="shared" si="64"/>
        <v/>
      </c>
      <c r="N2062" s="70" t="str">
        <f t="shared" si="65"/>
        <v>Scope 3Hotel stay</v>
      </c>
      <c r="Y2062" s="70"/>
      <c r="Z2062" s="70"/>
    </row>
    <row r="2063" spans="1:26" s="49" customFormat="1" ht="21" customHeight="1">
      <c r="A2063" s="60"/>
      <c r="B2063" s="60"/>
      <c r="C2063" s="58"/>
      <c r="D2063" s="56"/>
      <c r="E2063" s="56"/>
      <c r="G2063" s="128" t="s">
        <v>497</v>
      </c>
      <c r="H2063" s="128" t="s">
        <v>1508</v>
      </c>
      <c r="I2063" s="60"/>
      <c r="J2063" s="60"/>
      <c r="K2063" s="60"/>
      <c r="L2063" s="61" t="str">
        <f>IF(I2063="","",VLOOKUP(N2063,DB!J:L,3,FALSE))</f>
        <v/>
      </c>
      <c r="M2063" s="40" t="str">
        <f t="shared" si="64"/>
        <v/>
      </c>
      <c r="N2063" s="70" t="str">
        <f t="shared" si="65"/>
        <v>Scope 3Hotel stay</v>
      </c>
      <c r="Y2063" s="70"/>
      <c r="Z2063" s="70"/>
    </row>
    <row r="2064" spans="1:26" s="49" customFormat="1" ht="21" customHeight="1">
      <c r="A2064" s="60"/>
      <c r="B2064" s="60"/>
      <c r="C2064" s="58"/>
      <c r="D2064" s="56"/>
      <c r="E2064" s="56"/>
      <c r="G2064" s="128" t="s">
        <v>497</v>
      </c>
      <c r="H2064" s="128" t="s">
        <v>1508</v>
      </c>
      <c r="I2064" s="60"/>
      <c r="J2064" s="60"/>
      <c r="K2064" s="60"/>
      <c r="L2064" s="61" t="str">
        <f>IF(I2064="","",VLOOKUP(N2064,DB!J:L,3,FALSE))</f>
        <v/>
      </c>
      <c r="M2064" s="40" t="str">
        <f t="shared" si="64"/>
        <v/>
      </c>
      <c r="N2064" s="70" t="str">
        <f t="shared" si="65"/>
        <v>Scope 3Hotel stay</v>
      </c>
      <c r="Y2064" s="70"/>
      <c r="Z2064" s="70"/>
    </row>
    <row r="2065" spans="1:26" s="49" customFormat="1" ht="21" customHeight="1">
      <c r="A2065" s="60"/>
      <c r="B2065" s="60"/>
      <c r="C2065" s="58"/>
      <c r="D2065" s="56"/>
      <c r="E2065" s="56"/>
      <c r="G2065" s="128" t="s">
        <v>497</v>
      </c>
      <c r="H2065" s="128" t="s">
        <v>1508</v>
      </c>
      <c r="I2065" s="60"/>
      <c r="J2065" s="60"/>
      <c r="K2065" s="60"/>
      <c r="L2065" s="61" t="str">
        <f>IF(I2065="","",VLOOKUP(N2065,DB!J:L,3,FALSE))</f>
        <v/>
      </c>
      <c r="M2065" s="40" t="str">
        <f t="shared" si="64"/>
        <v/>
      </c>
      <c r="N2065" s="70" t="str">
        <f t="shared" si="65"/>
        <v>Scope 3Hotel stay</v>
      </c>
      <c r="Y2065" s="70"/>
      <c r="Z2065" s="70"/>
    </row>
    <row r="2066" spans="1:26" s="49" customFormat="1" ht="21" customHeight="1">
      <c r="A2066" s="60"/>
      <c r="B2066" s="60"/>
      <c r="C2066" s="58"/>
      <c r="D2066" s="56"/>
      <c r="E2066" s="56"/>
      <c r="G2066" s="128" t="s">
        <v>497</v>
      </c>
      <c r="H2066" s="128" t="s">
        <v>1508</v>
      </c>
      <c r="I2066" s="60"/>
      <c r="J2066" s="60"/>
      <c r="K2066" s="60"/>
      <c r="L2066" s="61" t="str">
        <f>IF(I2066="","",VLOOKUP(N2066,DB!J:L,3,FALSE))</f>
        <v/>
      </c>
      <c r="M2066" s="40" t="str">
        <f t="shared" si="64"/>
        <v/>
      </c>
      <c r="N2066" s="70" t="str">
        <f t="shared" si="65"/>
        <v>Scope 3Hotel stay</v>
      </c>
      <c r="Y2066" s="70"/>
      <c r="Z2066" s="70"/>
    </row>
    <row r="2067" spans="1:26" s="49" customFormat="1" ht="21" customHeight="1">
      <c r="A2067" s="60"/>
      <c r="B2067" s="60"/>
      <c r="C2067" s="58"/>
      <c r="D2067" s="56"/>
      <c r="E2067" s="56"/>
      <c r="G2067" s="128" t="s">
        <v>497</v>
      </c>
      <c r="H2067" s="128" t="s">
        <v>1508</v>
      </c>
      <c r="I2067" s="60"/>
      <c r="J2067" s="60"/>
      <c r="K2067" s="60"/>
      <c r="L2067" s="61" t="str">
        <f>IF(I2067="","",VLOOKUP(N2067,DB!J:L,3,FALSE))</f>
        <v/>
      </c>
      <c r="M2067" s="40" t="str">
        <f t="shared" si="64"/>
        <v/>
      </c>
      <c r="N2067" s="70" t="str">
        <f t="shared" si="65"/>
        <v>Scope 3Hotel stay</v>
      </c>
      <c r="Y2067" s="70"/>
      <c r="Z2067" s="70"/>
    </row>
    <row r="2068" spans="1:26" s="49" customFormat="1" ht="21" customHeight="1">
      <c r="A2068" s="60"/>
      <c r="B2068" s="60"/>
      <c r="C2068" s="58"/>
      <c r="D2068" s="56"/>
      <c r="E2068" s="56"/>
      <c r="G2068" s="128" t="s">
        <v>497</v>
      </c>
      <c r="H2068" s="128" t="s">
        <v>1508</v>
      </c>
      <c r="I2068" s="60"/>
      <c r="J2068" s="60"/>
      <c r="K2068" s="60"/>
      <c r="L2068" s="61" t="str">
        <f>IF(I2068="","",VLOOKUP(N2068,DB!J:L,3,FALSE))</f>
        <v/>
      </c>
      <c r="M2068" s="40" t="str">
        <f t="shared" si="64"/>
        <v/>
      </c>
      <c r="N2068" s="70" t="str">
        <f t="shared" si="65"/>
        <v>Scope 3Hotel stay</v>
      </c>
      <c r="Y2068" s="70"/>
      <c r="Z2068" s="70"/>
    </row>
    <row r="2069" spans="1:26" s="49" customFormat="1" ht="21" customHeight="1">
      <c r="A2069" s="60"/>
      <c r="B2069" s="60"/>
      <c r="C2069" s="58"/>
      <c r="D2069" s="56"/>
      <c r="E2069" s="56"/>
      <c r="G2069" s="128" t="s">
        <v>497</v>
      </c>
      <c r="H2069" s="128" t="s">
        <v>1508</v>
      </c>
      <c r="I2069" s="60"/>
      <c r="J2069" s="60"/>
      <c r="K2069" s="60"/>
      <c r="L2069" s="61" t="str">
        <f>IF(I2069="","",VLOOKUP(N2069,DB!J:L,3,FALSE))</f>
        <v/>
      </c>
      <c r="M2069" s="40" t="str">
        <f t="shared" si="64"/>
        <v/>
      </c>
      <c r="N2069" s="70" t="str">
        <f t="shared" si="65"/>
        <v>Scope 3Hotel stay</v>
      </c>
      <c r="Y2069" s="70"/>
      <c r="Z2069" s="70"/>
    </row>
    <row r="2070" spans="1:26" s="49" customFormat="1" ht="21" customHeight="1">
      <c r="A2070" s="60"/>
      <c r="B2070" s="60"/>
      <c r="C2070" s="58"/>
      <c r="D2070" s="56"/>
      <c r="E2070" s="56"/>
      <c r="G2070" s="128" t="s">
        <v>497</v>
      </c>
      <c r="H2070" s="128" t="s">
        <v>1508</v>
      </c>
      <c r="I2070" s="60"/>
      <c r="J2070" s="60"/>
      <c r="K2070" s="60"/>
      <c r="L2070" s="61" t="str">
        <f>IF(I2070="","",VLOOKUP(N2070,DB!J:L,3,FALSE))</f>
        <v/>
      </c>
      <c r="M2070" s="40" t="str">
        <f t="shared" si="64"/>
        <v/>
      </c>
      <c r="N2070" s="70" t="str">
        <f t="shared" si="65"/>
        <v>Scope 3Hotel stay</v>
      </c>
      <c r="Y2070" s="70"/>
      <c r="Z2070" s="70"/>
    </row>
    <row r="2071" spans="1:26" s="49" customFormat="1" ht="21" customHeight="1">
      <c r="A2071" s="60"/>
      <c r="B2071" s="60"/>
      <c r="C2071" s="58"/>
      <c r="D2071" s="56"/>
      <c r="E2071" s="56"/>
      <c r="G2071" s="128" t="s">
        <v>497</v>
      </c>
      <c r="H2071" s="128" t="s">
        <v>1508</v>
      </c>
      <c r="I2071" s="60"/>
      <c r="J2071" s="60"/>
      <c r="K2071" s="60"/>
      <c r="L2071" s="61" t="str">
        <f>IF(I2071="","",VLOOKUP(N2071,DB!J:L,3,FALSE))</f>
        <v/>
      </c>
      <c r="M2071" s="40" t="str">
        <f t="shared" si="64"/>
        <v/>
      </c>
      <c r="N2071" s="70" t="str">
        <f t="shared" si="65"/>
        <v>Scope 3Hotel stay</v>
      </c>
      <c r="Y2071" s="70"/>
      <c r="Z2071" s="70"/>
    </row>
    <row r="2072" spans="1:26" s="49" customFormat="1" ht="21" customHeight="1">
      <c r="A2072" s="60"/>
      <c r="B2072" s="60"/>
      <c r="C2072" s="58"/>
      <c r="D2072" s="56"/>
      <c r="E2072" s="56"/>
      <c r="G2072" s="128" t="s">
        <v>497</v>
      </c>
      <c r="H2072" s="128" t="s">
        <v>1508</v>
      </c>
      <c r="I2072" s="60"/>
      <c r="J2072" s="60"/>
      <c r="K2072" s="60"/>
      <c r="L2072" s="61" t="str">
        <f>IF(I2072="","",VLOOKUP(N2072,DB!J:L,3,FALSE))</f>
        <v/>
      </c>
      <c r="M2072" s="40" t="str">
        <f t="shared" si="64"/>
        <v/>
      </c>
      <c r="N2072" s="70" t="str">
        <f t="shared" si="65"/>
        <v>Scope 3Hotel stay</v>
      </c>
      <c r="Y2072" s="70"/>
      <c r="Z2072" s="70"/>
    </row>
    <row r="2073" spans="1:26" s="49" customFormat="1" ht="21" customHeight="1">
      <c r="A2073" s="60"/>
      <c r="B2073" s="60"/>
      <c r="C2073" s="58"/>
      <c r="D2073" s="56"/>
      <c r="E2073" s="56"/>
      <c r="G2073" s="128" t="s">
        <v>497</v>
      </c>
      <c r="H2073" s="128" t="s">
        <v>1508</v>
      </c>
      <c r="I2073" s="60"/>
      <c r="J2073" s="60"/>
      <c r="K2073" s="60"/>
      <c r="L2073" s="61" t="str">
        <f>IF(I2073="","",VLOOKUP(N2073,DB!J:L,3,FALSE))</f>
        <v/>
      </c>
      <c r="M2073" s="40" t="str">
        <f t="shared" si="64"/>
        <v/>
      </c>
      <c r="N2073" s="70" t="str">
        <f t="shared" si="65"/>
        <v>Scope 3Hotel stay</v>
      </c>
      <c r="Y2073" s="70"/>
      <c r="Z2073" s="70"/>
    </row>
    <row r="2074" spans="1:26" s="49" customFormat="1" ht="21" customHeight="1">
      <c r="A2074" s="60"/>
      <c r="B2074" s="60"/>
      <c r="C2074" s="58"/>
      <c r="D2074" s="56"/>
      <c r="E2074" s="56"/>
      <c r="G2074" s="128" t="s">
        <v>497</v>
      </c>
      <c r="H2074" s="128" t="s">
        <v>1508</v>
      </c>
      <c r="I2074" s="60"/>
      <c r="J2074" s="60"/>
      <c r="K2074" s="60"/>
      <c r="L2074" s="61" t="str">
        <f>IF(I2074="","",VLOOKUP(N2074,DB!J:L,3,FALSE))</f>
        <v/>
      </c>
      <c r="M2074" s="40" t="str">
        <f t="shared" si="64"/>
        <v/>
      </c>
      <c r="N2074" s="70" t="str">
        <f t="shared" si="65"/>
        <v>Scope 3Hotel stay</v>
      </c>
      <c r="Y2074" s="70"/>
      <c r="Z2074" s="70"/>
    </row>
    <row r="2075" spans="1:26" s="49" customFormat="1" ht="21" customHeight="1">
      <c r="A2075" s="60"/>
      <c r="B2075" s="60"/>
      <c r="C2075" s="58"/>
      <c r="D2075" s="56"/>
      <c r="E2075" s="56"/>
      <c r="G2075" s="128" t="s">
        <v>497</v>
      </c>
      <c r="H2075" s="128" t="s">
        <v>1508</v>
      </c>
      <c r="I2075" s="60"/>
      <c r="J2075" s="60"/>
      <c r="K2075" s="60"/>
      <c r="L2075" s="61" t="str">
        <f>IF(I2075="","",VLOOKUP(N2075,DB!J:L,3,FALSE))</f>
        <v/>
      </c>
      <c r="M2075" s="40" t="str">
        <f t="shared" si="64"/>
        <v/>
      </c>
      <c r="N2075" s="70" t="str">
        <f t="shared" si="65"/>
        <v>Scope 3Hotel stay</v>
      </c>
      <c r="Y2075" s="70"/>
      <c r="Z2075" s="70"/>
    </row>
    <row r="2076" spans="1:26" s="49" customFormat="1" ht="21" customHeight="1">
      <c r="A2076" s="60"/>
      <c r="B2076" s="60"/>
      <c r="C2076" s="58"/>
      <c r="D2076" s="56"/>
      <c r="E2076" s="56"/>
      <c r="G2076" s="128" t="s">
        <v>497</v>
      </c>
      <c r="H2076" s="128" t="s">
        <v>1508</v>
      </c>
      <c r="I2076" s="60"/>
      <c r="J2076" s="60"/>
      <c r="K2076" s="60"/>
      <c r="L2076" s="61" t="str">
        <f>IF(I2076="","",VLOOKUP(N2076,DB!J:L,3,FALSE))</f>
        <v/>
      </c>
      <c r="M2076" s="40" t="str">
        <f t="shared" si="64"/>
        <v/>
      </c>
      <c r="N2076" s="70" t="str">
        <f t="shared" si="65"/>
        <v>Scope 3Hotel stay</v>
      </c>
      <c r="Y2076" s="70"/>
      <c r="Z2076" s="70"/>
    </row>
    <row r="2077" spans="1:26" s="49" customFormat="1" ht="21" customHeight="1">
      <c r="A2077" s="60"/>
      <c r="B2077" s="60"/>
      <c r="C2077" s="58"/>
      <c r="D2077" s="56"/>
      <c r="E2077" s="56"/>
      <c r="G2077" s="128" t="s">
        <v>497</v>
      </c>
      <c r="H2077" s="128" t="s">
        <v>1508</v>
      </c>
      <c r="I2077" s="60"/>
      <c r="J2077" s="60"/>
      <c r="K2077" s="60"/>
      <c r="L2077" s="61" t="str">
        <f>IF(I2077="","",VLOOKUP(N2077,DB!J:L,3,FALSE))</f>
        <v/>
      </c>
      <c r="M2077" s="40" t="str">
        <f t="shared" si="64"/>
        <v/>
      </c>
      <c r="N2077" s="70" t="str">
        <f t="shared" si="65"/>
        <v>Scope 3Hotel stay</v>
      </c>
      <c r="Y2077" s="70"/>
      <c r="Z2077" s="70"/>
    </row>
    <row r="2078" spans="1:26" s="49" customFormat="1" ht="21" customHeight="1">
      <c r="A2078" s="60"/>
      <c r="B2078" s="60"/>
      <c r="C2078" s="58"/>
      <c r="D2078" s="56"/>
      <c r="E2078" s="56"/>
      <c r="G2078" s="128" t="s">
        <v>497</v>
      </c>
      <c r="H2078" s="128" t="s">
        <v>1508</v>
      </c>
      <c r="I2078" s="60"/>
      <c r="J2078" s="60"/>
      <c r="K2078" s="60"/>
      <c r="L2078" s="61" t="str">
        <f>IF(I2078="","",VLOOKUP(N2078,DB!J:L,3,FALSE))</f>
        <v/>
      </c>
      <c r="M2078" s="40" t="str">
        <f t="shared" si="64"/>
        <v/>
      </c>
      <c r="N2078" s="70" t="str">
        <f t="shared" si="65"/>
        <v>Scope 3Hotel stay</v>
      </c>
      <c r="Y2078" s="70"/>
      <c r="Z2078" s="70"/>
    </row>
    <row r="2079" spans="1:26" s="49" customFormat="1" ht="21" customHeight="1">
      <c r="A2079" s="60"/>
      <c r="B2079" s="60"/>
      <c r="C2079" s="58"/>
      <c r="D2079" s="56"/>
      <c r="E2079" s="56"/>
      <c r="G2079" s="128" t="s">
        <v>497</v>
      </c>
      <c r="H2079" s="128" t="s">
        <v>1508</v>
      </c>
      <c r="I2079" s="60"/>
      <c r="J2079" s="60"/>
      <c r="K2079" s="60"/>
      <c r="L2079" s="61" t="str">
        <f>IF(I2079="","",VLOOKUP(N2079,DB!J:L,3,FALSE))</f>
        <v/>
      </c>
      <c r="M2079" s="40" t="str">
        <f t="shared" si="64"/>
        <v/>
      </c>
      <c r="N2079" s="70" t="str">
        <f t="shared" si="65"/>
        <v>Scope 3Hotel stay</v>
      </c>
      <c r="Y2079" s="70"/>
      <c r="Z2079" s="70"/>
    </row>
    <row r="2080" spans="1:26" s="49" customFormat="1" ht="21" customHeight="1">
      <c r="A2080" s="60"/>
      <c r="B2080" s="60"/>
      <c r="C2080" s="58"/>
      <c r="D2080" s="56"/>
      <c r="E2080" s="56"/>
      <c r="G2080" s="128" t="s">
        <v>497</v>
      </c>
      <c r="H2080" s="128" t="s">
        <v>1508</v>
      </c>
      <c r="I2080" s="60"/>
      <c r="J2080" s="60"/>
      <c r="K2080" s="60"/>
      <c r="L2080" s="61" t="str">
        <f>IF(I2080="","",VLOOKUP(N2080,DB!J:L,3,FALSE))</f>
        <v/>
      </c>
      <c r="M2080" s="40" t="str">
        <f t="shared" si="64"/>
        <v/>
      </c>
      <c r="N2080" s="70" t="str">
        <f t="shared" si="65"/>
        <v>Scope 3Hotel stay</v>
      </c>
      <c r="Y2080" s="70"/>
      <c r="Z2080" s="70"/>
    </row>
    <row r="2081" spans="1:26" s="49" customFormat="1" ht="21" customHeight="1">
      <c r="A2081" s="60"/>
      <c r="B2081" s="60"/>
      <c r="C2081" s="58"/>
      <c r="D2081" s="56"/>
      <c r="E2081" s="56"/>
      <c r="G2081" s="128" t="s">
        <v>497</v>
      </c>
      <c r="H2081" s="128" t="s">
        <v>1508</v>
      </c>
      <c r="I2081" s="60"/>
      <c r="J2081" s="60"/>
      <c r="K2081" s="60"/>
      <c r="L2081" s="61" t="str">
        <f>IF(I2081="","",VLOOKUP(N2081,DB!J:L,3,FALSE))</f>
        <v/>
      </c>
      <c r="M2081" s="40" t="str">
        <f t="shared" si="64"/>
        <v/>
      </c>
      <c r="N2081" s="70" t="str">
        <f t="shared" si="65"/>
        <v>Scope 3Hotel stay</v>
      </c>
      <c r="Y2081" s="70"/>
      <c r="Z2081" s="70"/>
    </row>
    <row r="2082" spans="1:26" s="49" customFormat="1" ht="21" customHeight="1">
      <c r="A2082" s="60"/>
      <c r="B2082" s="60"/>
      <c r="C2082" s="58"/>
      <c r="D2082" s="56"/>
      <c r="E2082" s="56"/>
      <c r="G2082" s="128" t="s">
        <v>497</v>
      </c>
      <c r="H2082" s="128" t="s">
        <v>1508</v>
      </c>
      <c r="I2082" s="60"/>
      <c r="J2082" s="60"/>
      <c r="K2082" s="60"/>
      <c r="L2082" s="61" t="str">
        <f>IF(I2082="","",VLOOKUP(N2082,DB!J:L,3,FALSE))</f>
        <v/>
      </c>
      <c r="M2082" s="40" t="str">
        <f t="shared" si="64"/>
        <v/>
      </c>
      <c r="N2082" s="70" t="str">
        <f t="shared" si="65"/>
        <v>Scope 3Hotel stay</v>
      </c>
      <c r="Y2082" s="70"/>
      <c r="Z2082" s="70"/>
    </row>
    <row r="2083" spans="1:26" s="49" customFormat="1" ht="21" customHeight="1">
      <c r="A2083" s="60"/>
      <c r="B2083" s="60"/>
      <c r="C2083" s="58"/>
      <c r="D2083" s="56"/>
      <c r="E2083" s="56"/>
      <c r="G2083" s="128" t="s">
        <v>497</v>
      </c>
      <c r="H2083" s="128" t="s">
        <v>1508</v>
      </c>
      <c r="I2083" s="60"/>
      <c r="J2083" s="60"/>
      <c r="K2083" s="60"/>
      <c r="L2083" s="61" t="str">
        <f>IF(I2083="","",VLOOKUP(N2083,DB!J:L,3,FALSE))</f>
        <v/>
      </c>
      <c r="M2083" s="40" t="str">
        <f t="shared" si="64"/>
        <v/>
      </c>
      <c r="N2083" s="70" t="str">
        <f t="shared" si="65"/>
        <v>Scope 3Hotel stay</v>
      </c>
      <c r="Y2083" s="70"/>
      <c r="Z2083" s="70"/>
    </row>
    <row r="2084" spans="1:26" s="49" customFormat="1" ht="21" customHeight="1">
      <c r="A2084" s="60"/>
      <c r="B2084" s="60"/>
      <c r="C2084" s="58"/>
      <c r="D2084" s="56"/>
      <c r="E2084" s="56"/>
      <c r="G2084" s="128" t="s">
        <v>497</v>
      </c>
      <c r="H2084" s="128" t="s">
        <v>1508</v>
      </c>
      <c r="I2084" s="60"/>
      <c r="J2084" s="60"/>
      <c r="K2084" s="60"/>
      <c r="L2084" s="61" t="str">
        <f>IF(I2084="","",VLOOKUP(N2084,DB!J:L,3,FALSE))</f>
        <v/>
      </c>
      <c r="M2084" s="40" t="str">
        <f t="shared" si="64"/>
        <v/>
      </c>
      <c r="N2084" s="70" t="str">
        <f t="shared" si="65"/>
        <v>Scope 3Hotel stay</v>
      </c>
      <c r="Y2084" s="70"/>
      <c r="Z2084" s="70"/>
    </row>
    <row r="2085" spans="1:26" s="49" customFormat="1" ht="21" customHeight="1">
      <c r="A2085" s="60"/>
      <c r="B2085" s="60"/>
      <c r="C2085" s="58"/>
      <c r="D2085" s="56"/>
      <c r="E2085" s="56"/>
      <c r="G2085" s="128" t="s">
        <v>497</v>
      </c>
      <c r="H2085" s="128" t="s">
        <v>1508</v>
      </c>
      <c r="I2085" s="60"/>
      <c r="J2085" s="60"/>
      <c r="K2085" s="60"/>
      <c r="L2085" s="61" t="str">
        <f>IF(I2085="","",VLOOKUP(N2085,DB!J:L,3,FALSE))</f>
        <v/>
      </c>
      <c r="M2085" s="40" t="str">
        <f t="shared" ref="M2085:M2148" si="66">IF(I2085="","",L2085*K2085*J2085)</f>
        <v/>
      </c>
      <c r="N2085" s="70" t="str">
        <f t="shared" si="65"/>
        <v>Scope 3Hotel stay</v>
      </c>
      <c r="Y2085" s="70"/>
      <c r="Z2085" s="70"/>
    </row>
    <row r="2086" spans="1:26" s="49" customFormat="1" ht="21" customHeight="1">
      <c r="A2086" s="60"/>
      <c r="B2086" s="60"/>
      <c r="C2086" s="58"/>
      <c r="D2086" s="56"/>
      <c r="E2086" s="56"/>
      <c r="G2086" s="128" t="s">
        <v>497</v>
      </c>
      <c r="H2086" s="128" t="s">
        <v>1508</v>
      </c>
      <c r="I2086" s="60"/>
      <c r="J2086" s="60"/>
      <c r="K2086" s="60"/>
      <c r="L2086" s="61" t="str">
        <f>IF(I2086="","",VLOOKUP(N2086,DB!J:L,3,FALSE))</f>
        <v/>
      </c>
      <c r="M2086" s="40" t="str">
        <f t="shared" si="66"/>
        <v/>
      </c>
      <c r="N2086" s="70" t="str">
        <f t="shared" si="65"/>
        <v>Scope 3Hotel stay</v>
      </c>
      <c r="Y2086" s="70"/>
      <c r="Z2086" s="70"/>
    </row>
    <row r="2087" spans="1:26" s="49" customFormat="1" ht="21" customHeight="1">
      <c r="A2087" s="60"/>
      <c r="B2087" s="60"/>
      <c r="C2087" s="58"/>
      <c r="D2087" s="56"/>
      <c r="E2087" s="56"/>
      <c r="G2087" s="128" t="s">
        <v>497</v>
      </c>
      <c r="H2087" s="128" t="s">
        <v>1508</v>
      </c>
      <c r="I2087" s="60"/>
      <c r="J2087" s="60"/>
      <c r="K2087" s="60"/>
      <c r="L2087" s="61" t="str">
        <f>IF(I2087="","",VLOOKUP(N2087,DB!J:L,3,FALSE))</f>
        <v/>
      </c>
      <c r="M2087" s="40" t="str">
        <f t="shared" si="66"/>
        <v/>
      </c>
      <c r="N2087" s="70" t="str">
        <f t="shared" si="65"/>
        <v>Scope 3Hotel stay</v>
      </c>
      <c r="Y2087" s="70"/>
      <c r="Z2087" s="70"/>
    </row>
    <row r="2088" spans="1:26" s="49" customFormat="1" ht="21" customHeight="1">
      <c r="A2088" s="60"/>
      <c r="B2088" s="60"/>
      <c r="C2088" s="58"/>
      <c r="D2088" s="56"/>
      <c r="E2088" s="56"/>
      <c r="G2088" s="128" t="s">
        <v>497</v>
      </c>
      <c r="H2088" s="128" t="s">
        <v>1508</v>
      </c>
      <c r="I2088" s="60"/>
      <c r="J2088" s="60"/>
      <c r="K2088" s="60"/>
      <c r="L2088" s="61" t="str">
        <f>IF(I2088="","",VLOOKUP(N2088,DB!J:L,3,FALSE))</f>
        <v/>
      </c>
      <c r="M2088" s="40" t="str">
        <f t="shared" si="66"/>
        <v/>
      </c>
      <c r="N2088" s="70" t="str">
        <f t="shared" si="65"/>
        <v>Scope 3Hotel stay</v>
      </c>
      <c r="Y2088" s="70"/>
      <c r="Z2088" s="70"/>
    </row>
    <row r="2089" spans="1:26" s="49" customFormat="1" ht="21" customHeight="1">
      <c r="A2089" s="60"/>
      <c r="B2089" s="60"/>
      <c r="C2089" s="58"/>
      <c r="D2089" s="56"/>
      <c r="E2089" s="56"/>
      <c r="G2089" s="128" t="s">
        <v>497</v>
      </c>
      <c r="H2089" s="128" t="s">
        <v>1508</v>
      </c>
      <c r="I2089" s="60"/>
      <c r="J2089" s="60"/>
      <c r="K2089" s="60"/>
      <c r="L2089" s="61" t="str">
        <f>IF(I2089="","",VLOOKUP(N2089,DB!J:L,3,FALSE))</f>
        <v/>
      </c>
      <c r="M2089" s="40" t="str">
        <f t="shared" si="66"/>
        <v/>
      </c>
      <c r="N2089" s="70" t="str">
        <f t="shared" si="65"/>
        <v>Scope 3Hotel stay</v>
      </c>
      <c r="Y2089" s="70"/>
      <c r="Z2089" s="70"/>
    </row>
    <row r="2090" spans="1:26" s="49" customFormat="1" ht="21" customHeight="1">
      <c r="A2090" s="60"/>
      <c r="B2090" s="60"/>
      <c r="C2090" s="58"/>
      <c r="D2090" s="56"/>
      <c r="E2090" s="56"/>
      <c r="G2090" s="128" t="s">
        <v>497</v>
      </c>
      <c r="H2090" s="128" t="s">
        <v>1508</v>
      </c>
      <c r="I2090" s="60"/>
      <c r="J2090" s="60"/>
      <c r="K2090" s="60"/>
      <c r="L2090" s="61" t="str">
        <f>IF(I2090="","",VLOOKUP(N2090,DB!J:L,3,FALSE))</f>
        <v/>
      </c>
      <c r="M2090" s="40" t="str">
        <f t="shared" si="66"/>
        <v/>
      </c>
      <c r="N2090" s="70" t="str">
        <f t="shared" si="65"/>
        <v>Scope 3Hotel stay</v>
      </c>
      <c r="Y2090" s="70"/>
      <c r="Z2090" s="70"/>
    </row>
    <row r="2091" spans="1:26" s="49" customFormat="1" ht="21" customHeight="1">
      <c r="A2091" s="60"/>
      <c r="B2091" s="60"/>
      <c r="C2091" s="58"/>
      <c r="D2091" s="56"/>
      <c r="E2091" s="56"/>
      <c r="G2091" s="128" t="s">
        <v>497</v>
      </c>
      <c r="H2091" s="128" t="s">
        <v>1508</v>
      </c>
      <c r="I2091" s="60"/>
      <c r="J2091" s="60"/>
      <c r="K2091" s="60"/>
      <c r="L2091" s="61" t="str">
        <f>IF(I2091="","",VLOOKUP(N2091,DB!J:L,3,FALSE))</f>
        <v/>
      </c>
      <c r="M2091" s="40" t="str">
        <f t="shared" si="66"/>
        <v/>
      </c>
      <c r="N2091" s="70" t="str">
        <f t="shared" si="65"/>
        <v>Scope 3Hotel stay</v>
      </c>
      <c r="Y2091" s="70"/>
      <c r="Z2091" s="70"/>
    </row>
    <row r="2092" spans="1:26" s="49" customFormat="1" ht="21" customHeight="1">
      <c r="A2092" s="60"/>
      <c r="B2092" s="60"/>
      <c r="C2092" s="58"/>
      <c r="D2092" s="56"/>
      <c r="E2092" s="56"/>
      <c r="G2092" s="128" t="s">
        <v>497</v>
      </c>
      <c r="H2092" s="128" t="s">
        <v>1508</v>
      </c>
      <c r="I2092" s="60"/>
      <c r="J2092" s="60"/>
      <c r="K2092" s="60"/>
      <c r="L2092" s="61" t="str">
        <f>IF(I2092="","",VLOOKUP(N2092,DB!J:L,3,FALSE))</f>
        <v/>
      </c>
      <c r="M2092" s="40" t="str">
        <f t="shared" si="66"/>
        <v/>
      </c>
      <c r="N2092" s="70" t="str">
        <f t="shared" si="65"/>
        <v>Scope 3Hotel stay</v>
      </c>
      <c r="Y2092" s="70"/>
      <c r="Z2092" s="70"/>
    </row>
    <row r="2093" spans="1:26" s="49" customFormat="1" ht="21" customHeight="1">
      <c r="A2093" s="60"/>
      <c r="B2093" s="60"/>
      <c r="C2093" s="58"/>
      <c r="D2093" s="56"/>
      <c r="E2093" s="56"/>
      <c r="G2093" s="128" t="s">
        <v>497</v>
      </c>
      <c r="H2093" s="128" t="s">
        <v>1508</v>
      </c>
      <c r="I2093" s="60"/>
      <c r="J2093" s="60"/>
      <c r="K2093" s="60"/>
      <c r="L2093" s="61" t="str">
        <f>IF(I2093="","",VLOOKUP(N2093,DB!J:L,3,FALSE))</f>
        <v/>
      </c>
      <c r="M2093" s="40" t="str">
        <f t="shared" si="66"/>
        <v/>
      </c>
      <c r="N2093" s="70" t="str">
        <f t="shared" si="65"/>
        <v>Scope 3Hotel stay</v>
      </c>
      <c r="Y2093" s="70"/>
      <c r="Z2093" s="70"/>
    </row>
    <row r="2094" spans="1:26" s="49" customFormat="1" ht="21" customHeight="1">
      <c r="A2094" s="60"/>
      <c r="B2094" s="60"/>
      <c r="C2094" s="58"/>
      <c r="D2094" s="56"/>
      <c r="E2094" s="56"/>
      <c r="G2094" s="128" t="s">
        <v>497</v>
      </c>
      <c r="H2094" s="128" t="s">
        <v>1508</v>
      </c>
      <c r="I2094" s="60"/>
      <c r="J2094" s="60"/>
      <c r="K2094" s="60"/>
      <c r="L2094" s="61" t="str">
        <f>IF(I2094="","",VLOOKUP(N2094,DB!J:L,3,FALSE))</f>
        <v/>
      </c>
      <c r="M2094" s="40" t="str">
        <f t="shared" si="66"/>
        <v/>
      </c>
      <c r="N2094" s="70" t="str">
        <f t="shared" si="65"/>
        <v>Scope 3Hotel stay</v>
      </c>
      <c r="Y2094" s="70"/>
      <c r="Z2094" s="70"/>
    </row>
    <row r="2095" spans="1:26" s="49" customFormat="1" ht="21" customHeight="1">
      <c r="A2095" s="60"/>
      <c r="B2095" s="60"/>
      <c r="C2095" s="58"/>
      <c r="D2095" s="56"/>
      <c r="E2095" s="56"/>
      <c r="G2095" s="128" t="s">
        <v>497</v>
      </c>
      <c r="H2095" s="128" t="s">
        <v>1508</v>
      </c>
      <c r="I2095" s="60"/>
      <c r="J2095" s="60"/>
      <c r="K2095" s="60"/>
      <c r="L2095" s="61" t="str">
        <f>IF(I2095="","",VLOOKUP(N2095,DB!J:L,3,FALSE))</f>
        <v/>
      </c>
      <c r="M2095" s="40" t="str">
        <f t="shared" si="66"/>
        <v/>
      </c>
      <c r="N2095" s="70" t="str">
        <f t="shared" si="65"/>
        <v>Scope 3Hotel stay</v>
      </c>
      <c r="Y2095" s="70"/>
      <c r="Z2095" s="70"/>
    </row>
    <row r="2096" spans="1:26" s="49" customFormat="1" ht="21" customHeight="1">
      <c r="A2096" s="60"/>
      <c r="B2096" s="60"/>
      <c r="C2096" s="58"/>
      <c r="D2096" s="56"/>
      <c r="E2096" s="56"/>
      <c r="G2096" s="128" t="s">
        <v>497</v>
      </c>
      <c r="H2096" s="128" t="s">
        <v>1508</v>
      </c>
      <c r="I2096" s="60"/>
      <c r="J2096" s="60"/>
      <c r="K2096" s="60"/>
      <c r="L2096" s="61" t="str">
        <f>IF(I2096="","",VLOOKUP(N2096,DB!J:L,3,FALSE))</f>
        <v/>
      </c>
      <c r="M2096" s="40" t="str">
        <f t="shared" si="66"/>
        <v/>
      </c>
      <c r="N2096" s="70" t="str">
        <f t="shared" si="65"/>
        <v>Scope 3Hotel stay</v>
      </c>
      <c r="Y2096" s="70"/>
      <c r="Z2096" s="70"/>
    </row>
    <row r="2097" spans="1:26" s="49" customFormat="1" ht="21" customHeight="1">
      <c r="A2097" s="60"/>
      <c r="B2097" s="60"/>
      <c r="C2097" s="58"/>
      <c r="D2097" s="56"/>
      <c r="E2097" s="56"/>
      <c r="G2097" s="128" t="s">
        <v>497</v>
      </c>
      <c r="H2097" s="128" t="s">
        <v>1508</v>
      </c>
      <c r="I2097" s="60"/>
      <c r="J2097" s="60"/>
      <c r="K2097" s="60"/>
      <c r="L2097" s="61" t="str">
        <f>IF(I2097="","",VLOOKUP(N2097,DB!J:L,3,FALSE))</f>
        <v/>
      </c>
      <c r="M2097" s="40" t="str">
        <f t="shared" si="66"/>
        <v/>
      </c>
      <c r="N2097" s="70" t="str">
        <f t="shared" si="65"/>
        <v>Scope 3Hotel stay</v>
      </c>
      <c r="Y2097" s="70"/>
      <c r="Z2097" s="70"/>
    </row>
    <row r="2098" spans="1:26" s="49" customFormat="1" ht="21" customHeight="1">
      <c r="A2098" s="60"/>
      <c r="B2098" s="60"/>
      <c r="C2098" s="58"/>
      <c r="D2098" s="56"/>
      <c r="E2098" s="56"/>
      <c r="G2098" s="128" t="s">
        <v>497</v>
      </c>
      <c r="H2098" s="128" t="s">
        <v>1508</v>
      </c>
      <c r="I2098" s="60"/>
      <c r="J2098" s="60"/>
      <c r="K2098" s="60"/>
      <c r="L2098" s="61" t="str">
        <f>IF(I2098="","",VLOOKUP(N2098,DB!J:L,3,FALSE))</f>
        <v/>
      </c>
      <c r="M2098" s="40" t="str">
        <f t="shared" si="66"/>
        <v/>
      </c>
      <c r="N2098" s="70" t="str">
        <f t="shared" si="65"/>
        <v>Scope 3Hotel stay</v>
      </c>
      <c r="Y2098" s="70"/>
      <c r="Z2098" s="70"/>
    </row>
    <row r="2099" spans="1:26" s="49" customFormat="1" ht="21" customHeight="1">
      <c r="A2099" s="60"/>
      <c r="B2099" s="60"/>
      <c r="C2099" s="58"/>
      <c r="D2099" s="56"/>
      <c r="E2099" s="56"/>
      <c r="G2099" s="128" t="s">
        <v>497</v>
      </c>
      <c r="H2099" s="128" t="s">
        <v>1508</v>
      </c>
      <c r="I2099" s="60"/>
      <c r="J2099" s="60"/>
      <c r="K2099" s="60"/>
      <c r="L2099" s="61" t="str">
        <f>IF(I2099="","",VLOOKUP(N2099,DB!J:L,3,FALSE))</f>
        <v/>
      </c>
      <c r="M2099" s="40" t="str">
        <f t="shared" si="66"/>
        <v/>
      </c>
      <c r="N2099" s="70" t="str">
        <f t="shared" si="65"/>
        <v>Scope 3Hotel stay</v>
      </c>
      <c r="Y2099" s="70"/>
      <c r="Z2099" s="70"/>
    </row>
    <row r="2100" spans="1:26" s="49" customFormat="1" ht="21" customHeight="1">
      <c r="A2100" s="60"/>
      <c r="B2100" s="60"/>
      <c r="C2100" s="58"/>
      <c r="D2100" s="56"/>
      <c r="E2100" s="56"/>
      <c r="G2100" s="128" t="s">
        <v>497</v>
      </c>
      <c r="H2100" s="128" t="s">
        <v>1508</v>
      </c>
      <c r="I2100" s="60"/>
      <c r="J2100" s="60"/>
      <c r="K2100" s="60"/>
      <c r="L2100" s="61" t="str">
        <f>IF(I2100="","",VLOOKUP(N2100,DB!J:L,3,FALSE))</f>
        <v/>
      </c>
      <c r="M2100" s="40" t="str">
        <f t="shared" si="66"/>
        <v/>
      </c>
      <c r="N2100" s="70" t="str">
        <f t="shared" si="65"/>
        <v>Scope 3Hotel stay</v>
      </c>
      <c r="Y2100" s="70"/>
      <c r="Z2100" s="70"/>
    </row>
    <row r="2101" spans="1:26" s="49" customFormat="1" ht="21" customHeight="1">
      <c r="A2101" s="60"/>
      <c r="B2101" s="60"/>
      <c r="C2101" s="58"/>
      <c r="D2101" s="56"/>
      <c r="E2101" s="56"/>
      <c r="G2101" s="128" t="s">
        <v>497</v>
      </c>
      <c r="H2101" s="128" t="s">
        <v>1508</v>
      </c>
      <c r="I2101" s="60"/>
      <c r="J2101" s="60"/>
      <c r="K2101" s="60"/>
      <c r="L2101" s="61" t="str">
        <f>IF(I2101="","",VLOOKUP(N2101,DB!J:L,3,FALSE))</f>
        <v/>
      </c>
      <c r="M2101" s="40" t="str">
        <f t="shared" si="66"/>
        <v/>
      </c>
      <c r="N2101" s="70" t="str">
        <f t="shared" si="65"/>
        <v>Scope 3Hotel stay</v>
      </c>
      <c r="Y2101" s="70"/>
      <c r="Z2101" s="70"/>
    </row>
    <row r="2102" spans="1:26" s="49" customFormat="1" ht="21" customHeight="1">
      <c r="A2102" s="60"/>
      <c r="B2102" s="60"/>
      <c r="C2102" s="58"/>
      <c r="D2102" s="56"/>
      <c r="E2102" s="56"/>
      <c r="G2102" s="128" t="s">
        <v>497</v>
      </c>
      <c r="H2102" s="128" t="s">
        <v>1508</v>
      </c>
      <c r="I2102" s="60"/>
      <c r="J2102" s="60"/>
      <c r="K2102" s="60"/>
      <c r="L2102" s="61" t="str">
        <f>IF(I2102="","",VLOOKUP(N2102,DB!J:L,3,FALSE))</f>
        <v/>
      </c>
      <c r="M2102" s="40" t="str">
        <f t="shared" si="66"/>
        <v/>
      </c>
      <c r="N2102" s="70" t="str">
        <f t="shared" si="65"/>
        <v>Scope 3Hotel stay</v>
      </c>
      <c r="Y2102" s="70"/>
      <c r="Z2102" s="70"/>
    </row>
    <row r="2103" spans="1:26" s="49" customFormat="1" ht="21" customHeight="1">
      <c r="A2103" s="60"/>
      <c r="B2103" s="60"/>
      <c r="C2103" s="58"/>
      <c r="D2103" s="56"/>
      <c r="E2103" s="56"/>
      <c r="G2103" s="128" t="s">
        <v>497</v>
      </c>
      <c r="H2103" s="128" t="s">
        <v>1508</v>
      </c>
      <c r="I2103" s="60"/>
      <c r="J2103" s="60"/>
      <c r="K2103" s="60"/>
      <c r="L2103" s="61" t="str">
        <f>IF(I2103="","",VLOOKUP(N2103,DB!J:L,3,FALSE))</f>
        <v/>
      </c>
      <c r="M2103" s="40" t="str">
        <f t="shared" si="66"/>
        <v/>
      </c>
      <c r="N2103" s="70" t="str">
        <f t="shared" si="65"/>
        <v>Scope 3Hotel stay</v>
      </c>
      <c r="Y2103" s="70"/>
      <c r="Z2103" s="70"/>
    </row>
    <row r="2104" spans="1:26" s="49" customFormat="1" ht="21" customHeight="1">
      <c r="A2104" s="60"/>
      <c r="B2104" s="60"/>
      <c r="C2104" s="58"/>
      <c r="D2104" s="56"/>
      <c r="E2104" s="56"/>
      <c r="G2104" s="128" t="s">
        <v>497</v>
      </c>
      <c r="H2104" s="128" t="s">
        <v>1508</v>
      </c>
      <c r="I2104" s="60"/>
      <c r="J2104" s="60"/>
      <c r="K2104" s="60"/>
      <c r="L2104" s="61" t="str">
        <f>IF(I2104="","",VLOOKUP(N2104,DB!J:L,3,FALSE))</f>
        <v/>
      </c>
      <c r="M2104" s="40" t="str">
        <f t="shared" si="66"/>
        <v/>
      </c>
      <c r="N2104" s="70" t="str">
        <f t="shared" si="65"/>
        <v>Scope 3Hotel stay</v>
      </c>
      <c r="Y2104" s="70"/>
      <c r="Z2104" s="70"/>
    </row>
    <row r="2105" spans="1:26" s="49" customFormat="1" ht="21" customHeight="1">
      <c r="A2105" s="60"/>
      <c r="B2105" s="60"/>
      <c r="C2105" s="58"/>
      <c r="D2105" s="56"/>
      <c r="E2105" s="56"/>
      <c r="G2105" s="128" t="s">
        <v>497</v>
      </c>
      <c r="H2105" s="128" t="s">
        <v>1508</v>
      </c>
      <c r="I2105" s="60"/>
      <c r="J2105" s="60"/>
      <c r="K2105" s="60"/>
      <c r="L2105" s="61" t="str">
        <f>IF(I2105="","",VLOOKUP(N2105,DB!J:L,3,FALSE))</f>
        <v/>
      </c>
      <c r="M2105" s="40" t="str">
        <f t="shared" si="66"/>
        <v/>
      </c>
      <c r="N2105" s="70" t="str">
        <f t="shared" si="65"/>
        <v>Scope 3Hotel stay</v>
      </c>
      <c r="Y2105" s="70"/>
      <c r="Z2105" s="70"/>
    </row>
    <row r="2106" spans="1:26" s="49" customFormat="1" ht="21" customHeight="1">
      <c r="A2106" s="60"/>
      <c r="B2106" s="60"/>
      <c r="C2106" s="58"/>
      <c r="D2106" s="56"/>
      <c r="E2106" s="56"/>
      <c r="G2106" s="128" t="s">
        <v>497</v>
      </c>
      <c r="H2106" s="128" t="s">
        <v>1508</v>
      </c>
      <c r="I2106" s="60"/>
      <c r="J2106" s="60"/>
      <c r="K2106" s="60"/>
      <c r="L2106" s="61" t="str">
        <f>IF(I2106="","",VLOOKUP(N2106,DB!J:L,3,FALSE))</f>
        <v/>
      </c>
      <c r="M2106" s="40" t="str">
        <f t="shared" si="66"/>
        <v/>
      </c>
      <c r="N2106" s="70" t="str">
        <f t="shared" si="65"/>
        <v>Scope 3Hotel stay</v>
      </c>
      <c r="Y2106" s="70"/>
      <c r="Z2106" s="70"/>
    </row>
    <row r="2107" spans="1:26" s="49" customFormat="1" ht="21" customHeight="1">
      <c r="A2107" s="60"/>
      <c r="B2107" s="60"/>
      <c r="C2107" s="58"/>
      <c r="D2107" s="56"/>
      <c r="E2107" s="56"/>
      <c r="G2107" s="128" t="s">
        <v>497</v>
      </c>
      <c r="H2107" s="128" t="s">
        <v>1508</v>
      </c>
      <c r="I2107" s="60"/>
      <c r="J2107" s="60"/>
      <c r="K2107" s="60"/>
      <c r="L2107" s="61" t="str">
        <f>IF(I2107="","",VLOOKUP(N2107,DB!J:L,3,FALSE))</f>
        <v/>
      </c>
      <c r="M2107" s="40" t="str">
        <f t="shared" si="66"/>
        <v/>
      </c>
      <c r="N2107" s="70" t="str">
        <f t="shared" si="65"/>
        <v>Scope 3Hotel stay</v>
      </c>
      <c r="Y2107" s="70"/>
      <c r="Z2107" s="70"/>
    </row>
    <row r="2108" spans="1:26" s="49" customFormat="1" ht="21" customHeight="1">
      <c r="A2108" s="60"/>
      <c r="B2108" s="60"/>
      <c r="C2108" s="58"/>
      <c r="D2108" s="56"/>
      <c r="E2108" s="56"/>
      <c r="G2108" s="128" t="s">
        <v>497</v>
      </c>
      <c r="H2108" s="128" t="s">
        <v>1508</v>
      </c>
      <c r="I2108" s="60"/>
      <c r="J2108" s="60"/>
      <c r="K2108" s="60"/>
      <c r="L2108" s="61" t="str">
        <f>IF(I2108="","",VLOOKUP(N2108,DB!J:L,3,FALSE))</f>
        <v/>
      </c>
      <c r="M2108" s="40" t="str">
        <f t="shared" si="66"/>
        <v/>
      </c>
      <c r="N2108" s="70" t="str">
        <f t="shared" si="65"/>
        <v>Scope 3Hotel stay</v>
      </c>
      <c r="Y2108" s="70"/>
      <c r="Z2108" s="70"/>
    </row>
    <row r="2109" spans="1:26" s="49" customFormat="1" ht="21" customHeight="1">
      <c r="A2109" s="60"/>
      <c r="B2109" s="60"/>
      <c r="C2109" s="58"/>
      <c r="D2109" s="56"/>
      <c r="E2109" s="56"/>
      <c r="G2109" s="128" t="s">
        <v>497</v>
      </c>
      <c r="H2109" s="128" t="s">
        <v>1508</v>
      </c>
      <c r="I2109" s="60"/>
      <c r="J2109" s="60"/>
      <c r="K2109" s="60"/>
      <c r="L2109" s="61" t="str">
        <f>IF(I2109="","",VLOOKUP(N2109,DB!J:L,3,FALSE))</f>
        <v/>
      </c>
      <c r="M2109" s="40" t="str">
        <f t="shared" si="66"/>
        <v/>
      </c>
      <c r="N2109" s="70" t="str">
        <f t="shared" si="65"/>
        <v>Scope 3Hotel stay</v>
      </c>
      <c r="Y2109" s="70"/>
      <c r="Z2109" s="70"/>
    </row>
    <row r="2110" spans="1:26" s="49" customFormat="1" ht="21" customHeight="1">
      <c r="A2110" s="60"/>
      <c r="B2110" s="60"/>
      <c r="C2110" s="58"/>
      <c r="D2110" s="56"/>
      <c r="E2110" s="56"/>
      <c r="G2110" s="128" t="s">
        <v>497</v>
      </c>
      <c r="H2110" s="128" t="s">
        <v>1508</v>
      </c>
      <c r="I2110" s="60"/>
      <c r="J2110" s="60"/>
      <c r="K2110" s="60"/>
      <c r="L2110" s="61" t="str">
        <f>IF(I2110="","",VLOOKUP(N2110,DB!J:L,3,FALSE))</f>
        <v/>
      </c>
      <c r="M2110" s="40" t="str">
        <f t="shared" si="66"/>
        <v/>
      </c>
      <c r="N2110" s="70" t="str">
        <f t="shared" si="65"/>
        <v>Scope 3Hotel stay</v>
      </c>
      <c r="Y2110" s="70"/>
      <c r="Z2110" s="70"/>
    </row>
    <row r="2111" spans="1:26" s="49" customFormat="1" ht="21" customHeight="1">
      <c r="A2111" s="60"/>
      <c r="B2111" s="60"/>
      <c r="C2111" s="58"/>
      <c r="D2111" s="56"/>
      <c r="E2111" s="56"/>
      <c r="G2111" s="128" t="s">
        <v>497</v>
      </c>
      <c r="H2111" s="128" t="s">
        <v>1508</v>
      </c>
      <c r="I2111" s="60"/>
      <c r="J2111" s="60"/>
      <c r="K2111" s="60"/>
      <c r="L2111" s="61" t="str">
        <f>IF(I2111="","",VLOOKUP(N2111,DB!J:L,3,FALSE))</f>
        <v/>
      </c>
      <c r="M2111" s="40" t="str">
        <f t="shared" si="66"/>
        <v/>
      </c>
      <c r="N2111" s="70" t="str">
        <f t="shared" si="65"/>
        <v>Scope 3Hotel stay</v>
      </c>
      <c r="Y2111" s="70"/>
      <c r="Z2111" s="70"/>
    </row>
    <row r="2112" spans="1:26" s="49" customFormat="1" ht="21" customHeight="1">
      <c r="A2112" s="60"/>
      <c r="B2112" s="60"/>
      <c r="C2112" s="58"/>
      <c r="D2112" s="56"/>
      <c r="E2112" s="56"/>
      <c r="G2112" s="128" t="s">
        <v>497</v>
      </c>
      <c r="H2112" s="128" t="s">
        <v>1508</v>
      </c>
      <c r="I2112" s="60"/>
      <c r="J2112" s="60"/>
      <c r="K2112" s="60"/>
      <c r="L2112" s="61" t="str">
        <f>IF(I2112="","",VLOOKUP(N2112,DB!J:L,3,FALSE))</f>
        <v/>
      </c>
      <c r="M2112" s="40" t="str">
        <f t="shared" si="66"/>
        <v/>
      </c>
      <c r="N2112" s="70" t="str">
        <f t="shared" si="65"/>
        <v>Scope 3Hotel stay</v>
      </c>
      <c r="Y2112" s="70"/>
      <c r="Z2112" s="70"/>
    </row>
    <row r="2113" spans="1:26" s="49" customFormat="1" ht="21" customHeight="1">
      <c r="A2113" s="60"/>
      <c r="B2113" s="60"/>
      <c r="C2113" s="58"/>
      <c r="D2113" s="56"/>
      <c r="E2113" s="56"/>
      <c r="G2113" s="128" t="s">
        <v>497</v>
      </c>
      <c r="H2113" s="128" t="s">
        <v>1508</v>
      </c>
      <c r="I2113" s="60"/>
      <c r="J2113" s="60"/>
      <c r="K2113" s="60"/>
      <c r="L2113" s="61" t="str">
        <f>IF(I2113="","",VLOOKUP(N2113,DB!J:L,3,FALSE))</f>
        <v/>
      </c>
      <c r="M2113" s="40" t="str">
        <f t="shared" si="66"/>
        <v/>
      </c>
      <c r="N2113" s="70" t="str">
        <f t="shared" si="65"/>
        <v>Scope 3Hotel stay</v>
      </c>
      <c r="Y2113" s="70"/>
      <c r="Z2113" s="70"/>
    </row>
    <row r="2114" spans="1:26" s="49" customFormat="1" ht="21" customHeight="1">
      <c r="A2114" s="60"/>
      <c r="B2114" s="60"/>
      <c r="C2114" s="58"/>
      <c r="D2114" s="56"/>
      <c r="E2114" s="56"/>
      <c r="G2114" s="128" t="s">
        <v>497</v>
      </c>
      <c r="H2114" s="128" t="s">
        <v>1508</v>
      </c>
      <c r="I2114" s="60"/>
      <c r="J2114" s="60"/>
      <c r="K2114" s="60"/>
      <c r="L2114" s="61" t="str">
        <f>IF(I2114="","",VLOOKUP(N2114,DB!J:L,3,FALSE))</f>
        <v/>
      </c>
      <c r="M2114" s="40" t="str">
        <f t="shared" si="66"/>
        <v/>
      </c>
      <c r="N2114" s="70" t="str">
        <f t="shared" si="65"/>
        <v>Scope 3Hotel stay</v>
      </c>
      <c r="Y2114" s="70"/>
      <c r="Z2114" s="70"/>
    </row>
    <row r="2115" spans="1:26" s="49" customFormat="1" ht="21" customHeight="1">
      <c r="A2115" s="60"/>
      <c r="B2115" s="60"/>
      <c r="C2115" s="58"/>
      <c r="D2115" s="56"/>
      <c r="E2115" s="56"/>
      <c r="G2115" s="128" t="s">
        <v>497</v>
      </c>
      <c r="H2115" s="128" t="s">
        <v>1508</v>
      </c>
      <c r="I2115" s="60"/>
      <c r="J2115" s="60"/>
      <c r="K2115" s="60"/>
      <c r="L2115" s="61" t="str">
        <f>IF(I2115="","",VLOOKUP(N2115,DB!J:L,3,FALSE))</f>
        <v/>
      </c>
      <c r="M2115" s="40" t="str">
        <f t="shared" si="66"/>
        <v/>
      </c>
      <c r="N2115" s="70" t="str">
        <f t="shared" si="65"/>
        <v>Scope 3Hotel stay</v>
      </c>
      <c r="Y2115" s="70"/>
      <c r="Z2115" s="70"/>
    </row>
    <row r="2116" spans="1:26" s="49" customFormat="1" ht="21" customHeight="1">
      <c r="A2116" s="60"/>
      <c r="B2116" s="60"/>
      <c r="C2116" s="58"/>
      <c r="D2116" s="56"/>
      <c r="E2116" s="56"/>
      <c r="G2116" s="128" t="s">
        <v>497</v>
      </c>
      <c r="H2116" s="128" t="s">
        <v>1508</v>
      </c>
      <c r="I2116" s="60"/>
      <c r="J2116" s="60"/>
      <c r="K2116" s="60"/>
      <c r="L2116" s="61" t="str">
        <f>IF(I2116="","",VLOOKUP(N2116,DB!J:L,3,FALSE))</f>
        <v/>
      </c>
      <c r="M2116" s="40" t="str">
        <f t="shared" si="66"/>
        <v/>
      </c>
      <c r="N2116" s="70" t="str">
        <f t="shared" si="65"/>
        <v>Scope 3Hotel stay</v>
      </c>
      <c r="Y2116" s="70"/>
      <c r="Z2116" s="70"/>
    </row>
    <row r="2117" spans="1:26" s="49" customFormat="1" ht="21" customHeight="1">
      <c r="A2117" s="60"/>
      <c r="B2117" s="60"/>
      <c r="C2117" s="58"/>
      <c r="D2117" s="56"/>
      <c r="E2117" s="56"/>
      <c r="G2117" s="128" t="s">
        <v>497</v>
      </c>
      <c r="H2117" s="128" t="s">
        <v>1508</v>
      </c>
      <c r="I2117" s="60"/>
      <c r="J2117" s="60"/>
      <c r="K2117" s="60"/>
      <c r="L2117" s="61" t="str">
        <f>IF(I2117="","",VLOOKUP(N2117,DB!J:L,3,FALSE))</f>
        <v/>
      </c>
      <c r="M2117" s="40" t="str">
        <f t="shared" si="66"/>
        <v/>
      </c>
      <c r="N2117" s="70" t="str">
        <f t="shared" si="65"/>
        <v>Scope 3Hotel stay</v>
      </c>
      <c r="Y2117" s="70"/>
      <c r="Z2117" s="70"/>
    </row>
    <row r="2118" spans="1:26" s="49" customFormat="1" ht="21" customHeight="1">
      <c r="A2118" s="60"/>
      <c r="B2118" s="60"/>
      <c r="C2118" s="58"/>
      <c r="D2118" s="56"/>
      <c r="E2118" s="56"/>
      <c r="G2118" s="128" t="s">
        <v>497</v>
      </c>
      <c r="H2118" s="128" t="s">
        <v>1508</v>
      </c>
      <c r="I2118" s="60"/>
      <c r="J2118" s="60"/>
      <c r="K2118" s="60"/>
      <c r="L2118" s="61" t="str">
        <f>IF(I2118="","",VLOOKUP(N2118,DB!J:L,3,FALSE))</f>
        <v/>
      </c>
      <c r="M2118" s="40" t="str">
        <f t="shared" si="66"/>
        <v/>
      </c>
      <c r="N2118" s="70" t="str">
        <f t="shared" si="65"/>
        <v>Scope 3Hotel stay</v>
      </c>
      <c r="Y2118" s="70"/>
      <c r="Z2118" s="70"/>
    </row>
    <row r="2119" spans="1:26" s="49" customFormat="1" ht="21" customHeight="1">
      <c r="A2119" s="60"/>
      <c r="B2119" s="60"/>
      <c r="C2119" s="58"/>
      <c r="D2119" s="56"/>
      <c r="E2119" s="56"/>
      <c r="G2119" s="128" t="s">
        <v>497</v>
      </c>
      <c r="H2119" s="128" t="s">
        <v>1508</v>
      </c>
      <c r="I2119" s="60"/>
      <c r="J2119" s="60"/>
      <c r="K2119" s="60"/>
      <c r="L2119" s="61" t="str">
        <f>IF(I2119="","",VLOOKUP(N2119,DB!J:L,3,FALSE))</f>
        <v/>
      </c>
      <c r="M2119" s="40" t="str">
        <f t="shared" si="66"/>
        <v/>
      </c>
      <c r="N2119" s="70" t="str">
        <f t="shared" ref="N2119:N2182" si="67">CONCATENATE(G2119,H2119,I2119)</f>
        <v>Scope 3Hotel stay</v>
      </c>
      <c r="Y2119" s="70"/>
      <c r="Z2119" s="70"/>
    </row>
    <row r="2120" spans="1:26" s="49" customFormat="1" ht="21" customHeight="1">
      <c r="A2120" s="60"/>
      <c r="B2120" s="60"/>
      <c r="C2120" s="58"/>
      <c r="D2120" s="56"/>
      <c r="E2120" s="56"/>
      <c r="G2120" s="128" t="s">
        <v>497</v>
      </c>
      <c r="H2120" s="128" t="s">
        <v>1508</v>
      </c>
      <c r="I2120" s="60"/>
      <c r="J2120" s="60"/>
      <c r="K2120" s="60"/>
      <c r="L2120" s="61" t="str">
        <f>IF(I2120="","",VLOOKUP(N2120,DB!J:L,3,FALSE))</f>
        <v/>
      </c>
      <c r="M2120" s="40" t="str">
        <f t="shared" si="66"/>
        <v/>
      </c>
      <c r="N2120" s="70" t="str">
        <f t="shared" si="67"/>
        <v>Scope 3Hotel stay</v>
      </c>
      <c r="Y2120" s="70"/>
      <c r="Z2120" s="70"/>
    </row>
    <row r="2121" spans="1:26" s="49" customFormat="1" ht="21" customHeight="1">
      <c r="A2121" s="60"/>
      <c r="B2121" s="60"/>
      <c r="C2121" s="58"/>
      <c r="D2121" s="56"/>
      <c r="E2121" s="56"/>
      <c r="G2121" s="128" t="s">
        <v>497</v>
      </c>
      <c r="H2121" s="128" t="s">
        <v>1508</v>
      </c>
      <c r="I2121" s="60"/>
      <c r="J2121" s="60"/>
      <c r="K2121" s="60"/>
      <c r="L2121" s="61" t="str">
        <f>IF(I2121="","",VLOOKUP(N2121,DB!J:L,3,FALSE))</f>
        <v/>
      </c>
      <c r="M2121" s="40" t="str">
        <f t="shared" si="66"/>
        <v/>
      </c>
      <c r="N2121" s="70" t="str">
        <f t="shared" si="67"/>
        <v>Scope 3Hotel stay</v>
      </c>
      <c r="Y2121" s="70"/>
      <c r="Z2121" s="70"/>
    </row>
    <row r="2122" spans="1:26" s="49" customFormat="1" ht="21" customHeight="1">
      <c r="A2122" s="60"/>
      <c r="B2122" s="60"/>
      <c r="C2122" s="58"/>
      <c r="D2122" s="56"/>
      <c r="E2122" s="56"/>
      <c r="G2122" s="128" t="s">
        <v>497</v>
      </c>
      <c r="H2122" s="128" t="s">
        <v>1508</v>
      </c>
      <c r="I2122" s="60"/>
      <c r="J2122" s="60"/>
      <c r="K2122" s="60"/>
      <c r="L2122" s="61" t="str">
        <f>IF(I2122="","",VLOOKUP(N2122,DB!J:L,3,FALSE))</f>
        <v/>
      </c>
      <c r="M2122" s="40" t="str">
        <f t="shared" si="66"/>
        <v/>
      </c>
      <c r="N2122" s="70" t="str">
        <f t="shared" si="67"/>
        <v>Scope 3Hotel stay</v>
      </c>
      <c r="Y2122" s="70"/>
      <c r="Z2122" s="70"/>
    </row>
    <row r="2123" spans="1:26" s="49" customFormat="1" ht="21" customHeight="1">
      <c r="A2123" s="60"/>
      <c r="B2123" s="60"/>
      <c r="C2123" s="58"/>
      <c r="D2123" s="56"/>
      <c r="E2123" s="56"/>
      <c r="G2123" s="128" t="s">
        <v>497</v>
      </c>
      <c r="H2123" s="128" t="s">
        <v>1508</v>
      </c>
      <c r="I2123" s="60"/>
      <c r="J2123" s="60"/>
      <c r="K2123" s="60"/>
      <c r="L2123" s="61" t="str">
        <f>IF(I2123="","",VLOOKUP(N2123,DB!J:L,3,FALSE))</f>
        <v/>
      </c>
      <c r="M2123" s="40" t="str">
        <f t="shared" si="66"/>
        <v/>
      </c>
      <c r="N2123" s="70" t="str">
        <f t="shared" si="67"/>
        <v>Scope 3Hotel stay</v>
      </c>
      <c r="Y2123" s="70"/>
      <c r="Z2123" s="70"/>
    </row>
    <row r="2124" spans="1:26" s="49" customFormat="1" ht="21" customHeight="1">
      <c r="A2124" s="60"/>
      <c r="B2124" s="60"/>
      <c r="C2124" s="58"/>
      <c r="D2124" s="56"/>
      <c r="E2124" s="56"/>
      <c r="G2124" s="128" t="s">
        <v>497</v>
      </c>
      <c r="H2124" s="128" t="s">
        <v>1508</v>
      </c>
      <c r="I2124" s="60"/>
      <c r="J2124" s="60"/>
      <c r="K2124" s="60"/>
      <c r="L2124" s="61" t="str">
        <f>IF(I2124="","",VLOOKUP(N2124,DB!J:L,3,FALSE))</f>
        <v/>
      </c>
      <c r="M2124" s="40" t="str">
        <f t="shared" si="66"/>
        <v/>
      </c>
      <c r="N2124" s="70" t="str">
        <f t="shared" si="67"/>
        <v>Scope 3Hotel stay</v>
      </c>
      <c r="Y2124" s="70"/>
      <c r="Z2124" s="70"/>
    </row>
    <row r="2125" spans="1:26" s="49" customFormat="1" ht="21" customHeight="1">
      <c r="A2125" s="60"/>
      <c r="B2125" s="60"/>
      <c r="C2125" s="58"/>
      <c r="D2125" s="56"/>
      <c r="E2125" s="56"/>
      <c r="G2125" s="128" t="s">
        <v>497</v>
      </c>
      <c r="H2125" s="128" t="s">
        <v>1508</v>
      </c>
      <c r="I2125" s="60"/>
      <c r="J2125" s="60"/>
      <c r="K2125" s="60"/>
      <c r="L2125" s="61" t="str">
        <f>IF(I2125="","",VLOOKUP(N2125,DB!J:L,3,FALSE))</f>
        <v/>
      </c>
      <c r="M2125" s="40" t="str">
        <f t="shared" si="66"/>
        <v/>
      </c>
      <c r="N2125" s="70" t="str">
        <f t="shared" si="67"/>
        <v>Scope 3Hotel stay</v>
      </c>
      <c r="Y2125" s="70"/>
      <c r="Z2125" s="70"/>
    </row>
    <row r="2126" spans="1:26" s="49" customFormat="1" ht="21" customHeight="1">
      <c r="A2126" s="60"/>
      <c r="B2126" s="60"/>
      <c r="C2126" s="58"/>
      <c r="D2126" s="56"/>
      <c r="E2126" s="56"/>
      <c r="G2126" s="128" t="s">
        <v>497</v>
      </c>
      <c r="H2126" s="128" t="s">
        <v>1508</v>
      </c>
      <c r="I2126" s="60"/>
      <c r="J2126" s="60"/>
      <c r="K2126" s="60"/>
      <c r="L2126" s="61" t="str">
        <f>IF(I2126="","",VLOOKUP(N2126,DB!J:L,3,FALSE))</f>
        <v/>
      </c>
      <c r="M2126" s="40" t="str">
        <f t="shared" si="66"/>
        <v/>
      </c>
      <c r="N2126" s="70" t="str">
        <f t="shared" si="67"/>
        <v>Scope 3Hotel stay</v>
      </c>
      <c r="Y2126" s="70"/>
      <c r="Z2126" s="70"/>
    </row>
    <row r="2127" spans="1:26" s="49" customFormat="1" ht="21" customHeight="1">
      <c r="A2127" s="60"/>
      <c r="B2127" s="60"/>
      <c r="C2127" s="58"/>
      <c r="D2127" s="56"/>
      <c r="E2127" s="56"/>
      <c r="G2127" s="128" t="s">
        <v>497</v>
      </c>
      <c r="H2127" s="128" t="s">
        <v>1508</v>
      </c>
      <c r="I2127" s="60"/>
      <c r="J2127" s="60"/>
      <c r="K2127" s="60"/>
      <c r="L2127" s="61" t="str">
        <f>IF(I2127="","",VLOOKUP(N2127,DB!J:L,3,FALSE))</f>
        <v/>
      </c>
      <c r="M2127" s="40" t="str">
        <f t="shared" si="66"/>
        <v/>
      </c>
      <c r="N2127" s="70" t="str">
        <f t="shared" si="67"/>
        <v>Scope 3Hotel stay</v>
      </c>
      <c r="Y2127" s="70"/>
      <c r="Z2127" s="70"/>
    </row>
    <row r="2128" spans="1:26" s="49" customFormat="1" ht="21" customHeight="1">
      <c r="A2128" s="60"/>
      <c r="B2128" s="60"/>
      <c r="C2128" s="58"/>
      <c r="D2128" s="56"/>
      <c r="E2128" s="56"/>
      <c r="G2128" s="128" t="s">
        <v>497</v>
      </c>
      <c r="H2128" s="128" t="s">
        <v>1508</v>
      </c>
      <c r="I2128" s="60"/>
      <c r="J2128" s="60"/>
      <c r="K2128" s="60"/>
      <c r="L2128" s="61" t="str">
        <f>IF(I2128="","",VLOOKUP(N2128,DB!J:L,3,FALSE))</f>
        <v/>
      </c>
      <c r="M2128" s="40" t="str">
        <f t="shared" si="66"/>
        <v/>
      </c>
      <c r="N2128" s="70" t="str">
        <f t="shared" si="67"/>
        <v>Scope 3Hotel stay</v>
      </c>
      <c r="Y2128" s="70"/>
      <c r="Z2128" s="70"/>
    </row>
    <row r="2129" spans="1:26" s="49" customFormat="1" ht="21" customHeight="1">
      <c r="A2129" s="60"/>
      <c r="B2129" s="60"/>
      <c r="C2129" s="58"/>
      <c r="D2129" s="56"/>
      <c r="E2129" s="56"/>
      <c r="G2129" s="128" t="s">
        <v>497</v>
      </c>
      <c r="H2129" s="128" t="s">
        <v>1508</v>
      </c>
      <c r="I2129" s="60"/>
      <c r="J2129" s="60"/>
      <c r="K2129" s="60"/>
      <c r="L2129" s="61" t="str">
        <f>IF(I2129="","",VLOOKUP(N2129,DB!J:L,3,FALSE))</f>
        <v/>
      </c>
      <c r="M2129" s="40" t="str">
        <f t="shared" si="66"/>
        <v/>
      </c>
      <c r="N2129" s="70" t="str">
        <f t="shared" si="67"/>
        <v>Scope 3Hotel stay</v>
      </c>
      <c r="Y2129" s="70"/>
      <c r="Z2129" s="70"/>
    </row>
    <row r="2130" spans="1:26" s="49" customFormat="1" ht="21" customHeight="1">
      <c r="A2130" s="60"/>
      <c r="B2130" s="60"/>
      <c r="C2130" s="58"/>
      <c r="D2130" s="56"/>
      <c r="E2130" s="56"/>
      <c r="G2130" s="128" t="s">
        <v>497</v>
      </c>
      <c r="H2130" s="128" t="s">
        <v>1508</v>
      </c>
      <c r="I2130" s="60"/>
      <c r="J2130" s="60"/>
      <c r="K2130" s="60"/>
      <c r="L2130" s="61" t="str">
        <f>IF(I2130="","",VLOOKUP(N2130,DB!J:L,3,FALSE))</f>
        <v/>
      </c>
      <c r="M2130" s="40" t="str">
        <f t="shared" si="66"/>
        <v/>
      </c>
      <c r="N2130" s="70" t="str">
        <f t="shared" si="67"/>
        <v>Scope 3Hotel stay</v>
      </c>
      <c r="Y2130" s="70"/>
      <c r="Z2130" s="70"/>
    </row>
    <row r="2131" spans="1:26" s="49" customFormat="1" ht="21" customHeight="1">
      <c r="A2131" s="60"/>
      <c r="B2131" s="60"/>
      <c r="C2131" s="58"/>
      <c r="D2131" s="56"/>
      <c r="E2131" s="56"/>
      <c r="G2131" s="128" t="s">
        <v>497</v>
      </c>
      <c r="H2131" s="128" t="s">
        <v>1508</v>
      </c>
      <c r="I2131" s="60"/>
      <c r="J2131" s="60"/>
      <c r="K2131" s="60"/>
      <c r="L2131" s="61" t="str">
        <f>IF(I2131="","",VLOOKUP(N2131,DB!J:L,3,FALSE))</f>
        <v/>
      </c>
      <c r="M2131" s="40" t="str">
        <f t="shared" si="66"/>
        <v/>
      </c>
      <c r="N2131" s="70" t="str">
        <f t="shared" si="67"/>
        <v>Scope 3Hotel stay</v>
      </c>
      <c r="Y2131" s="70"/>
      <c r="Z2131" s="70"/>
    </row>
    <row r="2132" spans="1:26" s="49" customFormat="1" ht="21" customHeight="1">
      <c r="A2132" s="60"/>
      <c r="B2132" s="60"/>
      <c r="C2132" s="58"/>
      <c r="D2132" s="56"/>
      <c r="E2132" s="56"/>
      <c r="G2132" s="128" t="s">
        <v>497</v>
      </c>
      <c r="H2132" s="128" t="s">
        <v>1508</v>
      </c>
      <c r="I2132" s="60"/>
      <c r="J2132" s="60"/>
      <c r="K2132" s="60"/>
      <c r="L2132" s="61" t="str">
        <f>IF(I2132="","",VLOOKUP(N2132,DB!J:L,3,FALSE))</f>
        <v/>
      </c>
      <c r="M2132" s="40" t="str">
        <f t="shared" si="66"/>
        <v/>
      </c>
      <c r="N2132" s="70" t="str">
        <f t="shared" si="67"/>
        <v>Scope 3Hotel stay</v>
      </c>
      <c r="Y2132" s="70"/>
      <c r="Z2132" s="70"/>
    </row>
    <row r="2133" spans="1:26" s="49" customFormat="1" ht="21" customHeight="1">
      <c r="A2133" s="60"/>
      <c r="B2133" s="60"/>
      <c r="C2133" s="58"/>
      <c r="D2133" s="56"/>
      <c r="E2133" s="56"/>
      <c r="G2133" s="128" t="s">
        <v>497</v>
      </c>
      <c r="H2133" s="128" t="s">
        <v>1508</v>
      </c>
      <c r="I2133" s="60"/>
      <c r="J2133" s="60"/>
      <c r="K2133" s="60"/>
      <c r="L2133" s="61" t="str">
        <f>IF(I2133="","",VLOOKUP(N2133,DB!J:L,3,FALSE))</f>
        <v/>
      </c>
      <c r="M2133" s="40" t="str">
        <f t="shared" si="66"/>
        <v/>
      </c>
      <c r="N2133" s="70" t="str">
        <f t="shared" si="67"/>
        <v>Scope 3Hotel stay</v>
      </c>
      <c r="Y2133" s="70"/>
      <c r="Z2133" s="70"/>
    </row>
    <row r="2134" spans="1:26" s="49" customFormat="1" ht="21" customHeight="1">
      <c r="A2134" s="60"/>
      <c r="B2134" s="60"/>
      <c r="C2134" s="58"/>
      <c r="D2134" s="56"/>
      <c r="E2134" s="56"/>
      <c r="G2134" s="128" t="s">
        <v>497</v>
      </c>
      <c r="H2134" s="128" t="s">
        <v>1508</v>
      </c>
      <c r="I2134" s="60"/>
      <c r="J2134" s="60"/>
      <c r="K2134" s="60"/>
      <c r="L2134" s="61" t="str">
        <f>IF(I2134="","",VLOOKUP(N2134,DB!J:L,3,FALSE))</f>
        <v/>
      </c>
      <c r="M2134" s="40" t="str">
        <f t="shared" si="66"/>
        <v/>
      </c>
      <c r="N2134" s="70" t="str">
        <f t="shared" si="67"/>
        <v>Scope 3Hotel stay</v>
      </c>
      <c r="Y2134" s="70"/>
      <c r="Z2134" s="70"/>
    </row>
    <row r="2135" spans="1:26" s="49" customFormat="1" ht="21" customHeight="1">
      <c r="A2135" s="60"/>
      <c r="B2135" s="60"/>
      <c r="C2135" s="58"/>
      <c r="D2135" s="56"/>
      <c r="E2135" s="56"/>
      <c r="G2135" s="128" t="s">
        <v>497</v>
      </c>
      <c r="H2135" s="128" t="s">
        <v>1508</v>
      </c>
      <c r="I2135" s="60"/>
      <c r="J2135" s="60"/>
      <c r="K2135" s="60"/>
      <c r="L2135" s="61" t="str">
        <f>IF(I2135="","",VLOOKUP(N2135,DB!J:L,3,FALSE))</f>
        <v/>
      </c>
      <c r="M2135" s="40" t="str">
        <f t="shared" si="66"/>
        <v/>
      </c>
      <c r="N2135" s="70" t="str">
        <f t="shared" si="67"/>
        <v>Scope 3Hotel stay</v>
      </c>
      <c r="Y2135" s="70"/>
      <c r="Z2135" s="70"/>
    </row>
    <row r="2136" spans="1:26" s="49" customFormat="1" ht="21" customHeight="1">
      <c r="A2136" s="60"/>
      <c r="B2136" s="60"/>
      <c r="C2136" s="58"/>
      <c r="D2136" s="56"/>
      <c r="E2136" s="56"/>
      <c r="G2136" s="128" t="s">
        <v>497</v>
      </c>
      <c r="H2136" s="128" t="s">
        <v>1508</v>
      </c>
      <c r="I2136" s="60"/>
      <c r="J2136" s="60"/>
      <c r="K2136" s="60"/>
      <c r="L2136" s="61" t="str">
        <f>IF(I2136="","",VLOOKUP(N2136,DB!J:L,3,FALSE))</f>
        <v/>
      </c>
      <c r="M2136" s="40" t="str">
        <f t="shared" si="66"/>
        <v/>
      </c>
      <c r="N2136" s="70" t="str">
        <f t="shared" si="67"/>
        <v>Scope 3Hotel stay</v>
      </c>
      <c r="Y2136" s="70"/>
      <c r="Z2136" s="70"/>
    </row>
    <row r="2137" spans="1:26" s="49" customFormat="1" ht="21" customHeight="1">
      <c r="A2137" s="60"/>
      <c r="B2137" s="60"/>
      <c r="C2137" s="58"/>
      <c r="D2137" s="56"/>
      <c r="E2137" s="56"/>
      <c r="G2137" s="128" t="s">
        <v>497</v>
      </c>
      <c r="H2137" s="128" t="s">
        <v>1508</v>
      </c>
      <c r="I2137" s="60"/>
      <c r="J2137" s="60"/>
      <c r="K2137" s="60"/>
      <c r="L2137" s="61" t="str">
        <f>IF(I2137="","",VLOOKUP(N2137,DB!J:L,3,FALSE))</f>
        <v/>
      </c>
      <c r="M2137" s="40" t="str">
        <f t="shared" si="66"/>
        <v/>
      </c>
      <c r="N2137" s="70" t="str">
        <f t="shared" si="67"/>
        <v>Scope 3Hotel stay</v>
      </c>
      <c r="Y2137" s="70"/>
      <c r="Z2137" s="70"/>
    </row>
    <row r="2138" spans="1:26" s="49" customFormat="1" ht="21" customHeight="1">
      <c r="A2138" s="60"/>
      <c r="B2138" s="60"/>
      <c r="C2138" s="58"/>
      <c r="D2138" s="56"/>
      <c r="E2138" s="56"/>
      <c r="G2138" s="128" t="s">
        <v>497</v>
      </c>
      <c r="H2138" s="128" t="s">
        <v>1508</v>
      </c>
      <c r="I2138" s="60"/>
      <c r="J2138" s="60"/>
      <c r="K2138" s="60"/>
      <c r="L2138" s="61" t="str">
        <f>IF(I2138="","",VLOOKUP(N2138,DB!J:L,3,FALSE))</f>
        <v/>
      </c>
      <c r="M2138" s="40" t="str">
        <f t="shared" si="66"/>
        <v/>
      </c>
      <c r="N2138" s="70" t="str">
        <f t="shared" si="67"/>
        <v>Scope 3Hotel stay</v>
      </c>
      <c r="Y2138" s="70"/>
      <c r="Z2138" s="70"/>
    </row>
    <row r="2139" spans="1:26" s="49" customFormat="1" ht="21" customHeight="1">
      <c r="A2139" s="60"/>
      <c r="B2139" s="60"/>
      <c r="C2139" s="58"/>
      <c r="D2139" s="56"/>
      <c r="E2139" s="56"/>
      <c r="G2139" s="128" t="s">
        <v>497</v>
      </c>
      <c r="H2139" s="128" t="s">
        <v>1508</v>
      </c>
      <c r="I2139" s="60"/>
      <c r="J2139" s="60"/>
      <c r="K2139" s="60"/>
      <c r="L2139" s="61" t="str">
        <f>IF(I2139="","",VLOOKUP(N2139,DB!J:L,3,FALSE))</f>
        <v/>
      </c>
      <c r="M2139" s="40" t="str">
        <f t="shared" si="66"/>
        <v/>
      </c>
      <c r="N2139" s="70" t="str">
        <f t="shared" si="67"/>
        <v>Scope 3Hotel stay</v>
      </c>
      <c r="Y2139" s="70"/>
      <c r="Z2139" s="70"/>
    </row>
    <row r="2140" spans="1:26" s="49" customFormat="1" ht="21" customHeight="1">
      <c r="A2140" s="60"/>
      <c r="B2140" s="60"/>
      <c r="C2140" s="58"/>
      <c r="D2140" s="56"/>
      <c r="E2140" s="56"/>
      <c r="G2140" s="128" t="s">
        <v>497</v>
      </c>
      <c r="H2140" s="128" t="s">
        <v>1508</v>
      </c>
      <c r="I2140" s="60"/>
      <c r="J2140" s="60"/>
      <c r="K2140" s="60"/>
      <c r="L2140" s="61" t="str">
        <f>IF(I2140="","",VLOOKUP(N2140,DB!J:L,3,FALSE))</f>
        <v/>
      </c>
      <c r="M2140" s="40" t="str">
        <f t="shared" si="66"/>
        <v/>
      </c>
      <c r="N2140" s="70" t="str">
        <f t="shared" si="67"/>
        <v>Scope 3Hotel stay</v>
      </c>
      <c r="Y2140" s="70"/>
      <c r="Z2140" s="70"/>
    </row>
    <row r="2141" spans="1:26" s="49" customFormat="1" ht="21" customHeight="1">
      <c r="A2141" s="60"/>
      <c r="B2141" s="60"/>
      <c r="C2141" s="58"/>
      <c r="D2141" s="56"/>
      <c r="E2141" s="56"/>
      <c r="G2141" s="128" t="s">
        <v>497</v>
      </c>
      <c r="H2141" s="128" t="s">
        <v>1508</v>
      </c>
      <c r="I2141" s="60"/>
      <c r="J2141" s="60"/>
      <c r="K2141" s="60"/>
      <c r="L2141" s="61" t="str">
        <f>IF(I2141="","",VLOOKUP(N2141,DB!J:L,3,FALSE))</f>
        <v/>
      </c>
      <c r="M2141" s="40" t="str">
        <f t="shared" si="66"/>
        <v/>
      </c>
      <c r="N2141" s="70" t="str">
        <f t="shared" si="67"/>
        <v>Scope 3Hotel stay</v>
      </c>
      <c r="Y2141" s="70"/>
      <c r="Z2141" s="70"/>
    </row>
    <row r="2142" spans="1:26" s="49" customFormat="1" ht="21" customHeight="1">
      <c r="A2142" s="60"/>
      <c r="B2142" s="60"/>
      <c r="C2142" s="58"/>
      <c r="D2142" s="56"/>
      <c r="E2142" s="56"/>
      <c r="G2142" s="128" t="s">
        <v>497</v>
      </c>
      <c r="H2142" s="128" t="s">
        <v>1508</v>
      </c>
      <c r="I2142" s="60"/>
      <c r="J2142" s="60"/>
      <c r="K2142" s="60"/>
      <c r="L2142" s="61" t="str">
        <f>IF(I2142="","",VLOOKUP(N2142,DB!J:L,3,FALSE))</f>
        <v/>
      </c>
      <c r="M2142" s="40" t="str">
        <f t="shared" si="66"/>
        <v/>
      </c>
      <c r="N2142" s="70" t="str">
        <f t="shared" si="67"/>
        <v>Scope 3Hotel stay</v>
      </c>
      <c r="Y2142" s="70"/>
      <c r="Z2142" s="70"/>
    </row>
    <row r="2143" spans="1:26" s="49" customFormat="1" ht="21" customHeight="1">
      <c r="A2143" s="60"/>
      <c r="B2143" s="60"/>
      <c r="C2143" s="58"/>
      <c r="D2143" s="56"/>
      <c r="E2143" s="56"/>
      <c r="G2143" s="128" t="s">
        <v>497</v>
      </c>
      <c r="H2143" s="128" t="s">
        <v>1508</v>
      </c>
      <c r="I2143" s="60"/>
      <c r="J2143" s="60"/>
      <c r="K2143" s="60"/>
      <c r="L2143" s="61" t="str">
        <f>IF(I2143="","",VLOOKUP(N2143,DB!J:L,3,FALSE))</f>
        <v/>
      </c>
      <c r="M2143" s="40" t="str">
        <f t="shared" si="66"/>
        <v/>
      </c>
      <c r="N2143" s="70" t="str">
        <f t="shared" si="67"/>
        <v>Scope 3Hotel stay</v>
      </c>
      <c r="Y2143" s="70"/>
      <c r="Z2143" s="70"/>
    </row>
    <row r="2144" spans="1:26" s="49" customFormat="1" ht="21" customHeight="1">
      <c r="A2144" s="60"/>
      <c r="B2144" s="60"/>
      <c r="C2144" s="58"/>
      <c r="D2144" s="56"/>
      <c r="E2144" s="56"/>
      <c r="G2144" s="128" t="s">
        <v>497</v>
      </c>
      <c r="H2144" s="128" t="s">
        <v>1508</v>
      </c>
      <c r="I2144" s="60"/>
      <c r="J2144" s="60"/>
      <c r="K2144" s="60"/>
      <c r="L2144" s="61" t="str">
        <f>IF(I2144="","",VLOOKUP(N2144,DB!J:L,3,FALSE))</f>
        <v/>
      </c>
      <c r="M2144" s="40" t="str">
        <f t="shared" si="66"/>
        <v/>
      </c>
      <c r="N2144" s="70" t="str">
        <f t="shared" si="67"/>
        <v>Scope 3Hotel stay</v>
      </c>
      <c r="Y2144" s="70"/>
      <c r="Z2144" s="70"/>
    </row>
    <row r="2145" spans="1:26" s="49" customFormat="1" ht="21" customHeight="1">
      <c r="A2145" s="60"/>
      <c r="B2145" s="60"/>
      <c r="C2145" s="58"/>
      <c r="D2145" s="56"/>
      <c r="E2145" s="56"/>
      <c r="G2145" s="128" t="s">
        <v>497</v>
      </c>
      <c r="H2145" s="128" t="s">
        <v>1508</v>
      </c>
      <c r="I2145" s="60"/>
      <c r="J2145" s="60"/>
      <c r="K2145" s="60"/>
      <c r="L2145" s="61" t="str">
        <f>IF(I2145="","",VLOOKUP(N2145,DB!J:L,3,FALSE))</f>
        <v/>
      </c>
      <c r="M2145" s="40" t="str">
        <f t="shared" si="66"/>
        <v/>
      </c>
      <c r="N2145" s="70" t="str">
        <f t="shared" si="67"/>
        <v>Scope 3Hotel stay</v>
      </c>
      <c r="Y2145" s="70"/>
      <c r="Z2145" s="70"/>
    </row>
    <row r="2146" spans="1:26" s="49" customFormat="1" ht="21" customHeight="1">
      <c r="A2146" s="60"/>
      <c r="B2146" s="60"/>
      <c r="C2146" s="58"/>
      <c r="D2146" s="56"/>
      <c r="E2146" s="56"/>
      <c r="G2146" s="128" t="s">
        <v>497</v>
      </c>
      <c r="H2146" s="128" t="s">
        <v>1508</v>
      </c>
      <c r="I2146" s="60"/>
      <c r="J2146" s="60"/>
      <c r="K2146" s="60"/>
      <c r="L2146" s="61" t="str">
        <f>IF(I2146="","",VLOOKUP(N2146,DB!J:L,3,FALSE))</f>
        <v/>
      </c>
      <c r="M2146" s="40" t="str">
        <f t="shared" si="66"/>
        <v/>
      </c>
      <c r="N2146" s="70" t="str">
        <f t="shared" si="67"/>
        <v>Scope 3Hotel stay</v>
      </c>
      <c r="Y2146" s="70"/>
      <c r="Z2146" s="70"/>
    </row>
    <row r="2147" spans="1:26" s="49" customFormat="1" ht="21" customHeight="1">
      <c r="A2147" s="60"/>
      <c r="B2147" s="60"/>
      <c r="C2147" s="58"/>
      <c r="D2147" s="56"/>
      <c r="E2147" s="56"/>
      <c r="G2147" s="128" t="s">
        <v>497</v>
      </c>
      <c r="H2147" s="128" t="s">
        <v>1508</v>
      </c>
      <c r="I2147" s="60"/>
      <c r="J2147" s="60"/>
      <c r="K2147" s="60"/>
      <c r="L2147" s="61" t="str">
        <f>IF(I2147="","",VLOOKUP(N2147,DB!J:L,3,FALSE))</f>
        <v/>
      </c>
      <c r="M2147" s="40" t="str">
        <f t="shared" si="66"/>
        <v/>
      </c>
      <c r="N2147" s="70" t="str">
        <f t="shared" si="67"/>
        <v>Scope 3Hotel stay</v>
      </c>
      <c r="Y2147" s="70"/>
      <c r="Z2147" s="70"/>
    </row>
    <row r="2148" spans="1:26" s="49" customFormat="1" ht="21" customHeight="1">
      <c r="A2148" s="60"/>
      <c r="B2148" s="60"/>
      <c r="C2148" s="58"/>
      <c r="D2148" s="56"/>
      <c r="E2148" s="56"/>
      <c r="G2148" s="128" t="s">
        <v>497</v>
      </c>
      <c r="H2148" s="128" t="s">
        <v>1508</v>
      </c>
      <c r="I2148" s="60"/>
      <c r="J2148" s="60"/>
      <c r="K2148" s="60"/>
      <c r="L2148" s="61" t="str">
        <f>IF(I2148="","",VLOOKUP(N2148,DB!J:L,3,FALSE))</f>
        <v/>
      </c>
      <c r="M2148" s="40" t="str">
        <f t="shared" si="66"/>
        <v/>
      </c>
      <c r="N2148" s="70" t="str">
        <f t="shared" si="67"/>
        <v>Scope 3Hotel stay</v>
      </c>
      <c r="Y2148" s="70"/>
      <c r="Z2148" s="70"/>
    </row>
    <row r="2149" spans="1:26" s="49" customFormat="1" ht="21" customHeight="1">
      <c r="A2149" s="60"/>
      <c r="B2149" s="60"/>
      <c r="C2149" s="58"/>
      <c r="D2149" s="56"/>
      <c r="E2149" s="56"/>
      <c r="G2149" s="128" t="s">
        <v>497</v>
      </c>
      <c r="H2149" s="128" t="s">
        <v>1508</v>
      </c>
      <c r="I2149" s="60"/>
      <c r="J2149" s="60"/>
      <c r="K2149" s="60"/>
      <c r="L2149" s="61" t="str">
        <f>IF(I2149="","",VLOOKUP(N2149,DB!J:L,3,FALSE))</f>
        <v/>
      </c>
      <c r="M2149" s="40" t="str">
        <f t="shared" ref="M2149:M2212" si="68">IF(I2149="","",L2149*K2149*J2149)</f>
        <v/>
      </c>
      <c r="N2149" s="70" t="str">
        <f t="shared" si="67"/>
        <v>Scope 3Hotel stay</v>
      </c>
      <c r="Y2149" s="70"/>
      <c r="Z2149" s="70"/>
    </row>
    <row r="2150" spans="1:26" s="49" customFormat="1" ht="21" customHeight="1">
      <c r="A2150" s="60"/>
      <c r="B2150" s="60"/>
      <c r="C2150" s="58"/>
      <c r="D2150" s="56"/>
      <c r="E2150" s="56"/>
      <c r="G2150" s="128" t="s">
        <v>497</v>
      </c>
      <c r="H2150" s="128" t="s">
        <v>1508</v>
      </c>
      <c r="I2150" s="60"/>
      <c r="J2150" s="60"/>
      <c r="K2150" s="60"/>
      <c r="L2150" s="61" t="str">
        <f>IF(I2150="","",VLOOKUP(N2150,DB!J:L,3,FALSE))</f>
        <v/>
      </c>
      <c r="M2150" s="40" t="str">
        <f t="shared" si="68"/>
        <v/>
      </c>
      <c r="N2150" s="70" t="str">
        <f t="shared" si="67"/>
        <v>Scope 3Hotel stay</v>
      </c>
      <c r="Y2150" s="70"/>
      <c r="Z2150" s="70"/>
    </row>
    <row r="2151" spans="1:26" s="49" customFormat="1" ht="21" customHeight="1">
      <c r="A2151" s="60"/>
      <c r="B2151" s="60"/>
      <c r="C2151" s="58"/>
      <c r="D2151" s="56"/>
      <c r="E2151" s="56"/>
      <c r="G2151" s="128" t="s">
        <v>497</v>
      </c>
      <c r="H2151" s="128" t="s">
        <v>1508</v>
      </c>
      <c r="I2151" s="60"/>
      <c r="J2151" s="60"/>
      <c r="K2151" s="60"/>
      <c r="L2151" s="61" t="str">
        <f>IF(I2151="","",VLOOKUP(N2151,DB!J:L,3,FALSE))</f>
        <v/>
      </c>
      <c r="M2151" s="40" t="str">
        <f t="shared" si="68"/>
        <v/>
      </c>
      <c r="N2151" s="70" t="str">
        <f t="shared" si="67"/>
        <v>Scope 3Hotel stay</v>
      </c>
      <c r="Y2151" s="70"/>
      <c r="Z2151" s="70"/>
    </row>
    <row r="2152" spans="1:26" s="49" customFormat="1" ht="21" customHeight="1">
      <c r="A2152" s="60"/>
      <c r="B2152" s="60"/>
      <c r="C2152" s="58"/>
      <c r="D2152" s="56"/>
      <c r="E2152" s="56"/>
      <c r="G2152" s="128" t="s">
        <v>497</v>
      </c>
      <c r="H2152" s="128" t="s">
        <v>1508</v>
      </c>
      <c r="I2152" s="60"/>
      <c r="J2152" s="60"/>
      <c r="K2152" s="60"/>
      <c r="L2152" s="61" t="str">
        <f>IF(I2152="","",VLOOKUP(N2152,DB!J:L,3,FALSE))</f>
        <v/>
      </c>
      <c r="M2152" s="40" t="str">
        <f t="shared" si="68"/>
        <v/>
      </c>
      <c r="N2152" s="70" t="str">
        <f t="shared" si="67"/>
        <v>Scope 3Hotel stay</v>
      </c>
      <c r="Y2152" s="70"/>
      <c r="Z2152" s="70"/>
    </row>
    <row r="2153" spans="1:26" s="49" customFormat="1" ht="21" customHeight="1">
      <c r="A2153" s="60"/>
      <c r="B2153" s="60"/>
      <c r="C2153" s="58"/>
      <c r="D2153" s="56"/>
      <c r="E2153" s="56"/>
      <c r="G2153" s="128" t="s">
        <v>497</v>
      </c>
      <c r="H2153" s="128" t="s">
        <v>1508</v>
      </c>
      <c r="I2153" s="60"/>
      <c r="J2153" s="60"/>
      <c r="K2153" s="60"/>
      <c r="L2153" s="61" t="str">
        <f>IF(I2153="","",VLOOKUP(N2153,DB!J:L,3,FALSE))</f>
        <v/>
      </c>
      <c r="M2153" s="40" t="str">
        <f t="shared" si="68"/>
        <v/>
      </c>
      <c r="N2153" s="70" t="str">
        <f t="shared" si="67"/>
        <v>Scope 3Hotel stay</v>
      </c>
      <c r="Y2153" s="70"/>
      <c r="Z2153" s="70"/>
    </row>
    <row r="2154" spans="1:26" s="49" customFormat="1" ht="21" customHeight="1">
      <c r="A2154" s="60"/>
      <c r="B2154" s="60"/>
      <c r="C2154" s="58"/>
      <c r="D2154" s="56"/>
      <c r="E2154" s="56"/>
      <c r="G2154" s="128" t="s">
        <v>497</v>
      </c>
      <c r="H2154" s="128" t="s">
        <v>1508</v>
      </c>
      <c r="I2154" s="60"/>
      <c r="J2154" s="60"/>
      <c r="K2154" s="60"/>
      <c r="L2154" s="61" t="str">
        <f>IF(I2154="","",VLOOKUP(N2154,DB!J:L,3,FALSE))</f>
        <v/>
      </c>
      <c r="M2154" s="40" t="str">
        <f t="shared" si="68"/>
        <v/>
      </c>
      <c r="N2154" s="70" t="str">
        <f t="shared" si="67"/>
        <v>Scope 3Hotel stay</v>
      </c>
      <c r="Y2154" s="70"/>
      <c r="Z2154" s="70"/>
    </row>
    <row r="2155" spans="1:26" s="49" customFormat="1" ht="21" customHeight="1">
      <c r="A2155" s="60"/>
      <c r="B2155" s="60"/>
      <c r="C2155" s="58"/>
      <c r="D2155" s="56"/>
      <c r="E2155" s="56"/>
      <c r="G2155" s="128" t="s">
        <v>497</v>
      </c>
      <c r="H2155" s="128" t="s">
        <v>1508</v>
      </c>
      <c r="I2155" s="60"/>
      <c r="J2155" s="60"/>
      <c r="K2155" s="60"/>
      <c r="L2155" s="61" t="str">
        <f>IF(I2155="","",VLOOKUP(N2155,DB!J:L,3,FALSE))</f>
        <v/>
      </c>
      <c r="M2155" s="40" t="str">
        <f t="shared" si="68"/>
        <v/>
      </c>
      <c r="N2155" s="70" t="str">
        <f t="shared" si="67"/>
        <v>Scope 3Hotel stay</v>
      </c>
      <c r="Y2155" s="70"/>
      <c r="Z2155" s="70"/>
    </row>
    <row r="2156" spans="1:26" s="49" customFormat="1" ht="21" customHeight="1">
      <c r="A2156" s="60"/>
      <c r="B2156" s="60"/>
      <c r="C2156" s="58"/>
      <c r="D2156" s="56"/>
      <c r="E2156" s="56"/>
      <c r="G2156" s="128" t="s">
        <v>497</v>
      </c>
      <c r="H2156" s="128" t="s">
        <v>1508</v>
      </c>
      <c r="I2156" s="60"/>
      <c r="J2156" s="60"/>
      <c r="K2156" s="60"/>
      <c r="L2156" s="61" t="str">
        <f>IF(I2156="","",VLOOKUP(N2156,DB!J:L,3,FALSE))</f>
        <v/>
      </c>
      <c r="M2156" s="40" t="str">
        <f t="shared" si="68"/>
        <v/>
      </c>
      <c r="N2156" s="70" t="str">
        <f t="shared" si="67"/>
        <v>Scope 3Hotel stay</v>
      </c>
      <c r="Y2156" s="70"/>
      <c r="Z2156" s="70"/>
    </row>
    <row r="2157" spans="1:26" s="49" customFormat="1" ht="21" customHeight="1">
      <c r="A2157" s="60"/>
      <c r="B2157" s="60"/>
      <c r="C2157" s="58"/>
      <c r="D2157" s="56"/>
      <c r="E2157" s="56"/>
      <c r="G2157" s="128" t="s">
        <v>497</v>
      </c>
      <c r="H2157" s="128" t="s">
        <v>1508</v>
      </c>
      <c r="I2157" s="60"/>
      <c r="J2157" s="60"/>
      <c r="K2157" s="60"/>
      <c r="L2157" s="61" t="str">
        <f>IF(I2157="","",VLOOKUP(N2157,DB!J:L,3,FALSE))</f>
        <v/>
      </c>
      <c r="M2157" s="40" t="str">
        <f t="shared" si="68"/>
        <v/>
      </c>
      <c r="N2157" s="70" t="str">
        <f t="shared" si="67"/>
        <v>Scope 3Hotel stay</v>
      </c>
      <c r="Y2157" s="70"/>
      <c r="Z2157" s="70"/>
    </row>
    <row r="2158" spans="1:26" s="49" customFormat="1" ht="21" customHeight="1">
      <c r="A2158" s="60"/>
      <c r="B2158" s="60"/>
      <c r="C2158" s="58"/>
      <c r="D2158" s="56"/>
      <c r="E2158" s="56"/>
      <c r="G2158" s="128" t="s">
        <v>497</v>
      </c>
      <c r="H2158" s="128" t="s">
        <v>1508</v>
      </c>
      <c r="I2158" s="60"/>
      <c r="J2158" s="60"/>
      <c r="K2158" s="60"/>
      <c r="L2158" s="61" t="str">
        <f>IF(I2158="","",VLOOKUP(N2158,DB!J:L,3,FALSE))</f>
        <v/>
      </c>
      <c r="M2158" s="40" t="str">
        <f t="shared" si="68"/>
        <v/>
      </c>
      <c r="N2158" s="70" t="str">
        <f t="shared" si="67"/>
        <v>Scope 3Hotel stay</v>
      </c>
      <c r="Y2158" s="70"/>
      <c r="Z2158" s="70"/>
    </row>
    <row r="2159" spans="1:26" s="49" customFormat="1" ht="21" customHeight="1">
      <c r="A2159" s="60"/>
      <c r="B2159" s="60"/>
      <c r="C2159" s="58"/>
      <c r="D2159" s="56"/>
      <c r="E2159" s="56"/>
      <c r="G2159" s="128" t="s">
        <v>497</v>
      </c>
      <c r="H2159" s="128" t="s">
        <v>1508</v>
      </c>
      <c r="I2159" s="60"/>
      <c r="J2159" s="60"/>
      <c r="K2159" s="60"/>
      <c r="L2159" s="61" t="str">
        <f>IF(I2159="","",VLOOKUP(N2159,DB!J:L,3,FALSE))</f>
        <v/>
      </c>
      <c r="M2159" s="40" t="str">
        <f t="shared" si="68"/>
        <v/>
      </c>
      <c r="N2159" s="70" t="str">
        <f t="shared" si="67"/>
        <v>Scope 3Hotel stay</v>
      </c>
      <c r="Y2159" s="70"/>
      <c r="Z2159" s="70"/>
    </row>
    <row r="2160" spans="1:26" s="49" customFormat="1" ht="21" customHeight="1">
      <c r="A2160" s="60"/>
      <c r="B2160" s="60"/>
      <c r="C2160" s="58"/>
      <c r="D2160" s="56"/>
      <c r="E2160" s="56"/>
      <c r="G2160" s="128" t="s">
        <v>497</v>
      </c>
      <c r="H2160" s="128" t="s">
        <v>1508</v>
      </c>
      <c r="I2160" s="60"/>
      <c r="J2160" s="60"/>
      <c r="K2160" s="60"/>
      <c r="L2160" s="61" t="str">
        <f>IF(I2160="","",VLOOKUP(N2160,DB!J:L,3,FALSE))</f>
        <v/>
      </c>
      <c r="M2160" s="40" t="str">
        <f t="shared" si="68"/>
        <v/>
      </c>
      <c r="N2160" s="70" t="str">
        <f t="shared" si="67"/>
        <v>Scope 3Hotel stay</v>
      </c>
      <c r="Y2160" s="70"/>
      <c r="Z2160" s="70"/>
    </row>
    <row r="2161" spans="1:26" s="49" customFormat="1" ht="21" customHeight="1">
      <c r="A2161" s="60"/>
      <c r="B2161" s="60"/>
      <c r="C2161" s="58"/>
      <c r="D2161" s="56"/>
      <c r="E2161" s="56"/>
      <c r="G2161" s="128" t="s">
        <v>497</v>
      </c>
      <c r="H2161" s="128" t="s">
        <v>1508</v>
      </c>
      <c r="I2161" s="60"/>
      <c r="J2161" s="60"/>
      <c r="K2161" s="60"/>
      <c r="L2161" s="61" t="str">
        <f>IF(I2161="","",VLOOKUP(N2161,DB!J:L,3,FALSE))</f>
        <v/>
      </c>
      <c r="M2161" s="40" t="str">
        <f t="shared" si="68"/>
        <v/>
      </c>
      <c r="N2161" s="70" t="str">
        <f t="shared" si="67"/>
        <v>Scope 3Hotel stay</v>
      </c>
      <c r="Y2161" s="70"/>
      <c r="Z2161" s="70"/>
    </row>
    <row r="2162" spans="1:26" s="49" customFormat="1" ht="21" customHeight="1">
      <c r="A2162" s="60"/>
      <c r="B2162" s="60"/>
      <c r="C2162" s="58"/>
      <c r="D2162" s="56"/>
      <c r="E2162" s="56"/>
      <c r="G2162" s="128" t="s">
        <v>497</v>
      </c>
      <c r="H2162" s="128" t="s">
        <v>1508</v>
      </c>
      <c r="I2162" s="60"/>
      <c r="J2162" s="60"/>
      <c r="K2162" s="60"/>
      <c r="L2162" s="61" t="str">
        <f>IF(I2162="","",VLOOKUP(N2162,DB!J:L,3,FALSE))</f>
        <v/>
      </c>
      <c r="M2162" s="40" t="str">
        <f t="shared" si="68"/>
        <v/>
      </c>
      <c r="N2162" s="70" t="str">
        <f t="shared" si="67"/>
        <v>Scope 3Hotel stay</v>
      </c>
      <c r="Y2162" s="70"/>
      <c r="Z2162" s="70"/>
    </row>
    <row r="2163" spans="1:26" s="49" customFormat="1" ht="21" customHeight="1">
      <c r="A2163" s="60"/>
      <c r="B2163" s="60"/>
      <c r="C2163" s="58"/>
      <c r="D2163" s="56"/>
      <c r="E2163" s="56"/>
      <c r="G2163" s="128" t="s">
        <v>497</v>
      </c>
      <c r="H2163" s="128" t="s">
        <v>1508</v>
      </c>
      <c r="I2163" s="60"/>
      <c r="J2163" s="60"/>
      <c r="K2163" s="60"/>
      <c r="L2163" s="61" t="str">
        <f>IF(I2163="","",VLOOKUP(N2163,DB!J:L,3,FALSE))</f>
        <v/>
      </c>
      <c r="M2163" s="40" t="str">
        <f t="shared" si="68"/>
        <v/>
      </c>
      <c r="N2163" s="70" t="str">
        <f t="shared" si="67"/>
        <v>Scope 3Hotel stay</v>
      </c>
      <c r="Y2163" s="70"/>
      <c r="Z2163" s="70"/>
    </row>
    <row r="2164" spans="1:26" s="49" customFormat="1" ht="21" customHeight="1">
      <c r="A2164" s="60"/>
      <c r="B2164" s="60"/>
      <c r="C2164" s="58"/>
      <c r="D2164" s="56"/>
      <c r="E2164" s="56"/>
      <c r="G2164" s="128" t="s">
        <v>497</v>
      </c>
      <c r="H2164" s="128" t="s">
        <v>1508</v>
      </c>
      <c r="I2164" s="60"/>
      <c r="J2164" s="60"/>
      <c r="K2164" s="60"/>
      <c r="L2164" s="61" t="str">
        <f>IF(I2164="","",VLOOKUP(N2164,DB!J:L,3,FALSE))</f>
        <v/>
      </c>
      <c r="M2164" s="40" t="str">
        <f t="shared" si="68"/>
        <v/>
      </c>
      <c r="N2164" s="70" t="str">
        <f t="shared" si="67"/>
        <v>Scope 3Hotel stay</v>
      </c>
      <c r="Y2164" s="70"/>
      <c r="Z2164" s="70"/>
    </row>
    <row r="2165" spans="1:26" s="49" customFormat="1" ht="21" customHeight="1">
      <c r="A2165" s="60"/>
      <c r="B2165" s="60"/>
      <c r="C2165" s="58"/>
      <c r="D2165" s="56"/>
      <c r="E2165" s="56"/>
      <c r="G2165" s="128" t="s">
        <v>497</v>
      </c>
      <c r="H2165" s="128" t="s">
        <v>1508</v>
      </c>
      <c r="I2165" s="60"/>
      <c r="J2165" s="60"/>
      <c r="K2165" s="60"/>
      <c r="L2165" s="61" t="str">
        <f>IF(I2165="","",VLOOKUP(N2165,DB!J:L,3,FALSE))</f>
        <v/>
      </c>
      <c r="M2165" s="40" t="str">
        <f t="shared" si="68"/>
        <v/>
      </c>
      <c r="N2165" s="70" t="str">
        <f t="shared" si="67"/>
        <v>Scope 3Hotel stay</v>
      </c>
      <c r="Y2165" s="70"/>
      <c r="Z2165" s="70"/>
    </row>
    <row r="2166" spans="1:26" s="49" customFormat="1" ht="21" customHeight="1">
      <c r="A2166" s="60"/>
      <c r="B2166" s="60"/>
      <c r="C2166" s="58"/>
      <c r="D2166" s="56"/>
      <c r="E2166" s="56"/>
      <c r="G2166" s="128" t="s">
        <v>497</v>
      </c>
      <c r="H2166" s="128" t="s">
        <v>1508</v>
      </c>
      <c r="I2166" s="60"/>
      <c r="J2166" s="60"/>
      <c r="K2166" s="60"/>
      <c r="L2166" s="61" t="str">
        <f>IF(I2166="","",VLOOKUP(N2166,DB!J:L,3,FALSE))</f>
        <v/>
      </c>
      <c r="M2166" s="40" t="str">
        <f t="shared" si="68"/>
        <v/>
      </c>
      <c r="N2166" s="70" t="str">
        <f t="shared" si="67"/>
        <v>Scope 3Hotel stay</v>
      </c>
      <c r="Y2166" s="70"/>
      <c r="Z2166" s="70"/>
    </row>
    <row r="2167" spans="1:26" s="49" customFormat="1" ht="21" customHeight="1">
      <c r="A2167" s="60"/>
      <c r="B2167" s="60"/>
      <c r="C2167" s="58"/>
      <c r="D2167" s="56"/>
      <c r="E2167" s="56"/>
      <c r="G2167" s="128" t="s">
        <v>497</v>
      </c>
      <c r="H2167" s="128" t="s">
        <v>1508</v>
      </c>
      <c r="I2167" s="60"/>
      <c r="J2167" s="60"/>
      <c r="K2167" s="60"/>
      <c r="L2167" s="61" t="str">
        <f>IF(I2167="","",VLOOKUP(N2167,DB!J:L,3,FALSE))</f>
        <v/>
      </c>
      <c r="M2167" s="40" t="str">
        <f t="shared" si="68"/>
        <v/>
      </c>
      <c r="N2167" s="70" t="str">
        <f t="shared" si="67"/>
        <v>Scope 3Hotel stay</v>
      </c>
      <c r="Y2167" s="70"/>
      <c r="Z2167" s="70"/>
    </row>
    <row r="2168" spans="1:26" s="49" customFormat="1" ht="21" customHeight="1">
      <c r="A2168" s="60"/>
      <c r="B2168" s="60"/>
      <c r="C2168" s="58"/>
      <c r="D2168" s="56"/>
      <c r="E2168" s="56"/>
      <c r="G2168" s="128" t="s">
        <v>497</v>
      </c>
      <c r="H2168" s="128" t="s">
        <v>1508</v>
      </c>
      <c r="I2168" s="60"/>
      <c r="J2168" s="60"/>
      <c r="K2168" s="60"/>
      <c r="L2168" s="61" t="str">
        <f>IF(I2168="","",VLOOKUP(N2168,DB!J:L,3,FALSE))</f>
        <v/>
      </c>
      <c r="M2168" s="40" t="str">
        <f t="shared" si="68"/>
        <v/>
      </c>
      <c r="N2168" s="70" t="str">
        <f t="shared" si="67"/>
        <v>Scope 3Hotel stay</v>
      </c>
      <c r="Y2168" s="70"/>
      <c r="Z2168" s="70"/>
    </row>
    <row r="2169" spans="1:26" s="49" customFormat="1" ht="21" customHeight="1">
      <c r="A2169" s="60"/>
      <c r="B2169" s="60"/>
      <c r="C2169" s="58"/>
      <c r="D2169" s="56"/>
      <c r="E2169" s="56"/>
      <c r="G2169" s="128" t="s">
        <v>497</v>
      </c>
      <c r="H2169" s="128" t="s">
        <v>1508</v>
      </c>
      <c r="I2169" s="60"/>
      <c r="J2169" s="60"/>
      <c r="K2169" s="60"/>
      <c r="L2169" s="61" t="str">
        <f>IF(I2169="","",VLOOKUP(N2169,DB!J:L,3,FALSE))</f>
        <v/>
      </c>
      <c r="M2169" s="40" t="str">
        <f t="shared" si="68"/>
        <v/>
      </c>
      <c r="N2169" s="70" t="str">
        <f t="shared" si="67"/>
        <v>Scope 3Hotel stay</v>
      </c>
      <c r="Y2169" s="70"/>
      <c r="Z2169" s="70"/>
    </row>
    <row r="2170" spans="1:26" s="49" customFormat="1" ht="21" customHeight="1">
      <c r="A2170" s="60"/>
      <c r="B2170" s="60"/>
      <c r="C2170" s="58"/>
      <c r="D2170" s="56"/>
      <c r="E2170" s="56"/>
      <c r="G2170" s="128" t="s">
        <v>497</v>
      </c>
      <c r="H2170" s="128" t="s">
        <v>1508</v>
      </c>
      <c r="I2170" s="60"/>
      <c r="J2170" s="60"/>
      <c r="K2170" s="60"/>
      <c r="L2170" s="61" t="str">
        <f>IF(I2170="","",VLOOKUP(N2170,DB!J:L,3,FALSE))</f>
        <v/>
      </c>
      <c r="M2170" s="40" t="str">
        <f t="shared" si="68"/>
        <v/>
      </c>
      <c r="N2170" s="70" t="str">
        <f t="shared" si="67"/>
        <v>Scope 3Hotel stay</v>
      </c>
      <c r="Y2170" s="70"/>
      <c r="Z2170" s="70"/>
    </row>
    <row r="2171" spans="1:26" s="49" customFormat="1" ht="21" customHeight="1">
      <c r="A2171" s="60"/>
      <c r="B2171" s="60"/>
      <c r="C2171" s="58"/>
      <c r="D2171" s="56"/>
      <c r="E2171" s="56"/>
      <c r="G2171" s="128" t="s">
        <v>497</v>
      </c>
      <c r="H2171" s="128" t="s">
        <v>1508</v>
      </c>
      <c r="I2171" s="60"/>
      <c r="J2171" s="60"/>
      <c r="K2171" s="60"/>
      <c r="L2171" s="61" t="str">
        <f>IF(I2171="","",VLOOKUP(N2171,DB!J:L,3,FALSE))</f>
        <v/>
      </c>
      <c r="M2171" s="40" t="str">
        <f t="shared" si="68"/>
        <v/>
      </c>
      <c r="N2171" s="70" t="str">
        <f t="shared" si="67"/>
        <v>Scope 3Hotel stay</v>
      </c>
      <c r="Y2171" s="70"/>
      <c r="Z2171" s="70"/>
    </row>
    <row r="2172" spans="1:26" s="49" customFormat="1" ht="21" customHeight="1">
      <c r="A2172" s="60"/>
      <c r="B2172" s="60"/>
      <c r="C2172" s="58"/>
      <c r="D2172" s="56"/>
      <c r="E2172" s="56"/>
      <c r="G2172" s="128" t="s">
        <v>497</v>
      </c>
      <c r="H2172" s="128" t="s">
        <v>1508</v>
      </c>
      <c r="I2172" s="60"/>
      <c r="J2172" s="60"/>
      <c r="K2172" s="60"/>
      <c r="L2172" s="61" t="str">
        <f>IF(I2172="","",VLOOKUP(N2172,DB!J:L,3,FALSE))</f>
        <v/>
      </c>
      <c r="M2172" s="40" t="str">
        <f t="shared" si="68"/>
        <v/>
      </c>
      <c r="N2172" s="70" t="str">
        <f t="shared" si="67"/>
        <v>Scope 3Hotel stay</v>
      </c>
      <c r="Y2172" s="70"/>
      <c r="Z2172" s="70"/>
    </row>
    <row r="2173" spans="1:26" s="49" customFormat="1" ht="21" customHeight="1">
      <c r="A2173" s="60"/>
      <c r="B2173" s="60"/>
      <c r="C2173" s="58"/>
      <c r="D2173" s="56"/>
      <c r="E2173" s="56"/>
      <c r="G2173" s="128" t="s">
        <v>497</v>
      </c>
      <c r="H2173" s="128" t="s">
        <v>1508</v>
      </c>
      <c r="I2173" s="60"/>
      <c r="J2173" s="60"/>
      <c r="K2173" s="60"/>
      <c r="L2173" s="61" t="str">
        <f>IF(I2173="","",VLOOKUP(N2173,DB!J:L,3,FALSE))</f>
        <v/>
      </c>
      <c r="M2173" s="40" t="str">
        <f t="shared" si="68"/>
        <v/>
      </c>
      <c r="N2173" s="70" t="str">
        <f t="shared" si="67"/>
        <v>Scope 3Hotel stay</v>
      </c>
      <c r="Y2173" s="70"/>
      <c r="Z2173" s="70"/>
    </row>
    <row r="2174" spans="1:26" s="49" customFormat="1" ht="21" customHeight="1">
      <c r="A2174" s="60"/>
      <c r="B2174" s="60"/>
      <c r="C2174" s="58"/>
      <c r="D2174" s="56"/>
      <c r="E2174" s="56"/>
      <c r="G2174" s="128" t="s">
        <v>497</v>
      </c>
      <c r="H2174" s="128" t="s">
        <v>1508</v>
      </c>
      <c r="I2174" s="60"/>
      <c r="J2174" s="60"/>
      <c r="K2174" s="60"/>
      <c r="L2174" s="61" t="str">
        <f>IF(I2174="","",VLOOKUP(N2174,DB!J:L,3,FALSE))</f>
        <v/>
      </c>
      <c r="M2174" s="40" t="str">
        <f t="shared" si="68"/>
        <v/>
      </c>
      <c r="N2174" s="70" t="str">
        <f t="shared" si="67"/>
        <v>Scope 3Hotel stay</v>
      </c>
      <c r="Y2174" s="70"/>
      <c r="Z2174" s="70"/>
    </row>
    <row r="2175" spans="1:26" s="49" customFormat="1" ht="21" customHeight="1">
      <c r="A2175" s="60"/>
      <c r="B2175" s="60"/>
      <c r="C2175" s="58"/>
      <c r="D2175" s="56"/>
      <c r="E2175" s="56"/>
      <c r="G2175" s="128" t="s">
        <v>497</v>
      </c>
      <c r="H2175" s="128" t="s">
        <v>1508</v>
      </c>
      <c r="I2175" s="60"/>
      <c r="J2175" s="60"/>
      <c r="K2175" s="60"/>
      <c r="L2175" s="61" t="str">
        <f>IF(I2175="","",VLOOKUP(N2175,DB!J:L,3,FALSE))</f>
        <v/>
      </c>
      <c r="M2175" s="40" t="str">
        <f t="shared" si="68"/>
        <v/>
      </c>
      <c r="N2175" s="70" t="str">
        <f t="shared" si="67"/>
        <v>Scope 3Hotel stay</v>
      </c>
      <c r="Y2175" s="70"/>
      <c r="Z2175" s="70"/>
    </row>
    <row r="2176" spans="1:26" s="49" customFormat="1" ht="21" customHeight="1">
      <c r="A2176" s="60"/>
      <c r="B2176" s="60"/>
      <c r="C2176" s="58"/>
      <c r="D2176" s="56"/>
      <c r="E2176" s="56"/>
      <c r="G2176" s="128" t="s">
        <v>497</v>
      </c>
      <c r="H2176" s="128" t="s">
        <v>1508</v>
      </c>
      <c r="I2176" s="60"/>
      <c r="J2176" s="60"/>
      <c r="K2176" s="60"/>
      <c r="L2176" s="61" t="str">
        <f>IF(I2176="","",VLOOKUP(N2176,DB!J:L,3,FALSE))</f>
        <v/>
      </c>
      <c r="M2176" s="40" t="str">
        <f t="shared" si="68"/>
        <v/>
      </c>
      <c r="N2176" s="70" t="str">
        <f t="shared" si="67"/>
        <v>Scope 3Hotel stay</v>
      </c>
      <c r="Y2176" s="70"/>
      <c r="Z2176" s="70"/>
    </row>
    <row r="2177" spans="1:26" s="49" customFormat="1" ht="21" customHeight="1">
      <c r="A2177" s="60"/>
      <c r="B2177" s="60"/>
      <c r="C2177" s="58"/>
      <c r="D2177" s="56"/>
      <c r="E2177" s="56"/>
      <c r="G2177" s="128" t="s">
        <v>497</v>
      </c>
      <c r="H2177" s="128" t="s">
        <v>1508</v>
      </c>
      <c r="I2177" s="60"/>
      <c r="J2177" s="60"/>
      <c r="K2177" s="60"/>
      <c r="L2177" s="61" t="str">
        <f>IF(I2177="","",VLOOKUP(N2177,DB!J:L,3,FALSE))</f>
        <v/>
      </c>
      <c r="M2177" s="40" t="str">
        <f t="shared" si="68"/>
        <v/>
      </c>
      <c r="N2177" s="70" t="str">
        <f t="shared" si="67"/>
        <v>Scope 3Hotel stay</v>
      </c>
      <c r="Y2177" s="70"/>
      <c r="Z2177" s="70"/>
    </row>
    <row r="2178" spans="1:26" s="49" customFormat="1" ht="21" customHeight="1">
      <c r="A2178" s="60"/>
      <c r="B2178" s="60"/>
      <c r="C2178" s="58"/>
      <c r="D2178" s="56"/>
      <c r="E2178" s="56"/>
      <c r="G2178" s="128" t="s">
        <v>497</v>
      </c>
      <c r="H2178" s="128" t="s">
        <v>1508</v>
      </c>
      <c r="I2178" s="60"/>
      <c r="J2178" s="60"/>
      <c r="K2178" s="60"/>
      <c r="L2178" s="61" t="str">
        <f>IF(I2178="","",VLOOKUP(N2178,DB!J:L,3,FALSE))</f>
        <v/>
      </c>
      <c r="M2178" s="40" t="str">
        <f t="shared" si="68"/>
        <v/>
      </c>
      <c r="N2178" s="70" t="str">
        <f t="shared" si="67"/>
        <v>Scope 3Hotel stay</v>
      </c>
      <c r="Y2178" s="70"/>
      <c r="Z2178" s="70"/>
    </row>
    <row r="2179" spans="1:26" s="49" customFormat="1" ht="21" customHeight="1">
      <c r="A2179" s="60"/>
      <c r="B2179" s="60"/>
      <c r="C2179" s="58"/>
      <c r="D2179" s="56"/>
      <c r="E2179" s="56"/>
      <c r="G2179" s="128" t="s">
        <v>497</v>
      </c>
      <c r="H2179" s="128" t="s">
        <v>1508</v>
      </c>
      <c r="I2179" s="60"/>
      <c r="J2179" s="60"/>
      <c r="K2179" s="60"/>
      <c r="L2179" s="61" t="str">
        <f>IF(I2179="","",VLOOKUP(N2179,DB!J:L,3,FALSE))</f>
        <v/>
      </c>
      <c r="M2179" s="40" t="str">
        <f t="shared" si="68"/>
        <v/>
      </c>
      <c r="N2179" s="70" t="str">
        <f t="shared" si="67"/>
        <v>Scope 3Hotel stay</v>
      </c>
      <c r="Y2179" s="70"/>
      <c r="Z2179" s="70"/>
    </row>
    <row r="2180" spans="1:26" s="49" customFormat="1" ht="21" customHeight="1">
      <c r="A2180" s="60"/>
      <c r="B2180" s="60"/>
      <c r="C2180" s="58"/>
      <c r="D2180" s="56"/>
      <c r="E2180" s="56"/>
      <c r="G2180" s="128" t="s">
        <v>497</v>
      </c>
      <c r="H2180" s="128" t="s">
        <v>1508</v>
      </c>
      <c r="I2180" s="60"/>
      <c r="J2180" s="60"/>
      <c r="K2180" s="60"/>
      <c r="L2180" s="61" t="str">
        <f>IF(I2180="","",VLOOKUP(N2180,DB!J:L,3,FALSE))</f>
        <v/>
      </c>
      <c r="M2180" s="40" t="str">
        <f t="shared" si="68"/>
        <v/>
      </c>
      <c r="N2180" s="70" t="str">
        <f t="shared" si="67"/>
        <v>Scope 3Hotel stay</v>
      </c>
      <c r="Y2180" s="70"/>
      <c r="Z2180" s="70"/>
    </row>
    <row r="2181" spans="1:26" s="49" customFormat="1" ht="21" customHeight="1">
      <c r="A2181" s="60"/>
      <c r="B2181" s="60"/>
      <c r="C2181" s="58"/>
      <c r="D2181" s="56"/>
      <c r="E2181" s="56"/>
      <c r="G2181" s="128" t="s">
        <v>497</v>
      </c>
      <c r="H2181" s="128" t="s">
        <v>1508</v>
      </c>
      <c r="I2181" s="60"/>
      <c r="J2181" s="60"/>
      <c r="K2181" s="60"/>
      <c r="L2181" s="61" t="str">
        <f>IF(I2181="","",VLOOKUP(N2181,DB!J:L,3,FALSE))</f>
        <v/>
      </c>
      <c r="M2181" s="40" t="str">
        <f t="shared" si="68"/>
        <v/>
      </c>
      <c r="N2181" s="70" t="str">
        <f t="shared" si="67"/>
        <v>Scope 3Hotel stay</v>
      </c>
      <c r="Y2181" s="70"/>
      <c r="Z2181" s="70"/>
    </row>
    <row r="2182" spans="1:26" s="49" customFormat="1" ht="21" customHeight="1">
      <c r="A2182" s="60"/>
      <c r="B2182" s="60"/>
      <c r="C2182" s="58"/>
      <c r="D2182" s="56"/>
      <c r="E2182" s="56"/>
      <c r="G2182" s="128" t="s">
        <v>497</v>
      </c>
      <c r="H2182" s="128" t="s">
        <v>1508</v>
      </c>
      <c r="I2182" s="60"/>
      <c r="J2182" s="60"/>
      <c r="K2182" s="60"/>
      <c r="L2182" s="61" t="str">
        <f>IF(I2182="","",VLOOKUP(N2182,DB!J:L,3,FALSE))</f>
        <v/>
      </c>
      <c r="M2182" s="40" t="str">
        <f t="shared" si="68"/>
        <v/>
      </c>
      <c r="N2182" s="70" t="str">
        <f t="shared" si="67"/>
        <v>Scope 3Hotel stay</v>
      </c>
      <c r="Y2182" s="70"/>
      <c r="Z2182" s="70"/>
    </row>
    <row r="2183" spans="1:26" s="49" customFormat="1" ht="21" customHeight="1">
      <c r="A2183" s="60"/>
      <c r="B2183" s="60"/>
      <c r="C2183" s="58"/>
      <c r="D2183" s="56"/>
      <c r="E2183" s="56"/>
      <c r="G2183" s="128" t="s">
        <v>497</v>
      </c>
      <c r="H2183" s="128" t="s">
        <v>1508</v>
      </c>
      <c r="I2183" s="60"/>
      <c r="J2183" s="60"/>
      <c r="K2183" s="60"/>
      <c r="L2183" s="61" t="str">
        <f>IF(I2183="","",VLOOKUP(N2183,DB!J:L,3,FALSE))</f>
        <v/>
      </c>
      <c r="M2183" s="40" t="str">
        <f t="shared" si="68"/>
        <v/>
      </c>
      <c r="N2183" s="70" t="str">
        <f t="shared" ref="N2183:N2246" si="69">CONCATENATE(G2183,H2183,I2183)</f>
        <v>Scope 3Hotel stay</v>
      </c>
      <c r="Y2183" s="70"/>
      <c r="Z2183" s="70"/>
    </row>
    <row r="2184" spans="1:26" s="49" customFormat="1" ht="21" customHeight="1">
      <c r="A2184" s="60"/>
      <c r="B2184" s="60"/>
      <c r="C2184" s="58"/>
      <c r="D2184" s="56"/>
      <c r="E2184" s="56"/>
      <c r="G2184" s="128" t="s">
        <v>497</v>
      </c>
      <c r="H2184" s="128" t="s">
        <v>1508</v>
      </c>
      <c r="I2184" s="60"/>
      <c r="J2184" s="60"/>
      <c r="K2184" s="60"/>
      <c r="L2184" s="61" t="str">
        <f>IF(I2184="","",VLOOKUP(N2184,DB!J:L,3,FALSE))</f>
        <v/>
      </c>
      <c r="M2184" s="40" t="str">
        <f t="shared" si="68"/>
        <v/>
      </c>
      <c r="N2184" s="70" t="str">
        <f t="shared" si="69"/>
        <v>Scope 3Hotel stay</v>
      </c>
      <c r="Y2184" s="70"/>
      <c r="Z2184" s="70"/>
    </row>
    <row r="2185" spans="1:26" s="49" customFormat="1" ht="21" customHeight="1">
      <c r="A2185" s="60"/>
      <c r="B2185" s="60"/>
      <c r="C2185" s="58"/>
      <c r="D2185" s="56"/>
      <c r="E2185" s="56"/>
      <c r="G2185" s="128" t="s">
        <v>497</v>
      </c>
      <c r="H2185" s="128" t="s">
        <v>1508</v>
      </c>
      <c r="I2185" s="60"/>
      <c r="J2185" s="60"/>
      <c r="K2185" s="60"/>
      <c r="L2185" s="61" t="str">
        <f>IF(I2185="","",VLOOKUP(N2185,DB!J:L,3,FALSE))</f>
        <v/>
      </c>
      <c r="M2185" s="40" t="str">
        <f t="shared" si="68"/>
        <v/>
      </c>
      <c r="N2185" s="70" t="str">
        <f t="shared" si="69"/>
        <v>Scope 3Hotel stay</v>
      </c>
      <c r="Y2185" s="70"/>
      <c r="Z2185" s="70"/>
    </row>
    <row r="2186" spans="1:26" s="49" customFormat="1" ht="21" customHeight="1">
      <c r="A2186" s="60"/>
      <c r="B2186" s="60"/>
      <c r="C2186" s="58"/>
      <c r="D2186" s="56"/>
      <c r="E2186" s="56"/>
      <c r="G2186" s="128" t="s">
        <v>497</v>
      </c>
      <c r="H2186" s="128" t="s">
        <v>1508</v>
      </c>
      <c r="I2186" s="60"/>
      <c r="J2186" s="60"/>
      <c r="K2186" s="60"/>
      <c r="L2186" s="61" t="str">
        <f>IF(I2186="","",VLOOKUP(N2186,DB!J:L,3,FALSE))</f>
        <v/>
      </c>
      <c r="M2186" s="40" t="str">
        <f t="shared" si="68"/>
        <v/>
      </c>
      <c r="N2186" s="70" t="str">
        <f t="shared" si="69"/>
        <v>Scope 3Hotel stay</v>
      </c>
      <c r="Y2186" s="70"/>
      <c r="Z2186" s="70"/>
    </row>
    <row r="2187" spans="1:26" s="49" customFormat="1" ht="21" customHeight="1">
      <c r="A2187" s="60"/>
      <c r="B2187" s="60"/>
      <c r="C2187" s="58"/>
      <c r="D2187" s="56"/>
      <c r="E2187" s="56"/>
      <c r="G2187" s="128" t="s">
        <v>497</v>
      </c>
      <c r="H2187" s="128" t="s">
        <v>1508</v>
      </c>
      <c r="I2187" s="60"/>
      <c r="J2187" s="60"/>
      <c r="K2187" s="60"/>
      <c r="L2187" s="61" t="str">
        <f>IF(I2187="","",VLOOKUP(N2187,DB!J:L,3,FALSE))</f>
        <v/>
      </c>
      <c r="M2187" s="40" t="str">
        <f t="shared" si="68"/>
        <v/>
      </c>
      <c r="N2187" s="70" t="str">
        <f t="shared" si="69"/>
        <v>Scope 3Hotel stay</v>
      </c>
      <c r="Y2187" s="70"/>
      <c r="Z2187" s="70"/>
    </row>
    <row r="2188" spans="1:26" s="49" customFormat="1" ht="21" customHeight="1">
      <c r="A2188" s="60"/>
      <c r="B2188" s="60"/>
      <c r="C2188" s="58"/>
      <c r="D2188" s="56"/>
      <c r="E2188" s="56"/>
      <c r="G2188" s="128" t="s">
        <v>497</v>
      </c>
      <c r="H2188" s="128" t="s">
        <v>1508</v>
      </c>
      <c r="I2188" s="60"/>
      <c r="J2188" s="60"/>
      <c r="K2188" s="60"/>
      <c r="L2188" s="61" t="str">
        <f>IF(I2188="","",VLOOKUP(N2188,DB!J:L,3,FALSE))</f>
        <v/>
      </c>
      <c r="M2188" s="40" t="str">
        <f t="shared" si="68"/>
        <v/>
      </c>
      <c r="N2188" s="70" t="str">
        <f t="shared" si="69"/>
        <v>Scope 3Hotel stay</v>
      </c>
      <c r="Y2188" s="70"/>
      <c r="Z2188" s="70"/>
    </row>
    <row r="2189" spans="1:26" s="49" customFormat="1" ht="21" customHeight="1">
      <c r="A2189" s="60"/>
      <c r="B2189" s="60"/>
      <c r="C2189" s="58"/>
      <c r="D2189" s="56"/>
      <c r="E2189" s="56"/>
      <c r="G2189" s="128" t="s">
        <v>497</v>
      </c>
      <c r="H2189" s="128" t="s">
        <v>1508</v>
      </c>
      <c r="I2189" s="60"/>
      <c r="J2189" s="60"/>
      <c r="K2189" s="60"/>
      <c r="L2189" s="61" t="str">
        <f>IF(I2189="","",VLOOKUP(N2189,DB!J:L,3,FALSE))</f>
        <v/>
      </c>
      <c r="M2189" s="40" t="str">
        <f t="shared" si="68"/>
        <v/>
      </c>
      <c r="N2189" s="70" t="str">
        <f t="shared" si="69"/>
        <v>Scope 3Hotel stay</v>
      </c>
      <c r="Y2189" s="70"/>
      <c r="Z2189" s="70"/>
    </row>
    <row r="2190" spans="1:26" s="49" customFormat="1" ht="21" customHeight="1">
      <c r="A2190" s="60"/>
      <c r="B2190" s="60"/>
      <c r="C2190" s="58"/>
      <c r="D2190" s="56"/>
      <c r="E2190" s="56"/>
      <c r="G2190" s="128" t="s">
        <v>497</v>
      </c>
      <c r="H2190" s="128" t="s">
        <v>1508</v>
      </c>
      <c r="I2190" s="60"/>
      <c r="J2190" s="60"/>
      <c r="K2190" s="60"/>
      <c r="L2190" s="61" t="str">
        <f>IF(I2190="","",VLOOKUP(N2190,DB!J:L,3,FALSE))</f>
        <v/>
      </c>
      <c r="M2190" s="40" t="str">
        <f t="shared" si="68"/>
        <v/>
      </c>
      <c r="N2190" s="70" t="str">
        <f t="shared" si="69"/>
        <v>Scope 3Hotel stay</v>
      </c>
      <c r="Y2190" s="70"/>
      <c r="Z2190" s="70"/>
    </row>
    <row r="2191" spans="1:26" s="49" customFormat="1" ht="21" customHeight="1">
      <c r="A2191" s="60"/>
      <c r="B2191" s="60"/>
      <c r="C2191" s="58"/>
      <c r="D2191" s="56"/>
      <c r="E2191" s="56"/>
      <c r="G2191" s="128" t="s">
        <v>497</v>
      </c>
      <c r="H2191" s="128" t="s">
        <v>1508</v>
      </c>
      <c r="I2191" s="60"/>
      <c r="J2191" s="60"/>
      <c r="K2191" s="60"/>
      <c r="L2191" s="61" t="str">
        <f>IF(I2191="","",VLOOKUP(N2191,DB!J:L,3,FALSE))</f>
        <v/>
      </c>
      <c r="M2191" s="40" t="str">
        <f t="shared" si="68"/>
        <v/>
      </c>
      <c r="N2191" s="70" t="str">
        <f t="shared" si="69"/>
        <v>Scope 3Hotel stay</v>
      </c>
      <c r="Y2191" s="70"/>
      <c r="Z2191" s="70"/>
    </row>
    <row r="2192" spans="1:26" s="49" customFormat="1" ht="21" customHeight="1">
      <c r="A2192" s="60"/>
      <c r="B2192" s="60"/>
      <c r="C2192" s="58"/>
      <c r="D2192" s="56"/>
      <c r="E2192" s="56"/>
      <c r="G2192" s="128" t="s">
        <v>497</v>
      </c>
      <c r="H2192" s="128" t="s">
        <v>1508</v>
      </c>
      <c r="I2192" s="60"/>
      <c r="J2192" s="60"/>
      <c r="K2192" s="60"/>
      <c r="L2192" s="61" t="str">
        <f>IF(I2192="","",VLOOKUP(N2192,DB!J:L,3,FALSE))</f>
        <v/>
      </c>
      <c r="M2192" s="40" t="str">
        <f t="shared" si="68"/>
        <v/>
      </c>
      <c r="N2192" s="70" t="str">
        <f t="shared" si="69"/>
        <v>Scope 3Hotel stay</v>
      </c>
      <c r="Y2192" s="70"/>
      <c r="Z2192" s="70"/>
    </row>
    <row r="2193" spans="1:26" s="49" customFormat="1" ht="21" customHeight="1">
      <c r="A2193" s="60"/>
      <c r="B2193" s="60"/>
      <c r="C2193" s="58"/>
      <c r="D2193" s="56"/>
      <c r="E2193" s="56"/>
      <c r="G2193" s="128" t="s">
        <v>497</v>
      </c>
      <c r="H2193" s="128" t="s">
        <v>1508</v>
      </c>
      <c r="I2193" s="60"/>
      <c r="J2193" s="60"/>
      <c r="K2193" s="60"/>
      <c r="L2193" s="61" t="str">
        <f>IF(I2193="","",VLOOKUP(N2193,DB!J:L,3,FALSE))</f>
        <v/>
      </c>
      <c r="M2193" s="40" t="str">
        <f t="shared" si="68"/>
        <v/>
      </c>
      <c r="N2193" s="70" t="str">
        <f t="shared" si="69"/>
        <v>Scope 3Hotel stay</v>
      </c>
      <c r="Y2193" s="70"/>
      <c r="Z2193" s="70"/>
    </row>
    <row r="2194" spans="1:26" s="49" customFormat="1" ht="21" customHeight="1">
      <c r="A2194" s="60"/>
      <c r="B2194" s="60"/>
      <c r="C2194" s="58"/>
      <c r="D2194" s="56"/>
      <c r="E2194" s="56"/>
      <c r="G2194" s="128" t="s">
        <v>497</v>
      </c>
      <c r="H2194" s="128" t="s">
        <v>1508</v>
      </c>
      <c r="I2194" s="60"/>
      <c r="J2194" s="60"/>
      <c r="K2194" s="60"/>
      <c r="L2194" s="61" t="str">
        <f>IF(I2194="","",VLOOKUP(N2194,DB!J:L,3,FALSE))</f>
        <v/>
      </c>
      <c r="M2194" s="40" t="str">
        <f t="shared" si="68"/>
        <v/>
      </c>
      <c r="N2194" s="70" t="str">
        <f t="shared" si="69"/>
        <v>Scope 3Hotel stay</v>
      </c>
      <c r="Y2194" s="70"/>
      <c r="Z2194" s="70"/>
    </row>
    <row r="2195" spans="1:26" s="49" customFormat="1" ht="21" customHeight="1">
      <c r="A2195" s="60"/>
      <c r="B2195" s="60"/>
      <c r="C2195" s="58"/>
      <c r="D2195" s="56"/>
      <c r="E2195" s="56"/>
      <c r="G2195" s="128" t="s">
        <v>497</v>
      </c>
      <c r="H2195" s="128" t="s">
        <v>1508</v>
      </c>
      <c r="I2195" s="60"/>
      <c r="J2195" s="60"/>
      <c r="K2195" s="60"/>
      <c r="L2195" s="61" t="str">
        <f>IF(I2195="","",VLOOKUP(N2195,DB!J:L,3,FALSE))</f>
        <v/>
      </c>
      <c r="M2195" s="40" t="str">
        <f t="shared" si="68"/>
        <v/>
      </c>
      <c r="N2195" s="70" t="str">
        <f t="shared" si="69"/>
        <v>Scope 3Hotel stay</v>
      </c>
      <c r="Y2195" s="70"/>
      <c r="Z2195" s="70"/>
    </row>
    <row r="2196" spans="1:26" s="49" customFormat="1" ht="21" customHeight="1">
      <c r="A2196" s="60"/>
      <c r="B2196" s="60"/>
      <c r="C2196" s="58"/>
      <c r="D2196" s="56"/>
      <c r="E2196" s="56"/>
      <c r="G2196" s="128" t="s">
        <v>497</v>
      </c>
      <c r="H2196" s="128" t="s">
        <v>1508</v>
      </c>
      <c r="I2196" s="60"/>
      <c r="J2196" s="60"/>
      <c r="K2196" s="60"/>
      <c r="L2196" s="61" t="str">
        <f>IF(I2196="","",VLOOKUP(N2196,DB!J:L,3,FALSE))</f>
        <v/>
      </c>
      <c r="M2196" s="40" t="str">
        <f t="shared" si="68"/>
        <v/>
      </c>
      <c r="N2196" s="70" t="str">
        <f t="shared" si="69"/>
        <v>Scope 3Hotel stay</v>
      </c>
      <c r="Y2196" s="70"/>
      <c r="Z2196" s="70"/>
    </row>
    <row r="2197" spans="1:26" s="49" customFormat="1" ht="21" customHeight="1">
      <c r="A2197" s="60"/>
      <c r="B2197" s="60"/>
      <c r="C2197" s="58"/>
      <c r="D2197" s="56"/>
      <c r="E2197" s="56"/>
      <c r="G2197" s="128" t="s">
        <v>497</v>
      </c>
      <c r="H2197" s="128" t="s">
        <v>1508</v>
      </c>
      <c r="I2197" s="60"/>
      <c r="J2197" s="60"/>
      <c r="K2197" s="60"/>
      <c r="L2197" s="61" t="str">
        <f>IF(I2197="","",VLOOKUP(N2197,DB!J:L,3,FALSE))</f>
        <v/>
      </c>
      <c r="M2197" s="40" t="str">
        <f t="shared" si="68"/>
        <v/>
      </c>
      <c r="N2197" s="70" t="str">
        <f t="shared" si="69"/>
        <v>Scope 3Hotel stay</v>
      </c>
      <c r="Y2197" s="70"/>
      <c r="Z2197" s="70"/>
    </row>
    <row r="2198" spans="1:26" s="49" customFormat="1" ht="21" customHeight="1">
      <c r="A2198" s="60"/>
      <c r="B2198" s="60"/>
      <c r="C2198" s="58"/>
      <c r="D2198" s="56"/>
      <c r="E2198" s="56"/>
      <c r="G2198" s="128" t="s">
        <v>497</v>
      </c>
      <c r="H2198" s="128" t="s">
        <v>1508</v>
      </c>
      <c r="I2198" s="60"/>
      <c r="J2198" s="60"/>
      <c r="K2198" s="60"/>
      <c r="L2198" s="61" t="str">
        <f>IF(I2198="","",VLOOKUP(N2198,DB!J:L,3,FALSE))</f>
        <v/>
      </c>
      <c r="M2198" s="40" t="str">
        <f t="shared" si="68"/>
        <v/>
      </c>
      <c r="N2198" s="70" t="str">
        <f t="shared" si="69"/>
        <v>Scope 3Hotel stay</v>
      </c>
      <c r="Y2198" s="70"/>
      <c r="Z2198" s="70"/>
    </row>
    <row r="2199" spans="1:26" s="49" customFormat="1" ht="21" customHeight="1">
      <c r="A2199" s="60"/>
      <c r="B2199" s="60"/>
      <c r="C2199" s="58"/>
      <c r="D2199" s="56"/>
      <c r="E2199" s="56"/>
      <c r="G2199" s="128" t="s">
        <v>497</v>
      </c>
      <c r="H2199" s="128" t="s">
        <v>1508</v>
      </c>
      <c r="I2199" s="60"/>
      <c r="J2199" s="60"/>
      <c r="K2199" s="60"/>
      <c r="L2199" s="61" t="str">
        <f>IF(I2199="","",VLOOKUP(N2199,DB!J:L,3,FALSE))</f>
        <v/>
      </c>
      <c r="M2199" s="40" t="str">
        <f t="shared" si="68"/>
        <v/>
      </c>
      <c r="N2199" s="70" t="str">
        <f t="shared" si="69"/>
        <v>Scope 3Hotel stay</v>
      </c>
      <c r="Y2199" s="70"/>
      <c r="Z2199" s="70"/>
    </row>
    <row r="2200" spans="1:26" s="49" customFormat="1" ht="21" customHeight="1">
      <c r="A2200" s="60"/>
      <c r="B2200" s="60"/>
      <c r="C2200" s="58"/>
      <c r="D2200" s="56"/>
      <c r="E2200" s="56"/>
      <c r="G2200" s="128" t="s">
        <v>497</v>
      </c>
      <c r="H2200" s="128" t="s">
        <v>1508</v>
      </c>
      <c r="I2200" s="60"/>
      <c r="J2200" s="60"/>
      <c r="K2200" s="60"/>
      <c r="L2200" s="61" t="str">
        <f>IF(I2200="","",VLOOKUP(N2200,DB!J:L,3,FALSE))</f>
        <v/>
      </c>
      <c r="M2200" s="40" t="str">
        <f t="shared" si="68"/>
        <v/>
      </c>
      <c r="N2200" s="70" t="str">
        <f t="shared" si="69"/>
        <v>Scope 3Hotel stay</v>
      </c>
      <c r="Y2200" s="70"/>
      <c r="Z2200" s="70"/>
    </row>
    <row r="2201" spans="1:26" s="49" customFormat="1" ht="21" customHeight="1">
      <c r="A2201" s="60"/>
      <c r="B2201" s="60"/>
      <c r="C2201" s="58"/>
      <c r="D2201" s="56"/>
      <c r="E2201" s="56"/>
      <c r="G2201" s="128" t="s">
        <v>497</v>
      </c>
      <c r="H2201" s="128" t="s">
        <v>1508</v>
      </c>
      <c r="I2201" s="60"/>
      <c r="J2201" s="60"/>
      <c r="K2201" s="60"/>
      <c r="L2201" s="61" t="str">
        <f>IF(I2201="","",VLOOKUP(N2201,DB!J:L,3,FALSE))</f>
        <v/>
      </c>
      <c r="M2201" s="40" t="str">
        <f t="shared" si="68"/>
        <v/>
      </c>
      <c r="N2201" s="70" t="str">
        <f t="shared" si="69"/>
        <v>Scope 3Hotel stay</v>
      </c>
      <c r="Y2201" s="70"/>
      <c r="Z2201" s="70"/>
    </row>
    <row r="2202" spans="1:26" s="49" customFormat="1" ht="21" customHeight="1">
      <c r="A2202" s="60"/>
      <c r="B2202" s="60"/>
      <c r="C2202" s="58"/>
      <c r="D2202" s="56"/>
      <c r="E2202" s="56"/>
      <c r="G2202" s="128" t="s">
        <v>497</v>
      </c>
      <c r="H2202" s="128" t="s">
        <v>1508</v>
      </c>
      <c r="I2202" s="60"/>
      <c r="J2202" s="60"/>
      <c r="K2202" s="60"/>
      <c r="L2202" s="61" t="str">
        <f>IF(I2202="","",VLOOKUP(N2202,DB!J:L,3,FALSE))</f>
        <v/>
      </c>
      <c r="M2202" s="40" t="str">
        <f t="shared" si="68"/>
        <v/>
      </c>
      <c r="N2202" s="70" t="str">
        <f t="shared" si="69"/>
        <v>Scope 3Hotel stay</v>
      </c>
      <c r="Y2202" s="70"/>
      <c r="Z2202" s="70"/>
    </row>
    <row r="2203" spans="1:26" s="49" customFormat="1" ht="21" customHeight="1">
      <c r="A2203" s="60"/>
      <c r="B2203" s="60"/>
      <c r="C2203" s="58"/>
      <c r="D2203" s="56"/>
      <c r="E2203" s="56"/>
      <c r="G2203" s="128" t="s">
        <v>497</v>
      </c>
      <c r="H2203" s="128" t="s">
        <v>1508</v>
      </c>
      <c r="I2203" s="60"/>
      <c r="J2203" s="60"/>
      <c r="K2203" s="60"/>
      <c r="L2203" s="61" t="str">
        <f>IF(I2203="","",VLOOKUP(N2203,DB!J:L,3,FALSE))</f>
        <v/>
      </c>
      <c r="M2203" s="40" t="str">
        <f t="shared" si="68"/>
        <v/>
      </c>
      <c r="N2203" s="70" t="str">
        <f t="shared" si="69"/>
        <v>Scope 3Hotel stay</v>
      </c>
      <c r="Y2203" s="70"/>
      <c r="Z2203" s="70"/>
    </row>
    <row r="2204" spans="1:26" s="49" customFormat="1" ht="21" customHeight="1">
      <c r="A2204" s="60"/>
      <c r="B2204" s="60"/>
      <c r="C2204" s="58"/>
      <c r="D2204" s="56"/>
      <c r="E2204" s="56"/>
      <c r="G2204" s="128" t="s">
        <v>497</v>
      </c>
      <c r="H2204" s="128" t="s">
        <v>1508</v>
      </c>
      <c r="I2204" s="60"/>
      <c r="J2204" s="60"/>
      <c r="K2204" s="60"/>
      <c r="L2204" s="61" t="str">
        <f>IF(I2204="","",VLOOKUP(N2204,DB!J:L,3,FALSE))</f>
        <v/>
      </c>
      <c r="M2204" s="40" t="str">
        <f t="shared" si="68"/>
        <v/>
      </c>
      <c r="N2204" s="70" t="str">
        <f t="shared" si="69"/>
        <v>Scope 3Hotel stay</v>
      </c>
      <c r="Y2204" s="70"/>
      <c r="Z2204" s="70"/>
    </row>
    <row r="2205" spans="1:26" s="49" customFormat="1" ht="21" customHeight="1">
      <c r="A2205" s="60"/>
      <c r="B2205" s="60"/>
      <c r="C2205" s="58"/>
      <c r="D2205" s="56"/>
      <c r="E2205" s="56"/>
      <c r="G2205" s="128" t="s">
        <v>497</v>
      </c>
      <c r="H2205" s="128" t="s">
        <v>1508</v>
      </c>
      <c r="I2205" s="60"/>
      <c r="J2205" s="60"/>
      <c r="K2205" s="60"/>
      <c r="L2205" s="61" t="str">
        <f>IF(I2205="","",VLOOKUP(N2205,DB!J:L,3,FALSE))</f>
        <v/>
      </c>
      <c r="M2205" s="40" t="str">
        <f t="shared" si="68"/>
        <v/>
      </c>
      <c r="N2205" s="70" t="str">
        <f t="shared" si="69"/>
        <v>Scope 3Hotel stay</v>
      </c>
      <c r="Y2205" s="70"/>
      <c r="Z2205" s="70"/>
    </row>
    <row r="2206" spans="1:26" s="49" customFormat="1" ht="21" customHeight="1">
      <c r="A2206" s="60"/>
      <c r="B2206" s="60"/>
      <c r="C2206" s="58"/>
      <c r="D2206" s="56"/>
      <c r="E2206" s="56"/>
      <c r="G2206" s="128" t="s">
        <v>497</v>
      </c>
      <c r="H2206" s="128" t="s">
        <v>1508</v>
      </c>
      <c r="I2206" s="60"/>
      <c r="J2206" s="60"/>
      <c r="K2206" s="60"/>
      <c r="L2206" s="61" t="str">
        <f>IF(I2206="","",VLOOKUP(N2206,DB!J:L,3,FALSE))</f>
        <v/>
      </c>
      <c r="M2206" s="40" t="str">
        <f t="shared" si="68"/>
        <v/>
      </c>
      <c r="N2206" s="70" t="str">
        <f t="shared" si="69"/>
        <v>Scope 3Hotel stay</v>
      </c>
      <c r="Y2206" s="70"/>
      <c r="Z2206" s="70"/>
    </row>
    <row r="2207" spans="1:26" s="49" customFormat="1" ht="21" customHeight="1">
      <c r="A2207" s="60"/>
      <c r="B2207" s="60"/>
      <c r="C2207" s="58"/>
      <c r="D2207" s="56"/>
      <c r="E2207" s="56"/>
      <c r="G2207" s="128" t="s">
        <v>497</v>
      </c>
      <c r="H2207" s="128" t="s">
        <v>1508</v>
      </c>
      <c r="I2207" s="60"/>
      <c r="J2207" s="60"/>
      <c r="K2207" s="60"/>
      <c r="L2207" s="61" t="str">
        <f>IF(I2207="","",VLOOKUP(N2207,DB!J:L,3,FALSE))</f>
        <v/>
      </c>
      <c r="M2207" s="40" t="str">
        <f t="shared" si="68"/>
        <v/>
      </c>
      <c r="N2207" s="70" t="str">
        <f t="shared" si="69"/>
        <v>Scope 3Hotel stay</v>
      </c>
      <c r="Y2207" s="70"/>
      <c r="Z2207" s="70"/>
    </row>
    <row r="2208" spans="1:26" s="49" customFormat="1" ht="21" customHeight="1">
      <c r="A2208" s="60"/>
      <c r="B2208" s="60"/>
      <c r="C2208" s="58"/>
      <c r="D2208" s="56"/>
      <c r="E2208" s="56"/>
      <c r="G2208" s="128" t="s">
        <v>497</v>
      </c>
      <c r="H2208" s="128" t="s">
        <v>1508</v>
      </c>
      <c r="I2208" s="60"/>
      <c r="J2208" s="60"/>
      <c r="K2208" s="60"/>
      <c r="L2208" s="61" t="str">
        <f>IF(I2208="","",VLOOKUP(N2208,DB!J:L,3,FALSE))</f>
        <v/>
      </c>
      <c r="M2208" s="40" t="str">
        <f t="shared" si="68"/>
        <v/>
      </c>
      <c r="N2208" s="70" t="str">
        <f t="shared" si="69"/>
        <v>Scope 3Hotel stay</v>
      </c>
      <c r="Y2208" s="70"/>
      <c r="Z2208" s="70"/>
    </row>
    <row r="2209" spans="1:26" s="49" customFormat="1" ht="21" customHeight="1">
      <c r="A2209" s="60"/>
      <c r="B2209" s="60"/>
      <c r="C2209" s="58"/>
      <c r="D2209" s="56"/>
      <c r="E2209" s="56"/>
      <c r="G2209" s="128" t="s">
        <v>497</v>
      </c>
      <c r="H2209" s="128" t="s">
        <v>1508</v>
      </c>
      <c r="I2209" s="60"/>
      <c r="J2209" s="60"/>
      <c r="K2209" s="60"/>
      <c r="L2209" s="61" t="str">
        <f>IF(I2209="","",VLOOKUP(N2209,DB!J:L,3,FALSE))</f>
        <v/>
      </c>
      <c r="M2209" s="40" t="str">
        <f t="shared" si="68"/>
        <v/>
      </c>
      <c r="N2209" s="70" t="str">
        <f t="shared" si="69"/>
        <v>Scope 3Hotel stay</v>
      </c>
      <c r="Y2209" s="70"/>
      <c r="Z2209" s="70"/>
    </row>
    <row r="2210" spans="1:26" s="49" customFormat="1" ht="21" customHeight="1">
      <c r="A2210" s="60"/>
      <c r="B2210" s="60"/>
      <c r="C2210" s="58"/>
      <c r="D2210" s="56"/>
      <c r="E2210" s="56"/>
      <c r="G2210" s="128" t="s">
        <v>497</v>
      </c>
      <c r="H2210" s="128" t="s">
        <v>1508</v>
      </c>
      <c r="I2210" s="60"/>
      <c r="J2210" s="60"/>
      <c r="K2210" s="60"/>
      <c r="L2210" s="61" t="str">
        <f>IF(I2210="","",VLOOKUP(N2210,DB!J:L,3,FALSE))</f>
        <v/>
      </c>
      <c r="M2210" s="40" t="str">
        <f t="shared" si="68"/>
        <v/>
      </c>
      <c r="N2210" s="70" t="str">
        <f t="shared" si="69"/>
        <v>Scope 3Hotel stay</v>
      </c>
      <c r="Y2210" s="70"/>
      <c r="Z2210" s="70"/>
    </row>
    <row r="2211" spans="1:26" s="49" customFormat="1" ht="21" customHeight="1">
      <c r="A2211" s="60"/>
      <c r="B2211" s="60"/>
      <c r="C2211" s="58"/>
      <c r="D2211" s="56"/>
      <c r="E2211" s="56"/>
      <c r="G2211" s="128" t="s">
        <v>497</v>
      </c>
      <c r="H2211" s="128" t="s">
        <v>1508</v>
      </c>
      <c r="I2211" s="60"/>
      <c r="J2211" s="60"/>
      <c r="K2211" s="60"/>
      <c r="L2211" s="61" t="str">
        <f>IF(I2211="","",VLOOKUP(N2211,DB!J:L,3,FALSE))</f>
        <v/>
      </c>
      <c r="M2211" s="40" t="str">
        <f t="shared" si="68"/>
        <v/>
      </c>
      <c r="N2211" s="70" t="str">
        <f t="shared" si="69"/>
        <v>Scope 3Hotel stay</v>
      </c>
      <c r="Y2211" s="70"/>
      <c r="Z2211" s="70"/>
    </row>
    <row r="2212" spans="1:26" s="49" customFormat="1" ht="21" customHeight="1">
      <c r="A2212" s="60"/>
      <c r="B2212" s="60"/>
      <c r="C2212" s="58"/>
      <c r="D2212" s="56"/>
      <c r="E2212" s="56"/>
      <c r="G2212" s="128" t="s">
        <v>497</v>
      </c>
      <c r="H2212" s="128" t="s">
        <v>1508</v>
      </c>
      <c r="I2212" s="60"/>
      <c r="J2212" s="60"/>
      <c r="K2212" s="60"/>
      <c r="L2212" s="61" t="str">
        <f>IF(I2212="","",VLOOKUP(N2212,DB!J:L,3,FALSE))</f>
        <v/>
      </c>
      <c r="M2212" s="40" t="str">
        <f t="shared" si="68"/>
        <v/>
      </c>
      <c r="N2212" s="70" t="str">
        <f t="shared" si="69"/>
        <v>Scope 3Hotel stay</v>
      </c>
      <c r="Y2212" s="70"/>
      <c r="Z2212" s="70"/>
    </row>
    <row r="2213" spans="1:26" s="49" customFormat="1" ht="21" customHeight="1">
      <c r="A2213" s="60"/>
      <c r="B2213" s="60"/>
      <c r="C2213" s="58"/>
      <c r="D2213" s="56"/>
      <c r="E2213" s="56"/>
      <c r="G2213" s="128" t="s">
        <v>497</v>
      </c>
      <c r="H2213" s="128" t="s">
        <v>1508</v>
      </c>
      <c r="I2213" s="60"/>
      <c r="J2213" s="60"/>
      <c r="K2213" s="60"/>
      <c r="L2213" s="61" t="str">
        <f>IF(I2213="","",VLOOKUP(N2213,DB!J:L,3,FALSE))</f>
        <v/>
      </c>
      <c r="M2213" s="40" t="str">
        <f t="shared" ref="M2213:M2276" si="70">IF(I2213="","",L2213*K2213*J2213)</f>
        <v/>
      </c>
      <c r="N2213" s="70" t="str">
        <f t="shared" si="69"/>
        <v>Scope 3Hotel stay</v>
      </c>
      <c r="Y2213" s="70"/>
      <c r="Z2213" s="70"/>
    </row>
    <row r="2214" spans="1:26" s="49" customFormat="1" ht="21" customHeight="1">
      <c r="A2214" s="60"/>
      <c r="B2214" s="60"/>
      <c r="C2214" s="58"/>
      <c r="D2214" s="56"/>
      <c r="E2214" s="56"/>
      <c r="G2214" s="128" t="s">
        <v>497</v>
      </c>
      <c r="H2214" s="128" t="s">
        <v>1508</v>
      </c>
      <c r="I2214" s="60"/>
      <c r="J2214" s="60"/>
      <c r="K2214" s="60"/>
      <c r="L2214" s="61" t="str">
        <f>IF(I2214="","",VLOOKUP(N2214,DB!J:L,3,FALSE))</f>
        <v/>
      </c>
      <c r="M2214" s="40" t="str">
        <f t="shared" si="70"/>
        <v/>
      </c>
      <c r="N2214" s="70" t="str">
        <f t="shared" si="69"/>
        <v>Scope 3Hotel stay</v>
      </c>
      <c r="Y2214" s="70"/>
      <c r="Z2214" s="70"/>
    </row>
    <row r="2215" spans="1:26" s="49" customFormat="1" ht="21" customHeight="1">
      <c r="A2215" s="60"/>
      <c r="B2215" s="60"/>
      <c r="C2215" s="58"/>
      <c r="D2215" s="56"/>
      <c r="E2215" s="56"/>
      <c r="G2215" s="128" t="s">
        <v>497</v>
      </c>
      <c r="H2215" s="128" t="s">
        <v>1508</v>
      </c>
      <c r="I2215" s="60"/>
      <c r="J2215" s="60"/>
      <c r="K2215" s="60"/>
      <c r="L2215" s="61" t="str">
        <f>IF(I2215="","",VLOOKUP(N2215,DB!J:L,3,FALSE))</f>
        <v/>
      </c>
      <c r="M2215" s="40" t="str">
        <f t="shared" si="70"/>
        <v/>
      </c>
      <c r="N2215" s="70" t="str">
        <f t="shared" si="69"/>
        <v>Scope 3Hotel stay</v>
      </c>
      <c r="Y2215" s="70"/>
      <c r="Z2215" s="70"/>
    </row>
    <row r="2216" spans="1:26" s="49" customFormat="1" ht="21" customHeight="1">
      <c r="A2216" s="60"/>
      <c r="B2216" s="60"/>
      <c r="C2216" s="58"/>
      <c r="D2216" s="56"/>
      <c r="E2216" s="56"/>
      <c r="G2216" s="128" t="s">
        <v>497</v>
      </c>
      <c r="H2216" s="128" t="s">
        <v>1508</v>
      </c>
      <c r="I2216" s="60"/>
      <c r="J2216" s="60"/>
      <c r="K2216" s="60"/>
      <c r="L2216" s="61" t="str">
        <f>IF(I2216="","",VLOOKUP(N2216,DB!J:L,3,FALSE))</f>
        <v/>
      </c>
      <c r="M2216" s="40" t="str">
        <f t="shared" si="70"/>
        <v/>
      </c>
      <c r="N2216" s="70" t="str">
        <f t="shared" si="69"/>
        <v>Scope 3Hotel stay</v>
      </c>
      <c r="Y2216" s="70"/>
      <c r="Z2216" s="70"/>
    </row>
    <row r="2217" spans="1:26" s="49" customFormat="1" ht="21" customHeight="1">
      <c r="A2217" s="60"/>
      <c r="B2217" s="60"/>
      <c r="C2217" s="58"/>
      <c r="D2217" s="56"/>
      <c r="E2217" s="56"/>
      <c r="G2217" s="128" t="s">
        <v>497</v>
      </c>
      <c r="H2217" s="128" t="s">
        <v>1508</v>
      </c>
      <c r="I2217" s="60"/>
      <c r="J2217" s="60"/>
      <c r="K2217" s="60"/>
      <c r="L2217" s="61" t="str">
        <f>IF(I2217="","",VLOOKUP(N2217,DB!J:L,3,FALSE))</f>
        <v/>
      </c>
      <c r="M2217" s="40" t="str">
        <f t="shared" si="70"/>
        <v/>
      </c>
      <c r="N2217" s="70" t="str">
        <f t="shared" si="69"/>
        <v>Scope 3Hotel stay</v>
      </c>
      <c r="Y2217" s="70"/>
      <c r="Z2217" s="70"/>
    </row>
    <row r="2218" spans="1:26" s="49" customFormat="1" ht="21" customHeight="1">
      <c r="A2218" s="60"/>
      <c r="B2218" s="60"/>
      <c r="C2218" s="58"/>
      <c r="D2218" s="56"/>
      <c r="E2218" s="56"/>
      <c r="G2218" s="128" t="s">
        <v>497</v>
      </c>
      <c r="H2218" s="128" t="s">
        <v>1508</v>
      </c>
      <c r="I2218" s="60"/>
      <c r="J2218" s="60"/>
      <c r="K2218" s="60"/>
      <c r="L2218" s="61" t="str">
        <f>IF(I2218="","",VLOOKUP(N2218,DB!J:L,3,FALSE))</f>
        <v/>
      </c>
      <c r="M2218" s="40" t="str">
        <f t="shared" si="70"/>
        <v/>
      </c>
      <c r="N2218" s="70" t="str">
        <f t="shared" si="69"/>
        <v>Scope 3Hotel stay</v>
      </c>
      <c r="Y2218" s="70"/>
      <c r="Z2218" s="70"/>
    </row>
    <row r="2219" spans="1:26" s="49" customFormat="1" ht="21" customHeight="1">
      <c r="A2219" s="60"/>
      <c r="B2219" s="60"/>
      <c r="C2219" s="58"/>
      <c r="D2219" s="56"/>
      <c r="E2219" s="56"/>
      <c r="G2219" s="128" t="s">
        <v>497</v>
      </c>
      <c r="H2219" s="128" t="s">
        <v>1508</v>
      </c>
      <c r="I2219" s="60"/>
      <c r="J2219" s="60"/>
      <c r="K2219" s="60"/>
      <c r="L2219" s="61" t="str">
        <f>IF(I2219="","",VLOOKUP(N2219,DB!J:L,3,FALSE))</f>
        <v/>
      </c>
      <c r="M2219" s="40" t="str">
        <f t="shared" si="70"/>
        <v/>
      </c>
      <c r="N2219" s="70" t="str">
        <f t="shared" si="69"/>
        <v>Scope 3Hotel stay</v>
      </c>
      <c r="Y2219" s="70"/>
      <c r="Z2219" s="70"/>
    </row>
    <row r="2220" spans="1:26" s="49" customFormat="1" ht="21" customHeight="1">
      <c r="A2220" s="60"/>
      <c r="B2220" s="60"/>
      <c r="C2220" s="58"/>
      <c r="D2220" s="56"/>
      <c r="E2220" s="56"/>
      <c r="G2220" s="128" t="s">
        <v>497</v>
      </c>
      <c r="H2220" s="128" t="s">
        <v>1508</v>
      </c>
      <c r="I2220" s="60"/>
      <c r="J2220" s="60"/>
      <c r="K2220" s="60"/>
      <c r="L2220" s="61" t="str">
        <f>IF(I2220="","",VLOOKUP(N2220,DB!J:L,3,FALSE))</f>
        <v/>
      </c>
      <c r="M2220" s="40" t="str">
        <f t="shared" si="70"/>
        <v/>
      </c>
      <c r="N2220" s="70" t="str">
        <f t="shared" si="69"/>
        <v>Scope 3Hotel stay</v>
      </c>
      <c r="Y2220" s="70"/>
      <c r="Z2220" s="70"/>
    </row>
    <row r="2221" spans="1:26" s="49" customFormat="1" ht="21" customHeight="1">
      <c r="A2221" s="60"/>
      <c r="B2221" s="60"/>
      <c r="C2221" s="58"/>
      <c r="D2221" s="56"/>
      <c r="E2221" s="56"/>
      <c r="G2221" s="128" t="s">
        <v>497</v>
      </c>
      <c r="H2221" s="128" t="s">
        <v>1508</v>
      </c>
      <c r="I2221" s="60"/>
      <c r="J2221" s="60"/>
      <c r="K2221" s="60"/>
      <c r="L2221" s="61" t="str">
        <f>IF(I2221="","",VLOOKUP(N2221,DB!J:L,3,FALSE))</f>
        <v/>
      </c>
      <c r="M2221" s="40" t="str">
        <f t="shared" si="70"/>
        <v/>
      </c>
      <c r="N2221" s="70" t="str">
        <f t="shared" si="69"/>
        <v>Scope 3Hotel stay</v>
      </c>
      <c r="Y2221" s="70"/>
      <c r="Z2221" s="70"/>
    </row>
    <row r="2222" spans="1:26" s="49" customFormat="1" ht="21" customHeight="1">
      <c r="A2222" s="60"/>
      <c r="B2222" s="60"/>
      <c r="C2222" s="58"/>
      <c r="D2222" s="56"/>
      <c r="E2222" s="56"/>
      <c r="G2222" s="128" t="s">
        <v>497</v>
      </c>
      <c r="H2222" s="128" t="s">
        <v>1508</v>
      </c>
      <c r="I2222" s="60"/>
      <c r="J2222" s="60"/>
      <c r="K2222" s="60"/>
      <c r="L2222" s="61" t="str">
        <f>IF(I2222="","",VLOOKUP(N2222,DB!J:L,3,FALSE))</f>
        <v/>
      </c>
      <c r="M2222" s="40" t="str">
        <f t="shared" si="70"/>
        <v/>
      </c>
      <c r="N2222" s="70" t="str">
        <f t="shared" si="69"/>
        <v>Scope 3Hotel stay</v>
      </c>
      <c r="Y2222" s="70"/>
      <c r="Z2222" s="70"/>
    </row>
    <row r="2223" spans="1:26" s="49" customFormat="1" ht="21" customHeight="1">
      <c r="A2223" s="60"/>
      <c r="B2223" s="60"/>
      <c r="C2223" s="58"/>
      <c r="D2223" s="56"/>
      <c r="E2223" s="56"/>
      <c r="G2223" s="128" t="s">
        <v>497</v>
      </c>
      <c r="H2223" s="128" t="s">
        <v>1508</v>
      </c>
      <c r="I2223" s="60"/>
      <c r="J2223" s="60"/>
      <c r="K2223" s="60"/>
      <c r="L2223" s="61" t="str">
        <f>IF(I2223="","",VLOOKUP(N2223,DB!J:L,3,FALSE))</f>
        <v/>
      </c>
      <c r="M2223" s="40" t="str">
        <f t="shared" si="70"/>
        <v/>
      </c>
      <c r="N2223" s="70" t="str">
        <f t="shared" si="69"/>
        <v>Scope 3Hotel stay</v>
      </c>
      <c r="Y2223" s="70"/>
      <c r="Z2223" s="70"/>
    </row>
    <row r="2224" spans="1:26" s="49" customFormat="1" ht="21" customHeight="1">
      <c r="A2224" s="60"/>
      <c r="B2224" s="60"/>
      <c r="C2224" s="58"/>
      <c r="D2224" s="56"/>
      <c r="E2224" s="56"/>
      <c r="G2224" s="128" t="s">
        <v>497</v>
      </c>
      <c r="H2224" s="128" t="s">
        <v>1508</v>
      </c>
      <c r="I2224" s="60"/>
      <c r="J2224" s="60"/>
      <c r="K2224" s="60"/>
      <c r="L2224" s="61" t="str">
        <f>IF(I2224="","",VLOOKUP(N2224,DB!J:L,3,FALSE))</f>
        <v/>
      </c>
      <c r="M2224" s="40" t="str">
        <f t="shared" si="70"/>
        <v/>
      </c>
      <c r="N2224" s="70" t="str">
        <f t="shared" si="69"/>
        <v>Scope 3Hotel stay</v>
      </c>
      <c r="Y2224" s="70"/>
      <c r="Z2224" s="70"/>
    </row>
    <row r="2225" spans="1:26" s="49" customFormat="1" ht="21" customHeight="1">
      <c r="A2225" s="60"/>
      <c r="B2225" s="60"/>
      <c r="C2225" s="58"/>
      <c r="D2225" s="56"/>
      <c r="E2225" s="56"/>
      <c r="G2225" s="128" t="s">
        <v>497</v>
      </c>
      <c r="H2225" s="128" t="s">
        <v>1508</v>
      </c>
      <c r="I2225" s="60"/>
      <c r="J2225" s="60"/>
      <c r="K2225" s="60"/>
      <c r="L2225" s="61" t="str">
        <f>IF(I2225="","",VLOOKUP(N2225,DB!J:L,3,FALSE))</f>
        <v/>
      </c>
      <c r="M2225" s="40" t="str">
        <f t="shared" si="70"/>
        <v/>
      </c>
      <c r="N2225" s="70" t="str">
        <f t="shared" si="69"/>
        <v>Scope 3Hotel stay</v>
      </c>
      <c r="Y2225" s="70"/>
      <c r="Z2225" s="70"/>
    </row>
    <row r="2226" spans="1:26" s="49" customFormat="1" ht="21" customHeight="1">
      <c r="A2226" s="60"/>
      <c r="B2226" s="60"/>
      <c r="C2226" s="58"/>
      <c r="D2226" s="56"/>
      <c r="E2226" s="56"/>
      <c r="G2226" s="128" t="s">
        <v>497</v>
      </c>
      <c r="H2226" s="128" t="s">
        <v>1508</v>
      </c>
      <c r="I2226" s="60"/>
      <c r="J2226" s="60"/>
      <c r="K2226" s="60"/>
      <c r="L2226" s="61" t="str">
        <f>IF(I2226="","",VLOOKUP(N2226,DB!J:L,3,FALSE))</f>
        <v/>
      </c>
      <c r="M2226" s="40" t="str">
        <f t="shared" si="70"/>
        <v/>
      </c>
      <c r="N2226" s="70" t="str">
        <f t="shared" si="69"/>
        <v>Scope 3Hotel stay</v>
      </c>
      <c r="Y2226" s="70"/>
      <c r="Z2226" s="70"/>
    </row>
    <row r="2227" spans="1:26" s="49" customFormat="1" ht="21" customHeight="1">
      <c r="A2227" s="60"/>
      <c r="B2227" s="60"/>
      <c r="C2227" s="58"/>
      <c r="D2227" s="56"/>
      <c r="E2227" s="56"/>
      <c r="G2227" s="128" t="s">
        <v>497</v>
      </c>
      <c r="H2227" s="128" t="s">
        <v>1508</v>
      </c>
      <c r="I2227" s="60"/>
      <c r="J2227" s="60"/>
      <c r="K2227" s="60"/>
      <c r="L2227" s="61" t="str">
        <f>IF(I2227="","",VLOOKUP(N2227,DB!J:L,3,FALSE))</f>
        <v/>
      </c>
      <c r="M2227" s="40" t="str">
        <f t="shared" si="70"/>
        <v/>
      </c>
      <c r="N2227" s="70" t="str">
        <f t="shared" si="69"/>
        <v>Scope 3Hotel stay</v>
      </c>
      <c r="Y2227" s="70"/>
      <c r="Z2227" s="70"/>
    </row>
    <row r="2228" spans="1:26" s="49" customFormat="1" ht="21" customHeight="1">
      <c r="A2228" s="60"/>
      <c r="B2228" s="60"/>
      <c r="C2228" s="58"/>
      <c r="D2228" s="56"/>
      <c r="E2228" s="56"/>
      <c r="G2228" s="128" t="s">
        <v>497</v>
      </c>
      <c r="H2228" s="128" t="s">
        <v>1508</v>
      </c>
      <c r="I2228" s="60"/>
      <c r="J2228" s="60"/>
      <c r="K2228" s="60"/>
      <c r="L2228" s="61" t="str">
        <f>IF(I2228="","",VLOOKUP(N2228,DB!J:L,3,FALSE))</f>
        <v/>
      </c>
      <c r="M2228" s="40" t="str">
        <f t="shared" si="70"/>
        <v/>
      </c>
      <c r="N2228" s="70" t="str">
        <f t="shared" si="69"/>
        <v>Scope 3Hotel stay</v>
      </c>
      <c r="Y2228" s="70"/>
      <c r="Z2228" s="70"/>
    </row>
    <row r="2229" spans="1:26" s="49" customFormat="1" ht="21" customHeight="1">
      <c r="A2229" s="60"/>
      <c r="B2229" s="60"/>
      <c r="C2229" s="58"/>
      <c r="D2229" s="56"/>
      <c r="E2229" s="56"/>
      <c r="G2229" s="128" t="s">
        <v>497</v>
      </c>
      <c r="H2229" s="128" t="s">
        <v>1508</v>
      </c>
      <c r="I2229" s="60"/>
      <c r="J2229" s="60"/>
      <c r="K2229" s="60"/>
      <c r="L2229" s="61" t="str">
        <f>IF(I2229="","",VLOOKUP(N2229,DB!J:L,3,FALSE))</f>
        <v/>
      </c>
      <c r="M2229" s="40" t="str">
        <f t="shared" si="70"/>
        <v/>
      </c>
      <c r="N2229" s="70" t="str">
        <f t="shared" si="69"/>
        <v>Scope 3Hotel stay</v>
      </c>
      <c r="Y2229" s="70"/>
      <c r="Z2229" s="70"/>
    </row>
    <row r="2230" spans="1:26" s="49" customFormat="1" ht="21" customHeight="1">
      <c r="A2230" s="60"/>
      <c r="B2230" s="60"/>
      <c r="C2230" s="58"/>
      <c r="D2230" s="56"/>
      <c r="E2230" s="56"/>
      <c r="G2230" s="128" t="s">
        <v>497</v>
      </c>
      <c r="H2230" s="128" t="s">
        <v>1508</v>
      </c>
      <c r="I2230" s="60"/>
      <c r="J2230" s="60"/>
      <c r="K2230" s="60"/>
      <c r="L2230" s="61" t="str">
        <f>IF(I2230="","",VLOOKUP(N2230,DB!J:L,3,FALSE))</f>
        <v/>
      </c>
      <c r="M2230" s="40" t="str">
        <f t="shared" si="70"/>
        <v/>
      </c>
      <c r="N2230" s="70" t="str">
        <f t="shared" si="69"/>
        <v>Scope 3Hotel stay</v>
      </c>
      <c r="Y2230" s="70"/>
      <c r="Z2230" s="70"/>
    </row>
    <row r="2231" spans="1:26" s="49" customFormat="1" ht="21" customHeight="1">
      <c r="A2231" s="60"/>
      <c r="B2231" s="60"/>
      <c r="C2231" s="58"/>
      <c r="D2231" s="56"/>
      <c r="E2231" s="56"/>
      <c r="G2231" s="128" t="s">
        <v>497</v>
      </c>
      <c r="H2231" s="128" t="s">
        <v>1508</v>
      </c>
      <c r="I2231" s="60"/>
      <c r="J2231" s="60"/>
      <c r="K2231" s="60"/>
      <c r="L2231" s="61" t="str">
        <f>IF(I2231="","",VLOOKUP(N2231,DB!J:L,3,FALSE))</f>
        <v/>
      </c>
      <c r="M2231" s="40" t="str">
        <f t="shared" si="70"/>
        <v/>
      </c>
      <c r="N2231" s="70" t="str">
        <f t="shared" si="69"/>
        <v>Scope 3Hotel stay</v>
      </c>
      <c r="Y2231" s="70"/>
      <c r="Z2231" s="70"/>
    </row>
    <row r="2232" spans="1:26" s="49" customFormat="1" ht="21" customHeight="1">
      <c r="A2232" s="60"/>
      <c r="B2232" s="60"/>
      <c r="C2232" s="58"/>
      <c r="D2232" s="56"/>
      <c r="E2232" s="56"/>
      <c r="G2232" s="128" t="s">
        <v>497</v>
      </c>
      <c r="H2232" s="128" t="s">
        <v>1508</v>
      </c>
      <c r="I2232" s="60"/>
      <c r="J2232" s="60"/>
      <c r="K2232" s="60"/>
      <c r="L2232" s="61" t="str">
        <f>IF(I2232="","",VLOOKUP(N2232,DB!J:L,3,FALSE))</f>
        <v/>
      </c>
      <c r="M2232" s="40" t="str">
        <f t="shared" si="70"/>
        <v/>
      </c>
      <c r="N2232" s="70" t="str">
        <f t="shared" si="69"/>
        <v>Scope 3Hotel stay</v>
      </c>
      <c r="Y2232" s="70"/>
      <c r="Z2232" s="70"/>
    </row>
    <row r="2233" spans="1:26" s="49" customFormat="1" ht="21" customHeight="1">
      <c r="A2233" s="60"/>
      <c r="B2233" s="60"/>
      <c r="C2233" s="58"/>
      <c r="D2233" s="56"/>
      <c r="E2233" s="56"/>
      <c r="G2233" s="128" t="s">
        <v>497</v>
      </c>
      <c r="H2233" s="128" t="s">
        <v>1508</v>
      </c>
      <c r="I2233" s="60"/>
      <c r="J2233" s="60"/>
      <c r="K2233" s="60"/>
      <c r="L2233" s="61" t="str">
        <f>IF(I2233="","",VLOOKUP(N2233,DB!J:L,3,FALSE))</f>
        <v/>
      </c>
      <c r="M2233" s="40" t="str">
        <f t="shared" si="70"/>
        <v/>
      </c>
      <c r="N2233" s="70" t="str">
        <f t="shared" si="69"/>
        <v>Scope 3Hotel stay</v>
      </c>
      <c r="Y2233" s="70"/>
      <c r="Z2233" s="70"/>
    </row>
    <row r="2234" spans="1:26" s="49" customFormat="1" ht="21" customHeight="1">
      <c r="A2234" s="60"/>
      <c r="B2234" s="60"/>
      <c r="C2234" s="58"/>
      <c r="D2234" s="56"/>
      <c r="E2234" s="56"/>
      <c r="G2234" s="128" t="s">
        <v>497</v>
      </c>
      <c r="H2234" s="128" t="s">
        <v>1508</v>
      </c>
      <c r="I2234" s="60"/>
      <c r="J2234" s="60"/>
      <c r="K2234" s="60"/>
      <c r="L2234" s="61" t="str">
        <f>IF(I2234="","",VLOOKUP(N2234,DB!J:L,3,FALSE))</f>
        <v/>
      </c>
      <c r="M2234" s="40" t="str">
        <f t="shared" si="70"/>
        <v/>
      </c>
      <c r="N2234" s="70" t="str">
        <f t="shared" si="69"/>
        <v>Scope 3Hotel stay</v>
      </c>
      <c r="Y2234" s="70"/>
      <c r="Z2234" s="70"/>
    </row>
    <row r="2235" spans="1:26" s="49" customFormat="1" ht="21" customHeight="1">
      <c r="A2235" s="60"/>
      <c r="B2235" s="60"/>
      <c r="C2235" s="58"/>
      <c r="D2235" s="56"/>
      <c r="E2235" s="56"/>
      <c r="G2235" s="128" t="s">
        <v>497</v>
      </c>
      <c r="H2235" s="128" t="s">
        <v>1508</v>
      </c>
      <c r="I2235" s="60"/>
      <c r="J2235" s="60"/>
      <c r="K2235" s="60"/>
      <c r="L2235" s="61" t="str">
        <f>IF(I2235="","",VLOOKUP(N2235,DB!J:L,3,FALSE))</f>
        <v/>
      </c>
      <c r="M2235" s="40" t="str">
        <f t="shared" si="70"/>
        <v/>
      </c>
      <c r="N2235" s="70" t="str">
        <f t="shared" si="69"/>
        <v>Scope 3Hotel stay</v>
      </c>
      <c r="Y2235" s="70"/>
      <c r="Z2235" s="70"/>
    </row>
    <row r="2236" spans="1:26" s="49" customFormat="1" ht="21" customHeight="1">
      <c r="A2236" s="60"/>
      <c r="B2236" s="60"/>
      <c r="C2236" s="58"/>
      <c r="D2236" s="56"/>
      <c r="E2236" s="56"/>
      <c r="G2236" s="128" t="s">
        <v>497</v>
      </c>
      <c r="H2236" s="128" t="s">
        <v>1508</v>
      </c>
      <c r="I2236" s="60"/>
      <c r="J2236" s="60"/>
      <c r="K2236" s="60"/>
      <c r="L2236" s="61" t="str">
        <f>IF(I2236="","",VLOOKUP(N2236,DB!J:L,3,FALSE))</f>
        <v/>
      </c>
      <c r="M2236" s="40" t="str">
        <f t="shared" si="70"/>
        <v/>
      </c>
      <c r="N2236" s="70" t="str">
        <f t="shared" si="69"/>
        <v>Scope 3Hotel stay</v>
      </c>
      <c r="Y2236" s="70"/>
      <c r="Z2236" s="70"/>
    </row>
    <row r="2237" spans="1:26" s="49" customFormat="1" ht="21" customHeight="1">
      <c r="A2237" s="60"/>
      <c r="B2237" s="60"/>
      <c r="C2237" s="58"/>
      <c r="D2237" s="56"/>
      <c r="E2237" s="56"/>
      <c r="G2237" s="128" t="s">
        <v>497</v>
      </c>
      <c r="H2237" s="128" t="s">
        <v>1508</v>
      </c>
      <c r="I2237" s="60"/>
      <c r="J2237" s="60"/>
      <c r="K2237" s="60"/>
      <c r="L2237" s="61" t="str">
        <f>IF(I2237="","",VLOOKUP(N2237,DB!J:L,3,FALSE))</f>
        <v/>
      </c>
      <c r="M2237" s="40" t="str">
        <f t="shared" si="70"/>
        <v/>
      </c>
      <c r="N2237" s="70" t="str">
        <f t="shared" si="69"/>
        <v>Scope 3Hotel stay</v>
      </c>
      <c r="Y2237" s="70"/>
      <c r="Z2237" s="70"/>
    </row>
    <row r="2238" spans="1:26" s="49" customFormat="1" ht="21" customHeight="1">
      <c r="A2238" s="60"/>
      <c r="B2238" s="60"/>
      <c r="C2238" s="58"/>
      <c r="D2238" s="56"/>
      <c r="E2238" s="56"/>
      <c r="G2238" s="128" t="s">
        <v>497</v>
      </c>
      <c r="H2238" s="128" t="s">
        <v>1508</v>
      </c>
      <c r="I2238" s="60"/>
      <c r="J2238" s="60"/>
      <c r="K2238" s="60"/>
      <c r="L2238" s="61" t="str">
        <f>IF(I2238="","",VLOOKUP(N2238,DB!J:L,3,FALSE))</f>
        <v/>
      </c>
      <c r="M2238" s="40" t="str">
        <f t="shared" si="70"/>
        <v/>
      </c>
      <c r="N2238" s="70" t="str">
        <f t="shared" si="69"/>
        <v>Scope 3Hotel stay</v>
      </c>
      <c r="Y2238" s="70"/>
      <c r="Z2238" s="70"/>
    </row>
    <row r="2239" spans="1:26" s="49" customFormat="1" ht="21" customHeight="1">
      <c r="A2239" s="60"/>
      <c r="B2239" s="60"/>
      <c r="C2239" s="58"/>
      <c r="D2239" s="56"/>
      <c r="E2239" s="56"/>
      <c r="G2239" s="128" t="s">
        <v>497</v>
      </c>
      <c r="H2239" s="128" t="s">
        <v>1508</v>
      </c>
      <c r="I2239" s="60"/>
      <c r="J2239" s="60"/>
      <c r="K2239" s="60"/>
      <c r="L2239" s="61" t="str">
        <f>IF(I2239="","",VLOOKUP(N2239,DB!J:L,3,FALSE))</f>
        <v/>
      </c>
      <c r="M2239" s="40" t="str">
        <f t="shared" si="70"/>
        <v/>
      </c>
      <c r="N2239" s="70" t="str">
        <f t="shared" si="69"/>
        <v>Scope 3Hotel stay</v>
      </c>
      <c r="Y2239" s="70"/>
      <c r="Z2239" s="70"/>
    </row>
    <row r="2240" spans="1:26" s="49" customFormat="1" ht="21" customHeight="1">
      <c r="A2240" s="60"/>
      <c r="B2240" s="60"/>
      <c r="C2240" s="58"/>
      <c r="D2240" s="56"/>
      <c r="E2240" s="56"/>
      <c r="G2240" s="128" t="s">
        <v>497</v>
      </c>
      <c r="H2240" s="128" t="s">
        <v>1508</v>
      </c>
      <c r="I2240" s="60"/>
      <c r="J2240" s="60"/>
      <c r="K2240" s="60"/>
      <c r="L2240" s="61" t="str">
        <f>IF(I2240="","",VLOOKUP(N2240,DB!J:L,3,FALSE))</f>
        <v/>
      </c>
      <c r="M2240" s="40" t="str">
        <f t="shared" si="70"/>
        <v/>
      </c>
      <c r="N2240" s="70" t="str">
        <f t="shared" si="69"/>
        <v>Scope 3Hotel stay</v>
      </c>
      <c r="Y2240" s="70"/>
      <c r="Z2240" s="70"/>
    </row>
    <row r="2241" spans="1:26" s="49" customFormat="1" ht="21" customHeight="1">
      <c r="A2241" s="60"/>
      <c r="B2241" s="60"/>
      <c r="C2241" s="58"/>
      <c r="D2241" s="56"/>
      <c r="E2241" s="56"/>
      <c r="G2241" s="128" t="s">
        <v>497</v>
      </c>
      <c r="H2241" s="128" t="s">
        <v>1508</v>
      </c>
      <c r="I2241" s="60"/>
      <c r="J2241" s="60"/>
      <c r="K2241" s="60"/>
      <c r="L2241" s="61" t="str">
        <f>IF(I2241="","",VLOOKUP(N2241,DB!J:L,3,FALSE))</f>
        <v/>
      </c>
      <c r="M2241" s="40" t="str">
        <f t="shared" si="70"/>
        <v/>
      </c>
      <c r="N2241" s="70" t="str">
        <f t="shared" si="69"/>
        <v>Scope 3Hotel stay</v>
      </c>
      <c r="Y2241" s="70"/>
      <c r="Z2241" s="70"/>
    </row>
    <row r="2242" spans="1:26" s="49" customFormat="1" ht="21" customHeight="1">
      <c r="A2242" s="60"/>
      <c r="B2242" s="60"/>
      <c r="C2242" s="58"/>
      <c r="D2242" s="56"/>
      <c r="E2242" s="56"/>
      <c r="G2242" s="128" t="s">
        <v>497</v>
      </c>
      <c r="H2242" s="128" t="s">
        <v>1508</v>
      </c>
      <c r="I2242" s="60"/>
      <c r="J2242" s="60"/>
      <c r="K2242" s="60"/>
      <c r="L2242" s="61" t="str">
        <f>IF(I2242="","",VLOOKUP(N2242,DB!J:L,3,FALSE))</f>
        <v/>
      </c>
      <c r="M2242" s="40" t="str">
        <f t="shared" si="70"/>
        <v/>
      </c>
      <c r="N2242" s="70" t="str">
        <f t="shared" si="69"/>
        <v>Scope 3Hotel stay</v>
      </c>
      <c r="Y2242" s="70"/>
      <c r="Z2242" s="70"/>
    </row>
    <row r="2243" spans="1:26" s="49" customFormat="1" ht="21" customHeight="1">
      <c r="A2243" s="60"/>
      <c r="B2243" s="60"/>
      <c r="C2243" s="58"/>
      <c r="D2243" s="56"/>
      <c r="E2243" s="56"/>
      <c r="G2243" s="128" t="s">
        <v>497</v>
      </c>
      <c r="H2243" s="128" t="s">
        <v>1508</v>
      </c>
      <c r="I2243" s="60"/>
      <c r="J2243" s="60"/>
      <c r="K2243" s="60"/>
      <c r="L2243" s="61" t="str">
        <f>IF(I2243="","",VLOOKUP(N2243,DB!J:L,3,FALSE))</f>
        <v/>
      </c>
      <c r="M2243" s="40" t="str">
        <f t="shared" si="70"/>
        <v/>
      </c>
      <c r="N2243" s="70" t="str">
        <f t="shared" si="69"/>
        <v>Scope 3Hotel stay</v>
      </c>
      <c r="Y2243" s="70"/>
      <c r="Z2243" s="70"/>
    </row>
    <row r="2244" spans="1:26" s="49" customFormat="1" ht="21" customHeight="1">
      <c r="A2244" s="60"/>
      <c r="B2244" s="60"/>
      <c r="C2244" s="58"/>
      <c r="D2244" s="56"/>
      <c r="E2244" s="56"/>
      <c r="G2244" s="128" t="s">
        <v>497</v>
      </c>
      <c r="H2244" s="128" t="s">
        <v>1508</v>
      </c>
      <c r="I2244" s="60"/>
      <c r="J2244" s="60"/>
      <c r="K2244" s="60"/>
      <c r="L2244" s="61" t="str">
        <f>IF(I2244="","",VLOOKUP(N2244,DB!J:L,3,FALSE))</f>
        <v/>
      </c>
      <c r="M2244" s="40" t="str">
        <f t="shared" si="70"/>
        <v/>
      </c>
      <c r="N2244" s="70" t="str">
        <f t="shared" si="69"/>
        <v>Scope 3Hotel stay</v>
      </c>
      <c r="Y2244" s="70"/>
      <c r="Z2244" s="70"/>
    </row>
    <row r="2245" spans="1:26" s="49" customFormat="1" ht="21" customHeight="1">
      <c r="A2245" s="60"/>
      <c r="B2245" s="60"/>
      <c r="C2245" s="58"/>
      <c r="D2245" s="56"/>
      <c r="E2245" s="56"/>
      <c r="G2245" s="128" t="s">
        <v>497</v>
      </c>
      <c r="H2245" s="128" t="s">
        <v>1508</v>
      </c>
      <c r="I2245" s="60"/>
      <c r="J2245" s="60"/>
      <c r="K2245" s="60"/>
      <c r="L2245" s="61" t="str">
        <f>IF(I2245="","",VLOOKUP(N2245,DB!J:L,3,FALSE))</f>
        <v/>
      </c>
      <c r="M2245" s="40" t="str">
        <f t="shared" si="70"/>
        <v/>
      </c>
      <c r="N2245" s="70" t="str">
        <f t="shared" si="69"/>
        <v>Scope 3Hotel stay</v>
      </c>
      <c r="Y2245" s="70"/>
      <c r="Z2245" s="70"/>
    </row>
    <row r="2246" spans="1:26" s="49" customFormat="1" ht="21" customHeight="1">
      <c r="A2246" s="60"/>
      <c r="B2246" s="60"/>
      <c r="C2246" s="58"/>
      <c r="D2246" s="56"/>
      <c r="E2246" s="56"/>
      <c r="G2246" s="128" t="s">
        <v>497</v>
      </c>
      <c r="H2246" s="128" t="s">
        <v>1508</v>
      </c>
      <c r="I2246" s="60"/>
      <c r="J2246" s="60"/>
      <c r="K2246" s="60"/>
      <c r="L2246" s="61" t="str">
        <f>IF(I2246="","",VLOOKUP(N2246,DB!J:L,3,FALSE))</f>
        <v/>
      </c>
      <c r="M2246" s="40" t="str">
        <f t="shared" si="70"/>
        <v/>
      </c>
      <c r="N2246" s="70" t="str">
        <f t="shared" si="69"/>
        <v>Scope 3Hotel stay</v>
      </c>
      <c r="Y2246" s="70"/>
      <c r="Z2246" s="70"/>
    </row>
    <row r="2247" spans="1:26" s="49" customFormat="1" ht="21" customHeight="1">
      <c r="A2247" s="60"/>
      <c r="B2247" s="60"/>
      <c r="C2247" s="58"/>
      <c r="D2247" s="56"/>
      <c r="E2247" s="56"/>
      <c r="G2247" s="128" t="s">
        <v>497</v>
      </c>
      <c r="H2247" s="128" t="s">
        <v>1508</v>
      </c>
      <c r="I2247" s="60"/>
      <c r="J2247" s="60"/>
      <c r="K2247" s="60"/>
      <c r="L2247" s="61" t="str">
        <f>IF(I2247="","",VLOOKUP(N2247,DB!J:L,3,FALSE))</f>
        <v/>
      </c>
      <c r="M2247" s="40" t="str">
        <f t="shared" si="70"/>
        <v/>
      </c>
      <c r="N2247" s="70" t="str">
        <f t="shared" ref="N2247:N2310" si="71">CONCATENATE(G2247,H2247,I2247)</f>
        <v>Scope 3Hotel stay</v>
      </c>
      <c r="Y2247" s="70"/>
      <c r="Z2247" s="70"/>
    </row>
    <row r="2248" spans="1:26" s="49" customFormat="1" ht="21" customHeight="1">
      <c r="A2248" s="60"/>
      <c r="B2248" s="60"/>
      <c r="C2248" s="58"/>
      <c r="D2248" s="56"/>
      <c r="E2248" s="56"/>
      <c r="G2248" s="128" t="s">
        <v>497</v>
      </c>
      <c r="H2248" s="128" t="s">
        <v>1508</v>
      </c>
      <c r="I2248" s="60"/>
      <c r="J2248" s="60"/>
      <c r="K2248" s="60"/>
      <c r="L2248" s="61" t="str">
        <f>IF(I2248="","",VLOOKUP(N2248,DB!J:L,3,FALSE))</f>
        <v/>
      </c>
      <c r="M2248" s="40" t="str">
        <f t="shared" si="70"/>
        <v/>
      </c>
      <c r="N2248" s="70" t="str">
        <f t="shared" si="71"/>
        <v>Scope 3Hotel stay</v>
      </c>
      <c r="Y2248" s="70"/>
      <c r="Z2248" s="70"/>
    </row>
    <row r="2249" spans="1:26" s="49" customFormat="1" ht="21" customHeight="1">
      <c r="A2249" s="60"/>
      <c r="B2249" s="60"/>
      <c r="C2249" s="58"/>
      <c r="D2249" s="56"/>
      <c r="E2249" s="56"/>
      <c r="G2249" s="128" t="s">
        <v>497</v>
      </c>
      <c r="H2249" s="128" t="s">
        <v>1508</v>
      </c>
      <c r="I2249" s="60"/>
      <c r="J2249" s="60"/>
      <c r="K2249" s="60"/>
      <c r="L2249" s="61" t="str">
        <f>IF(I2249="","",VLOOKUP(N2249,DB!J:L,3,FALSE))</f>
        <v/>
      </c>
      <c r="M2249" s="40" t="str">
        <f t="shared" si="70"/>
        <v/>
      </c>
      <c r="N2249" s="70" t="str">
        <f t="shared" si="71"/>
        <v>Scope 3Hotel stay</v>
      </c>
      <c r="Y2249" s="70"/>
      <c r="Z2249" s="70"/>
    </row>
    <row r="2250" spans="1:26" s="49" customFormat="1" ht="21" customHeight="1">
      <c r="A2250" s="60"/>
      <c r="B2250" s="60"/>
      <c r="C2250" s="58"/>
      <c r="D2250" s="56"/>
      <c r="E2250" s="56"/>
      <c r="G2250" s="128" t="s">
        <v>497</v>
      </c>
      <c r="H2250" s="128" t="s">
        <v>1508</v>
      </c>
      <c r="I2250" s="60"/>
      <c r="J2250" s="60"/>
      <c r="K2250" s="60"/>
      <c r="L2250" s="61" t="str">
        <f>IF(I2250="","",VLOOKUP(N2250,DB!J:L,3,FALSE))</f>
        <v/>
      </c>
      <c r="M2250" s="40" t="str">
        <f t="shared" si="70"/>
        <v/>
      </c>
      <c r="N2250" s="70" t="str">
        <f t="shared" si="71"/>
        <v>Scope 3Hotel stay</v>
      </c>
      <c r="Y2250" s="70"/>
      <c r="Z2250" s="70"/>
    </row>
    <row r="2251" spans="1:26" s="49" customFormat="1" ht="21" customHeight="1">
      <c r="A2251" s="60"/>
      <c r="B2251" s="60"/>
      <c r="C2251" s="58"/>
      <c r="D2251" s="56"/>
      <c r="E2251" s="56"/>
      <c r="G2251" s="128" t="s">
        <v>497</v>
      </c>
      <c r="H2251" s="128" t="s">
        <v>1508</v>
      </c>
      <c r="I2251" s="60"/>
      <c r="J2251" s="60"/>
      <c r="K2251" s="60"/>
      <c r="L2251" s="61" t="str">
        <f>IF(I2251="","",VLOOKUP(N2251,DB!J:L,3,FALSE))</f>
        <v/>
      </c>
      <c r="M2251" s="40" t="str">
        <f t="shared" si="70"/>
        <v/>
      </c>
      <c r="N2251" s="70" t="str">
        <f t="shared" si="71"/>
        <v>Scope 3Hotel stay</v>
      </c>
      <c r="Y2251" s="70"/>
      <c r="Z2251" s="70"/>
    </row>
    <row r="2252" spans="1:26" s="49" customFormat="1" ht="21" customHeight="1">
      <c r="A2252" s="60"/>
      <c r="B2252" s="60"/>
      <c r="C2252" s="58"/>
      <c r="D2252" s="56"/>
      <c r="E2252" s="56"/>
      <c r="G2252" s="128" t="s">
        <v>497</v>
      </c>
      <c r="H2252" s="128" t="s">
        <v>1508</v>
      </c>
      <c r="I2252" s="60"/>
      <c r="J2252" s="60"/>
      <c r="K2252" s="60"/>
      <c r="L2252" s="61" t="str">
        <f>IF(I2252="","",VLOOKUP(N2252,DB!J:L,3,FALSE))</f>
        <v/>
      </c>
      <c r="M2252" s="40" t="str">
        <f t="shared" si="70"/>
        <v/>
      </c>
      <c r="N2252" s="70" t="str">
        <f t="shared" si="71"/>
        <v>Scope 3Hotel stay</v>
      </c>
      <c r="Y2252" s="70"/>
      <c r="Z2252" s="70"/>
    </row>
    <row r="2253" spans="1:26" s="49" customFormat="1" ht="21" customHeight="1">
      <c r="A2253" s="60"/>
      <c r="B2253" s="60"/>
      <c r="C2253" s="58"/>
      <c r="D2253" s="56"/>
      <c r="E2253" s="56"/>
      <c r="G2253" s="128" t="s">
        <v>497</v>
      </c>
      <c r="H2253" s="128" t="s">
        <v>1508</v>
      </c>
      <c r="I2253" s="60"/>
      <c r="J2253" s="60"/>
      <c r="K2253" s="60"/>
      <c r="L2253" s="61" t="str">
        <f>IF(I2253="","",VLOOKUP(N2253,DB!J:L,3,FALSE))</f>
        <v/>
      </c>
      <c r="M2253" s="40" t="str">
        <f t="shared" si="70"/>
        <v/>
      </c>
      <c r="N2253" s="70" t="str">
        <f t="shared" si="71"/>
        <v>Scope 3Hotel stay</v>
      </c>
      <c r="Y2253" s="70"/>
      <c r="Z2253" s="70"/>
    </row>
    <row r="2254" spans="1:26" s="49" customFormat="1" ht="21" customHeight="1">
      <c r="A2254" s="60"/>
      <c r="B2254" s="60"/>
      <c r="C2254" s="58"/>
      <c r="D2254" s="56"/>
      <c r="E2254" s="56"/>
      <c r="G2254" s="128" t="s">
        <v>497</v>
      </c>
      <c r="H2254" s="128" t="s">
        <v>1508</v>
      </c>
      <c r="I2254" s="60"/>
      <c r="J2254" s="60"/>
      <c r="K2254" s="60"/>
      <c r="L2254" s="61" t="str">
        <f>IF(I2254="","",VLOOKUP(N2254,DB!J:L,3,FALSE))</f>
        <v/>
      </c>
      <c r="M2254" s="40" t="str">
        <f t="shared" si="70"/>
        <v/>
      </c>
      <c r="N2254" s="70" t="str">
        <f t="shared" si="71"/>
        <v>Scope 3Hotel stay</v>
      </c>
      <c r="Y2254" s="70"/>
      <c r="Z2254" s="70"/>
    </row>
    <row r="2255" spans="1:26" s="49" customFormat="1" ht="21" customHeight="1">
      <c r="A2255" s="60"/>
      <c r="B2255" s="60"/>
      <c r="C2255" s="58"/>
      <c r="D2255" s="56"/>
      <c r="E2255" s="56"/>
      <c r="G2255" s="128" t="s">
        <v>497</v>
      </c>
      <c r="H2255" s="128" t="s">
        <v>1508</v>
      </c>
      <c r="I2255" s="60"/>
      <c r="J2255" s="60"/>
      <c r="K2255" s="60"/>
      <c r="L2255" s="61" t="str">
        <f>IF(I2255="","",VLOOKUP(N2255,DB!J:L,3,FALSE))</f>
        <v/>
      </c>
      <c r="M2255" s="40" t="str">
        <f t="shared" si="70"/>
        <v/>
      </c>
      <c r="N2255" s="70" t="str">
        <f t="shared" si="71"/>
        <v>Scope 3Hotel stay</v>
      </c>
      <c r="Y2255" s="70"/>
      <c r="Z2255" s="70"/>
    </row>
    <row r="2256" spans="1:26" s="49" customFormat="1" ht="21" customHeight="1">
      <c r="A2256" s="60"/>
      <c r="B2256" s="60"/>
      <c r="C2256" s="58"/>
      <c r="D2256" s="56"/>
      <c r="E2256" s="56"/>
      <c r="G2256" s="128" t="s">
        <v>497</v>
      </c>
      <c r="H2256" s="128" t="s">
        <v>1508</v>
      </c>
      <c r="I2256" s="60"/>
      <c r="J2256" s="60"/>
      <c r="K2256" s="60"/>
      <c r="L2256" s="61" t="str">
        <f>IF(I2256="","",VLOOKUP(N2256,DB!J:L,3,FALSE))</f>
        <v/>
      </c>
      <c r="M2256" s="40" t="str">
        <f t="shared" si="70"/>
        <v/>
      </c>
      <c r="N2256" s="70" t="str">
        <f t="shared" si="71"/>
        <v>Scope 3Hotel stay</v>
      </c>
      <c r="Y2256" s="70"/>
      <c r="Z2256" s="70"/>
    </row>
    <row r="2257" spans="1:26" s="49" customFormat="1" ht="21" customHeight="1">
      <c r="A2257" s="60"/>
      <c r="B2257" s="60"/>
      <c r="C2257" s="58"/>
      <c r="D2257" s="56"/>
      <c r="E2257" s="56"/>
      <c r="G2257" s="128" t="s">
        <v>497</v>
      </c>
      <c r="H2257" s="128" t="s">
        <v>1508</v>
      </c>
      <c r="I2257" s="60"/>
      <c r="J2257" s="60"/>
      <c r="K2257" s="60"/>
      <c r="L2257" s="61" t="str">
        <f>IF(I2257="","",VLOOKUP(N2257,DB!J:L,3,FALSE))</f>
        <v/>
      </c>
      <c r="M2257" s="40" t="str">
        <f t="shared" si="70"/>
        <v/>
      </c>
      <c r="N2257" s="70" t="str">
        <f t="shared" si="71"/>
        <v>Scope 3Hotel stay</v>
      </c>
      <c r="Y2257" s="70"/>
      <c r="Z2257" s="70"/>
    </row>
    <row r="2258" spans="1:26" s="49" customFormat="1" ht="21" customHeight="1">
      <c r="A2258" s="60"/>
      <c r="B2258" s="60"/>
      <c r="C2258" s="58"/>
      <c r="D2258" s="56"/>
      <c r="E2258" s="56"/>
      <c r="G2258" s="128" t="s">
        <v>497</v>
      </c>
      <c r="H2258" s="128" t="s">
        <v>1508</v>
      </c>
      <c r="I2258" s="60"/>
      <c r="J2258" s="60"/>
      <c r="K2258" s="60"/>
      <c r="L2258" s="61" t="str">
        <f>IF(I2258="","",VLOOKUP(N2258,DB!J:L,3,FALSE))</f>
        <v/>
      </c>
      <c r="M2258" s="40" t="str">
        <f t="shared" si="70"/>
        <v/>
      </c>
      <c r="N2258" s="70" t="str">
        <f t="shared" si="71"/>
        <v>Scope 3Hotel stay</v>
      </c>
      <c r="Y2258" s="70"/>
      <c r="Z2258" s="70"/>
    </row>
    <row r="2259" spans="1:26" s="49" customFormat="1" ht="21" customHeight="1">
      <c r="A2259" s="60"/>
      <c r="B2259" s="60"/>
      <c r="C2259" s="58"/>
      <c r="D2259" s="56"/>
      <c r="E2259" s="56"/>
      <c r="G2259" s="128" t="s">
        <v>497</v>
      </c>
      <c r="H2259" s="128" t="s">
        <v>1508</v>
      </c>
      <c r="I2259" s="60"/>
      <c r="J2259" s="60"/>
      <c r="K2259" s="60"/>
      <c r="L2259" s="61" t="str">
        <f>IF(I2259="","",VLOOKUP(N2259,DB!J:L,3,FALSE))</f>
        <v/>
      </c>
      <c r="M2259" s="40" t="str">
        <f t="shared" si="70"/>
        <v/>
      </c>
      <c r="N2259" s="70" t="str">
        <f t="shared" si="71"/>
        <v>Scope 3Hotel stay</v>
      </c>
      <c r="Y2259" s="70"/>
      <c r="Z2259" s="70"/>
    </row>
    <row r="2260" spans="1:26" s="49" customFormat="1" ht="21" customHeight="1">
      <c r="A2260" s="60"/>
      <c r="B2260" s="60"/>
      <c r="C2260" s="58"/>
      <c r="D2260" s="56"/>
      <c r="E2260" s="56"/>
      <c r="G2260" s="128" t="s">
        <v>497</v>
      </c>
      <c r="H2260" s="128" t="s">
        <v>1508</v>
      </c>
      <c r="I2260" s="60"/>
      <c r="J2260" s="60"/>
      <c r="K2260" s="60"/>
      <c r="L2260" s="61" t="str">
        <f>IF(I2260="","",VLOOKUP(N2260,DB!J:L,3,FALSE))</f>
        <v/>
      </c>
      <c r="M2260" s="40" t="str">
        <f t="shared" si="70"/>
        <v/>
      </c>
      <c r="N2260" s="70" t="str">
        <f t="shared" si="71"/>
        <v>Scope 3Hotel stay</v>
      </c>
      <c r="Y2260" s="70"/>
      <c r="Z2260" s="70"/>
    </row>
    <row r="2261" spans="1:26" s="49" customFormat="1" ht="21" customHeight="1">
      <c r="A2261" s="60"/>
      <c r="B2261" s="60"/>
      <c r="C2261" s="58"/>
      <c r="D2261" s="56"/>
      <c r="E2261" s="56"/>
      <c r="G2261" s="128" t="s">
        <v>497</v>
      </c>
      <c r="H2261" s="128" t="s">
        <v>1508</v>
      </c>
      <c r="I2261" s="60"/>
      <c r="J2261" s="60"/>
      <c r="K2261" s="60"/>
      <c r="L2261" s="61" t="str">
        <f>IF(I2261="","",VLOOKUP(N2261,DB!J:L,3,FALSE))</f>
        <v/>
      </c>
      <c r="M2261" s="40" t="str">
        <f t="shared" si="70"/>
        <v/>
      </c>
      <c r="N2261" s="70" t="str">
        <f t="shared" si="71"/>
        <v>Scope 3Hotel stay</v>
      </c>
      <c r="Y2261" s="70"/>
      <c r="Z2261" s="70"/>
    </row>
    <row r="2262" spans="1:26" s="49" customFormat="1" ht="21" customHeight="1">
      <c r="A2262" s="60"/>
      <c r="B2262" s="60"/>
      <c r="C2262" s="58"/>
      <c r="D2262" s="56"/>
      <c r="E2262" s="56"/>
      <c r="G2262" s="128" t="s">
        <v>497</v>
      </c>
      <c r="H2262" s="128" t="s">
        <v>1508</v>
      </c>
      <c r="I2262" s="60"/>
      <c r="J2262" s="60"/>
      <c r="K2262" s="60"/>
      <c r="L2262" s="61" t="str">
        <f>IF(I2262="","",VLOOKUP(N2262,DB!J:L,3,FALSE))</f>
        <v/>
      </c>
      <c r="M2262" s="40" t="str">
        <f t="shared" si="70"/>
        <v/>
      </c>
      <c r="N2262" s="70" t="str">
        <f t="shared" si="71"/>
        <v>Scope 3Hotel stay</v>
      </c>
      <c r="Y2262" s="70"/>
      <c r="Z2262" s="70"/>
    </row>
    <row r="2263" spans="1:26" s="49" customFormat="1" ht="21" customHeight="1">
      <c r="A2263" s="60"/>
      <c r="B2263" s="60"/>
      <c r="C2263" s="58"/>
      <c r="D2263" s="56"/>
      <c r="E2263" s="56"/>
      <c r="G2263" s="128" t="s">
        <v>497</v>
      </c>
      <c r="H2263" s="128" t="s">
        <v>1508</v>
      </c>
      <c r="I2263" s="60"/>
      <c r="J2263" s="60"/>
      <c r="K2263" s="60"/>
      <c r="L2263" s="61" t="str">
        <f>IF(I2263="","",VLOOKUP(N2263,DB!J:L,3,FALSE))</f>
        <v/>
      </c>
      <c r="M2263" s="40" t="str">
        <f t="shared" si="70"/>
        <v/>
      </c>
      <c r="N2263" s="70" t="str">
        <f t="shared" si="71"/>
        <v>Scope 3Hotel stay</v>
      </c>
      <c r="Y2263" s="70"/>
      <c r="Z2263" s="70"/>
    </row>
    <row r="2264" spans="1:26" s="49" customFormat="1" ht="21" customHeight="1">
      <c r="A2264" s="60"/>
      <c r="B2264" s="60"/>
      <c r="C2264" s="58"/>
      <c r="D2264" s="56"/>
      <c r="E2264" s="56"/>
      <c r="G2264" s="128" t="s">
        <v>497</v>
      </c>
      <c r="H2264" s="128" t="s">
        <v>1508</v>
      </c>
      <c r="I2264" s="60"/>
      <c r="J2264" s="60"/>
      <c r="K2264" s="60"/>
      <c r="L2264" s="61" t="str">
        <f>IF(I2264="","",VLOOKUP(N2264,DB!J:L,3,FALSE))</f>
        <v/>
      </c>
      <c r="M2264" s="40" t="str">
        <f t="shared" si="70"/>
        <v/>
      </c>
      <c r="N2264" s="70" t="str">
        <f t="shared" si="71"/>
        <v>Scope 3Hotel stay</v>
      </c>
      <c r="Y2264" s="70"/>
      <c r="Z2264" s="70"/>
    </row>
    <row r="2265" spans="1:26" s="49" customFormat="1" ht="21" customHeight="1">
      <c r="A2265" s="60"/>
      <c r="B2265" s="60"/>
      <c r="C2265" s="58"/>
      <c r="D2265" s="56"/>
      <c r="E2265" s="56"/>
      <c r="G2265" s="128" t="s">
        <v>497</v>
      </c>
      <c r="H2265" s="128" t="s">
        <v>1508</v>
      </c>
      <c r="I2265" s="60"/>
      <c r="J2265" s="60"/>
      <c r="K2265" s="60"/>
      <c r="L2265" s="61" t="str">
        <f>IF(I2265="","",VLOOKUP(N2265,DB!J:L,3,FALSE))</f>
        <v/>
      </c>
      <c r="M2265" s="40" t="str">
        <f t="shared" si="70"/>
        <v/>
      </c>
      <c r="N2265" s="70" t="str">
        <f t="shared" si="71"/>
        <v>Scope 3Hotel stay</v>
      </c>
      <c r="Y2265" s="70"/>
      <c r="Z2265" s="70"/>
    </row>
    <row r="2266" spans="1:26" s="49" customFormat="1" ht="21" customHeight="1">
      <c r="A2266" s="60"/>
      <c r="B2266" s="60"/>
      <c r="C2266" s="58"/>
      <c r="D2266" s="56"/>
      <c r="E2266" s="56"/>
      <c r="G2266" s="128" t="s">
        <v>497</v>
      </c>
      <c r="H2266" s="128" t="s">
        <v>1508</v>
      </c>
      <c r="I2266" s="60"/>
      <c r="J2266" s="60"/>
      <c r="K2266" s="60"/>
      <c r="L2266" s="61" t="str">
        <f>IF(I2266="","",VLOOKUP(N2266,DB!J:L,3,FALSE))</f>
        <v/>
      </c>
      <c r="M2266" s="40" t="str">
        <f t="shared" si="70"/>
        <v/>
      </c>
      <c r="N2266" s="70" t="str">
        <f t="shared" si="71"/>
        <v>Scope 3Hotel stay</v>
      </c>
      <c r="Y2266" s="70"/>
      <c r="Z2266" s="70"/>
    </row>
    <row r="2267" spans="1:26" s="49" customFormat="1" ht="21" customHeight="1">
      <c r="A2267" s="60"/>
      <c r="B2267" s="60"/>
      <c r="C2267" s="58"/>
      <c r="D2267" s="56"/>
      <c r="E2267" s="56"/>
      <c r="G2267" s="128" t="s">
        <v>497</v>
      </c>
      <c r="H2267" s="128" t="s">
        <v>1508</v>
      </c>
      <c r="I2267" s="60"/>
      <c r="J2267" s="60"/>
      <c r="K2267" s="60"/>
      <c r="L2267" s="61" t="str">
        <f>IF(I2267="","",VLOOKUP(N2267,DB!J:L,3,FALSE))</f>
        <v/>
      </c>
      <c r="M2267" s="40" t="str">
        <f t="shared" si="70"/>
        <v/>
      </c>
      <c r="N2267" s="70" t="str">
        <f t="shared" si="71"/>
        <v>Scope 3Hotel stay</v>
      </c>
      <c r="Y2267" s="70"/>
      <c r="Z2267" s="70"/>
    </row>
    <row r="2268" spans="1:26" s="49" customFormat="1" ht="21" customHeight="1">
      <c r="A2268" s="60"/>
      <c r="B2268" s="60"/>
      <c r="C2268" s="58"/>
      <c r="D2268" s="56"/>
      <c r="E2268" s="56"/>
      <c r="G2268" s="128" t="s">
        <v>497</v>
      </c>
      <c r="H2268" s="128" t="s">
        <v>1508</v>
      </c>
      <c r="I2268" s="60"/>
      <c r="J2268" s="60"/>
      <c r="K2268" s="60"/>
      <c r="L2268" s="61" t="str">
        <f>IF(I2268="","",VLOOKUP(N2268,DB!J:L,3,FALSE))</f>
        <v/>
      </c>
      <c r="M2268" s="40" t="str">
        <f t="shared" si="70"/>
        <v/>
      </c>
      <c r="N2268" s="70" t="str">
        <f t="shared" si="71"/>
        <v>Scope 3Hotel stay</v>
      </c>
      <c r="Y2268" s="70"/>
      <c r="Z2268" s="70"/>
    </row>
    <row r="2269" spans="1:26" s="49" customFormat="1" ht="21" customHeight="1">
      <c r="A2269" s="60"/>
      <c r="B2269" s="60"/>
      <c r="C2269" s="58"/>
      <c r="D2269" s="56"/>
      <c r="E2269" s="56"/>
      <c r="G2269" s="128" t="s">
        <v>497</v>
      </c>
      <c r="H2269" s="128" t="s">
        <v>1508</v>
      </c>
      <c r="I2269" s="60"/>
      <c r="J2269" s="60"/>
      <c r="K2269" s="60"/>
      <c r="L2269" s="61" t="str">
        <f>IF(I2269="","",VLOOKUP(N2269,DB!J:L,3,FALSE))</f>
        <v/>
      </c>
      <c r="M2269" s="40" t="str">
        <f t="shared" si="70"/>
        <v/>
      </c>
      <c r="N2269" s="70" t="str">
        <f t="shared" si="71"/>
        <v>Scope 3Hotel stay</v>
      </c>
      <c r="Y2269" s="70"/>
      <c r="Z2269" s="70"/>
    </row>
    <row r="2270" spans="1:26" s="49" customFormat="1" ht="21" customHeight="1">
      <c r="A2270" s="60"/>
      <c r="B2270" s="60"/>
      <c r="C2270" s="58"/>
      <c r="D2270" s="56"/>
      <c r="E2270" s="56"/>
      <c r="G2270" s="128" t="s">
        <v>497</v>
      </c>
      <c r="H2270" s="128" t="s">
        <v>1508</v>
      </c>
      <c r="I2270" s="60"/>
      <c r="J2270" s="60"/>
      <c r="K2270" s="60"/>
      <c r="L2270" s="61" t="str">
        <f>IF(I2270="","",VLOOKUP(N2270,DB!J:L,3,FALSE))</f>
        <v/>
      </c>
      <c r="M2270" s="40" t="str">
        <f t="shared" si="70"/>
        <v/>
      </c>
      <c r="N2270" s="70" t="str">
        <f t="shared" si="71"/>
        <v>Scope 3Hotel stay</v>
      </c>
      <c r="Y2270" s="70"/>
      <c r="Z2270" s="70"/>
    </row>
    <row r="2271" spans="1:26" s="49" customFormat="1" ht="21" customHeight="1">
      <c r="A2271" s="60"/>
      <c r="B2271" s="60"/>
      <c r="C2271" s="58"/>
      <c r="D2271" s="56"/>
      <c r="E2271" s="56"/>
      <c r="G2271" s="128" t="s">
        <v>497</v>
      </c>
      <c r="H2271" s="128" t="s">
        <v>1508</v>
      </c>
      <c r="I2271" s="60"/>
      <c r="J2271" s="60"/>
      <c r="K2271" s="60"/>
      <c r="L2271" s="61" t="str">
        <f>IF(I2271="","",VLOOKUP(N2271,DB!J:L,3,FALSE))</f>
        <v/>
      </c>
      <c r="M2271" s="40" t="str">
        <f t="shared" si="70"/>
        <v/>
      </c>
      <c r="N2271" s="70" t="str">
        <f t="shared" si="71"/>
        <v>Scope 3Hotel stay</v>
      </c>
      <c r="Y2271" s="70"/>
      <c r="Z2271" s="70"/>
    </row>
    <row r="2272" spans="1:26" s="49" customFormat="1" ht="21" customHeight="1">
      <c r="A2272" s="60"/>
      <c r="B2272" s="60"/>
      <c r="C2272" s="58"/>
      <c r="D2272" s="56"/>
      <c r="E2272" s="56"/>
      <c r="G2272" s="128" t="s">
        <v>497</v>
      </c>
      <c r="H2272" s="128" t="s">
        <v>1508</v>
      </c>
      <c r="I2272" s="60"/>
      <c r="J2272" s="60"/>
      <c r="K2272" s="60"/>
      <c r="L2272" s="61" t="str">
        <f>IF(I2272="","",VLOOKUP(N2272,DB!J:L,3,FALSE))</f>
        <v/>
      </c>
      <c r="M2272" s="40" t="str">
        <f t="shared" si="70"/>
        <v/>
      </c>
      <c r="N2272" s="70" t="str">
        <f t="shared" si="71"/>
        <v>Scope 3Hotel stay</v>
      </c>
      <c r="Y2272" s="70"/>
      <c r="Z2272" s="70"/>
    </row>
    <row r="2273" spans="1:26" s="49" customFormat="1" ht="21" customHeight="1">
      <c r="A2273" s="60"/>
      <c r="B2273" s="60"/>
      <c r="C2273" s="58"/>
      <c r="D2273" s="56"/>
      <c r="E2273" s="56"/>
      <c r="G2273" s="128" t="s">
        <v>497</v>
      </c>
      <c r="H2273" s="128" t="s">
        <v>1508</v>
      </c>
      <c r="I2273" s="60"/>
      <c r="J2273" s="60"/>
      <c r="K2273" s="60"/>
      <c r="L2273" s="61" t="str">
        <f>IF(I2273="","",VLOOKUP(N2273,DB!J:L,3,FALSE))</f>
        <v/>
      </c>
      <c r="M2273" s="40" t="str">
        <f t="shared" si="70"/>
        <v/>
      </c>
      <c r="N2273" s="70" t="str">
        <f t="shared" si="71"/>
        <v>Scope 3Hotel stay</v>
      </c>
      <c r="Y2273" s="70"/>
      <c r="Z2273" s="70"/>
    </row>
    <row r="2274" spans="1:26" s="49" customFormat="1" ht="21" customHeight="1">
      <c r="A2274" s="60"/>
      <c r="B2274" s="60"/>
      <c r="C2274" s="58"/>
      <c r="D2274" s="56"/>
      <c r="E2274" s="56"/>
      <c r="G2274" s="128" t="s">
        <v>497</v>
      </c>
      <c r="H2274" s="128" t="s">
        <v>1508</v>
      </c>
      <c r="I2274" s="60"/>
      <c r="J2274" s="60"/>
      <c r="K2274" s="60"/>
      <c r="L2274" s="61" t="str">
        <f>IF(I2274="","",VLOOKUP(N2274,DB!J:L,3,FALSE))</f>
        <v/>
      </c>
      <c r="M2274" s="40" t="str">
        <f t="shared" si="70"/>
        <v/>
      </c>
      <c r="N2274" s="70" t="str">
        <f t="shared" si="71"/>
        <v>Scope 3Hotel stay</v>
      </c>
      <c r="Y2274" s="70"/>
      <c r="Z2274" s="70"/>
    </row>
    <row r="2275" spans="1:26" s="49" customFormat="1" ht="21" customHeight="1">
      <c r="A2275" s="60"/>
      <c r="B2275" s="60"/>
      <c r="C2275" s="58"/>
      <c r="D2275" s="56"/>
      <c r="E2275" s="56"/>
      <c r="G2275" s="128" t="s">
        <v>497</v>
      </c>
      <c r="H2275" s="128" t="s">
        <v>1508</v>
      </c>
      <c r="I2275" s="60"/>
      <c r="J2275" s="60"/>
      <c r="K2275" s="60"/>
      <c r="L2275" s="61" t="str">
        <f>IF(I2275="","",VLOOKUP(N2275,DB!J:L,3,FALSE))</f>
        <v/>
      </c>
      <c r="M2275" s="40" t="str">
        <f t="shared" si="70"/>
        <v/>
      </c>
      <c r="N2275" s="70" t="str">
        <f t="shared" si="71"/>
        <v>Scope 3Hotel stay</v>
      </c>
      <c r="Y2275" s="70"/>
      <c r="Z2275" s="70"/>
    </row>
    <row r="2276" spans="1:26" s="49" customFormat="1" ht="21" customHeight="1">
      <c r="A2276" s="60"/>
      <c r="B2276" s="60"/>
      <c r="C2276" s="58"/>
      <c r="D2276" s="56"/>
      <c r="E2276" s="56"/>
      <c r="G2276" s="128" t="s">
        <v>497</v>
      </c>
      <c r="H2276" s="128" t="s">
        <v>1508</v>
      </c>
      <c r="I2276" s="60"/>
      <c r="J2276" s="60"/>
      <c r="K2276" s="60"/>
      <c r="L2276" s="61" t="str">
        <f>IF(I2276="","",VLOOKUP(N2276,DB!J:L,3,FALSE))</f>
        <v/>
      </c>
      <c r="M2276" s="40" t="str">
        <f t="shared" si="70"/>
        <v/>
      </c>
      <c r="N2276" s="70" t="str">
        <f t="shared" si="71"/>
        <v>Scope 3Hotel stay</v>
      </c>
      <c r="Y2276" s="70"/>
      <c r="Z2276" s="70"/>
    </row>
    <row r="2277" spans="1:26" s="49" customFormat="1" ht="21" customHeight="1">
      <c r="A2277" s="60"/>
      <c r="B2277" s="60"/>
      <c r="C2277" s="58"/>
      <c r="D2277" s="56"/>
      <c r="E2277" s="56"/>
      <c r="G2277" s="128" t="s">
        <v>497</v>
      </c>
      <c r="H2277" s="128" t="s">
        <v>1508</v>
      </c>
      <c r="I2277" s="60"/>
      <c r="J2277" s="60"/>
      <c r="K2277" s="60"/>
      <c r="L2277" s="61" t="str">
        <f>IF(I2277="","",VLOOKUP(N2277,DB!J:L,3,FALSE))</f>
        <v/>
      </c>
      <c r="M2277" s="40" t="str">
        <f t="shared" ref="M2277:M2340" si="72">IF(I2277="","",L2277*K2277*J2277)</f>
        <v/>
      </c>
      <c r="N2277" s="70" t="str">
        <f t="shared" si="71"/>
        <v>Scope 3Hotel stay</v>
      </c>
      <c r="Y2277" s="70"/>
      <c r="Z2277" s="70"/>
    </row>
    <row r="2278" spans="1:26" s="49" customFormat="1" ht="21" customHeight="1">
      <c r="A2278" s="60"/>
      <c r="B2278" s="60"/>
      <c r="C2278" s="58"/>
      <c r="D2278" s="56"/>
      <c r="E2278" s="56"/>
      <c r="G2278" s="128" t="s">
        <v>497</v>
      </c>
      <c r="H2278" s="128" t="s">
        <v>1508</v>
      </c>
      <c r="I2278" s="60"/>
      <c r="J2278" s="60"/>
      <c r="K2278" s="60"/>
      <c r="L2278" s="61" t="str">
        <f>IF(I2278="","",VLOOKUP(N2278,DB!J:L,3,FALSE))</f>
        <v/>
      </c>
      <c r="M2278" s="40" t="str">
        <f t="shared" si="72"/>
        <v/>
      </c>
      <c r="N2278" s="70" t="str">
        <f t="shared" si="71"/>
        <v>Scope 3Hotel stay</v>
      </c>
      <c r="Y2278" s="70"/>
      <c r="Z2278" s="70"/>
    </row>
    <row r="2279" spans="1:26" s="49" customFormat="1" ht="21" customHeight="1">
      <c r="A2279" s="60"/>
      <c r="B2279" s="60"/>
      <c r="C2279" s="58"/>
      <c r="D2279" s="56"/>
      <c r="E2279" s="56"/>
      <c r="G2279" s="128" t="s">
        <v>497</v>
      </c>
      <c r="H2279" s="128" t="s">
        <v>1508</v>
      </c>
      <c r="I2279" s="60"/>
      <c r="J2279" s="60"/>
      <c r="K2279" s="60"/>
      <c r="L2279" s="61" t="str">
        <f>IF(I2279="","",VLOOKUP(N2279,DB!J:L,3,FALSE))</f>
        <v/>
      </c>
      <c r="M2279" s="40" t="str">
        <f t="shared" si="72"/>
        <v/>
      </c>
      <c r="N2279" s="70" t="str">
        <f t="shared" si="71"/>
        <v>Scope 3Hotel stay</v>
      </c>
      <c r="Y2279" s="70"/>
      <c r="Z2279" s="70"/>
    </row>
    <row r="2280" spans="1:26" s="49" customFormat="1" ht="21" customHeight="1">
      <c r="A2280" s="60"/>
      <c r="B2280" s="60"/>
      <c r="C2280" s="58"/>
      <c r="D2280" s="56"/>
      <c r="E2280" s="56"/>
      <c r="G2280" s="128" t="s">
        <v>497</v>
      </c>
      <c r="H2280" s="128" t="s">
        <v>1508</v>
      </c>
      <c r="I2280" s="60"/>
      <c r="J2280" s="60"/>
      <c r="K2280" s="60"/>
      <c r="L2280" s="61" t="str">
        <f>IF(I2280="","",VLOOKUP(N2280,DB!J:L,3,FALSE))</f>
        <v/>
      </c>
      <c r="M2280" s="40" t="str">
        <f t="shared" si="72"/>
        <v/>
      </c>
      <c r="N2280" s="70" t="str">
        <f t="shared" si="71"/>
        <v>Scope 3Hotel stay</v>
      </c>
      <c r="Y2280" s="70"/>
      <c r="Z2280" s="70"/>
    </row>
    <row r="2281" spans="1:26" s="49" customFormat="1" ht="21" customHeight="1">
      <c r="A2281" s="60"/>
      <c r="B2281" s="60"/>
      <c r="C2281" s="58"/>
      <c r="D2281" s="56"/>
      <c r="E2281" s="56"/>
      <c r="G2281" s="128" t="s">
        <v>497</v>
      </c>
      <c r="H2281" s="128" t="s">
        <v>1508</v>
      </c>
      <c r="I2281" s="60"/>
      <c r="J2281" s="60"/>
      <c r="K2281" s="60"/>
      <c r="L2281" s="61" t="str">
        <f>IF(I2281="","",VLOOKUP(N2281,DB!J:L,3,FALSE))</f>
        <v/>
      </c>
      <c r="M2281" s="40" t="str">
        <f t="shared" si="72"/>
        <v/>
      </c>
      <c r="N2281" s="70" t="str">
        <f t="shared" si="71"/>
        <v>Scope 3Hotel stay</v>
      </c>
      <c r="Y2281" s="70"/>
      <c r="Z2281" s="70"/>
    </row>
    <row r="2282" spans="1:26" s="49" customFormat="1" ht="21" customHeight="1">
      <c r="A2282" s="60"/>
      <c r="B2282" s="60"/>
      <c r="C2282" s="58"/>
      <c r="D2282" s="56"/>
      <c r="E2282" s="56"/>
      <c r="G2282" s="128" t="s">
        <v>497</v>
      </c>
      <c r="H2282" s="128" t="s">
        <v>1508</v>
      </c>
      <c r="I2282" s="60"/>
      <c r="J2282" s="60"/>
      <c r="K2282" s="60"/>
      <c r="L2282" s="61" t="str">
        <f>IF(I2282="","",VLOOKUP(N2282,DB!J:L,3,FALSE))</f>
        <v/>
      </c>
      <c r="M2282" s="40" t="str">
        <f t="shared" si="72"/>
        <v/>
      </c>
      <c r="N2282" s="70" t="str">
        <f t="shared" si="71"/>
        <v>Scope 3Hotel stay</v>
      </c>
      <c r="Y2282" s="70"/>
      <c r="Z2282" s="70"/>
    </row>
    <row r="2283" spans="1:26" s="49" customFormat="1" ht="21" customHeight="1">
      <c r="A2283" s="60"/>
      <c r="B2283" s="60"/>
      <c r="C2283" s="58"/>
      <c r="D2283" s="56"/>
      <c r="E2283" s="56"/>
      <c r="G2283" s="128" t="s">
        <v>497</v>
      </c>
      <c r="H2283" s="128" t="s">
        <v>1508</v>
      </c>
      <c r="I2283" s="60"/>
      <c r="J2283" s="60"/>
      <c r="K2283" s="60"/>
      <c r="L2283" s="61" t="str">
        <f>IF(I2283="","",VLOOKUP(N2283,DB!J:L,3,FALSE))</f>
        <v/>
      </c>
      <c r="M2283" s="40" t="str">
        <f t="shared" si="72"/>
        <v/>
      </c>
      <c r="N2283" s="70" t="str">
        <f t="shared" si="71"/>
        <v>Scope 3Hotel stay</v>
      </c>
      <c r="Y2283" s="70"/>
      <c r="Z2283" s="70"/>
    </row>
    <row r="2284" spans="1:26" s="49" customFormat="1" ht="21" customHeight="1">
      <c r="A2284" s="60"/>
      <c r="B2284" s="60"/>
      <c r="C2284" s="58"/>
      <c r="D2284" s="56"/>
      <c r="E2284" s="56"/>
      <c r="G2284" s="128" t="s">
        <v>497</v>
      </c>
      <c r="H2284" s="128" t="s">
        <v>1508</v>
      </c>
      <c r="I2284" s="60"/>
      <c r="J2284" s="60"/>
      <c r="K2284" s="60"/>
      <c r="L2284" s="61" t="str">
        <f>IF(I2284="","",VLOOKUP(N2284,DB!J:L,3,FALSE))</f>
        <v/>
      </c>
      <c r="M2284" s="40" t="str">
        <f t="shared" si="72"/>
        <v/>
      </c>
      <c r="N2284" s="70" t="str">
        <f t="shared" si="71"/>
        <v>Scope 3Hotel stay</v>
      </c>
      <c r="Y2284" s="70"/>
      <c r="Z2284" s="70"/>
    </row>
    <row r="2285" spans="1:26" s="49" customFormat="1" ht="21" customHeight="1">
      <c r="A2285" s="60"/>
      <c r="B2285" s="60"/>
      <c r="C2285" s="58"/>
      <c r="D2285" s="56"/>
      <c r="E2285" s="56"/>
      <c r="G2285" s="128" t="s">
        <v>497</v>
      </c>
      <c r="H2285" s="128" t="s">
        <v>1508</v>
      </c>
      <c r="I2285" s="60"/>
      <c r="J2285" s="60"/>
      <c r="K2285" s="60"/>
      <c r="L2285" s="61" t="str">
        <f>IF(I2285="","",VLOOKUP(N2285,DB!J:L,3,FALSE))</f>
        <v/>
      </c>
      <c r="M2285" s="40" t="str">
        <f t="shared" si="72"/>
        <v/>
      </c>
      <c r="N2285" s="70" t="str">
        <f t="shared" si="71"/>
        <v>Scope 3Hotel stay</v>
      </c>
      <c r="Y2285" s="70"/>
      <c r="Z2285" s="70"/>
    </row>
    <row r="2286" spans="1:26" s="49" customFormat="1" ht="21" customHeight="1">
      <c r="A2286" s="60"/>
      <c r="B2286" s="60"/>
      <c r="C2286" s="58"/>
      <c r="D2286" s="56"/>
      <c r="E2286" s="56"/>
      <c r="G2286" s="128" t="s">
        <v>497</v>
      </c>
      <c r="H2286" s="128" t="s">
        <v>1508</v>
      </c>
      <c r="I2286" s="60"/>
      <c r="J2286" s="60"/>
      <c r="K2286" s="60"/>
      <c r="L2286" s="61" t="str">
        <f>IF(I2286="","",VLOOKUP(N2286,DB!J:L,3,FALSE))</f>
        <v/>
      </c>
      <c r="M2286" s="40" t="str">
        <f t="shared" si="72"/>
        <v/>
      </c>
      <c r="N2286" s="70" t="str">
        <f t="shared" si="71"/>
        <v>Scope 3Hotel stay</v>
      </c>
      <c r="Y2286" s="70"/>
      <c r="Z2286" s="70"/>
    </row>
    <row r="2287" spans="1:26" s="49" customFormat="1" ht="21" customHeight="1">
      <c r="A2287" s="60"/>
      <c r="B2287" s="60"/>
      <c r="C2287" s="58"/>
      <c r="D2287" s="56"/>
      <c r="E2287" s="56"/>
      <c r="G2287" s="128" t="s">
        <v>497</v>
      </c>
      <c r="H2287" s="128" t="s">
        <v>1508</v>
      </c>
      <c r="I2287" s="60"/>
      <c r="J2287" s="60"/>
      <c r="K2287" s="60"/>
      <c r="L2287" s="61" t="str">
        <f>IF(I2287="","",VLOOKUP(N2287,DB!J:L,3,FALSE))</f>
        <v/>
      </c>
      <c r="M2287" s="40" t="str">
        <f t="shared" si="72"/>
        <v/>
      </c>
      <c r="N2287" s="70" t="str">
        <f t="shared" si="71"/>
        <v>Scope 3Hotel stay</v>
      </c>
      <c r="Y2287" s="70"/>
      <c r="Z2287" s="70"/>
    </row>
    <row r="2288" spans="1:26" s="49" customFormat="1" ht="21" customHeight="1">
      <c r="A2288" s="60"/>
      <c r="B2288" s="60"/>
      <c r="C2288" s="58"/>
      <c r="D2288" s="56"/>
      <c r="E2288" s="56"/>
      <c r="G2288" s="128" t="s">
        <v>497</v>
      </c>
      <c r="H2288" s="128" t="s">
        <v>1508</v>
      </c>
      <c r="I2288" s="60"/>
      <c r="J2288" s="60"/>
      <c r="K2288" s="60"/>
      <c r="L2288" s="61" t="str">
        <f>IF(I2288="","",VLOOKUP(N2288,DB!J:L,3,FALSE))</f>
        <v/>
      </c>
      <c r="M2288" s="40" t="str">
        <f t="shared" si="72"/>
        <v/>
      </c>
      <c r="N2288" s="70" t="str">
        <f t="shared" si="71"/>
        <v>Scope 3Hotel stay</v>
      </c>
      <c r="Y2288" s="70"/>
      <c r="Z2288" s="70"/>
    </row>
    <row r="2289" spans="1:26" s="49" customFormat="1" ht="21" customHeight="1">
      <c r="A2289" s="60"/>
      <c r="B2289" s="60"/>
      <c r="C2289" s="58"/>
      <c r="D2289" s="56"/>
      <c r="E2289" s="56"/>
      <c r="G2289" s="128" t="s">
        <v>497</v>
      </c>
      <c r="H2289" s="128" t="s">
        <v>1508</v>
      </c>
      <c r="I2289" s="60"/>
      <c r="J2289" s="60"/>
      <c r="K2289" s="60"/>
      <c r="L2289" s="61" t="str">
        <f>IF(I2289="","",VLOOKUP(N2289,DB!J:L,3,FALSE))</f>
        <v/>
      </c>
      <c r="M2289" s="40" t="str">
        <f t="shared" si="72"/>
        <v/>
      </c>
      <c r="N2289" s="70" t="str">
        <f t="shared" si="71"/>
        <v>Scope 3Hotel stay</v>
      </c>
      <c r="Y2289" s="70"/>
      <c r="Z2289" s="70"/>
    </row>
    <row r="2290" spans="1:26" s="49" customFormat="1" ht="21" customHeight="1">
      <c r="A2290" s="60"/>
      <c r="B2290" s="60"/>
      <c r="C2290" s="58"/>
      <c r="D2290" s="56"/>
      <c r="E2290" s="56"/>
      <c r="G2290" s="128" t="s">
        <v>497</v>
      </c>
      <c r="H2290" s="128" t="s">
        <v>1508</v>
      </c>
      <c r="I2290" s="60"/>
      <c r="J2290" s="60"/>
      <c r="K2290" s="60"/>
      <c r="L2290" s="61" t="str">
        <f>IF(I2290="","",VLOOKUP(N2290,DB!J:L,3,FALSE))</f>
        <v/>
      </c>
      <c r="M2290" s="40" t="str">
        <f t="shared" si="72"/>
        <v/>
      </c>
      <c r="N2290" s="70" t="str">
        <f t="shared" si="71"/>
        <v>Scope 3Hotel stay</v>
      </c>
      <c r="Y2290" s="70"/>
      <c r="Z2290" s="70"/>
    </row>
    <row r="2291" spans="1:26" s="49" customFormat="1" ht="21" customHeight="1">
      <c r="A2291" s="60"/>
      <c r="B2291" s="60"/>
      <c r="C2291" s="58"/>
      <c r="D2291" s="56"/>
      <c r="E2291" s="56"/>
      <c r="G2291" s="128" t="s">
        <v>497</v>
      </c>
      <c r="H2291" s="128" t="s">
        <v>1508</v>
      </c>
      <c r="I2291" s="60"/>
      <c r="J2291" s="60"/>
      <c r="K2291" s="60"/>
      <c r="L2291" s="61" t="str">
        <f>IF(I2291="","",VLOOKUP(N2291,DB!J:L,3,FALSE))</f>
        <v/>
      </c>
      <c r="M2291" s="40" t="str">
        <f t="shared" si="72"/>
        <v/>
      </c>
      <c r="N2291" s="70" t="str">
        <f t="shared" si="71"/>
        <v>Scope 3Hotel stay</v>
      </c>
      <c r="Y2291" s="70"/>
      <c r="Z2291" s="70"/>
    </row>
    <row r="2292" spans="1:26" s="49" customFormat="1" ht="21" customHeight="1">
      <c r="A2292" s="60"/>
      <c r="B2292" s="60"/>
      <c r="C2292" s="58"/>
      <c r="D2292" s="56"/>
      <c r="E2292" s="56"/>
      <c r="G2292" s="128" t="s">
        <v>497</v>
      </c>
      <c r="H2292" s="128" t="s">
        <v>1508</v>
      </c>
      <c r="I2292" s="60"/>
      <c r="J2292" s="60"/>
      <c r="K2292" s="60"/>
      <c r="L2292" s="61" t="str">
        <f>IF(I2292="","",VLOOKUP(N2292,DB!J:L,3,FALSE))</f>
        <v/>
      </c>
      <c r="M2292" s="40" t="str">
        <f t="shared" si="72"/>
        <v/>
      </c>
      <c r="N2292" s="70" t="str">
        <f t="shared" si="71"/>
        <v>Scope 3Hotel stay</v>
      </c>
      <c r="Y2292" s="70"/>
      <c r="Z2292" s="70"/>
    </row>
    <row r="2293" spans="1:26" s="49" customFormat="1" ht="21" customHeight="1">
      <c r="A2293" s="60"/>
      <c r="B2293" s="60"/>
      <c r="C2293" s="58"/>
      <c r="D2293" s="56"/>
      <c r="E2293" s="56"/>
      <c r="G2293" s="128" t="s">
        <v>497</v>
      </c>
      <c r="H2293" s="128" t="s">
        <v>1508</v>
      </c>
      <c r="I2293" s="60"/>
      <c r="J2293" s="60"/>
      <c r="K2293" s="60"/>
      <c r="L2293" s="61" t="str">
        <f>IF(I2293="","",VLOOKUP(N2293,DB!J:L,3,FALSE))</f>
        <v/>
      </c>
      <c r="M2293" s="40" t="str">
        <f t="shared" si="72"/>
        <v/>
      </c>
      <c r="N2293" s="70" t="str">
        <f t="shared" si="71"/>
        <v>Scope 3Hotel stay</v>
      </c>
      <c r="Y2293" s="70"/>
      <c r="Z2293" s="70"/>
    </row>
    <row r="2294" spans="1:26" s="49" customFormat="1" ht="21" customHeight="1">
      <c r="A2294" s="60"/>
      <c r="B2294" s="60"/>
      <c r="C2294" s="58"/>
      <c r="D2294" s="56"/>
      <c r="E2294" s="56"/>
      <c r="G2294" s="128" t="s">
        <v>497</v>
      </c>
      <c r="H2294" s="128" t="s">
        <v>1508</v>
      </c>
      <c r="I2294" s="60"/>
      <c r="J2294" s="60"/>
      <c r="K2294" s="60"/>
      <c r="L2294" s="61" t="str">
        <f>IF(I2294="","",VLOOKUP(N2294,DB!J:L,3,FALSE))</f>
        <v/>
      </c>
      <c r="M2294" s="40" t="str">
        <f t="shared" si="72"/>
        <v/>
      </c>
      <c r="N2294" s="70" t="str">
        <f t="shared" si="71"/>
        <v>Scope 3Hotel stay</v>
      </c>
      <c r="Y2294" s="70"/>
      <c r="Z2294" s="70"/>
    </row>
    <row r="2295" spans="1:26" s="49" customFormat="1" ht="21" customHeight="1">
      <c r="A2295" s="60"/>
      <c r="B2295" s="60"/>
      <c r="C2295" s="58"/>
      <c r="D2295" s="56"/>
      <c r="E2295" s="56"/>
      <c r="G2295" s="128" t="s">
        <v>497</v>
      </c>
      <c r="H2295" s="128" t="s">
        <v>1508</v>
      </c>
      <c r="I2295" s="60"/>
      <c r="J2295" s="60"/>
      <c r="K2295" s="60"/>
      <c r="L2295" s="61" t="str">
        <f>IF(I2295="","",VLOOKUP(N2295,DB!J:L,3,FALSE))</f>
        <v/>
      </c>
      <c r="M2295" s="40" t="str">
        <f t="shared" si="72"/>
        <v/>
      </c>
      <c r="N2295" s="70" t="str">
        <f t="shared" si="71"/>
        <v>Scope 3Hotel stay</v>
      </c>
      <c r="Y2295" s="70"/>
      <c r="Z2295" s="70"/>
    </row>
    <row r="2296" spans="1:26" s="49" customFormat="1" ht="21" customHeight="1">
      <c r="A2296" s="60"/>
      <c r="B2296" s="60"/>
      <c r="C2296" s="58"/>
      <c r="D2296" s="56"/>
      <c r="E2296" s="56"/>
      <c r="G2296" s="128" t="s">
        <v>497</v>
      </c>
      <c r="H2296" s="128" t="s">
        <v>1508</v>
      </c>
      <c r="I2296" s="60"/>
      <c r="J2296" s="60"/>
      <c r="K2296" s="60"/>
      <c r="L2296" s="61" t="str">
        <f>IF(I2296="","",VLOOKUP(N2296,DB!J:L,3,FALSE))</f>
        <v/>
      </c>
      <c r="M2296" s="40" t="str">
        <f t="shared" si="72"/>
        <v/>
      </c>
      <c r="N2296" s="70" t="str">
        <f t="shared" si="71"/>
        <v>Scope 3Hotel stay</v>
      </c>
      <c r="Y2296" s="70"/>
      <c r="Z2296" s="70"/>
    </row>
    <row r="2297" spans="1:26" s="49" customFormat="1" ht="21" customHeight="1">
      <c r="A2297" s="60"/>
      <c r="B2297" s="60"/>
      <c r="C2297" s="58"/>
      <c r="D2297" s="56"/>
      <c r="E2297" s="56"/>
      <c r="G2297" s="128" t="s">
        <v>497</v>
      </c>
      <c r="H2297" s="128" t="s">
        <v>1508</v>
      </c>
      <c r="I2297" s="60"/>
      <c r="J2297" s="60"/>
      <c r="K2297" s="60"/>
      <c r="L2297" s="61" t="str">
        <f>IF(I2297="","",VLOOKUP(N2297,DB!J:L,3,FALSE))</f>
        <v/>
      </c>
      <c r="M2297" s="40" t="str">
        <f t="shared" si="72"/>
        <v/>
      </c>
      <c r="N2297" s="70" t="str">
        <f t="shared" si="71"/>
        <v>Scope 3Hotel stay</v>
      </c>
      <c r="Y2297" s="70"/>
      <c r="Z2297" s="70"/>
    </row>
    <row r="2298" spans="1:26" s="49" customFormat="1" ht="21" customHeight="1">
      <c r="A2298" s="60"/>
      <c r="B2298" s="60"/>
      <c r="C2298" s="58"/>
      <c r="D2298" s="56"/>
      <c r="E2298" s="56"/>
      <c r="G2298" s="128" t="s">
        <v>497</v>
      </c>
      <c r="H2298" s="128" t="s">
        <v>1508</v>
      </c>
      <c r="I2298" s="60"/>
      <c r="J2298" s="60"/>
      <c r="K2298" s="60"/>
      <c r="L2298" s="61" t="str">
        <f>IF(I2298="","",VLOOKUP(N2298,DB!J:L,3,FALSE))</f>
        <v/>
      </c>
      <c r="M2298" s="40" t="str">
        <f t="shared" si="72"/>
        <v/>
      </c>
      <c r="N2298" s="70" t="str">
        <f t="shared" si="71"/>
        <v>Scope 3Hotel stay</v>
      </c>
      <c r="Y2298" s="70"/>
      <c r="Z2298" s="70"/>
    </row>
    <row r="2299" spans="1:26" s="49" customFormat="1" ht="21" customHeight="1">
      <c r="A2299" s="60"/>
      <c r="B2299" s="60"/>
      <c r="C2299" s="58"/>
      <c r="D2299" s="56"/>
      <c r="E2299" s="56"/>
      <c r="G2299" s="128" t="s">
        <v>497</v>
      </c>
      <c r="H2299" s="128" t="s">
        <v>1508</v>
      </c>
      <c r="I2299" s="60"/>
      <c r="J2299" s="60"/>
      <c r="K2299" s="60"/>
      <c r="L2299" s="61" t="str">
        <f>IF(I2299="","",VLOOKUP(N2299,DB!J:L,3,FALSE))</f>
        <v/>
      </c>
      <c r="M2299" s="40" t="str">
        <f t="shared" si="72"/>
        <v/>
      </c>
      <c r="N2299" s="70" t="str">
        <f t="shared" si="71"/>
        <v>Scope 3Hotel stay</v>
      </c>
      <c r="Y2299" s="70"/>
      <c r="Z2299" s="70"/>
    </row>
    <row r="2300" spans="1:26" s="49" customFormat="1" ht="21" customHeight="1">
      <c r="A2300" s="60"/>
      <c r="B2300" s="60"/>
      <c r="C2300" s="58"/>
      <c r="D2300" s="56"/>
      <c r="E2300" s="56"/>
      <c r="G2300" s="128" t="s">
        <v>497</v>
      </c>
      <c r="H2300" s="128" t="s">
        <v>1508</v>
      </c>
      <c r="I2300" s="60"/>
      <c r="J2300" s="60"/>
      <c r="K2300" s="60"/>
      <c r="L2300" s="61" t="str">
        <f>IF(I2300="","",VLOOKUP(N2300,DB!J:L,3,FALSE))</f>
        <v/>
      </c>
      <c r="M2300" s="40" t="str">
        <f t="shared" si="72"/>
        <v/>
      </c>
      <c r="N2300" s="70" t="str">
        <f t="shared" si="71"/>
        <v>Scope 3Hotel stay</v>
      </c>
      <c r="Y2300" s="70"/>
      <c r="Z2300" s="70"/>
    </row>
    <row r="2301" spans="1:26" s="49" customFormat="1" ht="21" customHeight="1">
      <c r="A2301" s="60"/>
      <c r="B2301" s="60"/>
      <c r="C2301" s="58"/>
      <c r="D2301" s="56"/>
      <c r="E2301" s="56"/>
      <c r="G2301" s="128" t="s">
        <v>497</v>
      </c>
      <c r="H2301" s="128" t="s">
        <v>1508</v>
      </c>
      <c r="I2301" s="60"/>
      <c r="J2301" s="60"/>
      <c r="K2301" s="60"/>
      <c r="L2301" s="61" t="str">
        <f>IF(I2301="","",VLOOKUP(N2301,DB!J:L,3,FALSE))</f>
        <v/>
      </c>
      <c r="M2301" s="40" t="str">
        <f t="shared" si="72"/>
        <v/>
      </c>
      <c r="N2301" s="70" t="str">
        <f t="shared" si="71"/>
        <v>Scope 3Hotel stay</v>
      </c>
      <c r="Y2301" s="70"/>
      <c r="Z2301" s="70"/>
    </row>
    <row r="2302" spans="1:26" s="49" customFormat="1" ht="21" customHeight="1">
      <c r="A2302" s="60"/>
      <c r="B2302" s="60"/>
      <c r="C2302" s="58"/>
      <c r="D2302" s="56"/>
      <c r="E2302" s="56"/>
      <c r="G2302" s="128" t="s">
        <v>497</v>
      </c>
      <c r="H2302" s="128" t="s">
        <v>1508</v>
      </c>
      <c r="I2302" s="60"/>
      <c r="J2302" s="60"/>
      <c r="K2302" s="60"/>
      <c r="L2302" s="61" t="str">
        <f>IF(I2302="","",VLOOKUP(N2302,DB!J:L,3,FALSE))</f>
        <v/>
      </c>
      <c r="M2302" s="40" t="str">
        <f t="shared" si="72"/>
        <v/>
      </c>
      <c r="N2302" s="70" t="str">
        <f t="shared" si="71"/>
        <v>Scope 3Hotel stay</v>
      </c>
      <c r="Y2302" s="70"/>
      <c r="Z2302" s="70"/>
    </row>
    <row r="2303" spans="1:26" s="49" customFormat="1" ht="21" customHeight="1">
      <c r="A2303" s="60"/>
      <c r="B2303" s="60"/>
      <c r="C2303" s="58"/>
      <c r="D2303" s="56"/>
      <c r="E2303" s="56"/>
      <c r="G2303" s="128" t="s">
        <v>497</v>
      </c>
      <c r="H2303" s="128" t="s">
        <v>1508</v>
      </c>
      <c r="I2303" s="60"/>
      <c r="J2303" s="60"/>
      <c r="K2303" s="60"/>
      <c r="L2303" s="61" t="str">
        <f>IF(I2303="","",VLOOKUP(N2303,DB!J:L,3,FALSE))</f>
        <v/>
      </c>
      <c r="M2303" s="40" t="str">
        <f t="shared" si="72"/>
        <v/>
      </c>
      <c r="N2303" s="70" t="str">
        <f t="shared" si="71"/>
        <v>Scope 3Hotel stay</v>
      </c>
      <c r="Y2303" s="70"/>
      <c r="Z2303" s="70"/>
    </row>
    <row r="2304" spans="1:26" s="49" customFormat="1" ht="21" customHeight="1">
      <c r="A2304" s="60"/>
      <c r="B2304" s="60"/>
      <c r="C2304" s="58"/>
      <c r="D2304" s="56"/>
      <c r="E2304" s="56"/>
      <c r="G2304" s="128" t="s">
        <v>497</v>
      </c>
      <c r="H2304" s="128" t="s">
        <v>1508</v>
      </c>
      <c r="I2304" s="60"/>
      <c r="J2304" s="60"/>
      <c r="K2304" s="60"/>
      <c r="L2304" s="61" t="str">
        <f>IF(I2304="","",VLOOKUP(N2304,DB!J:L,3,FALSE))</f>
        <v/>
      </c>
      <c r="M2304" s="40" t="str">
        <f t="shared" si="72"/>
        <v/>
      </c>
      <c r="N2304" s="70" t="str">
        <f t="shared" si="71"/>
        <v>Scope 3Hotel stay</v>
      </c>
      <c r="Y2304" s="70"/>
      <c r="Z2304" s="70"/>
    </row>
    <row r="2305" spans="1:26" s="49" customFormat="1" ht="21" customHeight="1">
      <c r="A2305" s="60"/>
      <c r="B2305" s="60"/>
      <c r="C2305" s="58"/>
      <c r="D2305" s="56"/>
      <c r="E2305" s="56"/>
      <c r="G2305" s="128" t="s">
        <v>497</v>
      </c>
      <c r="H2305" s="128" t="s">
        <v>1508</v>
      </c>
      <c r="I2305" s="60"/>
      <c r="J2305" s="60"/>
      <c r="K2305" s="60"/>
      <c r="L2305" s="61" t="str">
        <f>IF(I2305="","",VLOOKUP(N2305,DB!J:L,3,FALSE))</f>
        <v/>
      </c>
      <c r="M2305" s="40" t="str">
        <f t="shared" si="72"/>
        <v/>
      </c>
      <c r="N2305" s="70" t="str">
        <f t="shared" si="71"/>
        <v>Scope 3Hotel stay</v>
      </c>
      <c r="Y2305" s="70"/>
      <c r="Z2305" s="70"/>
    </row>
    <row r="2306" spans="1:26" s="49" customFormat="1" ht="21" customHeight="1">
      <c r="A2306" s="60"/>
      <c r="B2306" s="60"/>
      <c r="C2306" s="58"/>
      <c r="D2306" s="56"/>
      <c r="E2306" s="56"/>
      <c r="G2306" s="128" t="s">
        <v>497</v>
      </c>
      <c r="H2306" s="128" t="s">
        <v>1508</v>
      </c>
      <c r="I2306" s="60"/>
      <c r="J2306" s="60"/>
      <c r="K2306" s="60"/>
      <c r="L2306" s="61" t="str">
        <f>IF(I2306="","",VLOOKUP(N2306,DB!J:L,3,FALSE))</f>
        <v/>
      </c>
      <c r="M2306" s="40" t="str">
        <f t="shared" si="72"/>
        <v/>
      </c>
      <c r="N2306" s="70" t="str">
        <f t="shared" si="71"/>
        <v>Scope 3Hotel stay</v>
      </c>
      <c r="Y2306" s="70"/>
      <c r="Z2306" s="70"/>
    </row>
    <row r="2307" spans="1:26" s="49" customFormat="1" ht="21" customHeight="1">
      <c r="A2307" s="60"/>
      <c r="B2307" s="60"/>
      <c r="C2307" s="58"/>
      <c r="D2307" s="56"/>
      <c r="E2307" s="56"/>
      <c r="G2307" s="128" t="s">
        <v>497</v>
      </c>
      <c r="H2307" s="128" t="s">
        <v>1508</v>
      </c>
      <c r="I2307" s="60"/>
      <c r="J2307" s="60"/>
      <c r="K2307" s="60"/>
      <c r="L2307" s="61" t="str">
        <f>IF(I2307="","",VLOOKUP(N2307,DB!J:L,3,FALSE))</f>
        <v/>
      </c>
      <c r="M2307" s="40" t="str">
        <f t="shared" si="72"/>
        <v/>
      </c>
      <c r="N2307" s="70" t="str">
        <f t="shared" si="71"/>
        <v>Scope 3Hotel stay</v>
      </c>
      <c r="Y2307" s="70"/>
      <c r="Z2307" s="70"/>
    </row>
    <row r="2308" spans="1:26" s="49" customFormat="1" ht="21" customHeight="1">
      <c r="A2308" s="60"/>
      <c r="B2308" s="60"/>
      <c r="C2308" s="58"/>
      <c r="D2308" s="56"/>
      <c r="E2308" s="56"/>
      <c r="G2308" s="128" t="s">
        <v>497</v>
      </c>
      <c r="H2308" s="128" t="s">
        <v>1508</v>
      </c>
      <c r="I2308" s="60"/>
      <c r="J2308" s="60"/>
      <c r="K2308" s="60"/>
      <c r="L2308" s="61" t="str">
        <f>IF(I2308="","",VLOOKUP(N2308,DB!J:L,3,FALSE))</f>
        <v/>
      </c>
      <c r="M2308" s="40" t="str">
        <f t="shared" si="72"/>
        <v/>
      </c>
      <c r="N2308" s="70" t="str">
        <f t="shared" si="71"/>
        <v>Scope 3Hotel stay</v>
      </c>
      <c r="Y2308" s="70"/>
      <c r="Z2308" s="70"/>
    </row>
    <row r="2309" spans="1:26" s="49" customFormat="1" ht="21" customHeight="1">
      <c r="A2309" s="60"/>
      <c r="B2309" s="60"/>
      <c r="C2309" s="58"/>
      <c r="D2309" s="56"/>
      <c r="E2309" s="56"/>
      <c r="G2309" s="128" t="s">
        <v>497</v>
      </c>
      <c r="H2309" s="128" t="s">
        <v>1508</v>
      </c>
      <c r="I2309" s="60"/>
      <c r="J2309" s="60"/>
      <c r="K2309" s="60"/>
      <c r="L2309" s="61" t="str">
        <f>IF(I2309="","",VLOOKUP(N2309,DB!J:L,3,FALSE))</f>
        <v/>
      </c>
      <c r="M2309" s="40" t="str">
        <f t="shared" si="72"/>
        <v/>
      </c>
      <c r="N2309" s="70" t="str">
        <f t="shared" si="71"/>
        <v>Scope 3Hotel stay</v>
      </c>
      <c r="Y2309" s="70"/>
      <c r="Z2309" s="70"/>
    </row>
    <row r="2310" spans="1:26" s="49" customFormat="1" ht="21" customHeight="1">
      <c r="A2310" s="60"/>
      <c r="B2310" s="60"/>
      <c r="C2310" s="58"/>
      <c r="D2310" s="56"/>
      <c r="E2310" s="56"/>
      <c r="G2310" s="128" t="s">
        <v>497</v>
      </c>
      <c r="H2310" s="128" t="s">
        <v>1508</v>
      </c>
      <c r="I2310" s="60"/>
      <c r="J2310" s="60"/>
      <c r="K2310" s="60"/>
      <c r="L2310" s="61" t="str">
        <f>IF(I2310="","",VLOOKUP(N2310,DB!J:L,3,FALSE))</f>
        <v/>
      </c>
      <c r="M2310" s="40" t="str">
        <f t="shared" si="72"/>
        <v/>
      </c>
      <c r="N2310" s="70" t="str">
        <f t="shared" si="71"/>
        <v>Scope 3Hotel stay</v>
      </c>
      <c r="Y2310" s="70"/>
      <c r="Z2310" s="70"/>
    </row>
    <row r="2311" spans="1:26" s="49" customFormat="1" ht="21" customHeight="1">
      <c r="A2311" s="60"/>
      <c r="B2311" s="60"/>
      <c r="C2311" s="58"/>
      <c r="D2311" s="56"/>
      <c r="E2311" s="56"/>
      <c r="G2311" s="128" t="s">
        <v>497</v>
      </c>
      <c r="H2311" s="128" t="s">
        <v>1508</v>
      </c>
      <c r="I2311" s="60"/>
      <c r="J2311" s="60"/>
      <c r="K2311" s="60"/>
      <c r="L2311" s="61" t="str">
        <f>IF(I2311="","",VLOOKUP(N2311,DB!J:L,3,FALSE))</f>
        <v/>
      </c>
      <c r="M2311" s="40" t="str">
        <f t="shared" si="72"/>
        <v/>
      </c>
      <c r="N2311" s="70" t="str">
        <f t="shared" ref="N2311:N2374" si="73">CONCATENATE(G2311,H2311,I2311)</f>
        <v>Scope 3Hotel stay</v>
      </c>
      <c r="Y2311" s="70"/>
      <c r="Z2311" s="70"/>
    </row>
    <row r="2312" spans="1:26" s="49" customFormat="1" ht="21" customHeight="1">
      <c r="A2312" s="60"/>
      <c r="B2312" s="60"/>
      <c r="C2312" s="58"/>
      <c r="D2312" s="56"/>
      <c r="E2312" s="56"/>
      <c r="G2312" s="128" t="s">
        <v>497</v>
      </c>
      <c r="H2312" s="128" t="s">
        <v>1508</v>
      </c>
      <c r="I2312" s="60"/>
      <c r="J2312" s="60"/>
      <c r="K2312" s="60"/>
      <c r="L2312" s="61" t="str">
        <f>IF(I2312="","",VLOOKUP(N2312,DB!J:L,3,FALSE))</f>
        <v/>
      </c>
      <c r="M2312" s="40" t="str">
        <f t="shared" si="72"/>
        <v/>
      </c>
      <c r="N2312" s="70" t="str">
        <f t="shared" si="73"/>
        <v>Scope 3Hotel stay</v>
      </c>
      <c r="Y2312" s="70"/>
      <c r="Z2312" s="70"/>
    </row>
    <row r="2313" spans="1:26" s="49" customFormat="1" ht="21" customHeight="1">
      <c r="A2313" s="60"/>
      <c r="B2313" s="60"/>
      <c r="C2313" s="58"/>
      <c r="D2313" s="56"/>
      <c r="E2313" s="56"/>
      <c r="G2313" s="128" t="s">
        <v>497</v>
      </c>
      <c r="H2313" s="128" t="s">
        <v>1508</v>
      </c>
      <c r="I2313" s="60"/>
      <c r="J2313" s="60"/>
      <c r="K2313" s="60"/>
      <c r="L2313" s="61" t="str">
        <f>IF(I2313="","",VLOOKUP(N2313,DB!J:L,3,FALSE))</f>
        <v/>
      </c>
      <c r="M2313" s="40" t="str">
        <f t="shared" si="72"/>
        <v/>
      </c>
      <c r="N2313" s="70" t="str">
        <f t="shared" si="73"/>
        <v>Scope 3Hotel stay</v>
      </c>
      <c r="Y2313" s="70"/>
      <c r="Z2313" s="70"/>
    </row>
    <row r="2314" spans="1:26" s="49" customFormat="1" ht="21" customHeight="1">
      <c r="A2314" s="60"/>
      <c r="B2314" s="60"/>
      <c r="C2314" s="58"/>
      <c r="D2314" s="56"/>
      <c r="E2314" s="56"/>
      <c r="G2314" s="128" t="s">
        <v>497</v>
      </c>
      <c r="H2314" s="128" t="s">
        <v>1508</v>
      </c>
      <c r="I2314" s="60"/>
      <c r="J2314" s="60"/>
      <c r="K2314" s="60"/>
      <c r="L2314" s="61" t="str">
        <f>IF(I2314="","",VLOOKUP(N2314,DB!J:L,3,FALSE))</f>
        <v/>
      </c>
      <c r="M2314" s="40" t="str">
        <f t="shared" si="72"/>
        <v/>
      </c>
      <c r="N2314" s="70" t="str">
        <f t="shared" si="73"/>
        <v>Scope 3Hotel stay</v>
      </c>
      <c r="Y2314" s="70"/>
      <c r="Z2314" s="70"/>
    </row>
    <row r="2315" spans="1:26" s="49" customFormat="1" ht="21" customHeight="1">
      <c r="A2315" s="60"/>
      <c r="B2315" s="60"/>
      <c r="C2315" s="58"/>
      <c r="D2315" s="56"/>
      <c r="E2315" s="56"/>
      <c r="G2315" s="128" t="s">
        <v>497</v>
      </c>
      <c r="H2315" s="128" t="s">
        <v>1508</v>
      </c>
      <c r="I2315" s="60"/>
      <c r="J2315" s="60"/>
      <c r="K2315" s="60"/>
      <c r="L2315" s="61" t="str">
        <f>IF(I2315="","",VLOOKUP(N2315,DB!J:L,3,FALSE))</f>
        <v/>
      </c>
      <c r="M2315" s="40" t="str">
        <f t="shared" si="72"/>
        <v/>
      </c>
      <c r="N2315" s="70" t="str">
        <f t="shared" si="73"/>
        <v>Scope 3Hotel stay</v>
      </c>
      <c r="Y2315" s="70"/>
      <c r="Z2315" s="70"/>
    </row>
    <row r="2316" spans="1:26" s="49" customFormat="1" ht="21" customHeight="1">
      <c r="A2316" s="60"/>
      <c r="B2316" s="60"/>
      <c r="C2316" s="58"/>
      <c r="D2316" s="56"/>
      <c r="E2316" s="56"/>
      <c r="G2316" s="128" t="s">
        <v>497</v>
      </c>
      <c r="H2316" s="128" t="s">
        <v>1508</v>
      </c>
      <c r="I2316" s="60"/>
      <c r="J2316" s="60"/>
      <c r="K2316" s="60"/>
      <c r="L2316" s="61" t="str">
        <f>IF(I2316="","",VLOOKUP(N2316,DB!J:L,3,FALSE))</f>
        <v/>
      </c>
      <c r="M2316" s="40" t="str">
        <f t="shared" si="72"/>
        <v/>
      </c>
      <c r="N2316" s="70" t="str">
        <f t="shared" si="73"/>
        <v>Scope 3Hotel stay</v>
      </c>
      <c r="Y2316" s="70"/>
      <c r="Z2316" s="70"/>
    </row>
    <row r="2317" spans="1:26" s="49" customFormat="1" ht="21" customHeight="1">
      <c r="A2317" s="60"/>
      <c r="B2317" s="60"/>
      <c r="C2317" s="58"/>
      <c r="D2317" s="56"/>
      <c r="E2317" s="56"/>
      <c r="G2317" s="128" t="s">
        <v>497</v>
      </c>
      <c r="H2317" s="128" t="s">
        <v>1508</v>
      </c>
      <c r="I2317" s="60"/>
      <c r="J2317" s="60"/>
      <c r="K2317" s="60"/>
      <c r="L2317" s="61" t="str">
        <f>IF(I2317="","",VLOOKUP(N2317,DB!J:L,3,FALSE))</f>
        <v/>
      </c>
      <c r="M2317" s="40" t="str">
        <f t="shared" si="72"/>
        <v/>
      </c>
      <c r="N2317" s="70" t="str">
        <f t="shared" si="73"/>
        <v>Scope 3Hotel stay</v>
      </c>
      <c r="Y2317" s="70"/>
      <c r="Z2317" s="70"/>
    </row>
    <row r="2318" spans="1:26" s="49" customFormat="1" ht="21" customHeight="1">
      <c r="A2318" s="60"/>
      <c r="B2318" s="60"/>
      <c r="C2318" s="58"/>
      <c r="D2318" s="56"/>
      <c r="E2318" s="56"/>
      <c r="G2318" s="128" t="s">
        <v>497</v>
      </c>
      <c r="H2318" s="128" t="s">
        <v>1508</v>
      </c>
      <c r="I2318" s="60"/>
      <c r="J2318" s="60"/>
      <c r="K2318" s="60"/>
      <c r="L2318" s="61" t="str">
        <f>IF(I2318="","",VLOOKUP(N2318,DB!J:L,3,FALSE))</f>
        <v/>
      </c>
      <c r="M2318" s="40" t="str">
        <f t="shared" si="72"/>
        <v/>
      </c>
      <c r="N2318" s="70" t="str">
        <f t="shared" si="73"/>
        <v>Scope 3Hotel stay</v>
      </c>
      <c r="Y2318" s="70"/>
      <c r="Z2318" s="70"/>
    </row>
    <row r="2319" spans="1:26" s="49" customFormat="1" ht="21" customHeight="1">
      <c r="A2319" s="60"/>
      <c r="B2319" s="60"/>
      <c r="C2319" s="58"/>
      <c r="D2319" s="56"/>
      <c r="E2319" s="56"/>
      <c r="G2319" s="128" t="s">
        <v>497</v>
      </c>
      <c r="H2319" s="128" t="s">
        <v>1508</v>
      </c>
      <c r="I2319" s="60"/>
      <c r="J2319" s="60"/>
      <c r="K2319" s="60"/>
      <c r="L2319" s="61" t="str">
        <f>IF(I2319="","",VLOOKUP(N2319,DB!J:L,3,FALSE))</f>
        <v/>
      </c>
      <c r="M2319" s="40" t="str">
        <f t="shared" si="72"/>
        <v/>
      </c>
      <c r="N2319" s="70" t="str">
        <f t="shared" si="73"/>
        <v>Scope 3Hotel stay</v>
      </c>
      <c r="Y2319" s="70"/>
      <c r="Z2319" s="70"/>
    </row>
    <row r="2320" spans="1:26" s="49" customFormat="1" ht="21" customHeight="1">
      <c r="A2320" s="60"/>
      <c r="B2320" s="60"/>
      <c r="C2320" s="58"/>
      <c r="D2320" s="56"/>
      <c r="E2320" s="56"/>
      <c r="G2320" s="128" t="s">
        <v>497</v>
      </c>
      <c r="H2320" s="128" t="s">
        <v>1508</v>
      </c>
      <c r="I2320" s="60"/>
      <c r="J2320" s="60"/>
      <c r="K2320" s="60"/>
      <c r="L2320" s="61" t="str">
        <f>IF(I2320="","",VLOOKUP(N2320,DB!J:L,3,FALSE))</f>
        <v/>
      </c>
      <c r="M2320" s="40" t="str">
        <f t="shared" si="72"/>
        <v/>
      </c>
      <c r="N2320" s="70" t="str">
        <f t="shared" si="73"/>
        <v>Scope 3Hotel stay</v>
      </c>
      <c r="Y2320" s="70"/>
      <c r="Z2320" s="70"/>
    </row>
    <row r="2321" spans="1:26" s="49" customFormat="1" ht="21" customHeight="1">
      <c r="A2321" s="60"/>
      <c r="B2321" s="60"/>
      <c r="C2321" s="58"/>
      <c r="D2321" s="56"/>
      <c r="E2321" s="56"/>
      <c r="G2321" s="128" t="s">
        <v>497</v>
      </c>
      <c r="H2321" s="128" t="s">
        <v>1508</v>
      </c>
      <c r="I2321" s="60"/>
      <c r="J2321" s="60"/>
      <c r="K2321" s="60"/>
      <c r="L2321" s="61" t="str">
        <f>IF(I2321="","",VLOOKUP(N2321,DB!J:L,3,FALSE))</f>
        <v/>
      </c>
      <c r="M2321" s="40" t="str">
        <f t="shared" si="72"/>
        <v/>
      </c>
      <c r="N2321" s="70" t="str">
        <f t="shared" si="73"/>
        <v>Scope 3Hotel stay</v>
      </c>
      <c r="Y2321" s="70"/>
      <c r="Z2321" s="70"/>
    </row>
    <row r="2322" spans="1:26" s="49" customFormat="1" ht="21" customHeight="1">
      <c r="A2322" s="60"/>
      <c r="B2322" s="60"/>
      <c r="C2322" s="58"/>
      <c r="D2322" s="56"/>
      <c r="E2322" s="56"/>
      <c r="G2322" s="128" t="s">
        <v>497</v>
      </c>
      <c r="H2322" s="128" t="s">
        <v>1508</v>
      </c>
      <c r="I2322" s="60"/>
      <c r="J2322" s="60"/>
      <c r="K2322" s="60"/>
      <c r="L2322" s="61" t="str">
        <f>IF(I2322="","",VLOOKUP(N2322,DB!J:L,3,FALSE))</f>
        <v/>
      </c>
      <c r="M2322" s="40" t="str">
        <f t="shared" si="72"/>
        <v/>
      </c>
      <c r="N2322" s="70" t="str">
        <f t="shared" si="73"/>
        <v>Scope 3Hotel stay</v>
      </c>
      <c r="Y2322" s="70"/>
      <c r="Z2322" s="70"/>
    </row>
    <row r="2323" spans="1:26" s="49" customFormat="1" ht="21" customHeight="1">
      <c r="A2323" s="60"/>
      <c r="B2323" s="60"/>
      <c r="C2323" s="58"/>
      <c r="D2323" s="56"/>
      <c r="E2323" s="56"/>
      <c r="G2323" s="128" t="s">
        <v>497</v>
      </c>
      <c r="H2323" s="128" t="s">
        <v>1508</v>
      </c>
      <c r="I2323" s="60"/>
      <c r="J2323" s="60"/>
      <c r="K2323" s="60"/>
      <c r="L2323" s="61" t="str">
        <f>IF(I2323="","",VLOOKUP(N2323,DB!J:L,3,FALSE))</f>
        <v/>
      </c>
      <c r="M2323" s="40" t="str">
        <f t="shared" si="72"/>
        <v/>
      </c>
      <c r="N2323" s="70" t="str">
        <f t="shared" si="73"/>
        <v>Scope 3Hotel stay</v>
      </c>
      <c r="Y2323" s="70"/>
      <c r="Z2323" s="70"/>
    </row>
    <row r="2324" spans="1:26" s="49" customFormat="1" ht="21" customHeight="1">
      <c r="A2324" s="60"/>
      <c r="B2324" s="60"/>
      <c r="C2324" s="58"/>
      <c r="D2324" s="56"/>
      <c r="E2324" s="56"/>
      <c r="G2324" s="128" t="s">
        <v>497</v>
      </c>
      <c r="H2324" s="128" t="s">
        <v>1508</v>
      </c>
      <c r="I2324" s="60"/>
      <c r="J2324" s="60"/>
      <c r="K2324" s="60"/>
      <c r="L2324" s="61" t="str">
        <f>IF(I2324="","",VLOOKUP(N2324,DB!J:L,3,FALSE))</f>
        <v/>
      </c>
      <c r="M2324" s="40" t="str">
        <f t="shared" si="72"/>
        <v/>
      </c>
      <c r="N2324" s="70" t="str">
        <f t="shared" si="73"/>
        <v>Scope 3Hotel stay</v>
      </c>
      <c r="Y2324" s="70"/>
      <c r="Z2324" s="70"/>
    </row>
    <row r="2325" spans="1:26" s="49" customFormat="1" ht="21" customHeight="1">
      <c r="A2325" s="60"/>
      <c r="B2325" s="60"/>
      <c r="C2325" s="58"/>
      <c r="D2325" s="56"/>
      <c r="E2325" s="56"/>
      <c r="G2325" s="128" t="s">
        <v>497</v>
      </c>
      <c r="H2325" s="128" t="s">
        <v>1508</v>
      </c>
      <c r="I2325" s="60"/>
      <c r="J2325" s="60"/>
      <c r="K2325" s="60"/>
      <c r="L2325" s="61" t="str">
        <f>IF(I2325="","",VLOOKUP(N2325,DB!J:L,3,FALSE))</f>
        <v/>
      </c>
      <c r="M2325" s="40" t="str">
        <f t="shared" si="72"/>
        <v/>
      </c>
      <c r="N2325" s="70" t="str">
        <f t="shared" si="73"/>
        <v>Scope 3Hotel stay</v>
      </c>
      <c r="Y2325" s="70"/>
      <c r="Z2325" s="70"/>
    </row>
    <row r="2326" spans="1:26" s="49" customFormat="1" ht="21" customHeight="1">
      <c r="A2326" s="60"/>
      <c r="B2326" s="60"/>
      <c r="C2326" s="58"/>
      <c r="D2326" s="56"/>
      <c r="E2326" s="56"/>
      <c r="G2326" s="128" t="s">
        <v>497</v>
      </c>
      <c r="H2326" s="128" t="s">
        <v>1508</v>
      </c>
      <c r="I2326" s="60"/>
      <c r="J2326" s="60"/>
      <c r="K2326" s="60"/>
      <c r="L2326" s="61" t="str">
        <f>IF(I2326="","",VLOOKUP(N2326,DB!J:L,3,FALSE))</f>
        <v/>
      </c>
      <c r="M2326" s="40" t="str">
        <f t="shared" si="72"/>
        <v/>
      </c>
      <c r="N2326" s="70" t="str">
        <f t="shared" si="73"/>
        <v>Scope 3Hotel stay</v>
      </c>
      <c r="Y2326" s="70"/>
      <c r="Z2326" s="70"/>
    </row>
    <row r="2327" spans="1:26" s="49" customFormat="1" ht="21" customHeight="1">
      <c r="A2327" s="60"/>
      <c r="B2327" s="60"/>
      <c r="C2327" s="58"/>
      <c r="D2327" s="56"/>
      <c r="E2327" s="56"/>
      <c r="G2327" s="128" t="s">
        <v>497</v>
      </c>
      <c r="H2327" s="128" t="s">
        <v>1508</v>
      </c>
      <c r="I2327" s="60"/>
      <c r="J2327" s="60"/>
      <c r="K2327" s="60"/>
      <c r="L2327" s="61" t="str">
        <f>IF(I2327="","",VLOOKUP(N2327,DB!J:L,3,FALSE))</f>
        <v/>
      </c>
      <c r="M2327" s="40" t="str">
        <f t="shared" si="72"/>
        <v/>
      </c>
      <c r="N2327" s="70" t="str">
        <f t="shared" si="73"/>
        <v>Scope 3Hotel stay</v>
      </c>
      <c r="Y2327" s="70"/>
      <c r="Z2327" s="70"/>
    </row>
    <row r="2328" spans="1:26" s="49" customFormat="1" ht="21" customHeight="1">
      <c r="A2328" s="60"/>
      <c r="B2328" s="60"/>
      <c r="C2328" s="58"/>
      <c r="D2328" s="56"/>
      <c r="E2328" s="56"/>
      <c r="G2328" s="128" t="s">
        <v>497</v>
      </c>
      <c r="H2328" s="128" t="s">
        <v>1508</v>
      </c>
      <c r="I2328" s="60"/>
      <c r="J2328" s="60"/>
      <c r="K2328" s="60"/>
      <c r="L2328" s="61" t="str">
        <f>IF(I2328="","",VLOOKUP(N2328,DB!J:L,3,FALSE))</f>
        <v/>
      </c>
      <c r="M2328" s="40" t="str">
        <f t="shared" si="72"/>
        <v/>
      </c>
      <c r="N2328" s="70" t="str">
        <f t="shared" si="73"/>
        <v>Scope 3Hotel stay</v>
      </c>
      <c r="Y2328" s="70"/>
      <c r="Z2328" s="70"/>
    </row>
    <row r="2329" spans="1:26" s="49" customFormat="1" ht="21" customHeight="1">
      <c r="A2329" s="60"/>
      <c r="B2329" s="60"/>
      <c r="C2329" s="58"/>
      <c r="D2329" s="56"/>
      <c r="E2329" s="56"/>
      <c r="G2329" s="128" t="s">
        <v>497</v>
      </c>
      <c r="H2329" s="128" t="s">
        <v>1508</v>
      </c>
      <c r="I2329" s="60"/>
      <c r="J2329" s="60"/>
      <c r="K2329" s="60"/>
      <c r="L2329" s="61" t="str">
        <f>IF(I2329="","",VLOOKUP(N2329,DB!J:L,3,FALSE))</f>
        <v/>
      </c>
      <c r="M2329" s="40" t="str">
        <f t="shared" si="72"/>
        <v/>
      </c>
      <c r="N2329" s="70" t="str">
        <f t="shared" si="73"/>
        <v>Scope 3Hotel stay</v>
      </c>
      <c r="Y2329" s="70"/>
      <c r="Z2329" s="70"/>
    </row>
    <row r="2330" spans="1:26" s="49" customFormat="1" ht="21" customHeight="1">
      <c r="A2330" s="60"/>
      <c r="B2330" s="60"/>
      <c r="C2330" s="58"/>
      <c r="D2330" s="56"/>
      <c r="E2330" s="56"/>
      <c r="G2330" s="128" t="s">
        <v>497</v>
      </c>
      <c r="H2330" s="128" t="s">
        <v>1508</v>
      </c>
      <c r="I2330" s="60"/>
      <c r="J2330" s="60"/>
      <c r="K2330" s="60"/>
      <c r="L2330" s="61" t="str">
        <f>IF(I2330="","",VLOOKUP(N2330,DB!J:L,3,FALSE))</f>
        <v/>
      </c>
      <c r="M2330" s="40" t="str">
        <f t="shared" si="72"/>
        <v/>
      </c>
      <c r="N2330" s="70" t="str">
        <f t="shared" si="73"/>
        <v>Scope 3Hotel stay</v>
      </c>
      <c r="Y2330" s="70"/>
      <c r="Z2330" s="70"/>
    </row>
    <row r="2331" spans="1:26" s="49" customFormat="1" ht="21" customHeight="1">
      <c r="A2331" s="60"/>
      <c r="B2331" s="60"/>
      <c r="C2331" s="58"/>
      <c r="D2331" s="56"/>
      <c r="E2331" s="56"/>
      <c r="G2331" s="128" t="s">
        <v>497</v>
      </c>
      <c r="H2331" s="128" t="s">
        <v>1508</v>
      </c>
      <c r="I2331" s="60"/>
      <c r="J2331" s="60"/>
      <c r="K2331" s="60"/>
      <c r="L2331" s="61" t="str">
        <f>IF(I2331="","",VLOOKUP(N2331,DB!J:L,3,FALSE))</f>
        <v/>
      </c>
      <c r="M2331" s="40" t="str">
        <f t="shared" si="72"/>
        <v/>
      </c>
      <c r="N2331" s="70" t="str">
        <f t="shared" si="73"/>
        <v>Scope 3Hotel stay</v>
      </c>
      <c r="Y2331" s="70"/>
      <c r="Z2331" s="70"/>
    </row>
    <row r="2332" spans="1:26" s="49" customFormat="1" ht="21" customHeight="1">
      <c r="A2332" s="60"/>
      <c r="B2332" s="60"/>
      <c r="C2332" s="58"/>
      <c r="D2332" s="56"/>
      <c r="E2332" s="56"/>
      <c r="G2332" s="128" t="s">
        <v>497</v>
      </c>
      <c r="H2332" s="128" t="s">
        <v>1508</v>
      </c>
      <c r="I2332" s="60"/>
      <c r="J2332" s="60"/>
      <c r="K2332" s="60"/>
      <c r="L2332" s="61" t="str">
        <f>IF(I2332="","",VLOOKUP(N2332,DB!J:L,3,FALSE))</f>
        <v/>
      </c>
      <c r="M2332" s="40" t="str">
        <f t="shared" si="72"/>
        <v/>
      </c>
      <c r="N2332" s="70" t="str">
        <f t="shared" si="73"/>
        <v>Scope 3Hotel stay</v>
      </c>
      <c r="Y2332" s="70"/>
      <c r="Z2332" s="70"/>
    </row>
    <row r="2333" spans="1:26" s="49" customFormat="1" ht="21" customHeight="1">
      <c r="A2333" s="60"/>
      <c r="B2333" s="60"/>
      <c r="C2333" s="58"/>
      <c r="D2333" s="56"/>
      <c r="E2333" s="56"/>
      <c r="G2333" s="128" t="s">
        <v>497</v>
      </c>
      <c r="H2333" s="128" t="s">
        <v>1508</v>
      </c>
      <c r="I2333" s="60"/>
      <c r="J2333" s="60"/>
      <c r="K2333" s="60"/>
      <c r="L2333" s="61" t="str">
        <f>IF(I2333="","",VLOOKUP(N2333,DB!J:L,3,FALSE))</f>
        <v/>
      </c>
      <c r="M2333" s="40" t="str">
        <f t="shared" si="72"/>
        <v/>
      </c>
      <c r="N2333" s="70" t="str">
        <f t="shared" si="73"/>
        <v>Scope 3Hotel stay</v>
      </c>
      <c r="Y2333" s="70"/>
      <c r="Z2333" s="70"/>
    </row>
    <row r="2334" spans="1:26" s="49" customFormat="1" ht="21" customHeight="1">
      <c r="A2334" s="60"/>
      <c r="B2334" s="60"/>
      <c r="C2334" s="58"/>
      <c r="D2334" s="56"/>
      <c r="E2334" s="56"/>
      <c r="G2334" s="128" t="s">
        <v>497</v>
      </c>
      <c r="H2334" s="128" t="s">
        <v>1508</v>
      </c>
      <c r="I2334" s="60"/>
      <c r="J2334" s="60"/>
      <c r="K2334" s="60"/>
      <c r="L2334" s="61" t="str">
        <f>IF(I2334="","",VLOOKUP(N2334,DB!J:L,3,FALSE))</f>
        <v/>
      </c>
      <c r="M2334" s="40" t="str">
        <f t="shared" si="72"/>
        <v/>
      </c>
      <c r="N2334" s="70" t="str">
        <f t="shared" si="73"/>
        <v>Scope 3Hotel stay</v>
      </c>
      <c r="Y2334" s="70"/>
      <c r="Z2334" s="70"/>
    </row>
    <row r="2335" spans="1:26" s="49" customFormat="1" ht="21" customHeight="1">
      <c r="A2335" s="60"/>
      <c r="B2335" s="60"/>
      <c r="C2335" s="58"/>
      <c r="D2335" s="56"/>
      <c r="E2335" s="56"/>
      <c r="G2335" s="128" t="s">
        <v>497</v>
      </c>
      <c r="H2335" s="128" t="s">
        <v>1508</v>
      </c>
      <c r="I2335" s="60"/>
      <c r="J2335" s="60"/>
      <c r="K2335" s="60"/>
      <c r="L2335" s="61" t="str">
        <f>IF(I2335="","",VLOOKUP(N2335,DB!J:L,3,FALSE))</f>
        <v/>
      </c>
      <c r="M2335" s="40" t="str">
        <f t="shared" si="72"/>
        <v/>
      </c>
      <c r="N2335" s="70" t="str">
        <f t="shared" si="73"/>
        <v>Scope 3Hotel stay</v>
      </c>
      <c r="Y2335" s="70"/>
      <c r="Z2335" s="70"/>
    </row>
    <row r="2336" spans="1:26" s="49" customFormat="1" ht="21" customHeight="1">
      <c r="A2336" s="60"/>
      <c r="B2336" s="60"/>
      <c r="C2336" s="58"/>
      <c r="D2336" s="56"/>
      <c r="E2336" s="56"/>
      <c r="G2336" s="128" t="s">
        <v>497</v>
      </c>
      <c r="H2336" s="128" t="s">
        <v>1508</v>
      </c>
      <c r="I2336" s="60"/>
      <c r="J2336" s="60"/>
      <c r="K2336" s="60"/>
      <c r="L2336" s="61" t="str">
        <f>IF(I2336="","",VLOOKUP(N2336,DB!J:L,3,FALSE))</f>
        <v/>
      </c>
      <c r="M2336" s="40" t="str">
        <f t="shared" si="72"/>
        <v/>
      </c>
      <c r="N2336" s="70" t="str">
        <f t="shared" si="73"/>
        <v>Scope 3Hotel stay</v>
      </c>
      <c r="Y2336" s="70"/>
      <c r="Z2336" s="70"/>
    </row>
    <row r="2337" spans="1:26" s="49" customFormat="1" ht="21" customHeight="1">
      <c r="A2337" s="60"/>
      <c r="B2337" s="60"/>
      <c r="C2337" s="58"/>
      <c r="D2337" s="56"/>
      <c r="E2337" s="56"/>
      <c r="G2337" s="128" t="s">
        <v>497</v>
      </c>
      <c r="H2337" s="128" t="s">
        <v>1508</v>
      </c>
      <c r="I2337" s="60"/>
      <c r="J2337" s="60"/>
      <c r="K2337" s="60"/>
      <c r="L2337" s="61" t="str">
        <f>IF(I2337="","",VLOOKUP(N2337,DB!J:L,3,FALSE))</f>
        <v/>
      </c>
      <c r="M2337" s="40" t="str">
        <f t="shared" si="72"/>
        <v/>
      </c>
      <c r="N2337" s="70" t="str">
        <f t="shared" si="73"/>
        <v>Scope 3Hotel stay</v>
      </c>
      <c r="Y2337" s="70"/>
      <c r="Z2337" s="70"/>
    </row>
    <row r="2338" spans="1:26" s="49" customFormat="1" ht="21" customHeight="1">
      <c r="A2338" s="60"/>
      <c r="B2338" s="60"/>
      <c r="C2338" s="58"/>
      <c r="D2338" s="56"/>
      <c r="E2338" s="56"/>
      <c r="G2338" s="128" t="s">
        <v>497</v>
      </c>
      <c r="H2338" s="128" t="s">
        <v>1508</v>
      </c>
      <c r="I2338" s="60"/>
      <c r="J2338" s="60"/>
      <c r="K2338" s="60"/>
      <c r="L2338" s="61" t="str">
        <f>IF(I2338="","",VLOOKUP(N2338,DB!J:L,3,FALSE))</f>
        <v/>
      </c>
      <c r="M2338" s="40" t="str">
        <f t="shared" si="72"/>
        <v/>
      </c>
      <c r="N2338" s="70" t="str">
        <f t="shared" si="73"/>
        <v>Scope 3Hotel stay</v>
      </c>
      <c r="Y2338" s="70"/>
      <c r="Z2338" s="70"/>
    </row>
    <row r="2339" spans="1:26" s="49" customFormat="1" ht="21" customHeight="1">
      <c r="A2339" s="60"/>
      <c r="B2339" s="60"/>
      <c r="C2339" s="58"/>
      <c r="D2339" s="56"/>
      <c r="E2339" s="56"/>
      <c r="G2339" s="128" t="s">
        <v>497</v>
      </c>
      <c r="H2339" s="128" t="s">
        <v>1508</v>
      </c>
      <c r="I2339" s="60"/>
      <c r="J2339" s="60"/>
      <c r="K2339" s="60"/>
      <c r="L2339" s="61" t="str">
        <f>IF(I2339="","",VLOOKUP(N2339,DB!J:L,3,FALSE))</f>
        <v/>
      </c>
      <c r="M2339" s="40" t="str">
        <f t="shared" si="72"/>
        <v/>
      </c>
      <c r="N2339" s="70" t="str">
        <f t="shared" si="73"/>
        <v>Scope 3Hotel stay</v>
      </c>
      <c r="Y2339" s="70"/>
      <c r="Z2339" s="70"/>
    </row>
    <row r="2340" spans="1:26" s="49" customFormat="1" ht="21" customHeight="1">
      <c r="A2340" s="60"/>
      <c r="B2340" s="60"/>
      <c r="C2340" s="58"/>
      <c r="D2340" s="56"/>
      <c r="E2340" s="56"/>
      <c r="G2340" s="128" t="s">
        <v>497</v>
      </c>
      <c r="H2340" s="128" t="s">
        <v>1508</v>
      </c>
      <c r="I2340" s="60"/>
      <c r="J2340" s="60"/>
      <c r="K2340" s="60"/>
      <c r="L2340" s="61" t="str">
        <f>IF(I2340="","",VLOOKUP(N2340,DB!J:L,3,FALSE))</f>
        <v/>
      </c>
      <c r="M2340" s="40" t="str">
        <f t="shared" si="72"/>
        <v/>
      </c>
      <c r="N2340" s="70" t="str">
        <f t="shared" si="73"/>
        <v>Scope 3Hotel stay</v>
      </c>
      <c r="Y2340" s="70"/>
      <c r="Z2340" s="70"/>
    </row>
    <row r="2341" spans="1:26" s="49" customFormat="1" ht="21" customHeight="1">
      <c r="A2341" s="60"/>
      <c r="B2341" s="60"/>
      <c r="C2341" s="58"/>
      <c r="D2341" s="56"/>
      <c r="E2341" s="56"/>
      <c r="G2341" s="128" t="s">
        <v>497</v>
      </c>
      <c r="H2341" s="128" t="s">
        <v>1508</v>
      </c>
      <c r="I2341" s="60"/>
      <c r="J2341" s="60"/>
      <c r="K2341" s="60"/>
      <c r="L2341" s="61" t="str">
        <f>IF(I2341="","",VLOOKUP(N2341,DB!J:L,3,FALSE))</f>
        <v/>
      </c>
      <c r="M2341" s="40" t="str">
        <f t="shared" ref="M2341:M2404" si="74">IF(I2341="","",L2341*K2341*J2341)</f>
        <v/>
      </c>
      <c r="N2341" s="70" t="str">
        <f t="shared" si="73"/>
        <v>Scope 3Hotel stay</v>
      </c>
      <c r="Y2341" s="70"/>
      <c r="Z2341" s="70"/>
    </row>
    <row r="2342" spans="1:26" s="49" customFormat="1" ht="21" customHeight="1">
      <c r="A2342" s="60"/>
      <c r="B2342" s="60"/>
      <c r="C2342" s="58"/>
      <c r="D2342" s="56"/>
      <c r="E2342" s="56"/>
      <c r="G2342" s="128" t="s">
        <v>497</v>
      </c>
      <c r="H2342" s="128" t="s">
        <v>1508</v>
      </c>
      <c r="I2342" s="60"/>
      <c r="J2342" s="60"/>
      <c r="K2342" s="60"/>
      <c r="L2342" s="61" t="str">
        <f>IF(I2342="","",VLOOKUP(N2342,DB!J:L,3,FALSE))</f>
        <v/>
      </c>
      <c r="M2342" s="40" t="str">
        <f t="shared" si="74"/>
        <v/>
      </c>
      <c r="N2342" s="70" t="str">
        <f t="shared" si="73"/>
        <v>Scope 3Hotel stay</v>
      </c>
      <c r="Y2342" s="70"/>
      <c r="Z2342" s="70"/>
    </row>
    <row r="2343" spans="1:26" s="49" customFormat="1" ht="21" customHeight="1">
      <c r="A2343" s="60"/>
      <c r="B2343" s="60"/>
      <c r="C2343" s="58"/>
      <c r="D2343" s="56"/>
      <c r="E2343" s="56"/>
      <c r="G2343" s="128" t="s">
        <v>497</v>
      </c>
      <c r="H2343" s="128" t="s">
        <v>1508</v>
      </c>
      <c r="I2343" s="60"/>
      <c r="J2343" s="60"/>
      <c r="K2343" s="60"/>
      <c r="L2343" s="61" t="str">
        <f>IF(I2343="","",VLOOKUP(N2343,DB!J:L,3,FALSE))</f>
        <v/>
      </c>
      <c r="M2343" s="40" t="str">
        <f t="shared" si="74"/>
        <v/>
      </c>
      <c r="N2343" s="70" t="str">
        <f t="shared" si="73"/>
        <v>Scope 3Hotel stay</v>
      </c>
      <c r="Y2343" s="70"/>
      <c r="Z2343" s="70"/>
    </row>
    <row r="2344" spans="1:26" s="49" customFormat="1" ht="21" customHeight="1">
      <c r="A2344" s="60"/>
      <c r="B2344" s="60"/>
      <c r="C2344" s="58"/>
      <c r="D2344" s="56"/>
      <c r="E2344" s="56"/>
      <c r="G2344" s="128" t="s">
        <v>497</v>
      </c>
      <c r="H2344" s="128" t="s">
        <v>1508</v>
      </c>
      <c r="I2344" s="60"/>
      <c r="J2344" s="60"/>
      <c r="K2344" s="60"/>
      <c r="L2344" s="61" t="str">
        <f>IF(I2344="","",VLOOKUP(N2344,DB!J:L,3,FALSE))</f>
        <v/>
      </c>
      <c r="M2344" s="40" t="str">
        <f t="shared" si="74"/>
        <v/>
      </c>
      <c r="N2344" s="70" t="str">
        <f t="shared" si="73"/>
        <v>Scope 3Hotel stay</v>
      </c>
      <c r="Y2344" s="70"/>
      <c r="Z2344" s="70"/>
    </row>
    <row r="2345" spans="1:26" s="49" customFormat="1" ht="21" customHeight="1">
      <c r="A2345" s="60"/>
      <c r="B2345" s="60"/>
      <c r="C2345" s="58"/>
      <c r="D2345" s="56"/>
      <c r="E2345" s="56"/>
      <c r="G2345" s="128" t="s">
        <v>497</v>
      </c>
      <c r="H2345" s="128" t="s">
        <v>1508</v>
      </c>
      <c r="I2345" s="60"/>
      <c r="J2345" s="60"/>
      <c r="K2345" s="60"/>
      <c r="L2345" s="61" t="str">
        <f>IF(I2345="","",VLOOKUP(N2345,DB!J:L,3,FALSE))</f>
        <v/>
      </c>
      <c r="M2345" s="40" t="str">
        <f t="shared" si="74"/>
        <v/>
      </c>
      <c r="N2345" s="70" t="str">
        <f t="shared" si="73"/>
        <v>Scope 3Hotel stay</v>
      </c>
      <c r="Y2345" s="70"/>
      <c r="Z2345" s="70"/>
    </row>
    <row r="2346" spans="1:26" s="49" customFormat="1" ht="21" customHeight="1">
      <c r="A2346" s="60"/>
      <c r="B2346" s="60"/>
      <c r="C2346" s="58"/>
      <c r="D2346" s="56"/>
      <c r="E2346" s="56"/>
      <c r="G2346" s="128" t="s">
        <v>497</v>
      </c>
      <c r="H2346" s="128" t="s">
        <v>1508</v>
      </c>
      <c r="I2346" s="60"/>
      <c r="J2346" s="60"/>
      <c r="K2346" s="60"/>
      <c r="L2346" s="61" t="str">
        <f>IF(I2346="","",VLOOKUP(N2346,DB!J:L,3,FALSE))</f>
        <v/>
      </c>
      <c r="M2346" s="40" t="str">
        <f t="shared" si="74"/>
        <v/>
      </c>
      <c r="N2346" s="70" t="str">
        <f t="shared" si="73"/>
        <v>Scope 3Hotel stay</v>
      </c>
      <c r="Y2346" s="70"/>
      <c r="Z2346" s="70"/>
    </row>
    <row r="2347" spans="1:26" s="49" customFormat="1" ht="21" customHeight="1">
      <c r="A2347" s="60"/>
      <c r="B2347" s="60"/>
      <c r="C2347" s="58"/>
      <c r="D2347" s="56"/>
      <c r="E2347" s="56"/>
      <c r="G2347" s="128" t="s">
        <v>497</v>
      </c>
      <c r="H2347" s="128" t="s">
        <v>1508</v>
      </c>
      <c r="I2347" s="60"/>
      <c r="J2347" s="60"/>
      <c r="K2347" s="60"/>
      <c r="L2347" s="61" t="str">
        <f>IF(I2347="","",VLOOKUP(N2347,DB!J:L,3,FALSE))</f>
        <v/>
      </c>
      <c r="M2347" s="40" t="str">
        <f t="shared" si="74"/>
        <v/>
      </c>
      <c r="N2347" s="70" t="str">
        <f t="shared" si="73"/>
        <v>Scope 3Hotel stay</v>
      </c>
      <c r="Y2347" s="70"/>
      <c r="Z2347" s="70"/>
    </row>
    <row r="2348" spans="1:26" s="49" customFormat="1" ht="21" customHeight="1">
      <c r="A2348" s="60"/>
      <c r="B2348" s="60"/>
      <c r="C2348" s="58"/>
      <c r="D2348" s="56"/>
      <c r="E2348" s="56"/>
      <c r="G2348" s="128" t="s">
        <v>497</v>
      </c>
      <c r="H2348" s="128" t="s">
        <v>1508</v>
      </c>
      <c r="I2348" s="60"/>
      <c r="J2348" s="60"/>
      <c r="K2348" s="60"/>
      <c r="L2348" s="61" t="str">
        <f>IF(I2348="","",VLOOKUP(N2348,DB!J:L,3,FALSE))</f>
        <v/>
      </c>
      <c r="M2348" s="40" t="str">
        <f t="shared" si="74"/>
        <v/>
      </c>
      <c r="N2348" s="70" t="str">
        <f t="shared" si="73"/>
        <v>Scope 3Hotel stay</v>
      </c>
      <c r="Y2348" s="70"/>
      <c r="Z2348" s="70"/>
    </row>
    <row r="2349" spans="1:26" s="49" customFormat="1" ht="21" customHeight="1">
      <c r="A2349" s="60"/>
      <c r="B2349" s="60"/>
      <c r="C2349" s="58"/>
      <c r="D2349" s="56"/>
      <c r="E2349" s="56"/>
      <c r="G2349" s="128" t="s">
        <v>497</v>
      </c>
      <c r="H2349" s="128" t="s">
        <v>1508</v>
      </c>
      <c r="I2349" s="60"/>
      <c r="J2349" s="60"/>
      <c r="K2349" s="60"/>
      <c r="L2349" s="61" t="str">
        <f>IF(I2349="","",VLOOKUP(N2349,DB!J:L,3,FALSE))</f>
        <v/>
      </c>
      <c r="M2349" s="40" t="str">
        <f t="shared" si="74"/>
        <v/>
      </c>
      <c r="N2349" s="70" t="str">
        <f t="shared" si="73"/>
        <v>Scope 3Hotel stay</v>
      </c>
      <c r="Y2349" s="70"/>
      <c r="Z2349" s="70"/>
    </row>
    <row r="2350" spans="1:26" s="49" customFormat="1" ht="21" customHeight="1">
      <c r="A2350" s="60"/>
      <c r="B2350" s="60"/>
      <c r="C2350" s="58"/>
      <c r="D2350" s="56"/>
      <c r="E2350" s="56"/>
      <c r="G2350" s="128" t="s">
        <v>497</v>
      </c>
      <c r="H2350" s="128" t="s">
        <v>1508</v>
      </c>
      <c r="I2350" s="60"/>
      <c r="J2350" s="60"/>
      <c r="K2350" s="60"/>
      <c r="L2350" s="61" t="str">
        <f>IF(I2350="","",VLOOKUP(N2350,DB!J:L,3,FALSE))</f>
        <v/>
      </c>
      <c r="M2350" s="40" t="str">
        <f t="shared" si="74"/>
        <v/>
      </c>
      <c r="N2350" s="70" t="str">
        <f t="shared" si="73"/>
        <v>Scope 3Hotel stay</v>
      </c>
      <c r="Y2350" s="70"/>
      <c r="Z2350" s="70"/>
    </row>
    <row r="2351" spans="1:26" s="49" customFormat="1" ht="21" customHeight="1">
      <c r="A2351" s="60"/>
      <c r="B2351" s="60"/>
      <c r="C2351" s="58"/>
      <c r="D2351" s="56"/>
      <c r="E2351" s="56"/>
      <c r="G2351" s="128" t="s">
        <v>497</v>
      </c>
      <c r="H2351" s="128" t="s">
        <v>1508</v>
      </c>
      <c r="I2351" s="60"/>
      <c r="J2351" s="60"/>
      <c r="K2351" s="60"/>
      <c r="L2351" s="61" t="str">
        <f>IF(I2351="","",VLOOKUP(N2351,DB!J:L,3,FALSE))</f>
        <v/>
      </c>
      <c r="M2351" s="40" t="str">
        <f t="shared" si="74"/>
        <v/>
      </c>
      <c r="N2351" s="70" t="str">
        <f t="shared" si="73"/>
        <v>Scope 3Hotel stay</v>
      </c>
      <c r="Y2351" s="70"/>
      <c r="Z2351" s="70"/>
    </row>
    <row r="2352" spans="1:26" s="49" customFormat="1" ht="21" customHeight="1">
      <c r="A2352" s="60"/>
      <c r="B2352" s="60"/>
      <c r="C2352" s="58"/>
      <c r="D2352" s="56"/>
      <c r="E2352" s="56"/>
      <c r="G2352" s="128" t="s">
        <v>497</v>
      </c>
      <c r="H2352" s="128" t="s">
        <v>1508</v>
      </c>
      <c r="I2352" s="60"/>
      <c r="J2352" s="60"/>
      <c r="K2352" s="60"/>
      <c r="L2352" s="61" t="str">
        <f>IF(I2352="","",VLOOKUP(N2352,DB!J:L,3,FALSE))</f>
        <v/>
      </c>
      <c r="M2352" s="40" t="str">
        <f t="shared" si="74"/>
        <v/>
      </c>
      <c r="N2352" s="70" t="str">
        <f t="shared" si="73"/>
        <v>Scope 3Hotel stay</v>
      </c>
      <c r="Y2352" s="70"/>
      <c r="Z2352" s="70"/>
    </row>
    <row r="2353" spans="1:26" s="49" customFormat="1" ht="21" customHeight="1">
      <c r="A2353" s="60"/>
      <c r="B2353" s="60"/>
      <c r="C2353" s="58"/>
      <c r="D2353" s="56"/>
      <c r="E2353" s="56"/>
      <c r="G2353" s="128" t="s">
        <v>497</v>
      </c>
      <c r="H2353" s="128" t="s">
        <v>1508</v>
      </c>
      <c r="I2353" s="60"/>
      <c r="J2353" s="60"/>
      <c r="K2353" s="60"/>
      <c r="L2353" s="61" t="str">
        <f>IF(I2353="","",VLOOKUP(N2353,DB!J:L,3,FALSE))</f>
        <v/>
      </c>
      <c r="M2353" s="40" t="str">
        <f t="shared" si="74"/>
        <v/>
      </c>
      <c r="N2353" s="70" t="str">
        <f t="shared" si="73"/>
        <v>Scope 3Hotel stay</v>
      </c>
      <c r="Y2353" s="70"/>
      <c r="Z2353" s="70"/>
    </row>
    <row r="2354" spans="1:26" s="49" customFormat="1" ht="21" customHeight="1">
      <c r="A2354" s="60"/>
      <c r="B2354" s="60"/>
      <c r="C2354" s="58"/>
      <c r="D2354" s="56"/>
      <c r="E2354" s="56"/>
      <c r="G2354" s="128" t="s">
        <v>497</v>
      </c>
      <c r="H2354" s="128" t="s">
        <v>1508</v>
      </c>
      <c r="I2354" s="60"/>
      <c r="J2354" s="60"/>
      <c r="K2354" s="60"/>
      <c r="L2354" s="61" t="str">
        <f>IF(I2354="","",VLOOKUP(N2354,DB!J:L,3,FALSE))</f>
        <v/>
      </c>
      <c r="M2354" s="40" t="str">
        <f t="shared" si="74"/>
        <v/>
      </c>
      <c r="N2354" s="70" t="str">
        <f t="shared" si="73"/>
        <v>Scope 3Hotel stay</v>
      </c>
      <c r="Y2354" s="70"/>
      <c r="Z2354" s="70"/>
    </row>
    <row r="2355" spans="1:26" s="49" customFormat="1" ht="21" customHeight="1">
      <c r="A2355" s="60"/>
      <c r="B2355" s="60"/>
      <c r="C2355" s="58"/>
      <c r="D2355" s="56"/>
      <c r="E2355" s="56"/>
      <c r="G2355" s="128" t="s">
        <v>497</v>
      </c>
      <c r="H2355" s="128" t="s">
        <v>1508</v>
      </c>
      <c r="I2355" s="60"/>
      <c r="J2355" s="60"/>
      <c r="K2355" s="60"/>
      <c r="L2355" s="61" t="str">
        <f>IF(I2355="","",VLOOKUP(N2355,DB!J:L,3,FALSE))</f>
        <v/>
      </c>
      <c r="M2355" s="40" t="str">
        <f t="shared" si="74"/>
        <v/>
      </c>
      <c r="N2355" s="70" t="str">
        <f t="shared" si="73"/>
        <v>Scope 3Hotel stay</v>
      </c>
      <c r="Y2355" s="70"/>
      <c r="Z2355" s="70"/>
    </row>
    <row r="2356" spans="1:26" s="49" customFormat="1" ht="21" customHeight="1">
      <c r="A2356" s="60"/>
      <c r="B2356" s="60"/>
      <c r="C2356" s="58"/>
      <c r="D2356" s="56"/>
      <c r="E2356" s="56"/>
      <c r="G2356" s="128" t="s">
        <v>497</v>
      </c>
      <c r="H2356" s="128" t="s">
        <v>1508</v>
      </c>
      <c r="I2356" s="60"/>
      <c r="J2356" s="60"/>
      <c r="K2356" s="60"/>
      <c r="L2356" s="61" t="str">
        <f>IF(I2356="","",VLOOKUP(N2356,DB!J:L,3,FALSE))</f>
        <v/>
      </c>
      <c r="M2356" s="40" t="str">
        <f t="shared" si="74"/>
        <v/>
      </c>
      <c r="N2356" s="70" t="str">
        <f t="shared" si="73"/>
        <v>Scope 3Hotel stay</v>
      </c>
      <c r="Y2356" s="70"/>
      <c r="Z2356" s="70"/>
    </row>
    <row r="2357" spans="1:26" s="49" customFormat="1" ht="21" customHeight="1">
      <c r="A2357" s="60"/>
      <c r="B2357" s="60"/>
      <c r="C2357" s="58"/>
      <c r="D2357" s="56"/>
      <c r="E2357" s="56"/>
      <c r="G2357" s="128" t="s">
        <v>497</v>
      </c>
      <c r="H2357" s="128" t="s">
        <v>1508</v>
      </c>
      <c r="I2357" s="60"/>
      <c r="J2357" s="60"/>
      <c r="K2357" s="60"/>
      <c r="L2357" s="61" t="str">
        <f>IF(I2357="","",VLOOKUP(N2357,DB!J:L,3,FALSE))</f>
        <v/>
      </c>
      <c r="M2357" s="40" t="str">
        <f t="shared" si="74"/>
        <v/>
      </c>
      <c r="N2357" s="70" t="str">
        <f t="shared" si="73"/>
        <v>Scope 3Hotel stay</v>
      </c>
      <c r="Y2357" s="70"/>
      <c r="Z2357" s="70"/>
    </row>
    <row r="2358" spans="1:26" s="49" customFormat="1" ht="21" customHeight="1">
      <c r="A2358" s="60"/>
      <c r="B2358" s="60"/>
      <c r="C2358" s="58"/>
      <c r="D2358" s="56"/>
      <c r="E2358" s="56"/>
      <c r="G2358" s="128" t="s">
        <v>497</v>
      </c>
      <c r="H2358" s="128" t="s">
        <v>1508</v>
      </c>
      <c r="I2358" s="60"/>
      <c r="J2358" s="60"/>
      <c r="K2358" s="60"/>
      <c r="L2358" s="61" t="str">
        <f>IF(I2358="","",VLOOKUP(N2358,DB!J:L,3,FALSE))</f>
        <v/>
      </c>
      <c r="M2358" s="40" t="str">
        <f t="shared" si="74"/>
        <v/>
      </c>
      <c r="N2358" s="70" t="str">
        <f t="shared" si="73"/>
        <v>Scope 3Hotel stay</v>
      </c>
      <c r="Y2358" s="70"/>
      <c r="Z2358" s="70"/>
    </row>
    <row r="2359" spans="1:26" s="49" customFormat="1" ht="21" customHeight="1">
      <c r="A2359" s="60"/>
      <c r="B2359" s="60"/>
      <c r="C2359" s="58"/>
      <c r="D2359" s="56"/>
      <c r="E2359" s="56"/>
      <c r="G2359" s="128" t="s">
        <v>497</v>
      </c>
      <c r="H2359" s="128" t="s">
        <v>1508</v>
      </c>
      <c r="I2359" s="60"/>
      <c r="J2359" s="60"/>
      <c r="K2359" s="60"/>
      <c r="L2359" s="61" t="str">
        <f>IF(I2359="","",VLOOKUP(N2359,DB!J:L,3,FALSE))</f>
        <v/>
      </c>
      <c r="M2359" s="40" t="str">
        <f t="shared" si="74"/>
        <v/>
      </c>
      <c r="N2359" s="70" t="str">
        <f t="shared" si="73"/>
        <v>Scope 3Hotel stay</v>
      </c>
      <c r="Y2359" s="70"/>
      <c r="Z2359" s="70"/>
    </row>
    <row r="2360" spans="1:26" s="49" customFormat="1" ht="21" customHeight="1">
      <c r="A2360" s="60"/>
      <c r="B2360" s="60"/>
      <c r="C2360" s="58"/>
      <c r="D2360" s="56"/>
      <c r="E2360" s="56"/>
      <c r="G2360" s="128" t="s">
        <v>497</v>
      </c>
      <c r="H2360" s="128" t="s">
        <v>1508</v>
      </c>
      <c r="I2360" s="60"/>
      <c r="J2360" s="60"/>
      <c r="K2360" s="60"/>
      <c r="L2360" s="61" t="str">
        <f>IF(I2360="","",VLOOKUP(N2360,DB!J:L,3,FALSE))</f>
        <v/>
      </c>
      <c r="M2360" s="40" t="str">
        <f t="shared" si="74"/>
        <v/>
      </c>
      <c r="N2360" s="70" t="str">
        <f t="shared" si="73"/>
        <v>Scope 3Hotel stay</v>
      </c>
      <c r="Y2360" s="70"/>
      <c r="Z2360" s="70"/>
    </row>
    <row r="2361" spans="1:26" s="49" customFormat="1" ht="21" customHeight="1">
      <c r="A2361" s="60"/>
      <c r="B2361" s="60"/>
      <c r="C2361" s="58"/>
      <c r="D2361" s="56"/>
      <c r="E2361" s="56"/>
      <c r="G2361" s="128" t="s">
        <v>497</v>
      </c>
      <c r="H2361" s="128" t="s">
        <v>1508</v>
      </c>
      <c r="I2361" s="60"/>
      <c r="J2361" s="60"/>
      <c r="K2361" s="60"/>
      <c r="L2361" s="61" t="str">
        <f>IF(I2361="","",VLOOKUP(N2361,DB!J:L,3,FALSE))</f>
        <v/>
      </c>
      <c r="M2361" s="40" t="str">
        <f t="shared" si="74"/>
        <v/>
      </c>
      <c r="N2361" s="70" t="str">
        <f t="shared" si="73"/>
        <v>Scope 3Hotel stay</v>
      </c>
      <c r="Y2361" s="70"/>
      <c r="Z2361" s="70"/>
    </row>
    <row r="2362" spans="1:26" s="49" customFormat="1" ht="21" customHeight="1">
      <c r="A2362" s="60"/>
      <c r="B2362" s="60"/>
      <c r="C2362" s="58"/>
      <c r="D2362" s="56"/>
      <c r="E2362" s="56"/>
      <c r="G2362" s="128" t="s">
        <v>497</v>
      </c>
      <c r="H2362" s="128" t="s">
        <v>1508</v>
      </c>
      <c r="I2362" s="60"/>
      <c r="J2362" s="60"/>
      <c r="K2362" s="60"/>
      <c r="L2362" s="61" t="str">
        <f>IF(I2362="","",VLOOKUP(N2362,DB!J:L,3,FALSE))</f>
        <v/>
      </c>
      <c r="M2362" s="40" t="str">
        <f t="shared" si="74"/>
        <v/>
      </c>
      <c r="N2362" s="70" t="str">
        <f t="shared" si="73"/>
        <v>Scope 3Hotel stay</v>
      </c>
      <c r="Y2362" s="70"/>
      <c r="Z2362" s="70"/>
    </row>
    <row r="2363" spans="1:26" s="49" customFormat="1" ht="21" customHeight="1">
      <c r="A2363" s="60"/>
      <c r="B2363" s="60"/>
      <c r="C2363" s="58"/>
      <c r="D2363" s="56"/>
      <c r="E2363" s="56"/>
      <c r="G2363" s="128" t="s">
        <v>497</v>
      </c>
      <c r="H2363" s="128" t="s">
        <v>1508</v>
      </c>
      <c r="I2363" s="60"/>
      <c r="J2363" s="60"/>
      <c r="K2363" s="60"/>
      <c r="L2363" s="61" t="str">
        <f>IF(I2363="","",VLOOKUP(N2363,DB!J:L,3,FALSE))</f>
        <v/>
      </c>
      <c r="M2363" s="40" t="str">
        <f t="shared" si="74"/>
        <v/>
      </c>
      <c r="N2363" s="70" t="str">
        <f t="shared" si="73"/>
        <v>Scope 3Hotel stay</v>
      </c>
      <c r="Y2363" s="70"/>
      <c r="Z2363" s="70"/>
    </row>
    <row r="2364" spans="1:26" s="49" customFormat="1" ht="21" customHeight="1">
      <c r="A2364" s="60"/>
      <c r="B2364" s="60"/>
      <c r="C2364" s="58"/>
      <c r="D2364" s="56"/>
      <c r="E2364" s="56"/>
      <c r="G2364" s="128" t="s">
        <v>497</v>
      </c>
      <c r="H2364" s="128" t="s">
        <v>1508</v>
      </c>
      <c r="I2364" s="60"/>
      <c r="J2364" s="60"/>
      <c r="K2364" s="60"/>
      <c r="L2364" s="61" t="str">
        <f>IF(I2364="","",VLOOKUP(N2364,DB!J:L,3,FALSE))</f>
        <v/>
      </c>
      <c r="M2364" s="40" t="str">
        <f t="shared" si="74"/>
        <v/>
      </c>
      <c r="N2364" s="70" t="str">
        <f t="shared" si="73"/>
        <v>Scope 3Hotel stay</v>
      </c>
      <c r="Y2364" s="70"/>
      <c r="Z2364" s="70"/>
    </row>
    <row r="2365" spans="1:26" s="49" customFormat="1" ht="21" customHeight="1">
      <c r="A2365" s="60"/>
      <c r="B2365" s="60"/>
      <c r="C2365" s="58"/>
      <c r="D2365" s="56"/>
      <c r="E2365" s="56"/>
      <c r="G2365" s="128" t="s">
        <v>497</v>
      </c>
      <c r="H2365" s="128" t="s">
        <v>1508</v>
      </c>
      <c r="I2365" s="60"/>
      <c r="J2365" s="60"/>
      <c r="K2365" s="60"/>
      <c r="L2365" s="61" t="str">
        <f>IF(I2365="","",VLOOKUP(N2365,DB!J:L,3,FALSE))</f>
        <v/>
      </c>
      <c r="M2365" s="40" t="str">
        <f t="shared" si="74"/>
        <v/>
      </c>
      <c r="N2365" s="70" t="str">
        <f t="shared" si="73"/>
        <v>Scope 3Hotel stay</v>
      </c>
      <c r="Y2365" s="70"/>
      <c r="Z2365" s="70"/>
    </row>
    <row r="2366" spans="1:26" s="49" customFormat="1" ht="21" customHeight="1">
      <c r="A2366" s="60"/>
      <c r="B2366" s="60"/>
      <c r="C2366" s="58"/>
      <c r="D2366" s="56"/>
      <c r="E2366" s="56"/>
      <c r="G2366" s="128" t="s">
        <v>497</v>
      </c>
      <c r="H2366" s="128" t="s">
        <v>1508</v>
      </c>
      <c r="I2366" s="60"/>
      <c r="J2366" s="60"/>
      <c r="K2366" s="60"/>
      <c r="L2366" s="61" t="str">
        <f>IF(I2366="","",VLOOKUP(N2366,DB!J:L,3,FALSE))</f>
        <v/>
      </c>
      <c r="M2366" s="40" t="str">
        <f t="shared" si="74"/>
        <v/>
      </c>
      <c r="N2366" s="70" t="str">
        <f t="shared" si="73"/>
        <v>Scope 3Hotel stay</v>
      </c>
      <c r="Y2366" s="70"/>
      <c r="Z2366" s="70"/>
    </row>
    <row r="2367" spans="1:26" s="49" customFormat="1" ht="21" customHeight="1">
      <c r="A2367" s="60"/>
      <c r="B2367" s="60"/>
      <c r="C2367" s="58"/>
      <c r="D2367" s="56"/>
      <c r="E2367" s="56"/>
      <c r="G2367" s="128" t="s">
        <v>497</v>
      </c>
      <c r="H2367" s="128" t="s">
        <v>1508</v>
      </c>
      <c r="I2367" s="60"/>
      <c r="J2367" s="60"/>
      <c r="K2367" s="60"/>
      <c r="L2367" s="61" t="str">
        <f>IF(I2367="","",VLOOKUP(N2367,DB!J:L,3,FALSE))</f>
        <v/>
      </c>
      <c r="M2367" s="40" t="str">
        <f t="shared" si="74"/>
        <v/>
      </c>
      <c r="N2367" s="70" t="str">
        <f t="shared" si="73"/>
        <v>Scope 3Hotel stay</v>
      </c>
      <c r="Y2367" s="70"/>
      <c r="Z2367" s="70"/>
    </row>
    <row r="2368" spans="1:26" s="49" customFormat="1" ht="21" customHeight="1">
      <c r="A2368" s="60"/>
      <c r="B2368" s="60"/>
      <c r="C2368" s="58"/>
      <c r="D2368" s="56"/>
      <c r="E2368" s="56"/>
      <c r="G2368" s="128" t="s">
        <v>497</v>
      </c>
      <c r="H2368" s="128" t="s">
        <v>1508</v>
      </c>
      <c r="I2368" s="60"/>
      <c r="J2368" s="60"/>
      <c r="K2368" s="60"/>
      <c r="L2368" s="61" t="str">
        <f>IF(I2368="","",VLOOKUP(N2368,DB!J:L,3,FALSE))</f>
        <v/>
      </c>
      <c r="M2368" s="40" t="str">
        <f t="shared" si="74"/>
        <v/>
      </c>
      <c r="N2368" s="70" t="str">
        <f t="shared" si="73"/>
        <v>Scope 3Hotel stay</v>
      </c>
      <c r="Y2368" s="70"/>
      <c r="Z2368" s="70"/>
    </row>
    <row r="2369" spans="1:26" s="49" customFormat="1" ht="21" customHeight="1">
      <c r="A2369" s="60"/>
      <c r="B2369" s="60"/>
      <c r="C2369" s="58"/>
      <c r="D2369" s="56"/>
      <c r="E2369" s="56"/>
      <c r="G2369" s="128" t="s">
        <v>497</v>
      </c>
      <c r="H2369" s="128" t="s">
        <v>1508</v>
      </c>
      <c r="I2369" s="60"/>
      <c r="J2369" s="60"/>
      <c r="K2369" s="60"/>
      <c r="L2369" s="61" t="str">
        <f>IF(I2369="","",VLOOKUP(N2369,DB!J:L,3,FALSE))</f>
        <v/>
      </c>
      <c r="M2369" s="40" t="str">
        <f t="shared" si="74"/>
        <v/>
      </c>
      <c r="N2369" s="70" t="str">
        <f t="shared" si="73"/>
        <v>Scope 3Hotel stay</v>
      </c>
      <c r="Y2369" s="70"/>
      <c r="Z2369" s="70"/>
    </row>
    <row r="2370" spans="1:26" s="49" customFormat="1" ht="21" customHeight="1">
      <c r="A2370" s="60"/>
      <c r="B2370" s="60"/>
      <c r="C2370" s="58"/>
      <c r="D2370" s="56"/>
      <c r="E2370" s="56"/>
      <c r="G2370" s="128" t="s">
        <v>497</v>
      </c>
      <c r="H2370" s="128" t="s">
        <v>1508</v>
      </c>
      <c r="I2370" s="60"/>
      <c r="J2370" s="60"/>
      <c r="K2370" s="60"/>
      <c r="L2370" s="61" t="str">
        <f>IF(I2370="","",VLOOKUP(N2370,DB!J:L,3,FALSE))</f>
        <v/>
      </c>
      <c r="M2370" s="40" t="str">
        <f t="shared" si="74"/>
        <v/>
      </c>
      <c r="N2370" s="70" t="str">
        <f t="shared" si="73"/>
        <v>Scope 3Hotel stay</v>
      </c>
      <c r="Y2370" s="70"/>
      <c r="Z2370" s="70"/>
    </row>
    <row r="2371" spans="1:26" s="49" customFormat="1" ht="21" customHeight="1">
      <c r="A2371" s="60"/>
      <c r="B2371" s="60"/>
      <c r="C2371" s="58"/>
      <c r="D2371" s="56"/>
      <c r="E2371" s="56"/>
      <c r="G2371" s="128" t="s">
        <v>497</v>
      </c>
      <c r="H2371" s="128" t="s">
        <v>1508</v>
      </c>
      <c r="I2371" s="60"/>
      <c r="J2371" s="60"/>
      <c r="K2371" s="60"/>
      <c r="L2371" s="61" t="str">
        <f>IF(I2371="","",VLOOKUP(N2371,DB!J:L,3,FALSE))</f>
        <v/>
      </c>
      <c r="M2371" s="40" t="str">
        <f t="shared" si="74"/>
        <v/>
      </c>
      <c r="N2371" s="70" t="str">
        <f t="shared" si="73"/>
        <v>Scope 3Hotel stay</v>
      </c>
      <c r="Y2371" s="70"/>
      <c r="Z2371" s="70"/>
    </row>
    <row r="2372" spans="1:26" s="49" customFormat="1" ht="21" customHeight="1">
      <c r="A2372" s="60"/>
      <c r="B2372" s="60"/>
      <c r="C2372" s="58"/>
      <c r="D2372" s="56"/>
      <c r="E2372" s="56"/>
      <c r="G2372" s="128" t="s">
        <v>497</v>
      </c>
      <c r="H2372" s="128" t="s">
        <v>1508</v>
      </c>
      <c r="I2372" s="60"/>
      <c r="J2372" s="60"/>
      <c r="K2372" s="60"/>
      <c r="L2372" s="61" t="str">
        <f>IF(I2372="","",VLOOKUP(N2372,DB!J:L,3,FALSE))</f>
        <v/>
      </c>
      <c r="M2372" s="40" t="str">
        <f t="shared" si="74"/>
        <v/>
      </c>
      <c r="N2372" s="70" t="str">
        <f t="shared" si="73"/>
        <v>Scope 3Hotel stay</v>
      </c>
      <c r="Y2372" s="70"/>
      <c r="Z2372" s="70"/>
    </row>
    <row r="2373" spans="1:26" s="49" customFormat="1" ht="21" customHeight="1">
      <c r="A2373" s="60"/>
      <c r="B2373" s="60"/>
      <c r="C2373" s="58"/>
      <c r="D2373" s="56"/>
      <c r="E2373" s="56"/>
      <c r="G2373" s="128" t="s">
        <v>497</v>
      </c>
      <c r="H2373" s="128" t="s">
        <v>1508</v>
      </c>
      <c r="I2373" s="60"/>
      <c r="J2373" s="60"/>
      <c r="K2373" s="60"/>
      <c r="L2373" s="61" t="str">
        <f>IF(I2373="","",VLOOKUP(N2373,DB!J:L,3,FALSE))</f>
        <v/>
      </c>
      <c r="M2373" s="40" t="str">
        <f t="shared" si="74"/>
        <v/>
      </c>
      <c r="N2373" s="70" t="str">
        <f t="shared" si="73"/>
        <v>Scope 3Hotel stay</v>
      </c>
      <c r="Y2373" s="70"/>
      <c r="Z2373" s="70"/>
    </row>
    <row r="2374" spans="1:26" s="49" customFormat="1" ht="21" customHeight="1">
      <c r="A2374" s="60"/>
      <c r="B2374" s="60"/>
      <c r="C2374" s="58"/>
      <c r="D2374" s="56"/>
      <c r="E2374" s="56"/>
      <c r="G2374" s="128" t="s">
        <v>497</v>
      </c>
      <c r="H2374" s="128" t="s">
        <v>1508</v>
      </c>
      <c r="I2374" s="60"/>
      <c r="J2374" s="60"/>
      <c r="K2374" s="60"/>
      <c r="L2374" s="61" t="str">
        <f>IF(I2374="","",VLOOKUP(N2374,DB!J:L,3,FALSE))</f>
        <v/>
      </c>
      <c r="M2374" s="40" t="str">
        <f t="shared" si="74"/>
        <v/>
      </c>
      <c r="N2374" s="70" t="str">
        <f t="shared" si="73"/>
        <v>Scope 3Hotel stay</v>
      </c>
      <c r="Y2374" s="70"/>
      <c r="Z2374" s="70"/>
    </row>
    <row r="2375" spans="1:26" s="49" customFormat="1" ht="21" customHeight="1">
      <c r="A2375" s="60"/>
      <c r="B2375" s="60"/>
      <c r="C2375" s="58"/>
      <c r="D2375" s="56"/>
      <c r="E2375" s="56"/>
      <c r="G2375" s="128" t="s">
        <v>497</v>
      </c>
      <c r="H2375" s="128" t="s">
        <v>1508</v>
      </c>
      <c r="I2375" s="60"/>
      <c r="J2375" s="60"/>
      <c r="K2375" s="60"/>
      <c r="L2375" s="61" t="str">
        <f>IF(I2375="","",VLOOKUP(N2375,DB!J:L,3,FALSE))</f>
        <v/>
      </c>
      <c r="M2375" s="40" t="str">
        <f t="shared" si="74"/>
        <v/>
      </c>
      <c r="N2375" s="70" t="str">
        <f t="shared" ref="N2375:N2438" si="75">CONCATENATE(G2375,H2375,I2375)</f>
        <v>Scope 3Hotel stay</v>
      </c>
      <c r="Y2375" s="70"/>
      <c r="Z2375" s="70"/>
    </row>
    <row r="2376" spans="1:26" s="49" customFormat="1" ht="21" customHeight="1">
      <c r="A2376" s="60"/>
      <c r="B2376" s="60"/>
      <c r="C2376" s="58"/>
      <c r="D2376" s="56"/>
      <c r="E2376" s="56"/>
      <c r="G2376" s="128" t="s">
        <v>497</v>
      </c>
      <c r="H2376" s="128" t="s">
        <v>1508</v>
      </c>
      <c r="I2376" s="60"/>
      <c r="J2376" s="60"/>
      <c r="K2376" s="60"/>
      <c r="L2376" s="61" t="str">
        <f>IF(I2376="","",VLOOKUP(N2376,DB!J:L,3,FALSE))</f>
        <v/>
      </c>
      <c r="M2376" s="40" t="str">
        <f t="shared" si="74"/>
        <v/>
      </c>
      <c r="N2376" s="70" t="str">
        <f t="shared" si="75"/>
        <v>Scope 3Hotel stay</v>
      </c>
      <c r="Y2376" s="70"/>
      <c r="Z2376" s="70"/>
    </row>
    <row r="2377" spans="1:26" s="49" customFormat="1" ht="21" customHeight="1">
      <c r="A2377" s="60"/>
      <c r="B2377" s="60"/>
      <c r="C2377" s="58"/>
      <c r="D2377" s="56"/>
      <c r="E2377" s="56"/>
      <c r="G2377" s="128" t="s">
        <v>497</v>
      </c>
      <c r="H2377" s="128" t="s">
        <v>1508</v>
      </c>
      <c r="I2377" s="60"/>
      <c r="J2377" s="60"/>
      <c r="K2377" s="60"/>
      <c r="L2377" s="61" t="str">
        <f>IF(I2377="","",VLOOKUP(N2377,DB!J:L,3,FALSE))</f>
        <v/>
      </c>
      <c r="M2377" s="40" t="str">
        <f t="shared" si="74"/>
        <v/>
      </c>
      <c r="N2377" s="70" t="str">
        <f t="shared" si="75"/>
        <v>Scope 3Hotel stay</v>
      </c>
      <c r="Y2377" s="70"/>
      <c r="Z2377" s="70"/>
    </row>
    <row r="2378" spans="1:26" s="49" customFormat="1" ht="21" customHeight="1">
      <c r="A2378" s="60"/>
      <c r="B2378" s="60"/>
      <c r="C2378" s="58"/>
      <c r="D2378" s="56"/>
      <c r="E2378" s="56"/>
      <c r="G2378" s="128" t="s">
        <v>497</v>
      </c>
      <c r="H2378" s="128" t="s">
        <v>1508</v>
      </c>
      <c r="I2378" s="60"/>
      <c r="J2378" s="60"/>
      <c r="K2378" s="60"/>
      <c r="L2378" s="61" t="str">
        <f>IF(I2378="","",VLOOKUP(N2378,DB!J:L,3,FALSE))</f>
        <v/>
      </c>
      <c r="M2378" s="40" t="str">
        <f t="shared" si="74"/>
        <v/>
      </c>
      <c r="N2378" s="70" t="str">
        <f t="shared" si="75"/>
        <v>Scope 3Hotel stay</v>
      </c>
      <c r="Y2378" s="70"/>
      <c r="Z2378" s="70"/>
    </row>
    <row r="2379" spans="1:26" s="49" customFormat="1" ht="21" customHeight="1">
      <c r="A2379" s="60"/>
      <c r="B2379" s="60"/>
      <c r="C2379" s="58"/>
      <c r="D2379" s="56"/>
      <c r="E2379" s="56"/>
      <c r="G2379" s="128" t="s">
        <v>497</v>
      </c>
      <c r="H2379" s="128" t="s">
        <v>1508</v>
      </c>
      <c r="I2379" s="60"/>
      <c r="J2379" s="60"/>
      <c r="K2379" s="60"/>
      <c r="L2379" s="61" t="str">
        <f>IF(I2379="","",VLOOKUP(N2379,DB!J:L,3,FALSE))</f>
        <v/>
      </c>
      <c r="M2379" s="40" t="str">
        <f t="shared" si="74"/>
        <v/>
      </c>
      <c r="N2379" s="70" t="str">
        <f t="shared" si="75"/>
        <v>Scope 3Hotel stay</v>
      </c>
      <c r="Y2379" s="70"/>
      <c r="Z2379" s="70"/>
    </row>
    <row r="2380" spans="1:26" s="49" customFormat="1" ht="21" customHeight="1">
      <c r="A2380" s="60"/>
      <c r="B2380" s="60"/>
      <c r="C2380" s="58"/>
      <c r="D2380" s="56"/>
      <c r="E2380" s="56"/>
      <c r="G2380" s="128" t="s">
        <v>497</v>
      </c>
      <c r="H2380" s="128" t="s">
        <v>1508</v>
      </c>
      <c r="I2380" s="60"/>
      <c r="J2380" s="60"/>
      <c r="K2380" s="60"/>
      <c r="L2380" s="61" t="str">
        <f>IF(I2380="","",VLOOKUP(N2380,DB!J:L,3,FALSE))</f>
        <v/>
      </c>
      <c r="M2380" s="40" t="str">
        <f t="shared" si="74"/>
        <v/>
      </c>
      <c r="N2380" s="70" t="str">
        <f t="shared" si="75"/>
        <v>Scope 3Hotel stay</v>
      </c>
      <c r="Y2380" s="70"/>
      <c r="Z2380" s="70"/>
    </row>
    <row r="2381" spans="1:26" s="49" customFormat="1" ht="21" customHeight="1">
      <c r="A2381" s="60"/>
      <c r="B2381" s="60"/>
      <c r="C2381" s="58"/>
      <c r="D2381" s="56"/>
      <c r="E2381" s="56"/>
      <c r="G2381" s="128" t="s">
        <v>497</v>
      </c>
      <c r="H2381" s="128" t="s">
        <v>1508</v>
      </c>
      <c r="I2381" s="60"/>
      <c r="J2381" s="60"/>
      <c r="K2381" s="60"/>
      <c r="L2381" s="61" t="str">
        <f>IF(I2381="","",VLOOKUP(N2381,DB!J:L,3,FALSE))</f>
        <v/>
      </c>
      <c r="M2381" s="40" t="str">
        <f t="shared" si="74"/>
        <v/>
      </c>
      <c r="N2381" s="70" t="str">
        <f t="shared" si="75"/>
        <v>Scope 3Hotel stay</v>
      </c>
      <c r="Y2381" s="70"/>
      <c r="Z2381" s="70"/>
    </row>
    <row r="2382" spans="1:26" s="49" customFormat="1" ht="21" customHeight="1">
      <c r="A2382" s="60"/>
      <c r="B2382" s="60"/>
      <c r="C2382" s="58"/>
      <c r="D2382" s="56"/>
      <c r="E2382" s="56"/>
      <c r="G2382" s="128" t="s">
        <v>497</v>
      </c>
      <c r="H2382" s="128" t="s">
        <v>1508</v>
      </c>
      <c r="I2382" s="60"/>
      <c r="J2382" s="60"/>
      <c r="K2382" s="60"/>
      <c r="L2382" s="61" t="str">
        <f>IF(I2382="","",VLOOKUP(N2382,DB!J:L,3,FALSE))</f>
        <v/>
      </c>
      <c r="M2382" s="40" t="str">
        <f t="shared" si="74"/>
        <v/>
      </c>
      <c r="N2382" s="70" t="str">
        <f t="shared" si="75"/>
        <v>Scope 3Hotel stay</v>
      </c>
      <c r="Y2382" s="70"/>
      <c r="Z2382" s="70"/>
    </row>
    <row r="2383" spans="1:26" s="49" customFormat="1" ht="21" customHeight="1">
      <c r="A2383" s="60"/>
      <c r="B2383" s="60"/>
      <c r="C2383" s="58"/>
      <c r="D2383" s="56"/>
      <c r="E2383" s="56"/>
      <c r="G2383" s="128" t="s">
        <v>497</v>
      </c>
      <c r="H2383" s="128" t="s">
        <v>1508</v>
      </c>
      <c r="I2383" s="60"/>
      <c r="J2383" s="60"/>
      <c r="K2383" s="60"/>
      <c r="L2383" s="61" t="str">
        <f>IF(I2383="","",VLOOKUP(N2383,DB!J:L,3,FALSE))</f>
        <v/>
      </c>
      <c r="M2383" s="40" t="str">
        <f t="shared" si="74"/>
        <v/>
      </c>
      <c r="N2383" s="70" t="str">
        <f t="shared" si="75"/>
        <v>Scope 3Hotel stay</v>
      </c>
      <c r="Y2383" s="70"/>
      <c r="Z2383" s="70"/>
    </row>
    <row r="2384" spans="1:26" s="49" customFormat="1" ht="21" customHeight="1">
      <c r="A2384" s="60"/>
      <c r="B2384" s="60"/>
      <c r="C2384" s="58"/>
      <c r="D2384" s="56"/>
      <c r="E2384" s="56"/>
      <c r="G2384" s="128" t="s">
        <v>497</v>
      </c>
      <c r="H2384" s="128" t="s">
        <v>1508</v>
      </c>
      <c r="I2384" s="60"/>
      <c r="J2384" s="60"/>
      <c r="K2384" s="60"/>
      <c r="L2384" s="61" t="str">
        <f>IF(I2384="","",VLOOKUP(N2384,DB!J:L,3,FALSE))</f>
        <v/>
      </c>
      <c r="M2384" s="40" t="str">
        <f t="shared" si="74"/>
        <v/>
      </c>
      <c r="N2384" s="70" t="str">
        <f t="shared" si="75"/>
        <v>Scope 3Hotel stay</v>
      </c>
      <c r="Y2384" s="70"/>
      <c r="Z2384" s="70"/>
    </row>
    <row r="2385" spans="1:26" s="49" customFormat="1" ht="21" customHeight="1">
      <c r="A2385" s="60"/>
      <c r="B2385" s="60"/>
      <c r="C2385" s="58"/>
      <c r="D2385" s="56"/>
      <c r="E2385" s="56"/>
      <c r="G2385" s="128" t="s">
        <v>497</v>
      </c>
      <c r="H2385" s="128" t="s">
        <v>1508</v>
      </c>
      <c r="I2385" s="60"/>
      <c r="J2385" s="60"/>
      <c r="K2385" s="60"/>
      <c r="L2385" s="61" t="str">
        <f>IF(I2385="","",VLOOKUP(N2385,DB!J:L,3,FALSE))</f>
        <v/>
      </c>
      <c r="M2385" s="40" t="str">
        <f t="shared" si="74"/>
        <v/>
      </c>
      <c r="N2385" s="70" t="str">
        <f t="shared" si="75"/>
        <v>Scope 3Hotel stay</v>
      </c>
      <c r="Y2385" s="70"/>
      <c r="Z2385" s="70"/>
    </row>
    <row r="2386" spans="1:26" s="49" customFormat="1" ht="21" customHeight="1">
      <c r="A2386" s="60"/>
      <c r="B2386" s="60"/>
      <c r="C2386" s="58"/>
      <c r="D2386" s="56"/>
      <c r="E2386" s="56"/>
      <c r="G2386" s="128" t="s">
        <v>497</v>
      </c>
      <c r="H2386" s="128" t="s">
        <v>1508</v>
      </c>
      <c r="I2386" s="60"/>
      <c r="J2386" s="60"/>
      <c r="K2386" s="60"/>
      <c r="L2386" s="61" t="str">
        <f>IF(I2386="","",VLOOKUP(N2386,DB!J:L,3,FALSE))</f>
        <v/>
      </c>
      <c r="M2386" s="40" t="str">
        <f t="shared" si="74"/>
        <v/>
      </c>
      <c r="N2386" s="70" t="str">
        <f t="shared" si="75"/>
        <v>Scope 3Hotel stay</v>
      </c>
      <c r="Y2386" s="70"/>
      <c r="Z2386" s="70"/>
    </row>
    <row r="2387" spans="1:26" s="49" customFormat="1" ht="21" customHeight="1">
      <c r="A2387" s="60"/>
      <c r="B2387" s="60"/>
      <c r="C2387" s="58"/>
      <c r="D2387" s="56"/>
      <c r="E2387" s="56"/>
      <c r="G2387" s="128" t="s">
        <v>497</v>
      </c>
      <c r="H2387" s="128" t="s">
        <v>1508</v>
      </c>
      <c r="I2387" s="60"/>
      <c r="J2387" s="60"/>
      <c r="K2387" s="60"/>
      <c r="L2387" s="61" t="str">
        <f>IF(I2387="","",VLOOKUP(N2387,DB!J:L,3,FALSE))</f>
        <v/>
      </c>
      <c r="M2387" s="40" t="str">
        <f t="shared" si="74"/>
        <v/>
      </c>
      <c r="N2387" s="70" t="str">
        <f t="shared" si="75"/>
        <v>Scope 3Hotel stay</v>
      </c>
      <c r="Y2387" s="70"/>
      <c r="Z2387" s="70"/>
    </row>
    <row r="2388" spans="1:26" s="49" customFormat="1" ht="21" customHeight="1">
      <c r="A2388" s="60"/>
      <c r="B2388" s="60"/>
      <c r="C2388" s="58"/>
      <c r="D2388" s="56"/>
      <c r="E2388" s="56"/>
      <c r="G2388" s="128" t="s">
        <v>497</v>
      </c>
      <c r="H2388" s="128" t="s">
        <v>1508</v>
      </c>
      <c r="I2388" s="60"/>
      <c r="J2388" s="60"/>
      <c r="K2388" s="60"/>
      <c r="L2388" s="61" t="str">
        <f>IF(I2388="","",VLOOKUP(N2388,DB!J:L,3,FALSE))</f>
        <v/>
      </c>
      <c r="M2388" s="40" t="str">
        <f t="shared" si="74"/>
        <v/>
      </c>
      <c r="N2388" s="70" t="str">
        <f t="shared" si="75"/>
        <v>Scope 3Hotel stay</v>
      </c>
      <c r="Y2388" s="70"/>
      <c r="Z2388" s="70"/>
    </row>
    <row r="2389" spans="1:26" s="49" customFormat="1" ht="21" customHeight="1">
      <c r="A2389" s="60"/>
      <c r="B2389" s="60"/>
      <c r="C2389" s="58"/>
      <c r="D2389" s="56"/>
      <c r="E2389" s="56"/>
      <c r="G2389" s="128" t="s">
        <v>497</v>
      </c>
      <c r="H2389" s="128" t="s">
        <v>1508</v>
      </c>
      <c r="I2389" s="60"/>
      <c r="J2389" s="60"/>
      <c r="K2389" s="60"/>
      <c r="L2389" s="61" t="str">
        <f>IF(I2389="","",VLOOKUP(N2389,DB!J:L,3,FALSE))</f>
        <v/>
      </c>
      <c r="M2389" s="40" t="str">
        <f t="shared" si="74"/>
        <v/>
      </c>
      <c r="N2389" s="70" t="str">
        <f t="shared" si="75"/>
        <v>Scope 3Hotel stay</v>
      </c>
      <c r="Y2389" s="70"/>
      <c r="Z2389" s="70"/>
    </row>
    <row r="2390" spans="1:26" s="49" customFormat="1" ht="21" customHeight="1">
      <c r="A2390" s="60"/>
      <c r="B2390" s="60"/>
      <c r="C2390" s="58"/>
      <c r="D2390" s="56"/>
      <c r="E2390" s="56"/>
      <c r="G2390" s="128" t="s">
        <v>497</v>
      </c>
      <c r="H2390" s="128" t="s">
        <v>1508</v>
      </c>
      <c r="I2390" s="60"/>
      <c r="J2390" s="60"/>
      <c r="K2390" s="60"/>
      <c r="L2390" s="61" t="str">
        <f>IF(I2390="","",VLOOKUP(N2390,DB!J:L,3,FALSE))</f>
        <v/>
      </c>
      <c r="M2390" s="40" t="str">
        <f t="shared" si="74"/>
        <v/>
      </c>
      <c r="N2390" s="70" t="str">
        <f t="shared" si="75"/>
        <v>Scope 3Hotel stay</v>
      </c>
      <c r="Y2390" s="70"/>
      <c r="Z2390" s="70"/>
    </row>
    <row r="2391" spans="1:26" s="49" customFormat="1" ht="21" customHeight="1">
      <c r="A2391" s="60"/>
      <c r="B2391" s="60"/>
      <c r="C2391" s="58"/>
      <c r="D2391" s="56"/>
      <c r="E2391" s="56"/>
      <c r="G2391" s="128" t="s">
        <v>497</v>
      </c>
      <c r="H2391" s="128" t="s">
        <v>1508</v>
      </c>
      <c r="I2391" s="60"/>
      <c r="J2391" s="60"/>
      <c r="K2391" s="60"/>
      <c r="L2391" s="61" t="str">
        <f>IF(I2391="","",VLOOKUP(N2391,DB!J:L,3,FALSE))</f>
        <v/>
      </c>
      <c r="M2391" s="40" t="str">
        <f t="shared" si="74"/>
        <v/>
      </c>
      <c r="N2391" s="70" t="str">
        <f t="shared" si="75"/>
        <v>Scope 3Hotel stay</v>
      </c>
      <c r="Y2391" s="70"/>
      <c r="Z2391" s="70"/>
    </row>
    <row r="2392" spans="1:26" s="49" customFormat="1" ht="21" customHeight="1">
      <c r="A2392" s="60"/>
      <c r="B2392" s="60"/>
      <c r="C2392" s="58"/>
      <c r="D2392" s="56"/>
      <c r="E2392" s="56"/>
      <c r="G2392" s="128" t="s">
        <v>497</v>
      </c>
      <c r="H2392" s="128" t="s">
        <v>1508</v>
      </c>
      <c r="I2392" s="60"/>
      <c r="J2392" s="60"/>
      <c r="K2392" s="60"/>
      <c r="L2392" s="61" t="str">
        <f>IF(I2392="","",VLOOKUP(N2392,DB!J:L,3,FALSE))</f>
        <v/>
      </c>
      <c r="M2392" s="40" t="str">
        <f t="shared" si="74"/>
        <v/>
      </c>
      <c r="N2392" s="70" t="str">
        <f t="shared" si="75"/>
        <v>Scope 3Hotel stay</v>
      </c>
      <c r="Y2392" s="70"/>
      <c r="Z2392" s="70"/>
    </row>
    <row r="2393" spans="1:26" s="49" customFormat="1" ht="21" customHeight="1">
      <c r="A2393" s="60"/>
      <c r="B2393" s="60"/>
      <c r="C2393" s="58"/>
      <c r="D2393" s="56"/>
      <c r="E2393" s="56"/>
      <c r="G2393" s="128" t="s">
        <v>497</v>
      </c>
      <c r="H2393" s="128" t="s">
        <v>1508</v>
      </c>
      <c r="I2393" s="60"/>
      <c r="J2393" s="60"/>
      <c r="K2393" s="60"/>
      <c r="L2393" s="61" t="str">
        <f>IF(I2393="","",VLOOKUP(N2393,DB!J:L,3,FALSE))</f>
        <v/>
      </c>
      <c r="M2393" s="40" t="str">
        <f t="shared" si="74"/>
        <v/>
      </c>
      <c r="N2393" s="70" t="str">
        <f t="shared" si="75"/>
        <v>Scope 3Hotel stay</v>
      </c>
      <c r="Y2393" s="70"/>
      <c r="Z2393" s="70"/>
    </row>
    <row r="2394" spans="1:26" s="49" customFormat="1" ht="21" customHeight="1">
      <c r="A2394" s="60"/>
      <c r="B2394" s="60"/>
      <c r="C2394" s="58"/>
      <c r="D2394" s="56"/>
      <c r="E2394" s="56"/>
      <c r="G2394" s="128" t="s">
        <v>497</v>
      </c>
      <c r="H2394" s="128" t="s">
        <v>1508</v>
      </c>
      <c r="I2394" s="60"/>
      <c r="J2394" s="60"/>
      <c r="K2394" s="60"/>
      <c r="L2394" s="61" t="str">
        <f>IF(I2394="","",VLOOKUP(N2394,DB!J:L,3,FALSE))</f>
        <v/>
      </c>
      <c r="M2394" s="40" t="str">
        <f t="shared" si="74"/>
        <v/>
      </c>
      <c r="N2394" s="70" t="str">
        <f t="shared" si="75"/>
        <v>Scope 3Hotel stay</v>
      </c>
      <c r="Y2394" s="70"/>
      <c r="Z2394" s="70"/>
    </row>
    <row r="2395" spans="1:26" s="49" customFormat="1" ht="21" customHeight="1">
      <c r="A2395" s="60"/>
      <c r="B2395" s="60"/>
      <c r="C2395" s="58"/>
      <c r="D2395" s="56"/>
      <c r="E2395" s="56"/>
      <c r="G2395" s="128" t="s">
        <v>497</v>
      </c>
      <c r="H2395" s="128" t="s">
        <v>1508</v>
      </c>
      <c r="I2395" s="60"/>
      <c r="J2395" s="60"/>
      <c r="K2395" s="60"/>
      <c r="L2395" s="61" t="str">
        <f>IF(I2395="","",VLOOKUP(N2395,DB!J:L,3,FALSE))</f>
        <v/>
      </c>
      <c r="M2395" s="40" t="str">
        <f t="shared" si="74"/>
        <v/>
      </c>
      <c r="N2395" s="70" t="str">
        <f t="shared" si="75"/>
        <v>Scope 3Hotel stay</v>
      </c>
      <c r="Y2395" s="70"/>
      <c r="Z2395" s="70"/>
    </row>
    <row r="2396" spans="1:26" s="49" customFormat="1" ht="21" customHeight="1">
      <c r="A2396" s="60"/>
      <c r="B2396" s="60"/>
      <c r="C2396" s="58"/>
      <c r="D2396" s="56"/>
      <c r="E2396" s="56"/>
      <c r="G2396" s="128" t="s">
        <v>497</v>
      </c>
      <c r="H2396" s="128" t="s">
        <v>1508</v>
      </c>
      <c r="I2396" s="60"/>
      <c r="J2396" s="60"/>
      <c r="K2396" s="60"/>
      <c r="L2396" s="61" t="str">
        <f>IF(I2396="","",VLOOKUP(N2396,DB!J:L,3,FALSE))</f>
        <v/>
      </c>
      <c r="M2396" s="40" t="str">
        <f t="shared" si="74"/>
        <v/>
      </c>
      <c r="N2396" s="70" t="str">
        <f t="shared" si="75"/>
        <v>Scope 3Hotel stay</v>
      </c>
      <c r="Y2396" s="70"/>
      <c r="Z2396" s="70"/>
    </row>
    <row r="2397" spans="1:26" s="49" customFormat="1" ht="21" customHeight="1">
      <c r="A2397" s="60"/>
      <c r="B2397" s="60"/>
      <c r="C2397" s="58"/>
      <c r="D2397" s="56"/>
      <c r="E2397" s="56"/>
      <c r="G2397" s="128" t="s">
        <v>497</v>
      </c>
      <c r="H2397" s="128" t="s">
        <v>1508</v>
      </c>
      <c r="I2397" s="60"/>
      <c r="J2397" s="60"/>
      <c r="K2397" s="60"/>
      <c r="L2397" s="61" t="str">
        <f>IF(I2397="","",VLOOKUP(N2397,DB!J:L,3,FALSE))</f>
        <v/>
      </c>
      <c r="M2397" s="40" t="str">
        <f t="shared" si="74"/>
        <v/>
      </c>
      <c r="N2397" s="70" t="str">
        <f t="shared" si="75"/>
        <v>Scope 3Hotel stay</v>
      </c>
      <c r="Y2397" s="70"/>
      <c r="Z2397" s="70"/>
    </row>
    <row r="2398" spans="1:26" s="49" customFormat="1" ht="21" customHeight="1">
      <c r="A2398" s="60"/>
      <c r="B2398" s="60"/>
      <c r="C2398" s="58"/>
      <c r="D2398" s="56"/>
      <c r="E2398" s="56"/>
      <c r="G2398" s="128" t="s">
        <v>497</v>
      </c>
      <c r="H2398" s="128" t="s">
        <v>1508</v>
      </c>
      <c r="I2398" s="60"/>
      <c r="J2398" s="60"/>
      <c r="K2398" s="60"/>
      <c r="L2398" s="61" t="str">
        <f>IF(I2398="","",VLOOKUP(N2398,DB!J:L,3,FALSE))</f>
        <v/>
      </c>
      <c r="M2398" s="40" t="str">
        <f t="shared" si="74"/>
        <v/>
      </c>
      <c r="N2398" s="70" t="str">
        <f t="shared" si="75"/>
        <v>Scope 3Hotel stay</v>
      </c>
      <c r="Y2398" s="70"/>
      <c r="Z2398" s="70"/>
    </row>
    <row r="2399" spans="1:26" s="49" customFormat="1" ht="21" customHeight="1">
      <c r="A2399" s="60"/>
      <c r="B2399" s="60"/>
      <c r="C2399" s="58"/>
      <c r="D2399" s="56"/>
      <c r="E2399" s="56"/>
      <c r="G2399" s="128" t="s">
        <v>497</v>
      </c>
      <c r="H2399" s="128" t="s">
        <v>1508</v>
      </c>
      <c r="I2399" s="60"/>
      <c r="J2399" s="60"/>
      <c r="K2399" s="60"/>
      <c r="L2399" s="61" t="str">
        <f>IF(I2399="","",VLOOKUP(N2399,DB!J:L,3,FALSE))</f>
        <v/>
      </c>
      <c r="M2399" s="40" t="str">
        <f t="shared" si="74"/>
        <v/>
      </c>
      <c r="N2399" s="70" t="str">
        <f t="shared" si="75"/>
        <v>Scope 3Hotel stay</v>
      </c>
      <c r="Y2399" s="70"/>
      <c r="Z2399" s="70"/>
    </row>
    <row r="2400" spans="1:26" s="49" customFormat="1" ht="21" customHeight="1">
      <c r="A2400" s="60"/>
      <c r="B2400" s="60"/>
      <c r="C2400" s="58"/>
      <c r="D2400" s="56"/>
      <c r="E2400" s="56"/>
      <c r="G2400" s="128" t="s">
        <v>497</v>
      </c>
      <c r="H2400" s="128" t="s">
        <v>1508</v>
      </c>
      <c r="I2400" s="60"/>
      <c r="J2400" s="60"/>
      <c r="K2400" s="60"/>
      <c r="L2400" s="61" t="str">
        <f>IF(I2400="","",VLOOKUP(N2400,DB!J:L,3,FALSE))</f>
        <v/>
      </c>
      <c r="M2400" s="40" t="str">
        <f t="shared" si="74"/>
        <v/>
      </c>
      <c r="N2400" s="70" t="str">
        <f t="shared" si="75"/>
        <v>Scope 3Hotel stay</v>
      </c>
      <c r="Y2400" s="70"/>
      <c r="Z2400" s="70"/>
    </row>
    <row r="2401" spans="1:26" s="49" customFormat="1" ht="21" customHeight="1">
      <c r="A2401" s="60"/>
      <c r="B2401" s="60"/>
      <c r="C2401" s="58"/>
      <c r="D2401" s="56"/>
      <c r="E2401" s="56"/>
      <c r="G2401" s="128" t="s">
        <v>497</v>
      </c>
      <c r="H2401" s="128" t="s">
        <v>1508</v>
      </c>
      <c r="I2401" s="60"/>
      <c r="J2401" s="60"/>
      <c r="K2401" s="60"/>
      <c r="L2401" s="61" t="str">
        <f>IF(I2401="","",VLOOKUP(N2401,DB!J:L,3,FALSE))</f>
        <v/>
      </c>
      <c r="M2401" s="40" t="str">
        <f t="shared" si="74"/>
        <v/>
      </c>
      <c r="N2401" s="70" t="str">
        <f t="shared" si="75"/>
        <v>Scope 3Hotel stay</v>
      </c>
      <c r="Y2401" s="70"/>
      <c r="Z2401" s="70"/>
    </row>
    <row r="2402" spans="1:26" s="49" customFormat="1" ht="21" customHeight="1">
      <c r="A2402" s="60"/>
      <c r="B2402" s="60"/>
      <c r="C2402" s="58"/>
      <c r="D2402" s="56"/>
      <c r="E2402" s="56"/>
      <c r="G2402" s="128" t="s">
        <v>497</v>
      </c>
      <c r="H2402" s="128" t="s">
        <v>1508</v>
      </c>
      <c r="I2402" s="60"/>
      <c r="J2402" s="60"/>
      <c r="K2402" s="60"/>
      <c r="L2402" s="61" t="str">
        <f>IF(I2402="","",VLOOKUP(N2402,DB!J:L,3,FALSE))</f>
        <v/>
      </c>
      <c r="M2402" s="40" t="str">
        <f t="shared" si="74"/>
        <v/>
      </c>
      <c r="N2402" s="70" t="str">
        <f t="shared" si="75"/>
        <v>Scope 3Hotel stay</v>
      </c>
      <c r="Y2402" s="70"/>
      <c r="Z2402" s="70"/>
    </row>
    <row r="2403" spans="1:26" s="49" customFormat="1" ht="21" customHeight="1">
      <c r="A2403" s="60"/>
      <c r="B2403" s="60"/>
      <c r="C2403" s="58"/>
      <c r="D2403" s="56"/>
      <c r="E2403" s="56"/>
      <c r="G2403" s="128" t="s">
        <v>497</v>
      </c>
      <c r="H2403" s="128" t="s">
        <v>1508</v>
      </c>
      <c r="I2403" s="60"/>
      <c r="J2403" s="60"/>
      <c r="K2403" s="60"/>
      <c r="L2403" s="61" t="str">
        <f>IF(I2403="","",VLOOKUP(N2403,DB!J:L,3,FALSE))</f>
        <v/>
      </c>
      <c r="M2403" s="40" t="str">
        <f t="shared" si="74"/>
        <v/>
      </c>
      <c r="N2403" s="70" t="str">
        <f t="shared" si="75"/>
        <v>Scope 3Hotel stay</v>
      </c>
      <c r="Y2403" s="70"/>
      <c r="Z2403" s="70"/>
    </row>
    <row r="2404" spans="1:26" s="49" customFormat="1" ht="21" customHeight="1">
      <c r="A2404" s="60"/>
      <c r="B2404" s="60"/>
      <c r="C2404" s="58"/>
      <c r="D2404" s="56"/>
      <c r="E2404" s="56"/>
      <c r="G2404" s="128" t="s">
        <v>497</v>
      </c>
      <c r="H2404" s="128" t="s">
        <v>1508</v>
      </c>
      <c r="I2404" s="60"/>
      <c r="J2404" s="60"/>
      <c r="K2404" s="60"/>
      <c r="L2404" s="61" t="str">
        <f>IF(I2404="","",VLOOKUP(N2404,DB!J:L,3,FALSE))</f>
        <v/>
      </c>
      <c r="M2404" s="40" t="str">
        <f t="shared" si="74"/>
        <v/>
      </c>
      <c r="N2404" s="70" t="str">
        <f t="shared" si="75"/>
        <v>Scope 3Hotel stay</v>
      </c>
      <c r="Y2404" s="70"/>
      <c r="Z2404" s="70"/>
    </row>
    <row r="2405" spans="1:26" s="49" customFormat="1" ht="21" customHeight="1">
      <c r="A2405" s="60"/>
      <c r="B2405" s="60"/>
      <c r="C2405" s="58"/>
      <c r="D2405" s="56"/>
      <c r="E2405" s="56"/>
      <c r="G2405" s="128" t="s">
        <v>497</v>
      </c>
      <c r="H2405" s="128" t="s">
        <v>1508</v>
      </c>
      <c r="I2405" s="60"/>
      <c r="J2405" s="60"/>
      <c r="K2405" s="60"/>
      <c r="L2405" s="61" t="str">
        <f>IF(I2405="","",VLOOKUP(N2405,DB!J:L,3,FALSE))</f>
        <v/>
      </c>
      <c r="M2405" s="40" t="str">
        <f t="shared" ref="M2405:M2468" si="76">IF(I2405="","",L2405*K2405*J2405)</f>
        <v/>
      </c>
      <c r="N2405" s="70" t="str">
        <f t="shared" si="75"/>
        <v>Scope 3Hotel stay</v>
      </c>
      <c r="Y2405" s="70"/>
      <c r="Z2405" s="70"/>
    </row>
    <row r="2406" spans="1:26" s="49" customFormat="1" ht="21" customHeight="1">
      <c r="A2406" s="60"/>
      <c r="B2406" s="60"/>
      <c r="C2406" s="58"/>
      <c r="D2406" s="56"/>
      <c r="E2406" s="56"/>
      <c r="G2406" s="128" t="s">
        <v>497</v>
      </c>
      <c r="H2406" s="128" t="s">
        <v>1508</v>
      </c>
      <c r="I2406" s="60"/>
      <c r="J2406" s="60"/>
      <c r="K2406" s="60"/>
      <c r="L2406" s="61" t="str">
        <f>IF(I2406="","",VLOOKUP(N2406,DB!J:L,3,FALSE))</f>
        <v/>
      </c>
      <c r="M2406" s="40" t="str">
        <f t="shared" si="76"/>
        <v/>
      </c>
      <c r="N2406" s="70" t="str">
        <f t="shared" si="75"/>
        <v>Scope 3Hotel stay</v>
      </c>
      <c r="Y2406" s="70"/>
      <c r="Z2406" s="70"/>
    </row>
    <row r="2407" spans="1:26" s="49" customFormat="1" ht="21" customHeight="1">
      <c r="A2407" s="60"/>
      <c r="B2407" s="60"/>
      <c r="C2407" s="58"/>
      <c r="D2407" s="56"/>
      <c r="E2407" s="56"/>
      <c r="G2407" s="128" t="s">
        <v>497</v>
      </c>
      <c r="H2407" s="128" t="s">
        <v>1508</v>
      </c>
      <c r="I2407" s="60"/>
      <c r="J2407" s="60"/>
      <c r="K2407" s="60"/>
      <c r="L2407" s="61" t="str">
        <f>IF(I2407="","",VLOOKUP(N2407,DB!J:L,3,FALSE))</f>
        <v/>
      </c>
      <c r="M2407" s="40" t="str">
        <f t="shared" si="76"/>
        <v/>
      </c>
      <c r="N2407" s="70" t="str">
        <f t="shared" si="75"/>
        <v>Scope 3Hotel stay</v>
      </c>
      <c r="Y2407" s="70"/>
      <c r="Z2407" s="70"/>
    </row>
    <row r="2408" spans="1:26" s="49" customFormat="1" ht="21" customHeight="1">
      <c r="A2408" s="60"/>
      <c r="B2408" s="60"/>
      <c r="C2408" s="58"/>
      <c r="D2408" s="56"/>
      <c r="E2408" s="56"/>
      <c r="G2408" s="128" t="s">
        <v>497</v>
      </c>
      <c r="H2408" s="128" t="s">
        <v>1508</v>
      </c>
      <c r="I2408" s="60"/>
      <c r="J2408" s="60"/>
      <c r="K2408" s="60"/>
      <c r="L2408" s="61" t="str">
        <f>IF(I2408="","",VLOOKUP(N2408,DB!J:L,3,FALSE))</f>
        <v/>
      </c>
      <c r="M2408" s="40" t="str">
        <f t="shared" si="76"/>
        <v/>
      </c>
      <c r="N2408" s="70" t="str">
        <f t="shared" si="75"/>
        <v>Scope 3Hotel stay</v>
      </c>
      <c r="Y2408" s="70"/>
      <c r="Z2408" s="70"/>
    </row>
    <row r="2409" spans="1:26" s="49" customFormat="1" ht="21" customHeight="1">
      <c r="A2409" s="60"/>
      <c r="B2409" s="60"/>
      <c r="C2409" s="58"/>
      <c r="D2409" s="56"/>
      <c r="E2409" s="56"/>
      <c r="G2409" s="128" t="s">
        <v>497</v>
      </c>
      <c r="H2409" s="128" t="s">
        <v>1508</v>
      </c>
      <c r="I2409" s="60"/>
      <c r="J2409" s="60"/>
      <c r="K2409" s="60"/>
      <c r="L2409" s="61" t="str">
        <f>IF(I2409="","",VLOOKUP(N2409,DB!J:L,3,FALSE))</f>
        <v/>
      </c>
      <c r="M2409" s="40" t="str">
        <f t="shared" si="76"/>
        <v/>
      </c>
      <c r="N2409" s="70" t="str">
        <f t="shared" si="75"/>
        <v>Scope 3Hotel stay</v>
      </c>
      <c r="Y2409" s="70"/>
      <c r="Z2409" s="70"/>
    </row>
    <row r="2410" spans="1:26" s="49" customFormat="1" ht="21" customHeight="1">
      <c r="A2410" s="60"/>
      <c r="B2410" s="60"/>
      <c r="C2410" s="58"/>
      <c r="D2410" s="56"/>
      <c r="E2410" s="56"/>
      <c r="G2410" s="128" t="s">
        <v>497</v>
      </c>
      <c r="H2410" s="128" t="s">
        <v>1508</v>
      </c>
      <c r="I2410" s="60"/>
      <c r="J2410" s="60"/>
      <c r="K2410" s="60"/>
      <c r="L2410" s="61" t="str">
        <f>IF(I2410="","",VLOOKUP(N2410,DB!J:L,3,FALSE))</f>
        <v/>
      </c>
      <c r="M2410" s="40" t="str">
        <f t="shared" si="76"/>
        <v/>
      </c>
      <c r="N2410" s="70" t="str">
        <f t="shared" si="75"/>
        <v>Scope 3Hotel stay</v>
      </c>
      <c r="Y2410" s="70"/>
      <c r="Z2410" s="70"/>
    </row>
    <row r="2411" spans="1:26" s="49" customFormat="1" ht="21" customHeight="1">
      <c r="A2411" s="60"/>
      <c r="B2411" s="60"/>
      <c r="C2411" s="58"/>
      <c r="D2411" s="56"/>
      <c r="E2411" s="56"/>
      <c r="G2411" s="128" t="s">
        <v>497</v>
      </c>
      <c r="H2411" s="128" t="s">
        <v>1508</v>
      </c>
      <c r="I2411" s="60"/>
      <c r="J2411" s="60"/>
      <c r="K2411" s="60"/>
      <c r="L2411" s="61" t="str">
        <f>IF(I2411="","",VLOOKUP(N2411,DB!J:L,3,FALSE))</f>
        <v/>
      </c>
      <c r="M2411" s="40" t="str">
        <f t="shared" si="76"/>
        <v/>
      </c>
      <c r="N2411" s="70" t="str">
        <f t="shared" si="75"/>
        <v>Scope 3Hotel stay</v>
      </c>
      <c r="Y2411" s="70"/>
      <c r="Z2411" s="70"/>
    </row>
    <row r="2412" spans="1:26" s="49" customFormat="1" ht="21" customHeight="1">
      <c r="A2412" s="60"/>
      <c r="B2412" s="60"/>
      <c r="C2412" s="58"/>
      <c r="D2412" s="56"/>
      <c r="E2412" s="56"/>
      <c r="G2412" s="128" t="s">
        <v>497</v>
      </c>
      <c r="H2412" s="128" t="s">
        <v>1508</v>
      </c>
      <c r="I2412" s="60"/>
      <c r="J2412" s="60"/>
      <c r="K2412" s="60"/>
      <c r="L2412" s="61" t="str">
        <f>IF(I2412="","",VLOOKUP(N2412,DB!J:L,3,FALSE))</f>
        <v/>
      </c>
      <c r="M2412" s="40" t="str">
        <f t="shared" si="76"/>
        <v/>
      </c>
      <c r="N2412" s="70" t="str">
        <f t="shared" si="75"/>
        <v>Scope 3Hotel stay</v>
      </c>
      <c r="Y2412" s="70"/>
      <c r="Z2412" s="70"/>
    </row>
    <row r="2413" spans="1:26" s="49" customFormat="1" ht="21" customHeight="1">
      <c r="A2413" s="60"/>
      <c r="B2413" s="60"/>
      <c r="C2413" s="58"/>
      <c r="D2413" s="56"/>
      <c r="E2413" s="56"/>
      <c r="G2413" s="128" t="s">
        <v>497</v>
      </c>
      <c r="H2413" s="128" t="s">
        <v>1508</v>
      </c>
      <c r="I2413" s="60"/>
      <c r="J2413" s="60"/>
      <c r="K2413" s="60"/>
      <c r="L2413" s="61" t="str">
        <f>IF(I2413="","",VLOOKUP(N2413,DB!J:L,3,FALSE))</f>
        <v/>
      </c>
      <c r="M2413" s="40" t="str">
        <f t="shared" si="76"/>
        <v/>
      </c>
      <c r="N2413" s="70" t="str">
        <f t="shared" si="75"/>
        <v>Scope 3Hotel stay</v>
      </c>
      <c r="Y2413" s="70"/>
      <c r="Z2413" s="70"/>
    </row>
    <row r="2414" spans="1:26" s="49" customFormat="1" ht="21" customHeight="1">
      <c r="A2414" s="60"/>
      <c r="B2414" s="60"/>
      <c r="C2414" s="58"/>
      <c r="D2414" s="56"/>
      <c r="E2414" s="56"/>
      <c r="G2414" s="128" t="s">
        <v>497</v>
      </c>
      <c r="H2414" s="128" t="s">
        <v>1508</v>
      </c>
      <c r="I2414" s="60"/>
      <c r="J2414" s="60"/>
      <c r="K2414" s="60"/>
      <c r="L2414" s="61" t="str">
        <f>IF(I2414="","",VLOOKUP(N2414,DB!J:L,3,FALSE))</f>
        <v/>
      </c>
      <c r="M2414" s="40" t="str">
        <f t="shared" si="76"/>
        <v/>
      </c>
      <c r="N2414" s="70" t="str">
        <f t="shared" si="75"/>
        <v>Scope 3Hotel stay</v>
      </c>
      <c r="Y2414" s="70"/>
      <c r="Z2414" s="70"/>
    </row>
    <row r="2415" spans="1:26" s="49" customFormat="1" ht="21" customHeight="1">
      <c r="A2415" s="60"/>
      <c r="B2415" s="60"/>
      <c r="C2415" s="58"/>
      <c r="D2415" s="56"/>
      <c r="E2415" s="56"/>
      <c r="G2415" s="128" t="s">
        <v>497</v>
      </c>
      <c r="H2415" s="128" t="s">
        <v>1508</v>
      </c>
      <c r="I2415" s="60"/>
      <c r="J2415" s="60"/>
      <c r="K2415" s="60"/>
      <c r="L2415" s="61" t="str">
        <f>IF(I2415="","",VLOOKUP(N2415,DB!J:L,3,FALSE))</f>
        <v/>
      </c>
      <c r="M2415" s="40" t="str">
        <f t="shared" si="76"/>
        <v/>
      </c>
      <c r="N2415" s="70" t="str">
        <f t="shared" si="75"/>
        <v>Scope 3Hotel stay</v>
      </c>
      <c r="Y2415" s="70"/>
      <c r="Z2415" s="70"/>
    </row>
    <row r="2416" spans="1:26" s="49" customFormat="1" ht="21" customHeight="1">
      <c r="A2416" s="60"/>
      <c r="B2416" s="60"/>
      <c r="C2416" s="58"/>
      <c r="D2416" s="56"/>
      <c r="E2416" s="56"/>
      <c r="G2416" s="128" t="s">
        <v>497</v>
      </c>
      <c r="H2416" s="128" t="s">
        <v>1508</v>
      </c>
      <c r="I2416" s="60"/>
      <c r="J2416" s="60"/>
      <c r="K2416" s="60"/>
      <c r="L2416" s="61" t="str">
        <f>IF(I2416="","",VLOOKUP(N2416,DB!J:L,3,FALSE))</f>
        <v/>
      </c>
      <c r="M2416" s="40" t="str">
        <f t="shared" si="76"/>
        <v/>
      </c>
      <c r="N2416" s="70" t="str">
        <f t="shared" si="75"/>
        <v>Scope 3Hotel stay</v>
      </c>
      <c r="Y2416" s="70"/>
      <c r="Z2416" s="70"/>
    </row>
    <row r="2417" spans="1:26" s="49" customFormat="1" ht="21" customHeight="1">
      <c r="A2417" s="60"/>
      <c r="B2417" s="60"/>
      <c r="C2417" s="58"/>
      <c r="D2417" s="56"/>
      <c r="E2417" s="56"/>
      <c r="G2417" s="128" t="s">
        <v>497</v>
      </c>
      <c r="H2417" s="128" t="s">
        <v>1508</v>
      </c>
      <c r="I2417" s="60"/>
      <c r="J2417" s="60"/>
      <c r="K2417" s="60"/>
      <c r="L2417" s="61" t="str">
        <f>IF(I2417="","",VLOOKUP(N2417,DB!J:L,3,FALSE))</f>
        <v/>
      </c>
      <c r="M2417" s="40" t="str">
        <f t="shared" si="76"/>
        <v/>
      </c>
      <c r="N2417" s="70" t="str">
        <f t="shared" si="75"/>
        <v>Scope 3Hotel stay</v>
      </c>
      <c r="Y2417" s="70"/>
      <c r="Z2417" s="70"/>
    </row>
    <row r="2418" spans="1:26" s="49" customFormat="1" ht="21" customHeight="1">
      <c r="A2418" s="60"/>
      <c r="B2418" s="60"/>
      <c r="C2418" s="58"/>
      <c r="D2418" s="56"/>
      <c r="E2418" s="56"/>
      <c r="G2418" s="128" t="s">
        <v>497</v>
      </c>
      <c r="H2418" s="128" t="s">
        <v>1508</v>
      </c>
      <c r="I2418" s="60"/>
      <c r="J2418" s="60"/>
      <c r="K2418" s="60"/>
      <c r="L2418" s="61" t="str">
        <f>IF(I2418="","",VLOOKUP(N2418,DB!J:L,3,FALSE))</f>
        <v/>
      </c>
      <c r="M2418" s="40" t="str">
        <f t="shared" si="76"/>
        <v/>
      </c>
      <c r="N2418" s="70" t="str">
        <f t="shared" si="75"/>
        <v>Scope 3Hotel stay</v>
      </c>
      <c r="Y2418" s="70"/>
      <c r="Z2418" s="70"/>
    </row>
    <row r="2419" spans="1:26" s="49" customFormat="1" ht="21" customHeight="1">
      <c r="A2419" s="60"/>
      <c r="B2419" s="60"/>
      <c r="C2419" s="58"/>
      <c r="D2419" s="56"/>
      <c r="E2419" s="56"/>
      <c r="G2419" s="128" t="s">
        <v>497</v>
      </c>
      <c r="H2419" s="128" t="s">
        <v>1508</v>
      </c>
      <c r="I2419" s="60"/>
      <c r="J2419" s="60"/>
      <c r="K2419" s="60"/>
      <c r="L2419" s="61" t="str">
        <f>IF(I2419="","",VLOOKUP(N2419,DB!J:L,3,FALSE))</f>
        <v/>
      </c>
      <c r="M2419" s="40" t="str">
        <f t="shared" si="76"/>
        <v/>
      </c>
      <c r="N2419" s="70" t="str">
        <f t="shared" si="75"/>
        <v>Scope 3Hotel stay</v>
      </c>
      <c r="Y2419" s="70"/>
      <c r="Z2419" s="70"/>
    </row>
    <row r="2420" spans="1:26" s="49" customFormat="1" ht="21" customHeight="1">
      <c r="A2420" s="60"/>
      <c r="B2420" s="60"/>
      <c r="C2420" s="58"/>
      <c r="D2420" s="56"/>
      <c r="E2420" s="56"/>
      <c r="G2420" s="128" t="s">
        <v>497</v>
      </c>
      <c r="H2420" s="128" t="s">
        <v>1508</v>
      </c>
      <c r="I2420" s="60"/>
      <c r="J2420" s="60"/>
      <c r="K2420" s="60"/>
      <c r="L2420" s="61" t="str">
        <f>IF(I2420="","",VLOOKUP(N2420,DB!J:L,3,FALSE))</f>
        <v/>
      </c>
      <c r="M2420" s="40" t="str">
        <f t="shared" si="76"/>
        <v/>
      </c>
      <c r="N2420" s="70" t="str">
        <f t="shared" si="75"/>
        <v>Scope 3Hotel stay</v>
      </c>
      <c r="Y2420" s="70"/>
      <c r="Z2420" s="70"/>
    </row>
    <row r="2421" spans="1:26" s="49" customFormat="1" ht="21" customHeight="1">
      <c r="A2421" s="60"/>
      <c r="B2421" s="60"/>
      <c r="C2421" s="58"/>
      <c r="D2421" s="56"/>
      <c r="E2421" s="56"/>
      <c r="G2421" s="128" t="s">
        <v>497</v>
      </c>
      <c r="H2421" s="128" t="s">
        <v>1508</v>
      </c>
      <c r="I2421" s="60"/>
      <c r="J2421" s="60"/>
      <c r="K2421" s="60"/>
      <c r="L2421" s="61" t="str">
        <f>IF(I2421="","",VLOOKUP(N2421,DB!J:L,3,FALSE))</f>
        <v/>
      </c>
      <c r="M2421" s="40" t="str">
        <f t="shared" si="76"/>
        <v/>
      </c>
      <c r="N2421" s="70" t="str">
        <f t="shared" si="75"/>
        <v>Scope 3Hotel stay</v>
      </c>
      <c r="Y2421" s="70"/>
      <c r="Z2421" s="70"/>
    </row>
    <row r="2422" spans="1:26" s="49" customFormat="1" ht="21" customHeight="1">
      <c r="A2422" s="60"/>
      <c r="B2422" s="60"/>
      <c r="C2422" s="58"/>
      <c r="D2422" s="56"/>
      <c r="E2422" s="56"/>
      <c r="G2422" s="128" t="s">
        <v>497</v>
      </c>
      <c r="H2422" s="128" t="s">
        <v>1508</v>
      </c>
      <c r="I2422" s="60"/>
      <c r="J2422" s="60"/>
      <c r="K2422" s="60"/>
      <c r="L2422" s="61" t="str">
        <f>IF(I2422="","",VLOOKUP(N2422,DB!J:L,3,FALSE))</f>
        <v/>
      </c>
      <c r="M2422" s="40" t="str">
        <f t="shared" si="76"/>
        <v/>
      </c>
      <c r="N2422" s="70" t="str">
        <f t="shared" si="75"/>
        <v>Scope 3Hotel stay</v>
      </c>
      <c r="Y2422" s="70"/>
      <c r="Z2422" s="70"/>
    </row>
    <row r="2423" spans="1:26" s="49" customFormat="1" ht="21" customHeight="1">
      <c r="A2423" s="60"/>
      <c r="B2423" s="60"/>
      <c r="C2423" s="58"/>
      <c r="D2423" s="56"/>
      <c r="E2423" s="56"/>
      <c r="G2423" s="128" t="s">
        <v>497</v>
      </c>
      <c r="H2423" s="128" t="s">
        <v>1508</v>
      </c>
      <c r="I2423" s="60"/>
      <c r="J2423" s="60"/>
      <c r="K2423" s="60"/>
      <c r="L2423" s="61" t="str">
        <f>IF(I2423="","",VLOOKUP(N2423,DB!J:L,3,FALSE))</f>
        <v/>
      </c>
      <c r="M2423" s="40" t="str">
        <f t="shared" si="76"/>
        <v/>
      </c>
      <c r="N2423" s="70" t="str">
        <f t="shared" si="75"/>
        <v>Scope 3Hotel stay</v>
      </c>
      <c r="Y2423" s="70"/>
      <c r="Z2423" s="70"/>
    </row>
    <row r="2424" spans="1:26" s="49" customFormat="1" ht="21" customHeight="1">
      <c r="A2424" s="60"/>
      <c r="B2424" s="60"/>
      <c r="C2424" s="58"/>
      <c r="D2424" s="56"/>
      <c r="E2424" s="56"/>
      <c r="G2424" s="128" t="s">
        <v>497</v>
      </c>
      <c r="H2424" s="128" t="s">
        <v>1508</v>
      </c>
      <c r="I2424" s="60"/>
      <c r="J2424" s="60"/>
      <c r="K2424" s="60"/>
      <c r="L2424" s="61" t="str">
        <f>IF(I2424="","",VLOOKUP(N2424,DB!J:L,3,FALSE))</f>
        <v/>
      </c>
      <c r="M2424" s="40" t="str">
        <f t="shared" si="76"/>
        <v/>
      </c>
      <c r="N2424" s="70" t="str">
        <f t="shared" si="75"/>
        <v>Scope 3Hotel stay</v>
      </c>
      <c r="Y2424" s="70"/>
      <c r="Z2424" s="70"/>
    </row>
    <row r="2425" spans="1:26" s="49" customFormat="1" ht="21" customHeight="1">
      <c r="A2425" s="60"/>
      <c r="B2425" s="60"/>
      <c r="C2425" s="58"/>
      <c r="D2425" s="56"/>
      <c r="E2425" s="56"/>
      <c r="G2425" s="128" t="s">
        <v>497</v>
      </c>
      <c r="H2425" s="128" t="s">
        <v>1508</v>
      </c>
      <c r="I2425" s="60"/>
      <c r="J2425" s="60"/>
      <c r="K2425" s="60"/>
      <c r="L2425" s="61" t="str">
        <f>IF(I2425="","",VLOOKUP(N2425,DB!J:L,3,FALSE))</f>
        <v/>
      </c>
      <c r="M2425" s="40" t="str">
        <f t="shared" si="76"/>
        <v/>
      </c>
      <c r="N2425" s="70" t="str">
        <f t="shared" si="75"/>
        <v>Scope 3Hotel stay</v>
      </c>
      <c r="Y2425" s="70"/>
      <c r="Z2425" s="70"/>
    </row>
    <row r="2426" spans="1:26" s="49" customFormat="1" ht="21" customHeight="1">
      <c r="A2426" s="60"/>
      <c r="B2426" s="60"/>
      <c r="C2426" s="58"/>
      <c r="D2426" s="56"/>
      <c r="E2426" s="56"/>
      <c r="G2426" s="128" t="s">
        <v>497</v>
      </c>
      <c r="H2426" s="128" t="s">
        <v>1508</v>
      </c>
      <c r="I2426" s="60"/>
      <c r="J2426" s="60"/>
      <c r="K2426" s="60"/>
      <c r="L2426" s="61" t="str">
        <f>IF(I2426="","",VLOOKUP(N2426,DB!J:L,3,FALSE))</f>
        <v/>
      </c>
      <c r="M2426" s="40" t="str">
        <f t="shared" si="76"/>
        <v/>
      </c>
      <c r="N2426" s="70" t="str">
        <f t="shared" si="75"/>
        <v>Scope 3Hotel stay</v>
      </c>
      <c r="Y2426" s="70"/>
      <c r="Z2426" s="70"/>
    </row>
    <row r="2427" spans="1:26" s="49" customFormat="1" ht="21" customHeight="1">
      <c r="A2427" s="60"/>
      <c r="B2427" s="60"/>
      <c r="C2427" s="58"/>
      <c r="D2427" s="56"/>
      <c r="E2427" s="56"/>
      <c r="G2427" s="128" t="s">
        <v>497</v>
      </c>
      <c r="H2427" s="128" t="s">
        <v>1508</v>
      </c>
      <c r="I2427" s="60"/>
      <c r="J2427" s="60"/>
      <c r="K2427" s="60"/>
      <c r="L2427" s="61" t="str">
        <f>IF(I2427="","",VLOOKUP(N2427,DB!J:L,3,FALSE))</f>
        <v/>
      </c>
      <c r="M2427" s="40" t="str">
        <f t="shared" si="76"/>
        <v/>
      </c>
      <c r="N2427" s="70" t="str">
        <f t="shared" si="75"/>
        <v>Scope 3Hotel stay</v>
      </c>
      <c r="Y2427" s="70"/>
      <c r="Z2427" s="70"/>
    </row>
    <row r="2428" spans="1:26" s="49" customFormat="1" ht="21" customHeight="1">
      <c r="A2428" s="60"/>
      <c r="B2428" s="60"/>
      <c r="C2428" s="58"/>
      <c r="D2428" s="56"/>
      <c r="E2428" s="56"/>
      <c r="G2428" s="128" t="s">
        <v>497</v>
      </c>
      <c r="H2428" s="128" t="s">
        <v>1508</v>
      </c>
      <c r="I2428" s="60"/>
      <c r="J2428" s="60"/>
      <c r="K2428" s="60"/>
      <c r="L2428" s="61" t="str">
        <f>IF(I2428="","",VLOOKUP(N2428,DB!J:L,3,FALSE))</f>
        <v/>
      </c>
      <c r="M2428" s="40" t="str">
        <f t="shared" si="76"/>
        <v/>
      </c>
      <c r="N2428" s="70" t="str">
        <f t="shared" si="75"/>
        <v>Scope 3Hotel stay</v>
      </c>
      <c r="Y2428" s="70"/>
      <c r="Z2428" s="70"/>
    </row>
    <row r="2429" spans="1:26" s="49" customFormat="1" ht="21" customHeight="1">
      <c r="A2429" s="60"/>
      <c r="B2429" s="60"/>
      <c r="C2429" s="58"/>
      <c r="D2429" s="56"/>
      <c r="E2429" s="56"/>
      <c r="G2429" s="128" t="s">
        <v>497</v>
      </c>
      <c r="H2429" s="128" t="s">
        <v>1508</v>
      </c>
      <c r="I2429" s="60"/>
      <c r="J2429" s="60"/>
      <c r="K2429" s="60"/>
      <c r="L2429" s="61" t="str">
        <f>IF(I2429="","",VLOOKUP(N2429,DB!J:L,3,FALSE))</f>
        <v/>
      </c>
      <c r="M2429" s="40" t="str">
        <f t="shared" si="76"/>
        <v/>
      </c>
      <c r="N2429" s="70" t="str">
        <f t="shared" si="75"/>
        <v>Scope 3Hotel stay</v>
      </c>
      <c r="Y2429" s="70"/>
      <c r="Z2429" s="70"/>
    </row>
    <row r="2430" spans="1:26" s="49" customFormat="1" ht="21" customHeight="1">
      <c r="A2430" s="60"/>
      <c r="B2430" s="60"/>
      <c r="C2430" s="58"/>
      <c r="D2430" s="56"/>
      <c r="E2430" s="56"/>
      <c r="G2430" s="128" t="s">
        <v>497</v>
      </c>
      <c r="H2430" s="128" t="s">
        <v>1508</v>
      </c>
      <c r="I2430" s="60"/>
      <c r="J2430" s="60"/>
      <c r="K2430" s="60"/>
      <c r="L2430" s="61" t="str">
        <f>IF(I2430="","",VLOOKUP(N2430,DB!J:L,3,FALSE))</f>
        <v/>
      </c>
      <c r="M2430" s="40" t="str">
        <f t="shared" si="76"/>
        <v/>
      </c>
      <c r="N2430" s="70" t="str">
        <f t="shared" si="75"/>
        <v>Scope 3Hotel stay</v>
      </c>
      <c r="Y2430" s="70"/>
      <c r="Z2430" s="70"/>
    </row>
    <row r="2431" spans="1:26" s="49" customFormat="1" ht="21" customHeight="1">
      <c r="A2431" s="60"/>
      <c r="B2431" s="60"/>
      <c r="C2431" s="58"/>
      <c r="D2431" s="56"/>
      <c r="E2431" s="56"/>
      <c r="G2431" s="128" t="s">
        <v>497</v>
      </c>
      <c r="H2431" s="128" t="s">
        <v>1508</v>
      </c>
      <c r="I2431" s="60"/>
      <c r="J2431" s="60"/>
      <c r="K2431" s="60"/>
      <c r="L2431" s="61" t="str">
        <f>IF(I2431="","",VLOOKUP(N2431,DB!J:L,3,FALSE))</f>
        <v/>
      </c>
      <c r="M2431" s="40" t="str">
        <f t="shared" si="76"/>
        <v/>
      </c>
      <c r="N2431" s="70" t="str">
        <f t="shared" si="75"/>
        <v>Scope 3Hotel stay</v>
      </c>
      <c r="Y2431" s="70"/>
      <c r="Z2431" s="70"/>
    </row>
    <row r="2432" spans="1:26" s="49" customFormat="1" ht="21" customHeight="1">
      <c r="A2432" s="60"/>
      <c r="B2432" s="60"/>
      <c r="C2432" s="58"/>
      <c r="D2432" s="56"/>
      <c r="E2432" s="56"/>
      <c r="G2432" s="128" t="s">
        <v>497</v>
      </c>
      <c r="H2432" s="128" t="s">
        <v>1508</v>
      </c>
      <c r="I2432" s="60"/>
      <c r="J2432" s="60"/>
      <c r="K2432" s="60"/>
      <c r="L2432" s="61" t="str">
        <f>IF(I2432="","",VLOOKUP(N2432,DB!J:L,3,FALSE))</f>
        <v/>
      </c>
      <c r="M2432" s="40" t="str">
        <f t="shared" si="76"/>
        <v/>
      </c>
      <c r="N2432" s="70" t="str">
        <f t="shared" si="75"/>
        <v>Scope 3Hotel stay</v>
      </c>
      <c r="Y2432" s="70"/>
      <c r="Z2432" s="70"/>
    </row>
    <row r="2433" spans="1:26" s="49" customFormat="1" ht="21" customHeight="1">
      <c r="A2433" s="60"/>
      <c r="B2433" s="60"/>
      <c r="C2433" s="58"/>
      <c r="D2433" s="56"/>
      <c r="E2433" s="56"/>
      <c r="G2433" s="128" t="s">
        <v>497</v>
      </c>
      <c r="H2433" s="128" t="s">
        <v>1508</v>
      </c>
      <c r="I2433" s="60"/>
      <c r="J2433" s="60"/>
      <c r="K2433" s="60"/>
      <c r="L2433" s="61" t="str">
        <f>IF(I2433="","",VLOOKUP(N2433,DB!J:L,3,FALSE))</f>
        <v/>
      </c>
      <c r="M2433" s="40" t="str">
        <f t="shared" si="76"/>
        <v/>
      </c>
      <c r="N2433" s="70" t="str">
        <f t="shared" si="75"/>
        <v>Scope 3Hotel stay</v>
      </c>
      <c r="Y2433" s="70"/>
      <c r="Z2433" s="70"/>
    </row>
    <row r="2434" spans="1:26" s="49" customFormat="1" ht="21" customHeight="1">
      <c r="A2434" s="60"/>
      <c r="B2434" s="60"/>
      <c r="C2434" s="58"/>
      <c r="D2434" s="56"/>
      <c r="E2434" s="56"/>
      <c r="G2434" s="128" t="s">
        <v>497</v>
      </c>
      <c r="H2434" s="128" t="s">
        <v>1508</v>
      </c>
      <c r="I2434" s="60"/>
      <c r="J2434" s="60"/>
      <c r="K2434" s="60"/>
      <c r="L2434" s="61" t="str">
        <f>IF(I2434="","",VLOOKUP(N2434,DB!J:L,3,FALSE))</f>
        <v/>
      </c>
      <c r="M2434" s="40" t="str">
        <f t="shared" si="76"/>
        <v/>
      </c>
      <c r="N2434" s="70" t="str">
        <f t="shared" si="75"/>
        <v>Scope 3Hotel stay</v>
      </c>
      <c r="Y2434" s="70"/>
      <c r="Z2434" s="70"/>
    </row>
    <row r="2435" spans="1:26" s="49" customFormat="1" ht="21" customHeight="1">
      <c r="A2435" s="60"/>
      <c r="B2435" s="60"/>
      <c r="C2435" s="58"/>
      <c r="D2435" s="56"/>
      <c r="E2435" s="56"/>
      <c r="G2435" s="128" t="s">
        <v>497</v>
      </c>
      <c r="H2435" s="128" t="s">
        <v>1508</v>
      </c>
      <c r="I2435" s="60"/>
      <c r="J2435" s="60"/>
      <c r="K2435" s="60"/>
      <c r="L2435" s="61" t="str">
        <f>IF(I2435="","",VLOOKUP(N2435,DB!J:L,3,FALSE))</f>
        <v/>
      </c>
      <c r="M2435" s="40" t="str">
        <f t="shared" si="76"/>
        <v/>
      </c>
      <c r="N2435" s="70" t="str">
        <f t="shared" si="75"/>
        <v>Scope 3Hotel stay</v>
      </c>
      <c r="Y2435" s="70"/>
      <c r="Z2435" s="70"/>
    </row>
    <row r="2436" spans="1:26" s="49" customFormat="1" ht="21" customHeight="1">
      <c r="A2436" s="60"/>
      <c r="B2436" s="60"/>
      <c r="C2436" s="58"/>
      <c r="D2436" s="56"/>
      <c r="E2436" s="56"/>
      <c r="G2436" s="128" t="s">
        <v>497</v>
      </c>
      <c r="H2436" s="128" t="s">
        <v>1508</v>
      </c>
      <c r="I2436" s="60"/>
      <c r="J2436" s="60"/>
      <c r="K2436" s="60"/>
      <c r="L2436" s="61" t="str">
        <f>IF(I2436="","",VLOOKUP(N2436,DB!J:L,3,FALSE))</f>
        <v/>
      </c>
      <c r="M2436" s="40" t="str">
        <f t="shared" si="76"/>
        <v/>
      </c>
      <c r="N2436" s="70" t="str">
        <f t="shared" si="75"/>
        <v>Scope 3Hotel stay</v>
      </c>
      <c r="Y2436" s="70"/>
      <c r="Z2436" s="70"/>
    </row>
    <row r="2437" spans="1:26" s="49" customFormat="1" ht="21" customHeight="1">
      <c r="A2437" s="60"/>
      <c r="B2437" s="60"/>
      <c r="C2437" s="58"/>
      <c r="D2437" s="56"/>
      <c r="E2437" s="56"/>
      <c r="G2437" s="128" t="s">
        <v>497</v>
      </c>
      <c r="H2437" s="128" t="s">
        <v>1508</v>
      </c>
      <c r="I2437" s="60"/>
      <c r="J2437" s="60"/>
      <c r="K2437" s="60"/>
      <c r="L2437" s="61" t="str">
        <f>IF(I2437="","",VLOOKUP(N2437,DB!J:L,3,FALSE))</f>
        <v/>
      </c>
      <c r="M2437" s="40" t="str">
        <f t="shared" si="76"/>
        <v/>
      </c>
      <c r="N2437" s="70" t="str">
        <f t="shared" si="75"/>
        <v>Scope 3Hotel stay</v>
      </c>
      <c r="Y2437" s="70"/>
      <c r="Z2437" s="70"/>
    </row>
    <row r="2438" spans="1:26" s="49" customFormat="1" ht="21" customHeight="1">
      <c r="A2438" s="60"/>
      <c r="B2438" s="60"/>
      <c r="C2438" s="58"/>
      <c r="D2438" s="56"/>
      <c r="E2438" s="56"/>
      <c r="G2438" s="128" t="s">
        <v>497</v>
      </c>
      <c r="H2438" s="128" t="s">
        <v>1508</v>
      </c>
      <c r="I2438" s="60"/>
      <c r="J2438" s="60"/>
      <c r="K2438" s="60"/>
      <c r="L2438" s="61" t="str">
        <f>IF(I2438="","",VLOOKUP(N2438,DB!J:L,3,FALSE))</f>
        <v/>
      </c>
      <c r="M2438" s="40" t="str">
        <f t="shared" si="76"/>
        <v/>
      </c>
      <c r="N2438" s="70" t="str">
        <f t="shared" si="75"/>
        <v>Scope 3Hotel stay</v>
      </c>
      <c r="Y2438" s="70"/>
      <c r="Z2438" s="70"/>
    </row>
    <row r="2439" spans="1:26" s="49" customFormat="1" ht="21" customHeight="1">
      <c r="A2439" s="60"/>
      <c r="B2439" s="60"/>
      <c r="C2439" s="58"/>
      <c r="D2439" s="56"/>
      <c r="E2439" s="56"/>
      <c r="G2439" s="128" t="s">
        <v>497</v>
      </c>
      <c r="H2439" s="128" t="s">
        <v>1508</v>
      </c>
      <c r="I2439" s="60"/>
      <c r="J2439" s="60"/>
      <c r="K2439" s="60"/>
      <c r="L2439" s="61" t="str">
        <f>IF(I2439="","",VLOOKUP(N2439,DB!J:L,3,FALSE))</f>
        <v/>
      </c>
      <c r="M2439" s="40" t="str">
        <f t="shared" si="76"/>
        <v/>
      </c>
      <c r="N2439" s="70" t="str">
        <f t="shared" ref="N2439:N2502" si="77">CONCATENATE(G2439,H2439,I2439)</f>
        <v>Scope 3Hotel stay</v>
      </c>
      <c r="Y2439" s="70"/>
      <c r="Z2439" s="70"/>
    </row>
    <row r="2440" spans="1:26" s="49" customFormat="1" ht="21" customHeight="1">
      <c r="A2440" s="60"/>
      <c r="B2440" s="60"/>
      <c r="C2440" s="58"/>
      <c r="D2440" s="56"/>
      <c r="E2440" s="56"/>
      <c r="G2440" s="128" t="s">
        <v>497</v>
      </c>
      <c r="H2440" s="128" t="s">
        <v>1508</v>
      </c>
      <c r="I2440" s="60"/>
      <c r="J2440" s="60"/>
      <c r="K2440" s="60"/>
      <c r="L2440" s="61" t="str">
        <f>IF(I2440="","",VLOOKUP(N2440,DB!J:L,3,FALSE))</f>
        <v/>
      </c>
      <c r="M2440" s="40" t="str">
        <f t="shared" si="76"/>
        <v/>
      </c>
      <c r="N2440" s="70" t="str">
        <f t="shared" si="77"/>
        <v>Scope 3Hotel stay</v>
      </c>
      <c r="Y2440" s="70"/>
      <c r="Z2440" s="70"/>
    </row>
    <row r="2441" spans="1:26" s="49" customFormat="1" ht="21" customHeight="1">
      <c r="A2441" s="60"/>
      <c r="B2441" s="60"/>
      <c r="C2441" s="58"/>
      <c r="D2441" s="56"/>
      <c r="E2441" s="56"/>
      <c r="G2441" s="128" t="s">
        <v>497</v>
      </c>
      <c r="H2441" s="128" t="s">
        <v>1508</v>
      </c>
      <c r="I2441" s="60"/>
      <c r="J2441" s="60"/>
      <c r="K2441" s="60"/>
      <c r="L2441" s="61" t="str">
        <f>IF(I2441="","",VLOOKUP(N2441,DB!J:L,3,FALSE))</f>
        <v/>
      </c>
      <c r="M2441" s="40" t="str">
        <f t="shared" si="76"/>
        <v/>
      </c>
      <c r="N2441" s="70" t="str">
        <f t="shared" si="77"/>
        <v>Scope 3Hotel stay</v>
      </c>
      <c r="Y2441" s="70"/>
      <c r="Z2441" s="70"/>
    </row>
    <row r="2442" spans="1:26" s="49" customFormat="1" ht="21" customHeight="1">
      <c r="A2442" s="60"/>
      <c r="B2442" s="60"/>
      <c r="C2442" s="58"/>
      <c r="D2442" s="56"/>
      <c r="E2442" s="56"/>
      <c r="G2442" s="128" t="s">
        <v>497</v>
      </c>
      <c r="H2442" s="128" t="s">
        <v>1508</v>
      </c>
      <c r="I2442" s="60"/>
      <c r="J2442" s="60"/>
      <c r="K2442" s="60"/>
      <c r="L2442" s="61" t="str">
        <f>IF(I2442="","",VLOOKUP(N2442,DB!J:L,3,FALSE))</f>
        <v/>
      </c>
      <c r="M2442" s="40" t="str">
        <f t="shared" si="76"/>
        <v/>
      </c>
      <c r="N2442" s="70" t="str">
        <f t="shared" si="77"/>
        <v>Scope 3Hotel stay</v>
      </c>
      <c r="Y2442" s="70"/>
      <c r="Z2442" s="70"/>
    </row>
    <row r="2443" spans="1:26" s="49" customFormat="1" ht="21" customHeight="1">
      <c r="A2443" s="60"/>
      <c r="B2443" s="60"/>
      <c r="C2443" s="58"/>
      <c r="D2443" s="56"/>
      <c r="E2443" s="56"/>
      <c r="G2443" s="128" t="s">
        <v>497</v>
      </c>
      <c r="H2443" s="128" t="s">
        <v>1508</v>
      </c>
      <c r="I2443" s="60"/>
      <c r="J2443" s="60"/>
      <c r="K2443" s="60"/>
      <c r="L2443" s="61" t="str">
        <f>IF(I2443="","",VLOOKUP(N2443,DB!J:L,3,FALSE))</f>
        <v/>
      </c>
      <c r="M2443" s="40" t="str">
        <f t="shared" si="76"/>
        <v/>
      </c>
      <c r="N2443" s="70" t="str">
        <f t="shared" si="77"/>
        <v>Scope 3Hotel stay</v>
      </c>
      <c r="Y2443" s="70"/>
      <c r="Z2443" s="70"/>
    </row>
    <row r="2444" spans="1:26" s="49" customFormat="1" ht="21" customHeight="1">
      <c r="A2444" s="60"/>
      <c r="B2444" s="60"/>
      <c r="C2444" s="58"/>
      <c r="D2444" s="56"/>
      <c r="E2444" s="56"/>
      <c r="G2444" s="128" t="s">
        <v>497</v>
      </c>
      <c r="H2444" s="128" t="s">
        <v>1508</v>
      </c>
      <c r="I2444" s="60"/>
      <c r="J2444" s="60"/>
      <c r="K2444" s="60"/>
      <c r="L2444" s="61" t="str">
        <f>IF(I2444="","",VLOOKUP(N2444,DB!J:L,3,FALSE))</f>
        <v/>
      </c>
      <c r="M2444" s="40" t="str">
        <f t="shared" si="76"/>
        <v/>
      </c>
      <c r="N2444" s="70" t="str">
        <f t="shared" si="77"/>
        <v>Scope 3Hotel stay</v>
      </c>
      <c r="Y2444" s="70"/>
      <c r="Z2444" s="70"/>
    </row>
    <row r="2445" spans="1:26" s="49" customFormat="1" ht="21" customHeight="1">
      <c r="A2445" s="60"/>
      <c r="B2445" s="60"/>
      <c r="C2445" s="58"/>
      <c r="D2445" s="56"/>
      <c r="E2445" s="56"/>
      <c r="G2445" s="128" t="s">
        <v>497</v>
      </c>
      <c r="H2445" s="128" t="s">
        <v>1508</v>
      </c>
      <c r="I2445" s="60"/>
      <c r="J2445" s="60"/>
      <c r="K2445" s="60"/>
      <c r="L2445" s="61" t="str">
        <f>IF(I2445="","",VLOOKUP(N2445,DB!J:L,3,FALSE))</f>
        <v/>
      </c>
      <c r="M2445" s="40" t="str">
        <f t="shared" si="76"/>
        <v/>
      </c>
      <c r="N2445" s="70" t="str">
        <f t="shared" si="77"/>
        <v>Scope 3Hotel stay</v>
      </c>
      <c r="Y2445" s="70"/>
      <c r="Z2445" s="70"/>
    </row>
    <row r="2446" spans="1:26" s="49" customFormat="1" ht="21" customHeight="1">
      <c r="A2446" s="60"/>
      <c r="B2446" s="60"/>
      <c r="C2446" s="58"/>
      <c r="D2446" s="56"/>
      <c r="E2446" s="56"/>
      <c r="G2446" s="128" t="s">
        <v>497</v>
      </c>
      <c r="H2446" s="128" t="s">
        <v>1508</v>
      </c>
      <c r="I2446" s="60"/>
      <c r="J2446" s="60"/>
      <c r="K2446" s="60"/>
      <c r="L2446" s="61" t="str">
        <f>IF(I2446="","",VLOOKUP(N2446,DB!J:L,3,FALSE))</f>
        <v/>
      </c>
      <c r="M2446" s="40" t="str">
        <f t="shared" si="76"/>
        <v/>
      </c>
      <c r="N2446" s="70" t="str">
        <f t="shared" si="77"/>
        <v>Scope 3Hotel stay</v>
      </c>
      <c r="Y2446" s="70"/>
      <c r="Z2446" s="70"/>
    </row>
    <row r="2447" spans="1:26" s="49" customFormat="1" ht="21" customHeight="1">
      <c r="A2447" s="60"/>
      <c r="B2447" s="60"/>
      <c r="C2447" s="58"/>
      <c r="D2447" s="56"/>
      <c r="E2447" s="56"/>
      <c r="G2447" s="128" t="s">
        <v>497</v>
      </c>
      <c r="H2447" s="128" t="s">
        <v>1508</v>
      </c>
      <c r="I2447" s="60"/>
      <c r="J2447" s="60"/>
      <c r="K2447" s="60"/>
      <c r="L2447" s="61" t="str">
        <f>IF(I2447="","",VLOOKUP(N2447,DB!J:L,3,FALSE))</f>
        <v/>
      </c>
      <c r="M2447" s="40" t="str">
        <f t="shared" si="76"/>
        <v/>
      </c>
      <c r="N2447" s="70" t="str">
        <f t="shared" si="77"/>
        <v>Scope 3Hotel stay</v>
      </c>
      <c r="Y2447" s="70"/>
      <c r="Z2447" s="70"/>
    </row>
    <row r="2448" spans="1:26" s="49" customFormat="1" ht="21" customHeight="1">
      <c r="A2448" s="60"/>
      <c r="B2448" s="60"/>
      <c r="C2448" s="58"/>
      <c r="D2448" s="56"/>
      <c r="E2448" s="56"/>
      <c r="G2448" s="128" t="s">
        <v>497</v>
      </c>
      <c r="H2448" s="128" t="s">
        <v>1508</v>
      </c>
      <c r="I2448" s="60"/>
      <c r="J2448" s="60"/>
      <c r="K2448" s="60"/>
      <c r="L2448" s="61" t="str">
        <f>IF(I2448="","",VLOOKUP(N2448,DB!J:L,3,FALSE))</f>
        <v/>
      </c>
      <c r="M2448" s="40" t="str">
        <f t="shared" si="76"/>
        <v/>
      </c>
      <c r="N2448" s="70" t="str">
        <f t="shared" si="77"/>
        <v>Scope 3Hotel stay</v>
      </c>
      <c r="Y2448" s="70"/>
      <c r="Z2448" s="70"/>
    </row>
    <row r="2449" spans="1:26" s="49" customFormat="1" ht="21" customHeight="1">
      <c r="A2449" s="60"/>
      <c r="B2449" s="60"/>
      <c r="C2449" s="58"/>
      <c r="D2449" s="56"/>
      <c r="E2449" s="56"/>
      <c r="G2449" s="128" t="s">
        <v>497</v>
      </c>
      <c r="H2449" s="128" t="s">
        <v>1508</v>
      </c>
      <c r="I2449" s="60"/>
      <c r="J2449" s="60"/>
      <c r="K2449" s="60"/>
      <c r="L2449" s="61" t="str">
        <f>IF(I2449="","",VLOOKUP(N2449,DB!J:L,3,FALSE))</f>
        <v/>
      </c>
      <c r="M2449" s="40" t="str">
        <f t="shared" si="76"/>
        <v/>
      </c>
      <c r="N2449" s="70" t="str">
        <f t="shared" si="77"/>
        <v>Scope 3Hotel stay</v>
      </c>
      <c r="Y2449" s="70"/>
      <c r="Z2449" s="70"/>
    </row>
    <row r="2450" spans="1:26" s="49" customFormat="1" ht="21" customHeight="1">
      <c r="A2450" s="60"/>
      <c r="B2450" s="60"/>
      <c r="C2450" s="58"/>
      <c r="D2450" s="56"/>
      <c r="E2450" s="56"/>
      <c r="G2450" s="128" t="s">
        <v>497</v>
      </c>
      <c r="H2450" s="128" t="s">
        <v>1508</v>
      </c>
      <c r="I2450" s="60"/>
      <c r="J2450" s="60"/>
      <c r="K2450" s="60"/>
      <c r="L2450" s="61" t="str">
        <f>IF(I2450="","",VLOOKUP(N2450,DB!J:L,3,FALSE))</f>
        <v/>
      </c>
      <c r="M2450" s="40" t="str">
        <f t="shared" si="76"/>
        <v/>
      </c>
      <c r="N2450" s="70" t="str">
        <f t="shared" si="77"/>
        <v>Scope 3Hotel stay</v>
      </c>
      <c r="Y2450" s="70"/>
      <c r="Z2450" s="70"/>
    </row>
    <row r="2451" spans="1:26" s="49" customFormat="1" ht="21" customHeight="1">
      <c r="A2451" s="60"/>
      <c r="B2451" s="60"/>
      <c r="C2451" s="58"/>
      <c r="D2451" s="56"/>
      <c r="E2451" s="56"/>
      <c r="G2451" s="128" t="s">
        <v>497</v>
      </c>
      <c r="H2451" s="128" t="s">
        <v>1508</v>
      </c>
      <c r="I2451" s="60"/>
      <c r="J2451" s="60"/>
      <c r="K2451" s="60"/>
      <c r="L2451" s="61" t="str">
        <f>IF(I2451="","",VLOOKUP(N2451,DB!J:L,3,FALSE))</f>
        <v/>
      </c>
      <c r="M2451" s="40" t="str">
        <f t="shared" si="76"/>
        <v/>
      </c>
      <c r="N2451" s="70" t="str">
        <f t="shared" si="77"/>
        <v>Scope 3Hotel stay</v>
      </c>
      <c r="Y2451" s="70"/>
      <c r="Z2451" s="70"/>
    </row>
    <row r="2452" spans="1:26" s="49" customFormat="1" ht="21" customHeight="1">
      <c r="A2452" s="60"/>
      <c r="B2452" s="60"/>
      <c r="C2452" s="58"/>
      <c r="D2452" s="56"/>
      <c r="E2452" s="56"/>
      <c r="G2452" s="128" t="s">
        <v>497</v>
      </c>
      <c r="H2452" s="128" t="s">
        <v>1508</v>
      </c>
      <c r="I2452" s="60"/>
      <c r="J2452" s="60"/>
      <c r="K2452" s="60"/>
      <c r="L2452" s="61" t="str">
        <f>IF(I2452="","",VLOOKUP(N2452,DB!J:L,3,FALSE))</f>
        <v/>
      </c>
      <c r="M2452" s="40" t="str">
        <f t="shared" si="76"/>
        <v/>
      </c>
      <c r="N2452" s="70" t="str">
        <f t="shared" si="77"/>
        <v>Scope 3Hotel stay</v>
      </c>
      <c r="Y2452" s="70"/>
      <c r="Z2452" s="70"/>
    </row>
    <row r="2453" spans="1:26" s="49" customFormat="1" ht="21" customHeight="1">
      <c r="A2453" s="60"/>
      <c r="B2453" s="60"/>
      <c r="C2453" s="58"/>
      <c r="D2453" s="56"/>
      <c r="E2453" s="56"/>
      <c r="G2453" s="128" t="s">
        <v>497</v>
      </c>
      <c r="H2453" s="128" t="s">
        <v>1508</v>
      </c>
      <c r="I2453" s="60"/>
      <c r="J2453" s="60"/>
      <c r="K2453" s="60"/>
      <c r="L2453" s="61" t="str">
        <f>IF(I2453="","",VLOOKUP(N2453,DB!J:L,3,FALSE))</f>
        <v/>
      </c>
      <c r="M2453" s="40" t="str">
        <f t="shared" si="76"/>
        <v/>
      </c>
      <c r="N2453" s="70" t="str">
        <f t="shared" si="77"/>
        <v>Scope 3Hotel stay</v>
      </c>
      <c r="Y2453" s="70"/>
      <c r="Z2453" s="70"/>
    </row>
    <row r="2454" spans="1:26" s="49" customFormat="1" ht="21" customHeight="1">
      <c r="A2454" s="60"/>
      <c r="B2454" s="60"/>
      <c r="C2454" s="58"/>
      <c r="D2454" s="56"/>
      <c r="E2454" s="56"/>
      <c r="G2454" s="128" t="s">
        <v>497</v>
      </c>
      <c r="H2454" s="128" t="s">
        <v>1508</v>
      </c>
      <c r="I2454" s="60"/>
      <c r="J2454" s="60"/>
      <c r="K2454" s="60"/>
      <c r="L2454" s="61" t="str">
        <f>IF(I2454="","",VLOOKUP(N2454,DB!J:L,3,FALSE))</f>
        <v/>
      </c>
      <c r="M2454" s="40" t="str">
        <f t="shared" si="76"/>
        <v/>
      </c>
      <c r="N2454" s="70" t="str">
        <f t="shared" si="77"/>
        <v>Scope 3Hotel stay</v>
      </c>
      <c r="Y2454" s="70"/>
      <c r="Z2454" s="70"/>
    </row>
    <row r="2455" spans="1:26" s="49" customFormat="1" ht="21" customHeight="1">
      <c r="A2455" s="60"/>
      <c r="B2455" s="60"/>
      <c r="C2455" s="58"/>
      <c r="D2455" s="56"/>
      <c r="E2455" s="56"/>
      <c r="G2455" s="128" t="s">
        <v>497</v>
      </c>
      <c r="H2455" s="128" t="s">
        <v>1508</v>
      </c>
      <c r="I2455" s="60"/>
      <c r="J2455" s="60"/>
      <c r="K2455" s="60"/>
      <c r="L2455" s="61" t="str">
        <f>IF(I2455="","",VLOOKUP(N2455,DB!J:L,3,FALSE))</f>
        <v/>
      </c>
      <c r="M2455" s="40" t="str">
        <f t="shared" si="76"/>
        <v/>
      </c>
      <c r="N2455" s="70" t="str">
        <f t="shared" si="77"/>
        <v>Scope 3Hotel stay</v>
      </c>
      <c r="Y2455" s="70"/>
      <c r="Z2455" s="70"/>
    </row>
    <row r="2456" spans="1:26" s="49" customFormat="1" ht="21" customHeight="1">
      <c r="A2456" s="60"/>
      <c r="B2456" s="60"/>
      <c r="C2456" s="58"/>
      <c r="D2456" s="56"/>
      <c r="E2456" s="56"/>
      <c r="G2456" s="128" t="s">
        <v>497</v>
      </c>
      <c r="H2456" s="128" t="s">
        <v>1508</v>
      </c>
      <c r="I2456" s="60"/>
      <c r="J2456" s="60"/>
      <c r="K2456" s="60"/>
      <c r="L2456" s="61" t="str">
        <f>IF(I2456="","",VLOOKUP(N2456,DB!J:L,3,FALSE))</f>
        <v/>
      </c>
      <c r="M2456" s="40" t="str">
        <f t="shared" si="76"/>
        <v/>
      </c>
      <c r="N2456" s="70" t="str">
        <f t="shared" si="77"/>
        <v>Scope 3Hotel stay</v>
      </c>
      <c r="Y2456" s="70"/>
      <c r="Z2456" s="70"/>
    </row>
    <row r="2457" spans="1:26" s="49" customFormat="1" ht="21" customHeight="1">
      <c r="A2457" s="60"/>
      <c r="B2457" s="60"/>
      <c r="C2457" s="58"/>
      <c r="D2457" s="56"/>
      <c r="E2457" s="56"/>
      <c r="G2457" s="128" t="s">
        <v>497</v>
      </c>
      <c r="H2457" s="128" t="s">
        <v>1508</v>
      </c>
      <c r="I2457" s="60"/>
      <c r="J2457" s="60"/>
      <c r="K2457" s="60"/>
      <c r="L2457" s="61" t="str">
        <f>IF(I2457="","",VLOOKUP(N2457,DB!J:L,3,FALSE))</f>
        <v/>
      </c>
      <c r="M2457" s="40" t="str">
        <f t="shared" si="76"/>
        <v/>
      </c>
      <c r="N2457" s="70" t="str">
        <f t="shared" si="77"/>
        <v>Scope 3Hotel stay</v>
      </c>
      <c r="Y2457" s="70"/>
      <c r="Z2457" s="70"/>
    </row>
    <row r="2458" spans="1:26" s="49" customFormat="1" ht="21" customHeight="1">
      <c r="A2458" s="60"/>
      <c r="B2458" s="60"/>
      <c r="C2458" s="58"/>
      <c r="D2458" s="56"/>
      <c r="E2458" s="56"/>
      <c r="G2458" s="128" t="s">
        <v>497</v>
      </c>
      <c r="H2458" s="128" t="s">
        <v>1508</v>
      </c>
      <c r="I2458" s="60"/>
      <c r="J2458" s="60"/>
      <c r="K2458" s="60"/>
      <c r="L2458" s="61" t="str">
        <f>IF(I2458="","",VLOOKUP(N2458,DB!J:L,3,FALSE))</f>
        <v/>
      </c>
      <c r="M2458" s="40" t="str">
        <f t="shared" si="76"/>
        <v/>
      </c>
      <c r="N2458" s="70" t="str">
        <f t="shared" si="77"/>
        <v>Scope 3Hotel stay</v>
      </c>
      <c r="Y2458" s="70"/>
      <c r="Z2458" s="70"/>
    </row>
    <row r="2459" spans="1:26" s="49" customFormat="1" ht="21" customHeight="1">
      <c r="A2459" s="60"/>
      <c r="B2459" s="60"/>
      <c r="C2459" s="58"/>
      <c r="D2459" s="56"/>
      <c r="E2459" s="56"/>
      <c r="G2459" s="128" t="s">
        <v>497</v>
      </c>
      <c r="H2459" s="128" t="s">
        <v>1508</v>
      </c>
      <c r="I2459" s="60"/>
      <c r="J2459" s="60"/>
      <c r="K2459" s="60"/>
      <c r="L2459" s="61" t="str">
        <f>IF(I2459="","",VLOOKUP(N2459,DB!J:L,3,FALSE))</f>
        <v/>
      </c>
      <c r="M2459" s="40" t="str">
        <f t="shared" si="76"/>
        <v/>
      </c>
      <c r="N2459" s="70" t="str">
        <f t="shared" si="77"/>
        <v>Scope 3Hotel stay</v>
      </c>
      <c r="Y2459" s="70"/>
      <c r="Z2459" s="70"/>
    </row>
    <row r="2460" spans="1:26" s="49" customFormat="1" ht="21" customHeight="1">
      <c r="A2460" s="60"/>
      <c r="B2460" s="60"/>
      <c r="C2460" s="58"/>
      <c r="D2460" s="56"/>
      <c r="E2460" s="56"/>
      <c r="G2460" s="128" t="s">
        <v>497</v>
      </c>
      <c r="H2460" s="128" t="s">
        <v>1508</v>
      </c>
      <c r="I2460" s="60"/>
      <c r="J2460" s="60"/>
      <c r="K2460" s="60"/>
      <c r="L2460" s="61" t="str">
        <f>IF(I2460="","",VLOOKUP(N2460,DB!J:L,3,FALSE))</f>
        <v/>
      </c>
      <c r="M2460" s="40" t="str">
        <f t="shared" si="76"/>
        <v/>
      </c>
      <c r="N2460" s="70" t="str">
        <f t="shared" si="77"/>
        <v>Scope 3Hotel stay</v>
      </c>
      <c r="Y2460" s="70"/>
      <c r="Z2460" s="70"/>
    </row>
    <row r="2461" spans="1:26" s="49" customFormat="1" ht="21" customHeight="1">
      <c r="A2461" s="60"/>
      <c r="B2461" s="60"/>
      <c r="C2461" s="58"/>
      <c r="D2461" s="56"/>
      <c r="E2461" s="56"/>
      <c r="G2461" s="128" t="s">
        <v>497</v>
      </c>
      <c r="H2461" s="128" t="s">
        <v>1508</v>
      </c>
      <c r="I2461" s="60"/>
      <c r="J2461" s="60"/>
      <c r="K2461" s="60"/>
      <c r="L2461" s="61" t="str">
        <f>IF(I2461="","",VLOOKUP(N2461,DB!J:L,3,FALSE))</f>
        <v/>
      </c>
      <c r="M2461" s="40" t="str">
        <f t="shared" si="76"/>
        <v/>
      </c>
      <c r="N2461" s="70" t="str">
        <f t="shared" si="77"/>
        <v>Scope 3Hotel stay</v>
      </c>
      <c r="Y2461" s="70"/>
      <c r="Z2461" s="70"/>
    </row>
    <row r="2462" spans="1:26" s="49" customFormat="1" ht="21" customHeight="1">
      <c r="A2462" s="60"/>
      <c r="B2462" s="60"/>
      <c r="C2462" s="58"/>
      <c r="D2462" s="56"/>
      <c r="E2462" s="56"/>
      <c r="G2462" s="128" t="s">
        <v>497</v>
      </c>
      <c r="H2462" s="128" t="s">
        <v>1508</v>
      </c>
      <c r="I2462" s="60"/>
      <c r="J2462" s="60"/>
      <c r="K2462" s="60"/>
      <c r="L2462" s="61" t="str">
        <f>IF(I2462="","",VLOOKUP(N2462,DB!J:L,3,FALSE))</f>
        <v/>
      </c>
      <c r="M2462" s="40" t="str">
        <f t="shared" si="76"/>
        <v/>
      </c>
      <c r="N2462" s="70" t="str">
        <f t="shared" si="77"/>
        <v>Scope 3Hotel stay</v>
      </c>
      <c r="Y2462" s="70"/>
      <c r="Z2462" s="70"/>
    </row>
    <row r="2463" spans="1:26" s="49" customFormat="1" ht="21" customHeight="1">
      <c r="A2463" s="60"/>
      <c r="B2463" s="60"/>
      <c r="C2463" s="58"/>
      <c r="D2463" s="56"/>
      <c r="E2463" s="56"/>
      <c r="G2463" s="128" t="s">
        <v>497</v>
      </c>
      <c r="H2463" s="128" t="s">
        <v>1508</v>
      </c>
      <c r="I2463" s="60"/>
      <c r="J2463" s="60"/>
      <c r="K2463" s="60"/>
      <c r="L2463" s="61" t="str">
        <f>IF(I2463="","",VLOOKUP(N2463,DB!J:L,3,FALSE))</f>
        <v/>
      </c>
      <c r="M2463" s="40" t="str">
        <f t="shared" si="76"/>
        <v/>
      </c>
      <c r="N2463" s="70" t="str">
        <f t="shared" si="77"/>
        <v>Scope 3Hotel stay</v>
      </c>
      <c r="Y2463" s="70"/>
      <c r="Z2463" s="70"/>
    </row>
    <row r="2464" spans="1:26" s="49" customFormat="1" ht="21" customHeight="1">
      <c r="A2464" s="60"/>
      <c r="B2464" s="60"/>
      <c r="C2464" s="58"/>
      <c r="D2464" s="56"/>
      <c r="E2464" s="56"/>
      <c r="G2464" s="128" t="s">
        <v>497</v>
      </c>
      <c r="H2464" s="128" t="s">
        <v>1508</v>
      </c>
      <c r="I2464" s="60"/>
      <c r="J2464" s="60"/>
      <c r="K2464" s="60"/>
      <c r="L2464" s="61" t="str">
        <f>IF(I2464="","",VLOOKUP(N2464,DB!J:L,3,FALSE))</f>
        <v/>
      </c>
      <c r="M2464" s="40" t="str">
        <f t="shared" si="76"/>
        <v/>
      </c>
      <c r="N2464" s="70" t="str">
        <f t="shared" si="77"/>
        <v>Scope 3Hotel stay</v>
      </c>
      <c r="Y2464" s="70"/>
      <c r="Z2464" s="70"/>
    </row>
    <row r="2465" spans="1:26" s="49" customFormat="1" ht="21" customHeight="1">
      <c r="A2465" s="60"/>
      <c r="B2465" s="60"/>
      <c r="C2465" s="58"/>
      <c r="D2465" s="56"/>
      <c r="E2465" s="56"/>
      <c r="G2465" s="128" t="s">
        <v>497</v>
      </c>
      <c r="H2465" s="128" t="s">
        <v>1508</v>
      </c>
      <c r="I2465" s="60"/>
      <c r="J2465" s="60"/>
      <c r="K2465" s="60"/>
      <c r="L2465" s="61" t="str">
        <f>IF(I2465="","",VLOOKUP(N2465,DB!J:L,3,FALSE))</f>
        <v/>
      </c>
      <c r="M2465" s="40" t="str">
        <f t="shared" si="76"/>
        <v/>
      </c>
      <c r="N2465" s="70" t="str">
        <f t="shared" si="77"/>
        <v>Scope 3Hotel stay</v>
      </c>
      <c r="Y2465" s="70"/>
      <c r="Z2465" s="70"/>
    </row>
    <row r="2466" spans="1:26" s="49" customFormat="1" ht="21" customHeight="1">
      <c r="A2466" s="60"/>
      <c r="B2466" s="60"/>
      <c r="C2466" s="58"/>
      <c r="D2466" s="56"/>
      <c r="E2466" s="56"/>
      <c r="G2466" s="128" t="s">
        <v>497</v>
      </c>
      <c r="H2466" s="128" t="s">
        <v>1508</v>
      </c>
      <c r="I2466" s="60"/>
      <c r="J2466" s="60"/>
      <c r="K2466" s="60"/>
      <c r="L2466" s="61" t="str">
        <f>IF(I2466="","",VLOOKUP(N2466,DB!J:L,3,FALSE))</f>
        <v/>
      </c>
      <c r="M2466" s="40" t="str">
        <f t="shared" si="76"/>
        <v/>
      </c>
      <c r="N2466" s="70" t="str">
        <f t="shared" si="77"/>
        <v>Scope 3Hotel stay</v>
      </c>
      <c r="Y2466" s="70"/>
      <c r="Z2466" s="70"/>
    </row>
    <row r="2467" spans="1:26" s="49" customFormat="1" ht="21" customHeight="1">
      <c r="A2467" s="60"/>
      <c r="B2467" s="60"/>
      <c r="C2467" s="58"/>
      <c r="D2467" s="56"/>
      <c r="E2467" s="56"/>
      <c r="G2467" s="128" t="s">
        <v>497</v>
      </c>
      <c r="H2467" s="128" t="s">
        <v>1508</v>
      </c>
      <c r="I2467" s="60"/>
      <c r="J2467" s="60"/>
      <c r="K2467" s="60"/>
      <c r="L2467" s="61" t="str">
        <f>IF(I2467="","",VLOOKUP(N2467,DB!J:L,3,FALSE))</f>
        <v/>
      </c>
      <c r="M2467" s="40" t="str">
        <f t="shared" si="76"/>
        <v/>
      </c>
      <c r="N2467" s="70" t="str">
        <f t="shared" si="77"/>
        <v>Scope 3Hotel stay</v>
      </c>
      <c r="Y2467" s="70"/>
      <c r="Z2467" s="70"/>
    </row>
    <row r="2468" spans="1:26" s="49" customFormat="1" ht="21" customHeight="1">
      <c r="A2468" s="60"/>
      <c r="B2468" s="60"/>
      <c r="C2468" s="58"/>
      <c r="D2468" s="56"/>
      <c r="E2468" s="56"/>
      <c r="G2468" s="128" t="s">
        <v>497</v>
      </c>
      <c r="H2468" s="128" t="s">
        <v>1508</v>
      </c>
      <c r="I2468" s="60"/>
      <c r="J2468" s="60"/>
      <c r="K2468" s="60"/>
      <c r="L2468" s="61" t="str">
        <f>IF(I2468="","",VLOOKUP(N2468,DB!J:L,3,FALSE))</f>
        <v/>
      </c>
      <c r="M2468" s="40" t="str">
        <f t="shared" si="76"/>
        <v/>
      </c>
      <c r="N2468" s="70" t="str">
        <f t="shared" si="77"/>
        <v>Scope 3Hotel stay</v>
      </c>
      <c r="Y2468" s="70"/>
      <c r="Z2468" s="70"/>
    </row>
    <row r="2469" spans="1:26" s="49" customFormat="1" ht="21" customHeight="1">
      <c r="A2469" s="60"/>
      <c r="B2469" s="60"/>
      <c r="C2469" s="58"/>
      <c r="D2469" s="56"/>
      <c r="E2469" s="56"/>
      <c r="G2469" s="128" t="s">
        <v>497</v>
      </c>
      <c r="H2469" s="128" t="s">
        <v>1508</v>
      </c>
      <c r="I2469" s="60"/>
      <c r="J2469" s="60"/>
      <c r="K2469" s="60"/>
      <c r="L2469" s="61" t="str">
        <f>IF(I2469="","",VLOOKUP(N2469,DB!J:L,3,FALSE))</f>
        <v/>
      </c>
      <c r="M2469" s="40" t="str">
        <f t="shared" ref="M2469:M2532" si="78">IF(I2469="","",L2469*K2469*J2469)</f>
        <v/>
      </c>
      <c r="N2469" s="70" t="str">
        <f t="shared" si="77"/>
        <v>Scope 3Hotel stay</v>
      </c>
      <c r="Y2469" s="70"/>
      <c r="Z2469" s="70"/>
    </row>
    <row r="2470" spans="1:26" s="49" customFormat="1" ht="21" customHeight="1">
      <c r="A2470" s="60"/>
      <c r="B2470" s="60"/>
      <c r="C2470" s="58"/>
      <c r="D2470" s="56"/>
      <c r="E2470" s="56"/>
      <c r="G2470" s="128" t="s">
        <v>497</v>
      </c>
      <c r="H2470" s="128" t="s">
        <v>1508</v>
      </c>
      <c r="I2470" s="60"/>
      <c r="J2470" s="60"/>
      <c r="K2470" s="60"/>
      <c r="L2470" s="61" t="str">
        <f>IF(I2470="","",VLOOKUP(N2470,DB!J:L,3,FALSE))</f>
        <v/>
      </c>
      <c r="M2470" s="40" t="str">
        <f t="shared" si="78"/>
        <v/>
      </c>
      <c r="N2470" s="70" t="str">
        <f t="shared" si="77"/>
        <v>Scope 3Hotel stay</v>
      </c>
      <c r="Y2470" s="70"/>
      <c r="Z2470" s="70"/>
    </row>
    <row r="2471" spans="1:26" s="49" customFormat="1" ht="21" customHeight="1">
      <c r="A2471" s="60"/>
      <c r="B2471" s="60"/>
      <c r="C2471" s="58"/>
      <c r="D2471" s="56"/>
      <c r="E2471" s="56"/>
      <c r="G2471" s="128" t="s">
        <v>497</v>
      </c>
      <c r="H2471" s="128" t="s">
        <v>1508</v>
      </c>
      <c r="I2471" s="60"/>
      <c r="J2471" s="60"/>
      <c r="K2471" s="60"/>
      <c r="L2471" s="61" t="str">
        <f>IF(I2471="","",VLOOKUP(N2471,DB!J:L,3,FALSE))</f>
        <v/>
      </c>
      <c r="M2471" s="40" t="str">
        <f t="shared" si="78"/>
        <v/>
      </c>
      <c r="N2471" s="70" t="str">
        <f t="shared" si="77"/>
        <v>Scope 3Hotel stay</v>
      </c>
      <c r="Y2471" s="70"/>
      <c r="Z2471" s="70"/>
    </row>
    <row r="2472" spans="1:26" s="49" customFormat="1" ht="21" customHeight="1">
      <c r="A2472" s="60"/>
      <c r="B2472" s="60"/>
      <c r="C2472" s="58"/>
      <c r="D2472" s="56"/>
      <c r="E2472" s="56"/>
      <c r="G2472" s="128" t="s">
        <v>497</v>
      </c>
      <c r="H2472" s="128" t="s">
        <v>1508</v>
      </c>
      <c r="I2472" s="60"/>
      <c r="J2472" s="60"/>
      <c r="K2472" s="60"/>
      <c r="L2472" s="61" t="str">
        <f>IF(I2472="","",VLOOKUP(N2472,DB!J:L,3,FALSE))</f>
        <v/>
      </c>
      <c r="M2472" s="40" t="str">
        <f t="shared" si="78"/>
        <v/>
      </c>
      <c r="N2472" s="70" t="str">
        <f t="shared" si="77"/>
        <v>Scope 3Hotel stay</v>
      </c>
      <c r="Y2472" s="70"/>
      <c r="Z2472" s="70"/>
    </row>
    <row r="2473" spans="1:26" s="49" customFormat="1" ht="21" customHeight="1">
      <c r="A2473" s="60"/>
      <c r="B2473" s="60"/>
      <c r="C2473" s="58"/>
      <c r="D2473" s="56"/>
      <c r="E2473" s="56"/>
      <c r="G2473" s="128" t="s">
        <v>497</v>
      </c>
      <c r="H2473" s="128" t="s">
        <v>1508</v>
      </c>
      <c r="I2473" s="60"/>
      <c r="J2473" s="60"/>
      <c r="K2473" s="60"/>
      <c r="L2473" s="61" t="str">
        <f>IF(I2473="","",VLOOKUP(N2473,DB!J:L,3,FALSE))</f>
        <v/>
      </c>
      <c r="M2473" s="40" t="str">
        <f t="shared" si="78"/>
        <v/>
      </c>
      <c r="N2473" s="70" t="str">
        <f t="shared" si="77"/>
        <v>Scope 3Hotel stay</v>
      </c>
      <c r="Y2473" s="70"/>
      <c r="Z2473" s="70"/>
    </row>
    <row r="2474" spans="1:26" s="49" customFormat="1" ht="21" customHeight="1">
      <c r="A2474" s="60"/>
      <c r="B2474" s="60"/>
      <c r="C2474" s="58"/>
      <c r="D2474" s="56"/>
      <c r="E2474" s="56"/>
      <c r="G2474" s="128" t="s">
        <v>497</v>
      </c>
      <c r="H2474" s="128" t="s">
        <v>1508</v>
      </c>
      <c r="I2474" s="60"/>
      <c r="J2474" s="60"/>
      <c r="K2474" s="60"/>
      <c r="L2474" s="61" t="str">
        <f>IF(I2474="","",VLOOKUP(N2474,DB!J:L,3,FALSE))</f>
        <v/>
      </c>
      <c r="M2474" s="40" t="str">
        <f t="shared" si="78"/>
        <v/>
      </c>
      <c r="N2474" s="70" t="str">
        <f t="shared" si="77"/>
        <v>Scope 3Hotel stay</v>
      </c>
      <c r="Y2474" s="70"/>
      <c r="Z2474" s="70"/>
    </row>
    <row r="2475" spans="1:26" s="49" customFormat="1" ht="21" customHeight="1">
      <c r="A2475" s="60"/>
      <c r="B2475" s="60"/>
      <c r="C2475" s="58"/>
      <c r="D2475" s="56"/>
      <c r="E2475" s="56"/>
      <c r="G2475" s="128" t="s">
        <v>497</v>
      </c>
      <c r="H2475" s="128" t="s">
        <v>1508</v>
      </c>
      <c r="I2475" s="60"/>
      <c r="J2475" s="60"/>
      <c r="K2475" s="60"/>
      <c r="L2475" s="61" t="str">
        <f>IF(I2475="","",VLOOKUP(N2475,DB!J:L,3,FALSE))</f>
        <v/>
      </c>
      <c r="M2475" s="40" t="str">
        <f t="shared" si="78"/>
        <v/>
      </c>
      <c r="N2475" s="70" t="str">
        <f t="shared" si="77"/>
        <v>Scope 3Hotel stay</v>
      </c>
      <c r="Y2475" s="70"/>
      <c r="Z2475" s="70"/>
    </row>
    <row r="2476" spans="1:26" s="49" customFormat="1" ht="21" customHeight="1">
      <c r="A2476" s="60"/>
      <c r="B2476" s="60"/>
      <c r="C2476" s="58"/>
      <c r="D2476" s="56"/>
      <c r="E2476" s="56"/>
      <c r="G2476" s="128" t="s">
        <v>497</v>
      </c>
      <c r="H2476" s="128" t="s">
        <v>1508</v>
      </c>
      <c r="I2476" s="60"/>
      <c r="J2476" s="60"/>
      <c r="K2476" s="60"/>
      <c r="L2476" s="61" t="str">
        <f>IF(I2476="","",VLOOKUP(N2476,DB!J:L,3,FALSE))</f>
        <v/>
      </c>
      <c r="M2476" s="40" t="str">
        <f t="shared" si="78"/>
        <v/>
      </c>
      <c r="N2476" s="70" t="str">
        <f t="shared" si="77"/>
        <v>Scope 3Hotel stay</v>
      </c>
      <c r="Y2476" s="70"/>
      <c r="Z2476" s="70"/>
    </row>
    <row r="2477" spans="1:26" s="49" customFormat="1" ht="21" customHeight="1">
      <c r="A2477" s="60"/>
      <c r="B2477" s="60"/>
      <c r="C2477" s="58"/>
      <c r="D2477" s="56"/>
      <c r="E2477" s="56"/>
      <c r="G2477" s="128" t="s">
        <v>497</v>
      </c>
      <c r="H2477" s="128" t="s">
        <v>1508</v>
      </c>
      <c r="I2477" s="60"/>
      <c r="J2477" s="60"/>
      <c r="K2477" s="60"/>
      <c r="L2477" s="61" t="str">
        <f>IF(I2477="","",VLOOKUP(N2477,DB!J:L,3,FALSE))</f>
        <v/>
      </c>
      <c r="M2477" s="40" t="str">
        <f t="shared" si="78"/>
        <v/>
      </c>
      <c r="N2477" s="70" t="str">
        <f t="shared" si="77"/>
        <v>Scope 3Hotel stay</v>
      </c>
      <c r="Y2477" s="70"/>
      <c r="Z2477" s="70"/>
    </row>
    <row r="2478" spans="1:26" s="49" customFormat="1" ht="21" customHeight="1">
      <c r="A2478" s="60"/>
      <c r="B2478" s="60"/>
      <c r="C2478" s="58"/>
      <c r="D2478" s="56"/>
      <c r="E2478" s="56"/>
      <c r="G2478" s="128" t="s">
        <v>497</v>
      </c>
      <c r="H2478" s="128" t="s">
        <v>1508</v>
      </c>
      <c r="I2478" s="60"/>
      <c r="J2478" s="60"/>
      <c r="K2478" s="60"/>
      <c r="L2478" s="61" t="str">
        <f>IF(I2478="","",VLOOKUP(N2478,DB!J:L,3,FALSE))</f>
        <v/>
      </c>
      <c r="M2478" s="40" t="str">
        <f t="shared" si="78"/>
        <v/>
      </c>
      <c r="N2478" s="70" t="str">
        <f t="shared" si="77"/>
        <v>Scope 3Hotel stay</v>
      </c>
      <c r="Y2478" s="70"/>
      <c r="Z2478" s="70"/>
    </row>
    <row r="2479" spans="1:26" s="49" customFormat="1" ht="21" customHeight="1">
      <c r="A2479" s="60"/>
      <c r="B2479" s="60"/>
      <c r="C2479" s="58"/>
      <c r="D2479" s="56"/>
      <c r="E2479" s="56"/>
      <c r="G2479" s="128" t="s">
        <v>497</v>
      </c>
      <c r="H2479" s="128" t="s">
        <v>1508</v>
      </c>
      <c r="I2479" s="60"/>
      <c r="J2479" s="60"/>
      <c r="K2479" s="60"/>
      <c r="L2479" s="61" t="str">
        <f>IF(I2479="","",VLOOKUP(N2479,DB!J:L,3,FALSE))</f>
        <v/>
      </c>
      <c r="M2479" s="40" t="str">
        <f t="shared" si="78"/>
        <v/>
      </c>
      <c r="N2479" s="70" t="str">
        <f t="shared" si="77"/>
        <v>Scope 3Hotel stay</v>
      </c>
      <c r="Y2479" s="70"/>
      <c r="Z2479" s="70"/>
    </row>
    <row r="2480" spans="1:26" s="49" customFormat="1" ht="21" customHeight="1">
      <c r="A2480" s="60"/>
      <c r="B2480" s="60"/>
      <c r="C2480" s="58"/>
      <c r="D2480" s="56"/>
      <c r="E2480" s="56"/>
      <c r="G2480" s="128" t="s">
        <v>497</v>
      </c>
      <c r="H2480" s="128" t="s">
        <v>1508</v>
      </c>
      <c r="I2480" s="60"/>
      <c r="J2480" s="60"/>
      <c r="K2480" s="60"/>
      <c r="L2480" s="61" t="str">
        <f>IF(I2480="","",VLOOKUP(N2480,DB!J:L,3,FALSE))</f>
        <v/>
      </c>
      <c r="M2480" s="40" t="str">
        <f t="shared" si="78"/>
        <v/>
      </c>
      <c r="N2480" s="70" t="str">
        <f t="shared" si="77"/>
        <v>Scope 3Hotel stay</v>
      </c>
      <c r="Y2480" s="70"/>
      <c r="Z2480" s="70"/>
    </row>
    <row r="2481" spans="1:26" s="49" customFormat="1" ht="21" customHeight="1">
      <c r="A2481" s="60"/>
      <c r="B2481" s="60"/>
      <c r="C2481" s="58"/>
      <c r="D2481" s="56"/>
      <c r="E2481" s="56"/>
      <c r="G2481" s="128" t="s">
        <v>497</v>
      </c>
      <c r="H2481" s="128" t="s">
        <v>1508</v>
      </c>
      <c r="I2481" s="60"/>
      <c r="J2481" s="60"/>
      <c r="K2481" s="60"/>
      <c r="L2481" s="61" t="str">
        <f>IF(I2481="","",VLOOKUP(N2481,DB!J:L,3,FALSE))</f>
        <v/>
      </c>
      <c r="M2481" s="40" t="str">
        <f t="shared" si="78"/>
        <v/>
      </c>
      <c r="N2481" s="70" t="str">
        <f t="shared" si="77"/>
        <v>Scope 3Hotel stay</v>
      </c>
      <c r="Y2481" s="70"/>
      <c r="Z2481" s="70"/>
    </row>
    <row r="2482" spans="1:26" s="49" customFormat="1" ht="21" customHeight="1">
      <c r="A2482" s="60"/>
      <c r="B2482" s="60"/>
      <c r="C2482" s="58"/>
      <c r="D2482" s="56"/>
      <c r="E2482" s="56"/>
      <c r="G2482" s="128" t="s">
        <v>497</v>
      </c>
      <c r="H2482" s="128" t="s">
        <v>1508</v>
      </c>
      <c r="I2482" s="60"/>
      <c r="J2482" s="60"/>
      <c r="K2482" s="60"/>
      <c r="L2482" s="61" t="str">
        <f>IF(I2482="","",VLOOKUP(N2482,DB!J:L,3,FALSE))</f>
        <v/>
      </c>
      <c r="M2482" s="40" t="str">
        <f t="shared" si="78"/>
        <v/>
      </c>
      <c r="N2482" s="70" t="str">
        <f t="shared" si="77"/>
        <v>Scope 3Hotel stay</v>
      </c>
      <c r="Y2482" s="70"/>
      <c r="Z2482" s="70"/>
    </row>
    <row r="2483" spans="1:26" s="49" customFormat="1" ht="21" customHeight="1">
      <c r="A2483" s="60"/>
      <c r="B2483" s="60"/>
      <c r="C2483" s="58"/>
      <c r="D2483" s="56"/>
      <c r="E2483" s="56"/>
      <c r="G2483" s="128" t="s">
        <v>497</v>
      </c>
      <c r="H2483" s="128" t="s">
        <v>1508</v>
      </c>
      <c r="I2483" s="60"/>
      <c r="J2483" s="60"/>
      <c r="K2483" s="60"/>
      <c r="L2483" s="61" t="str">
        <f>IF(I2483="","",VLOOKUP(N2483,DB!J:L,3,FALSE))</f>
        <v/>
      </c>
      <c r="M2483" s="40" t="str">
        <f t="shared" si="78"/>
        <v/>
      </c>
      <c r="N2483" s="70" t="str">
        <f t="shared" si="77"/>
        <v>Scope 3Hotel stay</v>
      </c>
      <c r="Y2483" s="70"/>
      <c r="Z2483" s="70"/>
    </row>
    <row r="2484" spans="1:26" s="49" customFormat="1" ht="21" customHeight="1">
      <c r="A2484" s="60"/>
      <c r="B2484" s="60"/>
      <c r="C2484" s="58"/>
      <c r="D2484" s="56"/>
      <c r="E2484" s="56"/>
      <c r="G2484" s="128" t="s">
        <v>497</v>
      </c>
      <c r="H2484" s="128" t="s">
        <v>1508</v>
      </c>
      <c r="I2484" s="60"/>
      <c r="J2484" s="60"/>
      <c r="K2484" s="60"/>
      <c r="L2484" s="61" t="str">
        <f>IF(I2484="","",VLOOKUP(N2484,DB!J:L,3,FALSE))</f>
        <v/>
      </c>
      <c r="M2484" s="40" t="str">
        <f t="shared" si="78"/>
        <v/>
      </c>
      <c r="N2484" s="70" t="str">
        <f t="shared" si="77"/>
        <v>Scope 3Hotel stay</v>
      </c>
      <c r="Y2484" s="70"/>
      <c r="Z2484" s="70"/>
    </row>
    <row r="2485" spans="1:26" s="49" customFormat="1" ht="21" customHeight="1">
      <c r="A2485" s="60"/>
      <c r="B2485" s="60"/>
      <c r="C2485" s="58"/>
      <c r="D2485" s="56"/>
      <c r="E2485" s="56"/>
      <c r="G2485" s="128" t="s">
        <v>497</v>
      </c>
      <c r="H2485" s="128" t="s">
        <v>1508</v>
      </c>
      <c r="I2485" s="60"/>
      <c r="J2485" s="60"/>
      <c r="K2485" s="60"/>
      <c r="L2485" s="61" t="str">
        <f>IF(I2485="","",VLOOKUP(N2485,DB!J:L,3,FALSE))</f>
        <v/>
      </c>
      <c r="M2485" s="40" t="str">
        <f t="shared" si="78"/>
        <v/>
      </c>
      <c r="N2485" s="70" t="str">
        <f t="shared" si="77"/>
        <v>Scope 3Hotel stay</v>
      </c>
      <c r="Y2485" s="70"/>
      <c r="Z2485" s="70"/>
    </row>
    <row r="2486" spans="1:26" s="49" customFormat="1" ht="21" customHeight="1">
      <c r="A2486" s="60"/>
      <c r="B2486" s="60"/>
      <c r="C2486" s="58"/>
      <c r="D2486" s="56"/>
      <c r="E2486" s="56"/>
      <c r="G2486" s="128" t="s">
        <v>497</v>
      </c>
      <c r="H2486" s="128" t="s">
        <v>1508</v>
      </c>
      <c r="I2486" s="60"/>
      <c r="J2486" s="60"/>
      <c r="K2486" s="60"/>
      <c r="L2486" s="61" t="str">
        <f>IF(I2486="","",VLOOKUP(N2486,DB!J:L,3,FALSE))</f>
        <v/>
      </c>
      <c r="M2486" s="40" t="str">
        <f t="shared" si="78"/>
        <v/>
      </c>
      <c r="N2486" s="70" t="str">
        <f t="shared" si="77"/>
        <v>Scope 3Hotel stay</v>
      </c>
      <c r="Y2486" s="70"/>
      <c r="Z2486" s="70"/>
    </row>
    <row r="2487" spans="1:26" s="49" customFormat="1" ht="21" customHeight="1">
      <c r="A2487" s="60"/>
      <c r="B2487" s="60"/>
      <c r="C2487" s="58"/>
      <c r="D2487" s="56"/>
      <c r="E2487" s="56"/>
      <c r="G2487" s="128" t="s">
        <v>497</v>
      </c>
      <c r="H2487" s="128" t="s">
        <v>1508</v>
      </c>
      <c r="I2487" s="60"/>
      <c r="J2487" s="60"/>
      <c r="K2487" s="60"/>
      <c r="L2487" s="61" t="str">
        <f>IF(I2487="","",VLOOKUP(N2487,DB!J:L,3,FALSE))</f>
        <v/>
      </c>
      <c r="M2487" s="40" t="str">
        <f t="shared" si="78"/>
        <v/>
      </c>
      <c r="N2487" s="70" t="str">
        <f t="shared" si="77"/>
        <v>Scope 3Hotel stay</v>
      </c>
      <c r="Y2487" s="70"/>
      <c r="Z2487" s="70"/>
    </row>
    <row r="2488" spans="1:26" s="49" customFormat="1" ht="21" customHeight="1">
      <c r="A2488" s="60"/>
      <c r="B2488" s="60"/>
      <c r="C2488" s="58"/>
      <c r="D2488" s="56"/>
      <c r="E2488" s="56"/>
      <c r="G2488" s="128" t="s">
        <v>497</v>
      </c>
      <c r="H2488" s="128" t="s">
        <v>1508</v>
      </c>
      <c r="I2488" s="60"/>
      <c r="J2488" s="60"/>
      <c r="K2488" s="60"/>
      <c r="L2488" s="61" t="str">
        <f>IF(I2488="","",VLOOKUP(N2488,DB!J:L,3,FALSE))</f>
        <v/>
      </c>
      <c r="M2488" s="40" t="str">
        <f t="shared" si="78"/>
        <v/>
      </c>
      <c r="N2488" s="70" t="str">
        <f t="shared" si="77"/>
        <v>Scope 3Hotel stay</v>
      </c>
      <c r="Y2488" s="70"/>
      <c r="Z2488" s="70"/>
    </row>
    <row r="2489" spans="1:26" s="49" customFormat="1" ht="21" customHeight="1">
      <c r="A2489" s="60"/>
      <c r="B2489" s="60"/>
      <c r="C2489" s="58"/>
      <c r="D2489" s="56"/>
      <c r="E2489" s="56"/>
      <c r="G2489" s="128" t="s">
        <v>497</v>
      </c>
      <c r="H2489" s="128" t="s">
        <v>1508</v>
      </c>
      <c r="I2489" s="60"/>
      <c r="J2489" s="60"/>
      <c r="K2489" s="60"/>
      <c r="L2489" s="61" t="str">
        <f>IF(I2489="","",VLOOKUP(N2489,DB!J:L,3,FALSE))</f>
        <v/>
      </c>
      <c r="M2489" s="40" t="str">
        <f t="shared" si="78"/>
        <v/>
      </c>
      <c r="N2489" s="70" t="str">
        <f t="shared" si="77"/>
        <v>Scope 3Hotel stay</v>
      </c>
      <c r="Y2489" s="70"/>
      <c r="Z2489" s="70"/>
    </row>
    <row r="2490" spans="1:26" s="49" customFormat="1" ht="21" customHeight="1">
      <c r="A2490" s="60"/>
      <c r="B2490" s="60"/>
      <c r="C2490" s="58"/>
      <c r="D2490" s="56"/>
      <c r="E2490" s="56"/>
      <c r="G2490" s="128" t="s">
        <v>497</v>
      </c>
      <c r="H2490" s="128" t="s">
        <v>1508</v>
      </c>
      <c r="I2490" s="60"/>
      <c r="J2490" s="60"/>
      <c r="K2490" s="60"/>
      <c r="L2490" s="61" t="str">
        <f>IF(I2490="","",VLOOKUP(N2490,DB!J:L,3,FALSE))</f>
        <v/>
      </c>
      <c r="M2490" s="40" t="str">
        <f t="shared" si="78"/>
        <v/>
      </c>
      <c r="N2490" s="70" t="str">
        <f t="shared" si="77"/>
        <v>Scope 3Hotel stay</v>
      </c>
      <c r="Y2490" s="70"/>
      <c r="Z2490" s="70"/>
    </row>
    <row r="2491" spans="1:26" s="49" customFormat="1" ht="21" customHeight="1">
      <c r="A2491" s="60"/>
      <c r="B2491" s="60"/>
      <c r="C2491" s="58"/>
      <c r="D2491" s="56"/>
      <c r="E2491" s="56"/>
      <c r="G2491" s="128" t="s">
        <v>497</v>
      </c>
      <c r="H2491" s="128" t="s">
        <v>1508</v>
      </c>
      <c r="I2491" s="60"/>
      <c r="J2491" s="60"/>
      <c r="K2491" s="60"/>
      <c r="L2491" s="61" t="str">
        <f>IF(I2491="","",VLOOKUP(N2491,DB!J:L,3,FALSE))</f>
        <v/>
      </c>
      <c r="M2491" s="40" t="str">
        <f t="shared" si="78"/>
        <v/>
      </c>
      <c r="N2491" s="70" t="str">
        <f t="shared" si="77"/>
        <v>Scope 3Hotel stay</v>
      </c>
      <c r="Y2491" s="70"/>
      <c r="Z2491" s="70"/>
    </row>
    <row r="2492" spans="1:26" s="49" customFormat="1" ht="21" customHeight="1">
      <c r="A2492" s="60"/>
      <c r="B2492" s="60"/>
      <c r="C2492" s="58"/>
      <c r="D2492" s="56"/>
      <c r="E2492" s="56"/>
      <c r="G2492" s="128" t="s">
        <v>497</v>
      </c>
      <c r="H2492" s="128" t="s">
        <v>1508</v>
      </c>
      <c r="I2492" s="60"/>
      <c r="J2492" s="60"/>
      <c r="K2492" s="60"/>
      <c r="L2492" s="61" t="str">
        <f>IF(I2492="","",VLOOKUP(N2492,DB!J:L,3,FALSE))</f>
        <v/>
      </c>
      <c r="M2492" s="40" t="str">
        <f t="shared" si="78"/>
        <v/>
      </c>
      <c r="N2492" s="70" t="str">
        <f t="shared" si="77"/>
        <v>Scope 3Hotel stay</v>
      </c>
      <c r="Y2492" s="70"/>
      <c r="Z2492" s="70"/>
    </row>
    <row r="2493" spans="1:26" s="49" customFormat="1" ht="21" customHeight="1">
      <c r="A2493" s="60"/>
      <c r="B2493" s="60"/>
      <c r="C2493" s="58"/>
      <c r="D2493" s="56"/>
      <c r="E2493" s="56"/>
      <c r="G2493" s="128" t="s">
        <v>497</v>
      </c>
      <c r="H2493" s="128" t="s">
        <v>1508</v>
      </c>
      <c r="I2493" s="60"/>
      <c r="J2493" s="60"/>
      <c r="K2493" s="60"/>
      <c r="L2493" s="61" t="str">
        <f>IF(I2493="","",VLOOKUP(N2493,DB!J:L,3,FALSE))</f>
        <v/>
      </c>
      <c r="M2493" s="40" t="str">
        <f t="shared" si="78"/>
        <v/>
      </c>
      <c r="N2493" s="70" t="str">
        <f t="shared" si="77"/>
        <v>Scope 3Hotel stay</v>
      </c>
      <c r="Y2493" s="70"/>
      <c r="Z2493" s="70"/>
    </row>
    <row r="2494" spans="1:26" s="49" customFormat="1" ht="21" customHeight="1">
      <c r="A2494" s="60"/>
      <c r="B2494" s="60"/>
      <c r="C2494" s="58"/>
      <c r="D2494" s="56"/>
      <c r="E2494" s="56"/>
      <c r="G2494" s="128" t="s">
        <v>497</v>
      </c>
      <c r="H2494" s="128" t="s">
        <v>1508</v>
      </c>
      <c r="I2494" s="60"/>
      <c r="J2494" s="60"/>
      <c r="K2494" s="60"/>
      <c r="L2494" s="61" t="str">
        <f>IF(I2494="","",VLOOKUP(N2494,DB!J:L,3,FALSE))</f>
        <v/>
      </c>
      <c r="M2494" s="40" t="str">
        <f t="shared" si="78"/>
        <v/>
      </c>
      <c r="N2494" s="70" t="str">
        <f t="shared" si="77"/>
        <v>Scope 3Hotel stay</v>
      </c>
      <c r="Y2494" s="70"/>
      <c r="Z2494" s="70"/>
    </row>
    <row r="2495" spans="1:26" s="49" customFormat="1" ht="21" customHeight="1">
      <c r="A2495" s="60"/>
      <c r="B2495" s="60"/>
      <c r="C2495" s="58"/>
      <c r="D2495" s="56"/>
      <c r="E2495" s="56"/>
      <c r="G2495" s="128" t="s">
        <v>497</v>
      </c>
      <c r="H2495" s="128" t="s">
        <v>1508</v>
      </c>
      <c r="I2495" s="60"/>
      <c r="J2495" s="60"/>
      <c r="K2495" s="60"/>
      <c r="L2495" s="61" t="str">
        <f>IF(I2495="","",VLOOKUP(N2495,DB!J:L,3,FALSE))</f>
        <v/>
      </c>
      <c r="M2495" s="40" t="str">
        <f t="shared" si="78"/>
        <v/>
      </c>
      <c r="N2495" s="70" t="str">
        <f t="shared" si="77"/>
        <v>Scope 3Hotel stay</v>
      </c>
      <c r="Y2495" s="70"/>
      <c r="Z2495" s="70"/>
    </row>
    <row r="2496" spans="1:26" s="49" customFormat="1" ht="21" customHeight="1">
      <c r="A2496" s="60"/>
      <c r="B2496" s="60"/>
      <c r="C2496" s="58"/>
      <c r="D2496" s="56"/>
      <c r="E2496" s="56"/>
      <c r="G2496" s="128" t="s">
        <v>497</v>
      </c>
      <c r="H2496" s="128" t="s">
        <v>1508</v>
      </c>
      <c r="I2496" s="60"/>
      <c r="J2496" s="60"/>
      <c r="K2496" s="60"/>
      <c r="L2496" s="61" t="str">
        <f>IF(I2496="","",VLOOKUP(N2496,DB!J:L,3,FALSE))</f>
        <v/>
      </c>
      <c r="M2496" s="40" t="str">
        <f t="shared" si="78"/>
        <v/>
      </c>
      <c r="N2496" s="70" t="str">
        <f t="shared" si="77"/>
        <v>Scope 3Hotel stay</v>
      </c>
      <c r="Y2496" s="70"/>
      <c r="Z2496" s="70"/>
    </row>
    <row r="2497" spans="1:26" s="49" customFormat="1" ht="21" customHeight="1">
      <c r="A2497" s="60"/>
      <c r="B2497" s="60"/>
      <c r="C2497" s="58"/>
      <c r="D2497" s="56"/>
      <c r="E2497" s="56"/>
      <c r="G2497" s="128" t="s">
        <v>497</v>
      </c>
      <c r="H2497" s="128" t="s">
        <v>1508</v>
      </c>
      <c r="I2497" s="60"/>
      <c r="J2497" s="60"/>
      <c r="K2497" s="60"/>
      <c r="L2497" s="61" t="str">
        <f>IF(I2497="","",VLOOKUP(N2497,DB!J:L,3,FALSE))</f>
        <v/>
      </c>
      <c r="M2497" s="40" t="str">
        <f t="shared" si="78"/>
        <v/>
      </c>
      <c r="N2497" s="70" t="str">
        <f t="shared" si="77"/>
        <v>Scope 3Hotel stay</v>
      </c>
      <c r="Y2497" s="70"/>
      <c r="Z2497" s="70"/>
    </row>
    <row r="2498" spans="1:26" s="49" customFormat="1" ht="21" customHeight="1">
      <c r="A2498" s="60"/>
      <c r="B2498" s="60"/>
      <c r="C2498" s="58"/>
      <c r="D2498" s="56"/>
      <c r="E2498" s="56"/>
      <c r="G2498" s="128" t="s">
        <v>497</v>
      </c>
      <c r="H2498" s="128" t="s">
        <v>1508</v>
      </c>
      <c r="I2498" s="60"/>
      <c r="J2498" s="60"/>
      <c r="K2498" s="60"/>
      <c r="L2498" s="61" t="str">
        <f>IF(I2498="","",VLOOKUP(N2498,DB!J:L,3,FALSE))</f>
        <v/>
      </c>
      <c r="M2498" s="40" t="str">
        <f t="shared" si="78"/>
        <v/>
      </c>
      <c r="N2498" s="70" t="str">
        <f t="shared" si="77"/>
        <v>Scope 3Hotel stay</v>
      </c>
      <c r="Y2498" s="70"/>
      <c r="Z2498" s="70"/>
    </row>
    <row r="2499" spans="1:26" s="49" customFormat="1" ht="21" customHeight="1">
      <c r="A2499" s="60"/>
      <c r="B2499" s="60"/>
      <c r="C2499" s="58"/>
      <c r="D2499" s="56"/>
      <c r="E2499" s="56"/>
      <c r="G2499" s="128" t="s">
        <v>497</v>
      </c>
      <c r="H2499" s="128" t="s">
        <v>1508</v>
      </c>
      <c r="I2499" s="60"/>
      <c r="J2499" s="60"/>
      <c r="K2499" s="60"/>
      <c r="L2499" s="61" t="str">
        <f>IF(I2499="","",VLOOKUP(N2499,DB!J:L,3,FALSE))</f>
        <v/>
      </c>
      <c r="M2499" s="40" t="str">
        <f t="shared" si="78"/>
        <v/>
      </c>
      <c r="N2499" s="70" t="str">
        <f t="shared" si="77"/>
        <v>Scope 3Hotel stay</v>
      </c>
      <c r="Y2499" s="70"/>
      <c r="Z2499" s="70"/>
    </row>
    <row r="2500" spans="1:26" s="49" customFormat="1" ht="21" customHeight="1">
      <c r="A2500" s="60"/>
      <c r="B2500" s="60"/>
      <c r="C2500" s="58"/>
      <c r="D2500" s="56"/>
      <c r="E2500" s="56"/>
      <c r="G2500" s="128" t="s">
        <v>497</v>
      </c>
      <c r="H2500" s="128" t="s">
        <v>1508</v>
      </c>
      <c r="I2500" s="60"/>
      <c r="J2500" s="60"/>
      <c r="K2500" s="60"/>
      <c r="L2500" s="61" t="str">
        <f>IF(I2500="","",VLOOKUP(N2500,DB!J:L,3,FALSE))</f>
        <v/>
      </c>
      <c r="M2500" s="40" t="str">
        <f t="shared" si="78"/>
        <v/>
      </c>
      <c r="N2500" s="70" t="str">
        <f t="shared" si="77"/>
        <v>Scope 3Hotel stay</v>
      </c>
      <c r="Y2500" s="70"/>
      <c r="Z2500" s="70"/>
    </row>
    <row r="2501" spans="1:26" s="49" customFormat="1" ht="21" customHeight="1">
      <c r="A2501" s="60"/>
      <c r="B2501" s="60"/>
      <c r="C2501" s="58"/>
      <c r="D2501" s="56"/>
      <c r="E2501" s="56"/>
      <c r="G2501" s="128" t="s">
        <v>497</v>
      </c>
      <c r="H2501" s="128" t="s">
        <v>1508</v>
      </c>
      <c r="I2501" s="60"/>
      <c r="J2501" s="60"/>
      <c r="K2501" s="60"/>
      <c r="L2501" s="61" t="str">
        <f>IF(I2501="","",VLOOKUP(N2501,DB!J:L,3,FALSE))</f>
        <v/>
      </c>
      <c r="M2501" s="40" t="str">
        <f t="shared" si="78"/>
        <v/>
      </c>
      <c r="N2501" s="70" t="str">
        <f t="shared" si="77"/>
        <v>Scope 3Hotel stay</v>
      </c>
      <c r="Y2501" s="70"/>
      <c r="Z2501" s="70"/>
    </row>
    <row r="2502" spans="1:26" s="49" customFormat="1" ht="21" customHeight="1">
      <c r="A2502" s="60"/>
      <c r="B2502" s="60"/>
      <c r="C2502" s="58"/>
      <c r="D2502" s="56"/>
      <c r="E2502" s="56"/>
      <c r="G2502" s="128" t="s">
        <v>497</v>
      </c>
      <c r="H2502" s="128" t="s">
        <v>1508</v>
      </c>
      <c r="I2502" s="60"/>
      <c r="J2502" s="60"/>
      <c r="K2502" s="60"/>
      <c r="L2502" s="61" t="str">
        <f>IF(I2502="","",VLOOKUP(N2502,DB!J:L,3,FALSE))</f>
        <v/>
      </c>
      <c r="M2502" s="40" t="str">
        <f t="shared" si="78"/>
        <v/>
      </c>
      <c r="N2502" s="70" t="str">
        <f t="shared" si="77"/>
        <v>Scope 3Hotel stay</v>
      </c>
      <c r="Y2502" s="70"/>
      <c r="Z2502" s="70"/>
    </row>
    <row r="2503" spans="1:26" s="49" customFormat="1" ht="21" customHeight="1">
      <c r="A2503" s="60"/>
      <c r="B2503" s="60"/>
      <c r="C2503" s="58"/>
      <c r="D2503" s="56"/>
      <c r="E2503" s="56"/>
      <c r="G2503" s="128" t="s">
        <v>497</v>
      </c>
      <c r="H2503" s="128" t="s">
        <v>1508</v>
      </c>
      <c r="I2503" s="60"/>
      <c r="J2503" s="60"/>
      <c r="K2503" s="60"/>
      <c r="L2503" s="61" t="str">
        <f>IF(I2503="","",VLOOKUP(N2503,DB!J:L,3,FALSE))</f>
        <v/>
      </c>
      <c r="M2503" s="40" t="str">
        <f t="shared" si="78"/>
        <v/>
      </c>
      <c r="N2503" s="70" t="str">
        <f t="shared" ref="N2503:N2566" si="79">CONCATENATE(G2503,H2503,I2503)</f>
        <v>Scope 3Hotel stay</v>
      </c>
      <c r="Y2503" s="70"/>
      <c r="Z2503" s="70"/>
    </row>
    <row r="2504" spans="1:26" s="49" customFormat="1" ht="21" customHeight="1">
      <c r="A2504" s="60"/>
      <c r="B2504" s="60"/>
      <c r="C2504" s="58"/>
      <c r="D2504" s="56"/>
      <c r="E2504" s="56"/>
      <c r="G2504" s="128" t="s">
        <v>497</v>
      </c>
      <c r="H2504" s="128" t="s">
        <v>1508</v>
      </c>
      <c r="I2504" s="60"/>
      <c r="J2504" s="60"/>
      <c r="K2504" s="60"/>
      <c r="L2504" s="61" t="str">
        <f>IF(I2504="","",VLOOKUP(N2504,DB!J:L,3,FALSE))</f>
        <v/>
      </c>
      <c r="M2504" s="40" t="str">
        <f t="shared" si="78"/>
        <v/>
      </c>
      <c r="N2504" s="70" t="str">
        <f t="shared" si="79"/>
        <v>Scope 3Hotel stay</v>
      </c>
      <c r="Y2504" s="70"/>
      <c r="Z2504" s="70"/>
    </row>
    <row r="2505" spans="1:26" s="49" customFormat="1" ht="21" customHeight="1">
      <c r="A2505" s="60"/>
      <c r="B2505" s="60"/>
      <c r="C2505" s="58"/>
      <c r="D2505" s="56"/>
      <c r="E2505" s="56"/>
      <c r="G2505" s="128" t="s">
        <v>497</v>
      </c>
      <c r="H2505" s="128" t="s">
        <v>1508</v>
      </c>
      <c r="I2505" s="60"/>
      <c r="J2505" s="60"/>
      <c r="K2505" s="60"/>
      <c r="L2505" s="61" t="str">
        <f>IF(I2505="","",VLOOKUP(N2505,DB!J:L,3,FALSE))</f>
        <v/>
      </c>
      <c r="M2505" s="40" t="str">
        <f t="shared" si="78"/>
        <v/>
      </c>
      <c r="N2505" s="70" t="str">
        <f t="shared" si="79"/>
        <v>Scope 3Hotel stay</v>
      </c>
      <c r="Y2505" s="70"/>
      <c r="Z2505" s="70"/>
    </row>
    <row r="2506" spans="1:26" s="49" customFormat="1" ht="21" customHeight="1">
      <c r="A2506" s="60"/>
      <c r="B2506" s="60"/>
      <c r="C2506" s="58"/>
      <c r="D2506" s="56"/>
      <c r="E2506" s="56"/>
      <c r="G2506" s="128" t="s">
        <v>497</v>
      </c>
      <c r="H2506" s="128" t="s">
        <v>1508</v>
      </c>
      <c r="I2506" s="60"/>
      <c r="J2506" s="60"/>
      <c r="K2506" s="60"/>
      <c r="L2506" s="61" t="str">
        <f>IF(I2506="","",VLOOKUP(N2506,DB!J:L,3,FALSE))</f>
        <v/>
      </c>
      <c r="M2506" s="40" t="str">
        <f t="shared" si="78"/>
        <v/>
      </c>
      <c r="N2506" s="70" t="str">
        <f t="shared" si="79"/>
        <v>Scope 3Hotel stay</v>
      </c>
      <c r="Y2506" s="70"/>
      <c r="Z2506" s="70"/>
    </row>
    <row r="2507" spans="1:26" s="49" customFormat="1" ht="21" customHeight="1">
      <c r="A2507" s="60"/>
      <c r="B2507" s="60"/>
      <c r="C2507" s="58"/>
      <c r="D2507" s="56"/>
      <c r="E2507" s="56"/>
      <c r="G2507" s="128" t="s">
        <v>497</v>
      </c>
      <c r="H2507" s="128" t="s">
        <v>1508</v>
      </c>
      <c r="I2507" s="60"/>
      <c r="J2507" s="60"/>
      <c r="K2507" s="60"/>
      <c r="L2507" s="61" t="str">
        <f>IF(I2507="","",VLOOKUP(N2507,DB!J:L,3,FALSE))</f>
        <v/>
      </c>
      <c r="M2507" s="40" t="str">
        <f t="shared" si="78"/>
        <v/>
      </c>
      <c r="N2507" s="70" t="str">
        <f t="shared" si="79"/>
        <v>Scope 3Hotel stay</v>
      </c>
      <c r="Y2507" s="70"/>
      <c r="Z2507" s="70"/>
    </row>
    <row r="2508" spans="1:26" s="49" customFormat="1" ht="21" customHeight="1">
      <c r="A2508" s="60"/>
      <c r="B2508" s="60"/>
      <c r="C2508" s="58"/>
      <c r="D2508" s="56"/>
      <c r="E2508" s="56"/>
      <c r="G2508" s="128" t="s">
        <v>497</v>
      </c>
      <c r="H2508" s="128" t="s">
        <v>1508</v>
      </c>
      <c r="I2508" s="60"/>
      <c r="J2508" s="60"/>
      <c r="K2508" s="60"/>
      <c r="L2508" s="61" t="str">
        <f>IF(I2508="","",VLOOKUP(N2508,DB!J:L,3,FALSE))</f>
        <v/>
      </c>
      <c r="M2508" s="40" t="str">
        <f t="shared" si="78"/>
        <v/>
      </c>
      <c r="N2508" s="70" t="str">
        <f t="shared" si="79"/>
        <v>Scope 3Hotel stay</v>
      </c>
      <c r="Y2508" s="70"/>
      <c r="Z2508" s="70"/>
    </row>
    <row r="2509" spans="1:26" s="49" customFormat="1" ht="21" customHeight="1">
      <c r="A2509" s="60"/>
      <c r="B2509" s="60"/>
      <c r="C2509" s="58"/>
      <c r="D2509" s="56"/>
      <c r="E2509" s="56"/>
      <c r="G2509" s="128" t="s">
        <v>497</v>
      </c>
      <c r="H2509" s="128" t="s">
        <v>1508</v>
      </c>
      <c r="I2509" s="60"/>
      <c r="J2509" s="60"/>
      <c r="K2509" s="60"/>
      <c r="L2509" s="61" t="str">
        <f>IF(I2509="","",VLOOKUP(N2509,DB!J:L,3,FALSE))</f>
        <v/>
      </c>
      <c r="M2509" s="40" t="str">
        <f t="shared" si="78"/>
        <v/>
      </c>
      <c r="N2509" s="70" t="str">
        <f t="shared" si="79"/>
        <v>Scope 3Hotel stay</v>
      </c>
      <c r="Y2509" s="70"/>
      <c r="Z2509" s="70"/>
    </row>
    <row r="2510" spans="1:26" s="49" customFormat="1" ht="21" customHeight="1">
      <c r="A2510" s="60"/>
      <c r="B2510" s="60"/>
      <c r="C2510" s="58"/>
      <c r="D2510" s="56"/>
      <c r="E2510" s="56"/>
      <c r="G2510" s="128" t="s">
        <v>497</v>
      </c>
      <c r="H2510" s="128" t="s">
        <v>1508</v>
      </c>
      <c r="I2510" s="60"/>
      <c r="J2510" s="60"/>
      <c r="K2510" s="60"/>
      <c r="L2510" s="61" t="str">
        <f>IF(I2510="","",VLOOKUP(N2510,DB!J:L,3,FALSE))</f>
        <v/>
      </c>
      <c r="M2510" s="40" t="str">
        <f t="shared" si="78"/>
        <v/>
      </c>
      <c r="N2510" s="70" t="str">
        <f t="shared" si="79"/>
        <v>Scope 3Hotel stay</v>
      </c>
      <c r="Y2510" s="70"/>
      <c r="Z2510" s="70"/>
    </row>
    <row r="2511" spans="1:26" s="49" customFormat="1" ht="21" customHeight="1">
      <c r="A2511" s="60"/>
      <c r="B2511" s="60"/>
      <c r="C2511" s="58"/>
      <c r="D2511" s="56"/>
      <c r="E2511" s="56"/>
      <c r="G2511" s="128" t="s">
        <v>497</v>
      </c>
      <c r="H2511" s="128" t="s">
        <v>1508</v>
      </c>
      <c r="I2511" s="60"/>
      <c r="J2511" s="60"/>
      <c r="K2511" s="60"/>
      <c r="L2511" s="61" t="str">
        <f>IF(I2511="","",VLOOKUP(N2511,DB!J:L,3,FALSE))</f>
        <v/>
      </c>
      <c r="M2511" s="40" t="str">
        <f t="shared" si="78"/>
        <v/>
      </c>
      <c r="N2511" s="70" t="str">
        <f t="shared" si="79"/>
        <v>Scope 3Hotel stay</v>
      </c>
      <c r="Y2511" s="70"/>
      <c r="Z2511" s="70"/>
    </row>
    <row r="2512" spans="1:26" s="49" customFormat="1" ht="21" customHeight="1">
      <c r="A2512" s="60"/>
      <c r="B2512" s="60"/>
      <c r="C2512" s="58"/>
      <c r="D2512" s="56"/>
      <c r="E2512" s="56"/>
      <c r="G2512" s="128" t="s">
        <v>497</v>
      </c>
      <c r="H2512" s="128" t="s">
        <v>1508</v>
      </c>
      <c r="I2512" s="60"/>
      <c r="J2512" s="60"/>
      <c r="K2512" s="60"/>
      <c r="L2512" s="61" t="str">
        <f>IF(I2512="","",VLOOKUP(N2512,DB!J:L,3,FALSE))</f>
        <v/>
      </c>
      <c r="M2512" s="40" t="str">
        <f t="shared" si="78"/>
        <v/>
      </c>
      <c r="N2512" s="70" t="str">
        <f t="shared" si="79"/>
        <v>Scope 3Hotel stay</v>
      </c>
      <c r="Y2512" s="70"/>
      <c r="Z2512" s="70"/>
    </row>
    <row r="2513" spans="1:26" s="49" customFormat="1" ht="21" customHeight="1">
      <c r="A2513" s="60"/>
      <c r="B2513" s="60"/>
      <c r="C2513" s="58"/>
      <c r="D2513" s="56"/>
      <c r="E2513" s="56"/>
      <c r="G2513" s="128" t="s">
        <v>497</v>
      </c>
      <c r="H2513" s="128" t="s">
        <v>1508</v>
      </c>
      <c r="I2513" s="60"/>
      <c r="J2513" s="60"/>
      <c r="K2513" s="60"/>
      <c r="L2513" s="61" t="str">
        <f>IF(I2513="","",VLOOKUP(N2513,DB!J:L,3,FALSE))</f>
        <v/>
      </c>
      <c r="M2513" s="40" t="str">
        <f t="shared" si="78"/>
        <v/>
      </c>
      <c r="N2513" s="70" t="str">
        <f t="shared" si="79"/>
        <v>Scope 3Hotel stay</v>
      </c>
      <c r="Y2513" s="70"/>
      <c r="Z2513" s="70"/>
    </row>
    <row r="2514" spans="1:26" s="49" customFormat="1" ht="21" customHeight="1">
      <c r="A2514" s="60"/>
      <c r="B2514" s="60"/>
      <c r="C2514" s="58"/>
      <c r="D2514" s="56"/>
      <c r="E2514" s="56"/>
      <c r="G2514" s="128" t="s">
        <v>497</v>
      </c>
      <c r="H2514" s="128" t="s">
        <v>1508</v>
      </c>
      <c r="I2514" s="60"/>
      <c r="J2514" s="60"/>
      <c r="K2514" s="60"/>
      <c r="L2514" s="61" t="str">
        <f>IF(I2514="","",VLOOKUP(N2514,DB!J:L,3,FALSE))</f>
        <v/>
      </c>
      <c r="M2514" s="40" t="str">
        <f t="shared" si="78"/>
        <v/>
      </c>
      <c r="N2514" s="70" t="str">
        <f t="shared" si="79"/>
        <v>Scope 3Hotel stay</v>
      </c>
      <c r="Y2514" s="70"/>
      <c r="Z2514" s="70"/>
    </row>
    <row r="2515" spans="1:26" s="49" customFormat="1" ht="21" customHeight="1">
      <c r="A2515" s="60"/>
      <c r="B2515" s="60"/>
      <c r="C2515" s="58"/>
      <c r="D2515" s="56"/>
      <c r="E2515" s="56"/>
      <c r="G2515" s="128" t="s">
        <v>497</v>
      </c>
      <c r="H2515" s="128" t="s">
        <v>1508</v>
      </c>
      <c r="I2515" s="60"/>
      <c r="J2515" s="60"/>
      <c r="K2515" s="60"/>
      <c r="L2515" s="61" t="str">
        <f>IF(I2515="","",VLOOKUP(N2515,DB!J:L,3,FALSE))</f>
        <v/>
      </c>
      <c r="M2515" s="40" t="str">
        <f t="shared" si="78"/>
        <v/>
      </c>
      <c r="N2515" s="70" t="str">
        <f t="shared" si="79"/>
        <v>Scope 3Hotel stay</v>
      </c>
      <c r="Y2515" s="70"/>
      <c r="Z2515" s="70"/>
    </row>
    <row r="2516" spans="1:26" s="49" customFormat="1" ht="21" customHeight="1">
      <c r="A2516" s="60"/>
      <c r="B2516" s="60"/>
      <c r="C2516" s="58"/>
      <c r="D2516" s="56"/>
      <c r="E2516" s="56"/>
      <c r="G2516" s="128" t="s">
        <v>497</v>
      </c>
      <c r="H2516" s="128" t="s">
        <v>1508</v>
      </c>
      <c r="I2516" s="60"/>
      <c r="J2516" s="60"/>
      <c r="K2516" s="60"/>
      <c r="L2516" s="61" t="str">
        <f>IF(I2516="","",VLOOKUP(N2516,DB!J:L,3,FALSE))</f>
        <v/>
      </c>
      <c r="M2516" s="40" t="str">
        <f t="shared" si="78"/>
        <v/>
      </c>
      <c r="N2516" s="70" t="str">
        <f t="shared" si="79"/>
        <v>Scope 3Hotel stay</v>
      </c>
      <c r="Y2516" s="70"/>
      <c r="Z2516" s="70"/>
    </row>
    <row r="2517" spans="1:26" s="49" customFormat="1" ht="21" customHeight="1">
      <c r="A2517" s="60"/>
      <c r="B2517" s="60"/>
      <c r="C2517" s="58"/>
      <c r="D2517" s="56"/>
      <c r="E2517" s="56"/>
      <c r="G2517" s="128" t="s">
        <v>497</v>
      </c>
      <c r="H2517" s="128" t="s">
        <v>1508</v>
      </c>
      <c r="I2517" s="60"/>
      <c r="J2517" s="60"/>
      <c r="K2517" s="60"/>
      <c r="L2517" s="61" t="str">
        <f>IF(I2517="","",VLOOKUP(N2517,DB!J:L,3,FALSE))</f>
        <v/>
      </c>
      <c r="M2517" s="40" t="str">
        <f t="shared" si="78"/>
        <v/>
      </c>
      <c r="N2517" s="70" t="str">
        <f t="shared" si="79"/>
        <v>Scope 3Hotel stay</v>
      </c>
      <c r="Y2517" s="70"/>
      <c r="Z2517" s="70"/>
    </row>
    <row r="2518" spans="1:26" s="49" customFormat="1" ht="21" customHeight="1">
      <c r="A2518" s="60"/>
      <c r="B2518" s="60"/>
      <c r="C2518" s="58"/>
      <c r="D2518" s="56"/>
      <c r="E2518" s="56"/>
      <c r="G2518" s="128" t="s">
        <v>497</v>
      </c>
      <c r="H2518" s="128" t="s">
        <v>1508</v>
      </c>
      <c r="I2518" s="60"/>
      <c r="J2518" s="60"/>
      <c r="K2518" s="60"/>
      <c r="L2518" s="61" t="str">
        <f>IF(I2518="","",VLOOKUP(N2518,DB!J:L,3,FALSE))</f>
        <v/>
      </c>
      <c r="M2518" s="40" t="str">
        <f t="shared" si="78"/>
        <v/>
      </c>
      <c r="N2518" s="70" t="str">
        <f t="shared" si="79"/>
        <v>Scope 3Hotel stay</v>
      </c>
      <c r="Y2518" s="70"/>
      <c r="Z2518" s="70"/>
    </row>
    <row r="2519" spans="1:26" s="49" customFormat="1" ht="21" customHeight="1">
      <c r="A2519" s="60"/>
      <c r="B2519" s="60"/>
      <c r="C2519" s="58"/>
      <c r="D2519" s="56"/>
      <c r="E2519" s="56"/>
      <c r="G2519" s="128" t="s">
        <v>497</v>
      </c>
      <c r="H2519" s="128" t="s">
        <v>1508</v>
      </c>
      <c r="I2519" s="60"/>
      <c r="J2519" s="60"/>
      <c r="K2519" s="60"/>
      <c r="L2519" s="61" t="str">
        <f>IF(I2519="","",VLOOKUP(N2519,DB!J:L,3,FALSE))</f>
        <v/>
      </c>
      <c r="M2519" s="40" t="str">
        <f t="shared" si="78"/>
        <v/>
      </c>
      <c r="N2519" s="70" t="str">
        <f t="shared" si="79"/>
        <v>Scope 3Hotel stay</v>
      </c>
      <c r="Y2519" s="70"/>
      <c r="Z2519" s="70"/>
    </row>
    <row r="2520" spans="1:26" s="49" customFormat="1" ht="21" customHeight="1">
      <c r="A2520" s="60"/>
      <c r="B2520" s="60"/>
      <c r="C2520" s="58"/>
      <c r="D2520" s="56"/>
      <c r="E2520" s="56"/>
      <c r="G2520" s="128" t="s">
        <v>497</v>
      </c>
      <c r="H2520" s="128" t="s">
        <v>1508</v>
      </c>
      <c r="I2520" s="60"/>
      <c r="J2520" s="60"/>
      <c r="K2520" s="60"/>
      <c r="L2520" s="61" t="str">
        <f>IF(I2520="","",VLOOKUP(N2520,DB!J:L,3,FALSE))</f>
        <v/>
      </c>
      <c r="M2520" s="40" t="str">
        <f t="shared" si="78"/>
        <v/>
      </c>
      <c r="N2520" s="70" t="str">
        <f t="shared" si="79"/>
        <v>Scope 3Hotel stay</v>
      </c>
      <c r="Y2520" s="70"/>
      <c r="Z2520" s="70"/>
    </row>
    <row r="2521" spans="1:26" s="49" customFormat="1" ht="21" customHeight="1">
      <c r="A2521" s="60"/>
      <c r="B2521" s="60"/>
      <c r="C2521" s="58"/>
      <c r="D2521" s="56"/>
      <c r="E2521" s="56"/>
      <c r="G2521" s="128" t="s">
        <v>497</v>
      </c>
      <c r="H2521" s="128" t="s">
        <v>1508</v>
      </c>
      <c r="I2521" s="60"/>
      <c r="J2521" s="60"/>
      <c r="K2521" s="60"/>
      <c r="L2521" s="61" t="str">
        <f>IF(I2521="","",VLOOKUP(N2521,DB!J:L,3,FALSE))</f>
        <v/>
      </c>
      <c r="M2521" s="40" t="str">
        <f t="shared" si="78"/>
        <v/>
      </c>
      <c r="N2521" s="70" t="str">
        <f t="shared" si="79"/>
        <v>Scope 3Hotel stay</v>
      </c>
      <c r="Y2521" s="70"/>
      <c r="Z2521" s="70"/>
    </row>
    <row r="2522" spans="1:26" s="49" customFormat="1" ht="21" customHeight="1">
      <c r="A2522" s="60"/>
      <c r="B2522" s="60"/>
      <c r="C2522" s="58"/>
      <c r="D2522" s="56"/>
      <c r="E2522" s="56"/>
      <c r="G2522" s="128" t="s">
        <v>497</v>
      </c>
      <c r="H2522" s="128" t="s">
        <v>1508</v>
      </c>
      <c r="I2522" s="60"/>
      <c r="J2522" s="60"/>
      <c r="K2522" s="60"/>
      <c r="L2522" s="61" t="str">
        <f>IF(I2522="","",VLOOKUP(N2522,DB!J:L,3,FALSE))</f>
        <v/>
      </c>
      <c r="M2522" s="40" t="str">
        <f t="shared" si="78"/>
        <v/>
      </c>
      <c r="N2522" s="70" t="str">
        <f t="shared" si="79"/>
        <v>Scope 3Hotel stay</v>
      </c>
      <c r="Y2522" s="70"/>
      <c r="Z2522" s="70"/>
    </row>
    <row r="2523" spans="1:26" s="49" customFormat="1" ht="21" customHeight="1">
      <c r="A2523" s="60"/>
      <c r="B2523" s="60"/>
      <c r="C2523" s="58"/>
      <c r="D2523" s="56"/>
      <c r="E2523" s="56"/>
      <c r="G2523" s="128" t="s">
        <v>497</v>
      </c>
      <c r="H2523" s="128" t="s">
        <v>1508</v>
      </c>
      <c r="I2523" s="60"/>
      <c r="J2523" s="60"/>
      <c r="K2523" s="60"/>
      <c r="L2523" s="61" t="str">
        <f>IF(I2523="","",VLOOKUP(N2523,DB!J:L,3,FALSE))</f>
        <v/>
      </c>
      <c r="M2523" s="40" t="str">
        <f t="shared" si="78"/>
        <v/>
      </c>
      <c r="N2523" s="70" t="str">
        <f t="shared" si="79"/>
        <v>Scope 3Hotel stay</v>
      </c>
      <c r="Y2523" s="70"/>
      <c r="Z2523" s="70"/>
    </row>
    <row r="2524" spans="1:26" s="49" customFormat="1" ht="21" customHeight="1">
      <c r="A2524" s="60"/>
      <c r="B2524" s="60"/>
      <c r="C2524" s="58"/>
      <c r="D2524" s="56"/>
      <c r="E2524" s="56"/>
      <c r="G2524" s="128" t="s">
        <v>497</v>
      </c>
      <c r="H2524" s="128" t="s">
        <v>1508</v>
      </c>
      <c r="I2524" s="60"/>
      <c r="J2524" s="60"/>
      <c r="K2524" s="60"/>
      <c r="L2524" s="61" t="str">
        <f>IF(I2524="","",VLOOKUP(N2524,DB!J:L,3,FALSE))</f>
        <v/>
      </c>
      <c r="M2524" s="40" t="str">
        <f t="shared" si="78"/>
        <v/>
      </c>
      <c r="N2524" s="70" t="str">
        <f t="shared" si="79"/>
        <v>Scope 3Hotel stay</v>
      </c>
      <c r="Y2524" s="70"/>
      <c r="Z2524" s="70"/>
    </row>
    <row r="2525" spans="1:26" s="49" customFormat="1" ht="21" customHeight="1">
      <c r="A2525" s="60"/>
      <c r="B2525" s="60"/>
      <c r="C2525" s="58"/>
      <c r="D2525" s="56"/>
      <c r="E2525" s="56"/>
      <c r="G2525" s="128" t="s">
        <v>497</v>
      </c>
      <c r="H2525" s="128" t="s">
        <v>1508</v>
      </c>
      <c r="I2525" s="60"/>
      <c r="J2525" s="60"/>
      <c r="K2525" s="60"/>
      <c r="L2525" s="61" t="str">
        <f>IF(I2525="","",VLOOKUP(N2525,DB!J:L,3,FALSE))</f>
        <v/>
      </c>
      <c r="M2525" s="40" t="str">
        <f t="shared" si="78"/>
        <v/>
      </c>
      <c r="N2525" s="70" t="str">
        <f t="shared" si="79"/>
        <v>Scope 3Hotel stay</v>
      </c>
      <c r="Y2525" s="70"/>
      <c r="Z2525" s="70"/>
    </row>
    <row r="2526" spans="1:26" s="49" customFormat="1" ht="21" customHeight="1">
      <c r="A2526" s="60"/>
      <c r="B2526" s="60"/>
      <c r="C2526" s="58"/>
      <c r="D2526" s="56"/>
      <c r="E2526" s="56"/>
      <c r="G2526" s="128" t="s">
        <v>497</v>
      </c>
      <c r="H2526" s="128" t="s">
        <v>1508</v>
      </c>
      <c r="I2526" s="60"/>
      <c r="J2526" s="60"/>
      <c r="K2526" s="60"/>
      <c r="L2526" s="61" t="str">
        <f>IF(I2526="","",VLOOKUP(N2526,DB!J:L,3,FALSE))</f>
        <v/>
      </c>
      <c r="M2526" s="40" t="str">
        <f t="shared" si="78"/>
        <v/>
      </c>
      <c r="N2526" s="70" t="str">
        <f t="shared" si="79"/>
        <v>Scope 3Hotel stay</v>
      </c>
      <c r="Y2526" s="70"/>
      <c r="Z2526" s="70"/>
    </row>
    <row r="2527" spans="1:26" s="49" customFormat="1" ht="21" customHeight="1">
      <c r="A2527" s="60"/>
      <c r="B2527" s="60"/>
      <c r="C2527" s="58"/>
      <c r="D2527" s="56"/>
      <c r="E2527" s="56"/>
      <c r="G2527" s="128" t="s">
        <v>497</v>
      </c>
      <c r="H2527" s="128" t="s">
        <v>1508</v>
      </c>
      <c r="I2527" s="60"/>
      <c r="J2527" s="60"/>
      <c r="K2527" s="60"/>
      <c r="L2527" s="61" t="str">
        <f>IF(I2527="","",VLOOKUP(N2527,DB!J:L,3,FALSE))</f>
        <v/>
      </c>
      <c r="M2527" s="40" t="str">
        <f t="shared" si="78"/>
        <v/>
      </c>
      <c r="N2527" s="70" t="str">
        <f t="shared" si="79"/>
        <v>Scope 3Hotel stay</v>
      </c>
      <c r="Y2527" s="70"/>
      <c r="Z2527" s="70"/>
    </row>
    <row r="2528" spans="1:26" s="49" customFormat="1" ht="21" customHeight="1">
      <c r="A2528" s="60"/>
      <c r="B2528" s="60"/>
      <c r="C2528" s="58"/>
      <c r="D2528" s="56"/>
      <c r="E2528" s="56"/>
      <c r="G2528" s="128" t="s">
        <v>497</v>
      </c>
      <c r="H2528" s="128" t="s">
        <v>1508</v>
      </c>
      <c r="I2528" s="60"/>
      <c r="J2528" s="60"/>
      <c r="K2528" s="60"/>
      <c r="L2528" s="61" t="str">
        <f>IF(I2528="","",VLOOKUP(N2528,DB!J:L,3,FALSE))</f>
        <v/>
      </c>
      <c r="M2528" s="40" t="str">
        <f t="shared" si="78"/>
        <v/>
      </c>
      <c r="N2528" s="70" t="str">
        <f t="shared" si="79"/>
        <v>Scope 3Hotel stay</v>
      </c>
      <c r="Y2528" s="70"/>
      <c r="Z2528" s="70"/>
    </row>
    <row r="2529" spans="1:26" s="49" customFormat="1" ht="21" customHeight="1">
      <c r="A2529" s="60"/>
      <c r="B2529" s="60"/>
      <c r="C2529" s="58"/>
      <c r="D2529" s="56"/>
      <c r="E2529" s="56"/>
      <c r="G2529" s="128" t="s">
        <v>497</v>
      </c>
      <c r="H2529" s="128" t="s">
        <v>1508</v>
      </c>
      <c r="I2529" s="60"/>
      <c r="J2529" s="60"/>
      <c r="K2529" s="60"/>
      <c r="L2529" s="61" t="str">
        <f>IF(I2529="","",VLOOKUP(N2529,DB!J:L,3,FALSE))</f>
        <v/>
      </c>
      <c r="M2529" s="40" t="str">
        <f t="shared" si="78"/>
        <v/>
      </c>
      <c r="N2529" s="70" t="str">
        <f t="shared" si="79"/>
        <v>Scope 3Hotel stay</v>
      </c>
      <c r="Y2529" s="70"/>
      <c r="Z2529" s="70"/>
    </row>
    <row r="2530" spans="1:26" s="49" customFormat="1" ht="21" customHeight="1">
      <c r="A2530" s="60"/>
      <c r="B2530" s="60"/>
      <c r="C2530" s="58"/>
      <c r="D2530" s="56"/>
      <c r="E2530" s="56"/>
      <c r="G2530" s="128" t="s">
        <v>497</v>
      </c>
      <c r="H2530" s="128" t="s">
        <v>1508</v>
      </c>
      <c r="I2530" s="60"/>
      <c r="J2530" s="60"/>
      <c r="K2530" s="60"/>
      <c r="L2530" s="61" t="str">
        <f>IF(I2530="","",VLOOKUP(N2530,DB!J:L,3,FALSE))</f>
        <v/>
      </c>
      <c r="M2530" s="40" t="str">
        <f t="shared" si="78"/>
        <v/>
      </c>
      <c r="N2530" s="70" t="str">
        <f t="shared" si="79"/>
        <v>Scope 3Hotel stay</v>
      </c>
      <c r="Y2530" s="70"/>
      <c r="Z2530" s="70"/>
    </row>
    <row r="2531" spans="1:26" s="49" customFormat="1" ht="21" customHeight="1">
      <c r="A2531" s="60"/>
      <c r="B2531" s="60"/>
      <c r="C2531" s="58"/>
      <c r="D2531" s="56"/>
      <c r="E2531" s="56"/>
      <c r="G2531" s="128" t="s">
        <v>497</v>
      </c>
      <c r="H2531" s="128" t="s">
        <v>1508</v>
      </c>
      <c r="I2531" s="60"/>
      <c r="J2531" s="60"/>
      <c r="K2531" s="60"/>
      <c r="L2531" s="61" t="str">
        <f>IF(I2531="","",VLOOKUP(N2531,DB!J:L,3,FALSE))</f>
        <v/>
      </c>
      <c r="M2531" s="40" t="str">
        <f t="shared" si="78"/>
        <v/>
      </c>
      <c r="N2531" s="70" t="str">
        <f t="shared" si="79"/>
        <v>Scope 3Hotel stay</v>
      </c>
      <c r="Y2531" s="70"/>
      <c r="Z2531" s="70"/>
    </row>
    <row r="2532" spans="1:26" s="49" customFormat="1" ht="21" customHeight="1">
      <c r="A2532" s="60"/>
      <c r="B2532" s="60"/>
      <c r="C2532" s="58"/>
      <c r="D2532" s="56"/>
      <c r="E2532" s="56"/>
      <c r="G2532" s="128" t="s">
        <v>497</v>
      </c>
      <c r="H2532" s="128" t="s">
        <v>1508</v>
      </c>
      <c r="I2532" s="60"/>
      <c r="J2532" s="60"/>
      <c r="K2532" s="60"/>
      <c r="L2532" s="61" t="str">
        <f>IF(I2532="","",VLOOKUP(N2532,DB!J:L,3,FALSE))</f>
        <v/>
      </c>
      <c r="M2532" s="40" t="str">
        <f t="shared" si="78"/>
        <v/>
      </c>
      <c r="N2532" s="70" t="str">
        <f t="shared" si="79"/>
        <v>Scope 3Hotel stay</v>
      </c>
      <c r="Y2532" s="70"/>
      <c r="Z2532" s="70"/>
    </row>
    <row r="2533" spans="1:26" s="49" customFormat="1" ht="21" customHeight="1">
      <c r="A2533" s="60"/>
      <c r="B2533" s="60"/>
      <c r="C2533" s="58"/>
      <c r="D2533" s="56"/>
      <c r="E2533" s="56"/>
      <c r="G2533" s="128" t="s">
        <v>497</v>
      </c>
      <c r="H2533" s="128" t="s">
        <v>1508</v>
      </c>
      <c r="I2533" s="60"/>
      <c r="J2533" s="60"/>
      <c r="K2533" s="60"/>
      <c r="L2533" s="61" t="str">
        <f>IF(I2533="","",VLOOKUP(N2533,DB!J:L,3,FALSE))</f>
        <v/>
      </c>
      <c r="M2533" s="40" t="str">
        <f t="shared" ref="M2533:M2596" si="80">IF(I2533="","",L2533*K2533*J2533)</f>
        <v/>
      </c>
      <c r="N2533" s="70" t="str">
        <f t="shared" si="79"/>
        <v>Scope 3Hotel stay</v>
      </c>
      <c r="Y2533" s="70"/>
      <c r="Z2533" s="70"/>
    </row>
    <row r="2534" spans="1:26" s="49" customFormat="1" ht="21" customHeight="1">
      <c r="A2534" s="60"/>
      <c r="B2534" s="60"/>
      <c r="C2534" s="58"/>
      <c r="D2534" s="56"/>
      <c r="E2534" s="56"/>
      <c r="G2534" s="128" t="s">
        <v>497</v>
      </c>
      <c r="H2534" s="128" t="s">
        <v>1508</v>
      </c>
      <c r="I2534" s="60"/>
      <c r="J2534" s="60"/>
      <c r="K2534" s="60"/>
      <c r="L2534" s="61" t="str">
        <f>IF(I2534="","",VLOOKUP(N2534,DB!J:L,3,FALSE))</f>
        <v/>
      </c>
      <c r="M2534" s="40" t="str">
        <f t="shared" si="80"/>
        <v/>
      </c>
      <c r="N2534" s="70" t="str">
        <f t="shared" si="79"/>
        <v>Scope 3Hotel stay</v>
      </c>
      <c r="Y2534" s="70"/>
      <c r="Z2534" s="70"/>
    </row>
    <row r="2535" spans="1:26" s="49" customFormat="1" ht="21" customHeight="1">
      <c r="A2535" s="60"/>
      <c r="B2535" s="60"/>
      <c r="C2535" s="58"/>
      <c r="D2535" s="56"/>
      <c r="E2535" s="56"/>
      <c r="G2535" s="128" t="s">
        <v>497</v>
      </c>
      <c r="H2535" s="128" t="s">
        <v>1508</v>
      </c>
      <c r="I2535" s="60"/>
      <c r="J2535" s="60"/>
      <c r="K2535" s="60"/>
      <c r="L2535" s="61" t="str">
        <f>IF(I2535="","",VLOOKUP(N2535,DB!J:L,3,FALSE))</f>
        <v/>
      </c>
      <c r="M2535" s="40" t="str">
        <f t="shared" si="80"/>
        <v/>
      </c>
      <c r="N2535" s="70" t="str">
        <f t="shared" si="79"/>
        <v>Scope 3Hotel stay</v>
      </c>
      <c r="Y2535" s="70"/>
      <c r="Z2535" s="70"/>
    </row>
    <row r="2536" spans="1:26" s="49" customFormat="1" ht="21" customHeight="1">
      <c r="A2536" s="60"/>
      <c r="B2536" s="60"/>
      <c r="C2536" s="58"/>
      <c r="D2536" s="56"/>
      <c r="E2536" s="56"/>
      <c r="G2536" s="128" t="s">
        <v>497</v>
      </c>
      <c r="H2536" s="128" t="s">
        <v>1508</v>
      </c>
      <c r="I2536" s="60"/>
      <c r="J2536" s="60"/>
      <c r="K2536" s="60"/>
      <c r="L2536" s="61" t="str">
        <f>IF(I2536="","",VLOOKUP(N2536,DB!J:L,3,FALSE))</f>
        <v/>
      </c>
      <c r="M2536" s="40" t="str">
        <f t="shared" si="80"/>
        <v/>
      </c>
      <c r="N2536" s="70" t="str">
        <f t="shared" si="79"/>
        <v>Scope 3Hotel stay</v>
      </c>
      <c r="Y2536" s="70"/>
      <c r="Z2536" s="70"/>
    </row>
    <row r="2537" spans="1:26" s="49" customFormat="1" ht="21" customHeight="1">
      <c r="A2537" s="60"/>
      <c r="B2537" s="60"/>
      <c r="C2537" s="58"/>
      <c r="D2537" s="56"/>
      <c r="E2537" s="56"/>
      <c r="G2537" s="128" t="s">
        <v>497</v>
      </c>
      <c r="H2537" s="128" t="s">
        <v>1508</v>
      </c>
      <c r="I2537" s="60"/>
      <c r="J2537" s="60"/>
      <c r="K2537" s="60"/>
      <c r="L2537" s="61" t="str">
        <f>IF(I2537="","",VLOOKUP(N2537,DB!J:L,3,FALSE))</f>
        <v/>
      </c>
      <c r="M2537" s="40" t="str">
        <f t="shared" si="80"/>
        <v/>
      </c>
      <c r="N2537" s="70" t="str">
        <f t="shared" si="79"/>
        <v>Scope 3Hotel stay</v>
      </c>
      <c r="Y2537" s="70"/>
      <c r="Z2537" s="70"/>
    </row>
    <row r="2538" spans="1:26" s="49" customFormat="1" ht="21" customHeight="1">
      <c r="A2538" s="60"/>
      <c r="B2538" s="60"/>
      <c r="C2538" s="58"/>
      <c r="D2538" s="56"/>
      <c r="E2538" s="56"/>
      <c r="G2538" s="128" t="s">
        <v>497</v>
      </c>
      <c r="H2538" s="128" t="s">
        <v>1508</v>
      </c>
      <c r="I2538" s="60"/>
      <c r="J2538" s="60"/>
      <c r="K2538" s="60"/>
      <c r="L2538" s="61" t="str">
        <f>IF(I2538="","",VLOOKUP(N2538,DB!J:L,3,FALSE))</f>
        <v/>
      </c>
      <c r="M2538" s="40" t="str">
        <f t="shared" si="80"/>
        <v/>
      </c>
      <c r="N2538" s="70" t="str">
        <f t="shared" si="79"/>
        <v>Scope 3Hotel stay</v>
      </c>
      <c r="Y2538" s="70"/>
      <c r="Z2538" s="70"/>
    </row>
    <row r="2539" spans="1:26" s="49" customFormat="1" ht="21" customHeight="1">
      <c r="A2539" s="60"/>
      <c r="B2539" s="60"/>
      <c r="C2539" s="58"/>
      <c r="D2539" s="56"/>
      <c r="E2539" s="56"/>
      <c r="G2539" s="128" t="s">
        <v>497</v>
      </c>
      <c r="H2539" s="128" t="s">
        <v>1508</v>
      </c>
      <c r="I2539" s="60"/>
      <c r="J2539" s="60"/>
      <c r="K2539" s="60"/>
      <c r="L2539" s="61" t="str">
        <f>IF(I2539="","",VLOOKUP(N2539,DB!J:L,3,FALSE))</f>
        <v/>
      </c>
      <c r="M2539" s="40" t="str">
        <f t="shared" si="80"/>
        <v/>
      </c>
      <c r="N2539" s="70" t="str">
        <f t="shared" si="79"/>
        <v>Scope 3Hotel stay</v>
      </c>
      <c r="Y2539" s="70"/>
      <c r="Z2539" s="70"/>
    </row>
    <row r="2540" spans="1:26" s="49" customFormat="1" ht="21" customHeight="1">
      <c r="A2540" s="60"/>
      <c r="B2540" s="60"/>
      <c r="C2540" s="58"/>
      <c r="D2540" s="56"/>
      <c r="E2540" s="56"/>
      <c r="G2540" s="128" t="s">
        <v>497</v>
      </c>
      <c r="H2540" s="128" t="s">
        <v>1508</v>
      </c>
      <c r="I2540" s="60"/>
      <c r="J2540" s="60"/>
      <c r="K2540" s="60"/>
      <c r="L2540" s="61" t="str">
        <f>IF(I2540="","",VLOOKUP(N2540,DB!J:L,3,FALSE))</f>
        <v/>
      </c>
      <c r="M2540" s="40" t="str">
        <f t="shared" si="80"/>
        <v/>
      </c>
      <c r="N2540" s="70" t="str">
        <f t="shared" si="79"/>
        <v>Scope 3Hotel stay</v>
      </c>
      <c r="Y2540" s="70"/>
      <c r="Z2540" s="70"/>
    </row>
    <row r="2541" spans="1:26" s="49" customFormat="1" ht="21" customHeight="1">
      <c r="A2541" s="60"/>
      <c r="B2541" s="60"/>
      <c r="C2541" s="58"/>
      <c r="D2541" s="56"/>
      <c r="E2541" s="56"/>
      <c r="G2541" s="128" t="s">
        <v>497</v>
      </c>
      <c r="H2541" s="128" t="s">
        <v>1508</v>
      </c>
      <c r="I2541" s="60"/>
      <c r="J2541" s="60"/>
      <c r="K2541" s="60"/>
      <c r="L2541" s="61" t="str">
        <f>IF(I2541="","",VLOOKUP(N2541,DB!J:L,3,FALSE))</f>
        <v/>
      </c>
      <c r="M2541" s="40" t="str">
        <f t="shared" si="80"/>
        <v/>
      </c>
      <c r="N2541" s="70" t="str">
        <f t="shared" si="79"/>
        <v>Scope 3Hotel stay</v>
      </c>
      <c r="Y2541" s="70"/>
      <c r="Z2541" s="70"/>
    </row>
    <row r="2542" spans="1:26" s="49" customFormat="1" ht="21" customHeight="1">
      <c r="A2542" s="60"/>
      <c r="B2542" s="60"/>
      <c r="C2542" s="58"/>
      <c r="D2542" s="56"/>
      <c r="E2542" s="56"/>
      <c r="G2542" s="128" t="s">
        <v>497</v>
      </c>
      <c r="H2542" s="128" t="s">
        <v>1508</v>
      </c>
      <c r="I2542" s="60"/>
      <c r="J2542" s="60"/>
      <c r="K2542" s="60"/>
      <c r="L2542" s="61" t="str">
        <f>IF(I2542="","",VLOOKUP(N2542,DB!J:L,3,FALSE))</f>
        <v/>
      </c>
      <c r="M2542" s="40" t="str">
        <f t="shared" si="80"/>
        <v/>
      </c>
      <c r="N2542" s="70" t="str">
        <f t="shared" si="79"/>
        <v>Scope 3Hotel stay</v>
      </c>
      <c r="Y2542" s="70"/>
      <c r="Z2542" s="70"/>
    </row>
    <row r="2543" spans="1:26" s="49" customFormat="1" ht="21" customHeight="1">
      <c r="A2543" s="60"/>
      <c r="B2543" s="60"/>
      <c r="C2543" s="58"/>
      <c r="D2543" s="56"/>
      <c r="E2543" s="56"/>
      <c r="G2543" s="128" t="s">
        <v>497</v>
      </c>
      <c r="H2543" s="128" t="s">
        <v>1508</v>
      </c>
      <c r="I2543" s="60"/>
      <c r="J2543" s="60"/>
      <c r="K2543" s="60"/>
      <c r="L2543" s="61" t="str">
        <f>IF(I2543="","",VLOOKUP(N2543,DB!J:L,3,FALSE))</f>
        <v/>
      </c>
      <c r="M2543" s="40" t="str">
        <f t="shared" si="80"/>
        <v/>
      </c>
      <c r="N2543" s="70" t="str">
        <f t="shared" si="79"/>
        <v>Scope 3Hotel stay</v>
      </c>
      <c r="Y2543" s="70"/>
      <c r="Z2543" s="70"/>
    </row>
    <row r="2544" spans="1:26" s="49" customFormat="1" ht="21" customHeight="1">
      <c r="A2544" s="60"/>
      <c r="B2544" s="60"/>
      <c r="C2544" s="58"/>
      <c r="D2544" s="56"/>
      <c r="E2544" s="56"/>
      <c r="G2544" s="128" t="s">
        <v>497</v>
      </c>
      <c r="H2544" s="128" t="s">
        <v>1508</v>
      </c>
      <c r="I2544" s="60"/>
      <c r="J2544" s="60"/>
      <c r="K2544" s="60"/>
      <c r="L2544" s="61" t="str">
        <f>IF(I2544="","",VLOOKUP(N2544,DB!J:L,3,FALSE))</f>
        <v/>
      </c>
      <c r="M2544" s="40" t="str">
        <f t="shared" si="80"/>
        <v/>
      </c>
      <c r="N2544" s="70" t="str">
        <f t="shared" si="79"/>
        <v>Scope 3Hotel stay</v>
      </c>
      <c r="Y2544" s="70"/>
      <c r="Z2544" s="70"/>
    </row>
    <row r="2545" spans="1:26" s="49" customFormat="1" ht="21" customHeight="1">
      <c r="A2545" s="60"/>
      <c r="B2545" s="60"/>
      <c r="C2545" s="58"/>
      <c r="D2545" s="56"/>
      <c r="E2545" s="56"/>
      <c r="G2545" s="128" t="s">
        <v>497</v>
      </c>
      <c r="H2545" s="128" t="s">
        <v>1508</v>
      </c>
      <c r="I2545" s="60"/>
      <c r="J2545" s="60"/>
      <c r="K2545" s="60"/>
      <c r="L2545" s="61" t="str">
        <f>IF(I2545="","",VLOOKUP(N2545,DB!J:L,3,FALSE))</f>
        <v/>
      </c>
      <c r="M2545" s="40" t="str">
        <f t="shared" si="80"/>
        <v/>
      </c>
      <c r="N2545" s="70" t="str">
        <f t="shared" si="79"/>
        <v>Scope 3Hotel stay</v>
      </c>
      <c r="Y2545" s="70"/>
      <c r="Z2545" s="70"/>
    </row>
    <row r="2546" spans="1:26" s="49" customFormat="1" ht="21" customHeight="1">
      <c r="A2546" s="60"/>
      <c r="B2546" s="60"/>
      <c r="C2546" s="58"/>
      <c r="D2546" s="56"/>
      <c r="E2546" s="56"/>
      <c r="G2546" s="128" t="s">
        <v>497</v>
      </c>
      <c r="H2546" s="128" t="s">
        <v>1508</v>
      </c>
      <c r="I2546" s="60"/>
      <c r="J2546" s="60"/>
      <c r="K2546" s="60"/>
      <c r="L2546" s="61" t="str">
        <f>IF(I2546="","",VLOOKUP(N2546,DB!J:L,3,FALSE))</f>
        <v/>
      </c>
      <c r="M2546" s="40" t="str">
        <f t="shared" si="80"/>
        <v/>
      </c>
      <c r="N2546" s="70" t="str">
        <f t="shared" si="79"/>
        <v>Scope 3Hotel stay</v>
      </c>
      <c r="Y2546" s="70"/>
      <c r="Z2546" s="70"/>
    </row>
    <row r="2547" spans="1:26" s="49" customFormat="1" ht="21" customHeight="1">
      <c r="A2547" s="60"/>
      <c r="B2547" s="60"/>
      <c r="C2547" s="58"/>
      <c r="D2547" s="56"/>
      <c r="E2547" s="56"/>
      <c r="G2547" s="128" t="s">
        <v>497</v>
      </c>
      <c r="H2547" s="128" t="s">
        <v>1508</v>
      </c>
      <c r="I2547" s="60"/>
      <c r="J2547" s="60"/>
      <c r="K2547" s="60"/>
      <c r="L2547" s="61" t="str">
        <f>IF(I2547="","",VLOOKUP(N2547,DB!J:L,3,FALSE))</f>
        <v/>
      </c>
      <c r="M2547" s="40" t="str">
        <f t="shared" si="80"/>
        <v/>
      </c>
      <c r="N2547" s="70" t="str">
        <f t="shared" si="79"/>
        <v>Scope 3Hotel stay</v>
      </c>
      <c r="Y2547" s="70"/>
      <c r="Z2547" s="70"/>
    </row>
    <row r="2548" spans="1:26" s="49" customFormat="1" ht="21" customHeight="1">
      <c r="A2548" s="60"/>
      <c r="B2548" s="60"/>
      <c r="C2548" s="58"/>
      <c r="D2548" s="56"/>
      <c r="E2548" s="56"/>
      <c r="G2548" s="128" t="s">
        <v>497</v>
      </c>
      <c r="H2548" s="128" t="s">
        <v>1508</v>
      </c>
      <c r="I2548" s="60"/>
      <c r="J2548" s="60"/>
      <c r="K2548" s="60"/>
      <c r="L2548" s="61" t="str">
        <f>IF(I2548="","",VLOOKUP(N2548,DB!J:L,3,FALSE))</f>
        <v/>
      </c>
      <c r="M2548" s="40" t="str">
        <f t="shared" si="80"/>
        <v/>
      </c>
      <c r="N2548" s="70" t="str">
        <f t="shared" si="79"/>
        <v>Scope 3Hotel stay</v>
      </c>
      <c r="Y2548" s="70"/>
      <c r="Z2548" s="70"/>
    </row>
    <row r="2549" spans="1:26" s="49" customFormat="1" ht="21" customHeight="1">
      <c r="A2549" s="60"/>
      <c r="B2549" s="60"/>
      <c r="C2549" s="58"/>
      <c r="D2549" s="56"/>
      <c r="E2549" s="56"/>
      <c r="G2549" s="128" t="s">
        <v>497</v>
      </c>
      <c r="H2549" s="128" t="s">
        <v>1508</v>
      </c>
      <c r="I2549" s="60"/>
      <c r="J2549" s="60"/>
      <c r="K2549" s="60"/>
      <c r="L2549" s="61" t="str">
        <f>IF(I2549="","",VLOOKUP(N2549,DB!J:L,3,FALSE))</f>
        <v/>
      </c>
      <c r="M2549" s="40" t="str">
        <f t="shared" si="80"/>
        <v/>
      </c>
      <c r="N2549" s="70" t="str">
        <f t="shared" si="79"/>
        <v>Scope 3Hotel stay</v>
      </c>
      <c r="Y2549" s="70"/>
      <c r="Z2549" s="70"/>
    </row>
    <row r="2550" spans="1:26" s="49" customFormat="1" ht="21" customHeight="1">
      <c r="A2550" s="60"/>
      <c r="B2550" s="60"/>
      <c r="C2550" s="58"/>
      <c r="D2550" s="56"/>
      <c r="E2550" s="56"/>
      <c r="G2550" s="128" t="s">
        <v>497</v>
      </c>
      <c r="H2550" s="128" t="s">
        <v>1508</v>
      </c>
      <c r="I2550" s="60"/>
      <c r="J2550" s="60"/>
      <c r="K2550" s="60"/>
      <c r="L2550" s="61" t="str">
        <f>IF(I2550="","",VLOOKUP(N2550,DB!J:L,3,FALSE))</f>
        <v/>
      </c>
      <c r="M2550" s="40" t="str">
        <f t="shared" si="80"/>
        <v/>
      </c>
      <c r="N2550" s="70" t="str">
        <f t="shared" si="79"/>
        <v>Scope 3Hotel stay</v>
      </c>
      <c r="Y2550" s="70"/>
      <c r="Z2550" s="70"/>
    </row>
    <row r="2551" spans="1:26" s="49" customFormat="1" ht="21" customHeight="1">
      <c r="A2551" s="60"/>
      <c r="B2551" s="60"/>
      <c r="C2551" s="58"/>
      <c r="D2551" s="56"/>
      <c r="E2551" s="56"/>
      <c r="G2551" s="128" t="s">
        <v>497</v>
      </c>
      <c r="H2551" s="128" t="s">
        <v>1508</v>
      </c>
      <c r="I2551" s="60"/>
      <c r="J2551" s="60"/>
      <c r="K2551" s="60"/>
      <c r="L2551" s="61" t="str">
        <f>IF(I2551="","",VLOOKUP(N2551,DB!J:L,3,FALSE))</f>
        <v/>
      </c>
      <c r="M2551" s="40" t="str">
        <f t="shared" si="80"/>
        <v/>
      </c>
      <c r="N2551" s="70" t="str">
        <f t="shared" si="79"/>
        <v>Scope 3Hotel stay</v>
      </c>
      <c r="Y2551" s="70"/>
      <c r="Z2551" s="70"/>
    </row>
    <row r="2552" spans="1:26" s="49" customFormat="1" ht="21" customHeight="1">
      <c r="A2552" s="60"/>
      <c r="B2552" s="60"/>
      <c r="C2552" s="58"/>
      <c r="D2552" s="56"/>
      <c r="E2552" s="56"/>
      <c r="G2552" s="128" t="s">
        <v>497</v>
      </c>
      <c r="H2552" s="128" t="s">
        <v>1508</v>
      </c>
      <c r="I2552" s="60"/>
      <c r="J2552" s="60"/>
      <c r="K2552" s="60"/>
      <c r="L2552" s="61" t="str">
        <f>IF(I2552="","",VLOOKUP(N2552,DB!J:L,3,FALSE))</f>
        <v/>
      </c>
      <c r="M2552" s="40" t="str">
        <f t="shared" si="80"/>
        <v/>
      </c>
      <c r="N2552" s="70" t="str">
        <f t="shared" si="79"/>
        <v>Scope 3Hotel stay</v>
      </c>
      <c r="Y2552" s="70"/>
      <c r="Z2552" s="70"/>
    </row>
    <row r="2553" spans="1:26" s="49" customFormat="1" ht="21" customHeight="1">
      <c r="A2553" s="60"/>
      <c r="B2553" s="60"/>
      <c r="C2553" s="58"/>
      <c r="D2553" s="56"/>
      <c r="E2553" s="56"/>
      <c r="G2553" s="128" t="s">
        <v>497</v>
      </c>
      <c r="H2553" s="128" t="s">
        <v>1508</v>
      </c>
      <c r="I2553" s="60"/>
      <c r="J2553" s="60"/>
      <c r="K2553" s="60"/>
      <c r="L2553" s="61" t="str">
        <f>IF(I2553="","",VLOOKUP(N2553,DB!J:L,3,FALSE))</f>
        <v/>
      </c>
      <c r="M2553" s="40" t="str">
        <f t="shared" si="80"/>
        <v/>
      </c>
      <c r="N2553" s="70" t="str">
        <f t="shared" si="79"/>
        <v>Scope 3Hotel stay</v>
      </c>
      <c r="Y2553" s="70"/>
      <c r="Z2553" s="70"/>
    </row>
    <row r="2554" spans="1:26" s="49" customFormat="1" ht="21" customHeight="1">
      <c r="A2554" s="60"/>
      <c r="B2554" s="60"/>
      <c r="C2554" s="58"/>
      <c r="D2554" s="56"/>
      <c r="E2554" s="56"/>
      <c r="G2554" s="128" t="s">
        <v>497</v>
      </c>
      <c r="H2554" s="128" t="s">
        <v>1508</v>
      </c>
      <c r="I2554" s="60"/>
      <c r="J2554" s="60"/>
      <c r="K2554" s="60"/>
      <c r="L2554" s="61" t="str">
        <f>IF(I2554="","",VLOOKUP(N2554,DB!J:L,3,FALSE))</f>
        <v/>
      </c>
      <c r="M2554" s="40" t="str">
        <f t="shared" si="80"/>
        <v/>
      </c>
      <c r="N2554" s="70" t="str">
        <f t="shared" si="79"/>
        <v>Scope 3Hotel stay</v>
      </c>
      <c r="Y2554" s="70"/>
      <c r="Z2554" s="70"/>
    </row>
    <row r="2555" spans="1:26" s="49" customFormat="1" ht="21" customHeight="1">
      <c r="A2555" s="60"/>
      <c r="B2555" s="60"/>
      <c r="C2555" s="58"/>
      <c r="D2555" s="56"/>
      <c r="E2555" s="56"/>
      <c r="G2555" s="128" t="s">
        <v>497</v>
      </c>
      <c r="H2555" s="128" t="s">
        <v>1508</v>
      </c>
      <c r="I2555" s="60"/>
      <c r="J2555" s="60"/>
      <c r="K2555" s="60"/>
      <c r="L2555" s="61" t="str">
        <f>IF(I2555="","",VLOOKUP(N2555,DB!J:L,3,FALSE))</f>
        <v/>
      </c>
      <c r="M2555" s="40" t="str">
        <f t="shared" si="80"/>
        <v/>
      </c>
      <c r="N2555" s="70" t="str">
        <f t="shared" si="79"/>
        <v>Scope 3Hotel stay</v>
      </c>
      <c r="Y2555" s="70"/>
      <c r="Z2555" s="70"/>
    </row>
    <row r="2556" spans="1:26" s="49" customFormat="1" ht="21" customHeight="1">
      <c r="A2556" s="60"/>
      <c r="B2556" s="60"/>
      <c r="C2556" s="58"/>
      <c r="D2556" s="56"/>
      <c r="E2556" s="56"/>
      <c r="G2556" s="128" t="s">
        <v>497</v>
      </c>
      <c r="H2556" s="128" t="s">
        <v>1508</v>
      </c>
      <c r="I2556" s="60"/>
      <c r="J2556" s="60"/>
      <c r="K2556" s="60"/>
      <c r="L2556" s="61" t="str">
        <f>IF(I2556="","",VLOOKUP(N2556,DB!J:L,3,FALSE))</f>
        <v/>
      </c>
      <c r="M2556" s="40" t="str">
        <f t="shared" si="80"/>
        <v/>
      </c>
      <c r="N2556" s="70" t="str">
        <f t="shared" si="79"/>
        <v>Scope 3Hotel stay</v>
      </c>
      <c r="Y2556" s="70"/>
      <c r="Z2556" s="70"/>
    </row>
    <row r="2557" spans="1:26" s="49" customFormat="1" ht="21" customHeight="1">
      <c r="A2557" s="60"/>
      <c r="B2557" s="60"/>
      <c r="C2557" s="58"/>
      <c r="D2557" s="56"/>
      <c r="E2557" s="56"/>
      <c r="G2557" s="128" t="s">
        <v>497</v>
      </c>
      <c r="H2557" s="128" t="s">
        <v>1508</v>
      </c>
      <c r="I2557" s="60"/>
      <c r="J2557" s="60"/>
      <c r="K2557" s="60"/>
      <c r="L2557" s="61" t="str">
        <f>IF(I2557="","",VLOOKUP(N2557,DB!J:L,3,FALSE))</f>
        <v/>
      </c>
      <c r="M2557" s="40" t="str">
        <f t="shared" si="80"/>
        <v/>
      </c>
      <c r="N2557" s="70" t="str">
        <f t="shared" si="79"/>
        <v>Scope 3Hotel stay</v>
      </c>
      <c r="Y2557" s="70"/>
      <c r="Z2557" s="70"/>
    </row>
    <row r="2558" spans="1:26" s="49" customFormat="1" ht="21" customHeight="1">
      <c r="A2558" s="60"/>
      <c r="B2558" s="60"/>
      <c r="C2558" s="58"/>
      <c r="D2558" s="56"/>
      <c r="E2558" s="56"/>
      <c r="G2558" s="128" t="s">
        <v>497</v>
      </c>
      <c r="H2558" s="128" t="s">
        <v>1508</v>
      </c>
      <c r="I2558" s="60"/>
      <c r="J2558" s="60"/>
      <c r="K2558" s="60"/>
      <c r="L2558" s="61" t="str">
        <f>IF(I2558="","",VLOOKUP(N2558,DB!J:L,3,FALSE))</f>
        <v/>
      </c>
      <c r="M2558" s="40" t="str">
        <f t="shared" si="80"/>
        <v/>
      </c>
      <c r="N2558" s="70" t="str">
        <f t="shared" si="79"/>
        <v>Scope 3Hotel stay</v>
      </c>
      <c r="Y2558" s="70"/>
      <c r="Z2558" s="70"/>
    </row>
    <row r="2559" spans="1:26" s="49" customFormat="1" ht="21" customHeight="1">
      <c r="A2559" s="60"/>
      <c r="B2559" s="60"/>
      <c r="C2559" s="58"/>
      <c r="D2559" s="56"/>
      <c r="E2559" s="56"/>
      <c r="G2559" s="128" t="s">
        <v>497</v>
      </c>
      <c r="H2559" s="128" t="s">
        <v>1508</v>
      </c>
      <c r="I2559" s="60"/>
      <c r="J2559" s="60"/>
      <c r="K2559" s="60"/>
      <c r="L2559" s="61" t="str">
        <f>IF(I2559="","",VLOOKUP(N2559,DB!J:L,3,FALSE))</f>
        <v/>
      </c>
      <c r="M2559" s="40" t="str">
        <f t="shared" si="80"/>
        <v/>
      </c>
      <c r="N2559" s="70" t="str">
        <f t="shared" si="79"/>
        <v>Scope 3Hotel stay</v>
      </c>
      <c r="Y2559" s="70"/>
      <c r="Z2559" s="70"/>
    </row>
    <row r="2560" spans="1:26" s="49" customFormat="1" ht="21" customHeight="1">
      <c r="A2560" s="60"/>
      <c r="B2560" s="60"/>
      <c r="C2560" s="58"/>
      <c r="D2560" s="56"/>
      <c r="E2560" s="56"/>
      <c r="G2560" s="128" t="s">
        <v>497</v>
      </c>
      <c r="H2560" s="128" t="s">
        <v>1508</v>
      </c>
      <c r="I2560" s="60"/>
      <c r="J2560" s="60"/>
      <c r="K2560" s="60"/>
      <c r="L2560" s="61" t="str">
        <f>IF(I2560="","",VLOOKUP(N2560,DB!J:L,3,FALSE))</f>
        <v/>
      </c>
      <c r="M2560" s="40" t="str">
        <f t="shared" si="80"/>
        <v/>
      </c>
      <c r="N2560" s="70" t="str">
        <f t="shared" si="79"/>
        <v>Scope 3Hotel stay</v>
      </c>
      <c r="Y2560" s="70"/>
      <c r="Z2560" s="70"/>
    </row>
    <row r="2561" spans="1:26" s="49" customFormat="1" ht="21" customHeight="1">
      <c r="A2561" s="60"/>
      <c r="B2561" s="60"/>
      <c r="C2561" s="58"/>
      <c r="D2561" s="56"/>
      <c r="E2561" s="56"/>
      <c r="G2561" s="128" t="s">
        <v>497</v>
      </c>
      <c r="H2561" s="128" t="s">
        <v>1508</v>
      </c>
      <c r="I2561" s="60"/>
      <c r="J2561" s="60"/>
      <c r="K2561" s="60"/>
      <c r="L2561" s="61" t="str">
        <f>IF(I2561="","",VLOOKUP(N2561,DB!J:L,3,FALSE))</f>
        <v/>
      </c>
      <c r="M2561" s="40" t="str">
        <f t="shared" si="80"/>
        <v/>
      </c>
      <c r="N2561" s="70" t="str">
        <f t="shared" si="79"/>
        <v>Scope 3Hotel stay</v>
      </c>
      <c r="Y2561" s="70"/>
      <c r="Z2561" s="70"/>
    </row>
    <row r="2562" spans="1:26" s="49" customFormat="1" ht="21" customHeight="1">
      <c r="A2562" s="60"/>
      <c r="B2562" s="60"/>
      <c r="C2562" s="58"/>
      <c r="D2562" s="56"/>
      <c r="E2562" s="56"/>
      <c r="G2562" s="128" t="s">
        <v>497</v>
      </c>
      <c r="H2562" s="128" t="s">
        <v>1508</v>
      </c>
      <c r="I2562" s="60"/>
      <c r="J2562" s="60"/>
      <c r="K2562" s="60"/>
      <c r="L2562" s="61" t="str">
        <f>IF(I2562="","",VLOOKUP(N2562,DB!J:L,3,FALSE))</f>
        <v/>
      </c>
      <c r="M2562" s="40" t="str">
        <f t="shared" si="80"/>
        <v/>
      </c>
      <c r="N2562" s="70" t="str">
        <f t="shared" si="79"/>
        <v>Scope 3Hotel stay</v>
      </c>
      <c r="Y2562" s="70"/>
      <c r="Z2562" s="70"/>
    </row>
    <row r="2563" spans="1:26" s="49" customFormat="1" ht="21" customHeight="1">
      <c r="A2563" s="60"/>
      <c r="B2563" s="60"/>
      <c r="C2563" s="58"/>
      <c r="D2563" s="56"/>
      <c r="E2563" s="56"/>
      <c r="G2563" s="128" t="s">
        <v>497</v>
      </c>
      <c r="H2563" s="128" t="s">
        <v>1508</v>
      </c>
      <c r="I2563" s="60"/>
      <c r="J2563" s="60"/>
      <c r="K2563" s="60"/>
      <c r="L2563" s="61" t="str">
        <f>IF(I2563="","",VLOOKUP(N2563,DB!J:L,3,FALSE))</f>
        <v/>
      </c>
      <c r="M2563" s="40" t="str">
        <f t="shared" si="80"/>
        <v/>
      </c>
      <c r="N2563" s="70" t="str">
        <f t="shared" si="79"/>
        <v>Scope 3Hotel stay</v>
      </c>
      <c r="Y2563" s="70"/>
      <c r="Z2563" s="70"/>
    </row>
    <row r="2564" spans="1:26" s="49" customFormat="1" ht="21" customHeight="1">
      <c r="A2564" s="60"/>
      <c r="B2564" s="60"/>
      <c r="C2564" s="58"/>
      <c r="D2564" s="56"/>
      <c r="E2564" s="56"/>
      <c r="G2564" s="128" t="s">
        <v>497</v>
      </c>
      <c r="H2564" s="128" t="s">
        <v>1508</v>
      </c>
      <c r="I2564" s="60"/>
      <c r="J2564" s="60"/>
      <c r="K2564" s="60"/>
      <c r="L2564" s="61" t="str">
        <f>IF(I2564="","",VLOOKUP(N2564,DB!J:L,3,FALSE))</f>
        <v/>
      </c>
      <c r="M2564" s="40" t="str">
        <f t="shared" si="80"/>
        <v/>
      </c>
      <c r="N2564" s="70" t="str">
        <f t="shared" si="79"/>
        <v>Scope 3Hotel stay</v>
      </c>
      <c r="Y2564" s="70"/>
      <c r="Z2564" s="70"/>
    </row>
    <row r="2565" spans="1:26" s="49" customFormat="1" ht="21" customHeight="1">
      <c r="A2565" s="60"/>
      <c r="B2565" s="60"/>
      <c r="C2565" s="58"/>
      <c r="D2565" s="56"/>
      <c r="E2565" s="56"/>
      <c r="G2565" s="128" t="s">
        <v>497</v>
      </c>
      <c r="H2565" s="128" t="s">
        <v>1508</v>
      </c>
      <c r="I2565" s="60"/>
      <c r="J2565" s="60"/>
      <c r="K2565" s="60"/>
      <c r="L2565" s="61" t="str">
        <f>IF(I2565="","",VLOOKUP(N2565,DB!J:L,3,FALSE))</f>
        <v/>
      </c>
      <c r="M2565" s="40" t="str">
        <f t="shared" si="80"/>
        <v/>
      </c>
      <c r="N2565" s="70" t="str">
        <f t="shared" si="79"/>
        <v>Scope 3Hotel stay</v>
      </c>
      <c r="Y2565" s="70"/>
      <c r="Z2565" s="70"/>
    </row>
    <row r="2566" spans="1:26" s="49" customFormat="1" ht="21" customHeight="1">
      <c r="A2566" s="60"/>
      <c r="B2566" s="60"/>
      <c r="C2566" s="58"/>
      <c r="D2566" s="56"/>
      <c r="E2566" s="56"/>
      <c r="G2566" s="128" t="s">
        <v>497</v>
      </c>
      <c r="H2566" s="128" t="s">
        <v>1508</v>
      </c>
      <c r="I2566" s="60"/>
      <c r="J2566" s="60"/>
      <c r="K2566" s="60"/>
      <c r="L2566" s="61" t="str">
        <f>IF(I2566="","",VLOOKUP(N2566,DB!J:L,3,FALSE))</f>
        <v/>
      </c>
      <c r="M2566" s="40" t="str">
        <f t="shared" si="80"/>
        <v/>
      </c>
      <c r="N2566" s="70" t="str">
        <f t="shared" si="79"/>
        <v>Scope 3Hotel stay</v>
      </c>
      <c r="Y2566" s="70"/>
      <c r="Z2566" s="70"/>
    </row>
    <row r="2567" spans="1:26" s="49" customFormat="1" ht="21" customHeight="1">
      <c r="A2567" s="60"/>
      <c r="B2567" s="60"/>
      <c r="C2567" s="58"/>
      <c r="D2567" s="56"/>
      <c r="E2567" s="56"/>
      <c r="G2567" s="128" t="s">
        <v>497</v>
      </c>
      <c r="H2567" s="128" t="s">
        <v>1508</v>
      </c>
      <c r="I2567" s="60"/>
      <c r="J2567" s="60"/>
      <c r="K2567" s="60"/>
      <c r="L2567" s="61" t="str">
        <f>IF(I2567="","",VLOOKUP(N2567,DB!J:L,3,FALSE))</f>
        <v/>
      </c>
      <c r="M2567" s="40" t="str">
        <f t="shared" si="80"/>
        <v/>
      </c>
      <c r="N2567" s="70" t="str">
        <f t="shared" ref="N2567:N2630" si="81">CONCATENATE(G2567,H2567,I2567)</f>
        <v>Scope 3Hotel stay</v>
      </c>
      <c r="Y2567" s="70"/>
      <c r="Z2567" s="70"/>
    </row>
    <row r="2568" spans="1:26" s="49" customFormat="1" ht="21" customHeight="1">
      <c r="A2568" s="60"/>
      <c r="B2568" s="60"/>
      <c r="C2568" s="58"/>
      <c r="D2568" s="56"/>
      <c r="E2568" s="56"/>
      <c r="G2568" s="128" t="s">
        <v>497</v>
      </c>
      <c r="H2568" s="128" t="s">
        <v>1508</v>
      </c>
      <c r="I2568" s="60"/>
      <c r="J2568" s="60"/>
      <c r="K2568" s="60"/>
      <c r="L2568" s="61" t="str">
        <f>IF(I2568="","",VLOOKUP(N2568,DB!J:L,3,FALSE))</f>
        <v/>
      </c>
      <c r="M2568" s="40" t="str">
        <f t="shared" si="80"/>
        <v/>
      </c>
      <c r="N2568" s="70" t="str">
        <f t="shared" si="81"/>
        <v>Scope 3Hotel stay</v>
      </c>
      <c r="Y2568" s="70"/>
      <c r="Z2568" s="70"/>
    </row>
    <row r="2569" spans="1:26" s="49" customFormat="1" ht="21" customHeight="1">
      <c r="A2569" s="60"/>
      <c r="B2569" s="60"/>
      <c r="C2569" s="58"/>
      <c r="D2569" s="56"/>
      <c r="E2569" s="56"/>
      <c r="G2569" s="128" t="s">
        <v>497</v>
      </c>
      <c r="H2569" s="128" t="s">
        <v>1508</v>
      </c>
      <c r="I2569" s="60"/>
      <c r="J2569" s="60"/>
      <c r="K2569" s="60"/>
      <c r="L2569" s="61" t="str">
        <f>IF(I2569="","",VLOOKUP(N2569,DB!J:L,3,FALSE))</f>
        <v/>
      </c>
      <c r="M2569" s="40" t="str">
        <f t="shared" si="80"/>
        <v/>
      </c>
      <c r="N2569" s="70" t="str">
        <f t="shared" si="81"/>
        <v>Scope 3Hotel stay</v>
      </c>
      <c r="Y2569" s="70"/>
      <c r="Z2569" s="70"/>
    </row>
    <row r="2570" spans="1:26" s="49" customFormat="1" ht="21" customHeight="1">
      <c r="A2570" s="60"/>
      <c r="B2570" s="60"/>
      <c r="C2570" s="58"/>
      <c r="D2570" s="56"/>
      <c r="E2570" s="56"/>
      <c r="G2570" s="128" t="s">
        <v>497</v>
      </c>
      <c r="H2570" s="128" t="s">
        <v>1508</v>
      </c>
      <c r="I2570" s="60"/>
      <c r="J2570" s="60"/>
      <c r="K2570" s="60"/>
      <c r="L2570" s="61" t="str">
        <f>IF(I2570="","",VLOOKUP(N2570,DB!J:L,3,FALSE))</f>
        <v/>
      </c>
      <c r="M2570" s="40" t="str">
        <f t="shared" si="80"/>
        <v/>
      </c>
      <c r="N2570" s="70" t="str">
        <f t="shared" si="81"/>
        <v>Scope 3Hotel stay</v>
      </c>
      <c r="Y2570" s="70"/>
      <c r="Z2570" s="70"/>
    </row>
    <row r="2571" spans="1:26" s="49" customFormat="1" ht="21" customHeight="1">
      <c r="A2571" s="60"/>
      <c r="B2571" s="60"/>
      <c r="C2571" s="58"/>
      <c r="D2571" s="56"/>
      <c r="E2571" s="56"/>
      <c r="G2571" s="128" t="s">
        <v>497</v>
      </c>
      <c r="H2571" s="128" t="s">
        <v>1508</v>
      </c>
      <c r="I2571" s="60"/>
      <c r="J2571" s="60"/>
      <c r="K2571" s="60"/>
      <c r="L2571" s="61" t="str">
        <f>IF(I2571="","",VLOOKUP(N2571,DB!J:L,3,FALSE))</f>
        <v/>
      </c>
      <c r="M2571" s="40" t="str">
        <f t="shared" si="80"/>
        <v/>
      </c>
      <c r="N2571" s="70" t="str">
        <f t="shared" si="81"/>
        <v>Scope 3Hotel stay</v>
      </c>
      <c r="Y2571" s="70"/>
      <c r="Z2571" s="70"/>
    </row>
    <row r="2572" spans="1:26" s="49" customFormat="1" ht="21" customHeight="1">
      <c r="A2572" s="60"/>
      <c r="B2572" s="60"/>
      <c r="C2572" s="58"/>
      <c r="D2572" s="56"/>
      <c r="E2572" s="56"/>
      <c r="G2572" s="128" t="s">
        <v>497</v>
      </c>
      <c r="H2572" s="128" t="s">
        <v>1508</v>
      </c>
      <c r="I2572" s="60"/>
      <c r="J2572" s="60"/>
      <c r="K2572" s="60"/>
      <c r="L2572" s="61" t="str">
        <f>IF(I2572="","",VLOOKUP(N2572,DB!J:L,3,FALSE))</f>
        <v/>
      </c>
      <c r="M2572" s="40" t="str">
        <f t="shared" si="80"/>
        <v/>
      </c>
      <c r="N2572" s="70" t="str">
        <f t="shared" si="81"/>
        <v>Scope 3Hotel stay</v>
      </c>
      <c r="Y2572" s="70"/>
      <c r="Z2572" s="70"/>
    </row>
    <row r="2573" spans="1:26" s="49" customFormat="1" ht="21" customHeight="1">
      <c r="A2573" s="60"/>
      <c r="B2573" s="60"/>
      <c r="C2573" s="58"/>
      <c r="D2573" s="56"/>
      <c r="E2573" s="56"/>
      <c r="G2573" s="128" t="s">
        <v>497</v>
      </c>
      <c r="H2573" s="128" t="s">
        <v>1508</v>
      </c>
      <c r="I2573" s="60"/>
      <c r="J2573" s="60"/>
      <c r="K2573" s="60"/>
      <c r="L2573" s="61" t="str">
        <f>IF(I2573="","",VLOOKUP(N2573,DB!J:L,3,FALSE))</f>
        <v/>
      </c>
      <c r="M2573" s="40" t="str">
        <f t="shared" si="80"/>
        <v/>
      </c>
      <c r="N2573" s="70" t="str">
        <f t="shared" si="81"/>
        <v>Scope 3Hotel stay</v>
      </c>
      <c r="Y2573" s="70"/>
      <c r="Z2573" s="70"/>
    </row>
    <row r="2574" spans="1:26" s="49" customFormat="1" ht="21" customHeight="1">
      <c r="A2574" s="60"/>
      <c r="B2574" s="60"/>
      <c r="C2574" s="58"/>
      <c r="D2574" s="56"/>
      <c r="E2574" s="56"/>
      <c r="G2574" s="128" t="s">
        <v>497</v>
      </c>
      <c r="H2574" s="128" t="s">
        <v>1508</v>
      </c>
      <c r="I2574" s="60"/>
      <c r="J2574" s="60"/>
      <c r="K2574" s="60"/>
      <c r="L2574" s="61" t="str">
        <f>IF(I2574="","",VLOOKUP(N2574,DB!J:L,3,FALSE))</f>
        <v/>
      </c>
      <c r="M2574" s="40" t="str">
        <f t="shared" si="80"/>
        <v/>
      </c>
      <c r="N2574" s="70" t="str">
        <f t="shared" si="81"/>
        <v>Scope 3Hotel stay</v>
      </c>
      <c r="Y2574" s="70"/>
      <c r="Z2574" s="70"/>
    </row>
    <row r="2575" spans="1:26" s="49" customFormat="1" ht="21" customHeight="1">
      <c r="A2575" s="60"/>
      <c r="B2575" s="60"/>
      <c r="C2575" s="58"/>
      <c r="D2575" s="56"/>
      <c r="E2575" s="56"/>
      <c r="G2575" s="128" t="s">
        <v>497</v>
      </c>
      <c r="H2575" s="128" t="s">
        <v>1508</v>
      </c>
      <c r="I2575" s="60"/>
      <c r="J2575" s="60"/>
      <c r="K2575" s="60"/>
      <c r="L2575" s="61" t="str">
        <f>IF(I2575="","",VLOOKUP(N2575,DB!J:L,3,FALSE))</f>
        <v/>
      </c>
      <c r="M2575" s="40" t="str">
        <f t="shared" si="80"/>
        <v/>
      </c>
      <c r="N2575" s="70" t="str">
        <f t="shared" si="81"/>
        <v>Scope 3Hotel stay</v>
      </c>
      <c r="Y2575" s="70"/>
      <c r="Z2575" s="70"/>
    </row>
    <row r="2576" spans="1:26" s="49" customFormat="1" ht="21" customHeight="1">
      <c r="A2576" s="60"/>
      <c r="B2576" s="60"/>
      <c r="C2576" s="58"/>
      <c r="D2576" s="56"/>
      <c r="E2576" s="56"/>
      <c r="G2576" s="128" t="s">
        <v>497</v>
      </c>
      <c r="H2576" s="128" t="s">
        <v>1508</v>
      </c>
      <c r="I2576" s="60"/>
      <c r="J2576" s="60"/>
      <c r="K2576" s="60"/>
      <c r="L2576" s="61" t="str">
        <f>IF(I2576="","",VLOOKUP(N2576,DB!J:L,3,FALSE))</f>
        <v/>
      </c>
      <c r="M2576" s="40" t="str">
        <f t="shared" si="80"/>
        <v/>
      </c>
      <c r="N2576" s="70" t="str">
        <f t="shared" si="81"/>
        <v>Scope 3Hotel stay</v>
      </c>
      <c r="Y2576" s="70"/>
      <c r="Z2576" s="70"/>
    </row>
    <row r="2577" spans="1:26" s="49" customFormat="1" ht="21" customHeight="1">
      <c r="A2577" s="60"/>
      <c r="B2577" s="60"/>
      <c r="C2577" s="58"/>
      <c r="D2577" s="56"/>
      <c r="E2577" s="56"/>
      <c r="G2577" s="128" t="s">
        <v>497</v>
      </c>
      <c r="H2577" s="128" t="s">
        <v>1508</v>
      </c>
      <c r="I2577" s="60"/>
      <c r="J2577" s="60"/>
      <c r="K2577" s="60"/>
      <c r="L2577" s="61" t="str">
        <f>IF(I2577="","",VLOOKUP(N2577,DB!J:L,3,FALSE))</f>
        <v/>
      </c>
      <c r="M2577" s="40" t="str">
        <f t="shared" si="80"/>
        <v/>
      </c>
      <c r="N2577" s="70" t="str">
        <f t="shared" si="81"/>
        <v>Scope 3Hotel stay</v>
      </c>
      <c r="Y2577" s="70"/>
      <c r="Z2577" s="70"/>
    </row>
    <row r="2578" spans="1:26" s="49" customFormat="1" ht="21" customHeight="1">
      <c r="A2578" s="60"/>
      <c r="B2578" s="60"/>
      <c r="C2578" s="58"/>
      <c r="D2578" s="56"/>
      <c r="E2578" s="56"/>
      <c r="G2578" s="128" t="s">
        <v>497</v>
      </c>
      <c r="H2578" s="128" t="s">
        <v>1508</v>
      </c>
      <c r="I2578" s="60"/>
      <c r="J2578" s="60"/>
      <c r="K2578" s="60"/>
      <c r="L2578" s="61" t="str">
        <f>IF(I2578="","",VLOOKUP(N2578,DB!J:L,3,FALSE))</f>
        <v/>
      </c>
      <c r="M2578" s="40" t="str">
        <f t="shared" si="80"/>
        <v/>
      </c>
      <c r="N2578" s="70" t="str">
        <f t="shared" si="81"/>
        <v>Scope 3Hotel stay</v>
      </c>
      <c r="Y2578" s="70"/>
      <c r="Z2578" s="70"/>
    </row>
    <row r="2579" spans="1:26" s="49" customFormat="1" ht="21" customHeight="1">
      <c r="A2579" s="60"/>
      <c r="B2579" s="60"/>
      <c r="C2579" s="58"/>
      <c r="D2579" s="56"/>
      <c r="E2579" s="56"/>
      <c r="G2579" s="128" t="s">
        <v>497</v>
      </c>
      <c r="H2579" s="128" t="s">
        <v>1508</v>
      </c>
      <c r="I2579" s="60"/>
      <c r="J2579" s="60"/>
      <c r="K2579" s="60"/>
      <c r="L2579" s="61" t="str">
        <f>IF(I2579="","",VLOOKUP(N2579,DB!J:L,3,FALSE))</f>
        <v/>
      </c>
      <c r="M2579" s="40" t="str">
        <f t="shared" si="80"/>
        <v/>
      </c>
      <c r="N2579" s="70" t="str">
        <f t="shared" si="81"/>
        <v>Scope 3Hotel stay</v>
      </c>
      <c r="Y2579" s="70"/>
      <c r="Z2579" s="70"/>
    </row>
    <row r="2580" spans="1:26" s="49" customFormat="1" ht="21" customHeight="1">
      <c r="A2580" s="60"/>
      <c r="B2580" s="60"/>
      <c r="C2580" s="58"/>
      <c r="D2580" s="56"/>
      <c r="E2580" s="56"/>
      <c r="G2580" s="128" t="s">
        <v>497</v>
      </c>
      <c r="H2580" s="128" t="s">
        <v>1508</v>
      </c>
      <c r="I2580" s="60"/>
      <c r="J2580" s="60"/>
      <c r="K2580" s="60"/>
      <c r="L2580" s="61" t="str">
        <f>IF(I2580="","",VLOOKUP(N2580,DB!J:L,3,FALSE))</f>
        <v/>
      </c>
      <c r="M2580" s="40" t="str">
        <f t="shared" si="80"/>
        <v/>
      </c>
      <c r="N2580" s="70" t="str">
        <f t="shared" si="81"/>
        <v>Scope 3Hotel stay</v>
      </c>
      <c r="Y2580" s="70"/>
      <c r="Z2580" s="70"/>
    </row>
    <row r="2581" spans="1:26" s="49" customFormat="1" ht="21" customHeight="1">
      <c r="A2581" s="60"/>
      <c r="B2581" s="60"/>
      <c r="C2581" s="58"/>
      <c r="D2581" s="56"/>
      <c r="E2581" s="56"/>
      <c r="G2581" s="128" t="s">
        <v>497</v>
      </c>
      <c r="H2581" s="128" t="s">
        <v>1508</v>
      </c>
      <c r="I2581" s="60"/>
      <c r="J2581" s="60"/>
      <c r="K2581" s="60"/>
      <c r="L2581" s="61" t="str">
        <f>IF(I2581="","",VLOOKUP(N2581,DB!J:L,3,FALSE))</f>
        <v/>
      </c>
      <c r="M2581" s="40" t="str">
        <f t="shared" si="80"/>
        <v/>
      </c>
      <c r="N2581" s="70" t="str">
        <f t="shared" si="81"/>
        <v>Scope 3Hotel stay</v>
      </c>
      <c r="Y2581" s="70"/>
      <c r="Z2581" s="70"/>
    </row>
    <row r="2582" spans="1:26" s="49" customFormat="1" ht="21" customHeight="1">
      <c r="A2582" s="60"/>
      <c r="B2582" s="60"/>
      <c r="C2582" s="58"/>
      <c r="D2582" s="56"/>
      <c r="E2582" s="56"/>
      <c r="G2582" s="128" t="s">
        <v>497</v>
      </c>
      <c r="H2582" s="128" t="s">
        <v>1508</v>
      </c>
      <c r="I2582" s="60"/>
      <c r="J2582" s="60"/>
      <c r="K2582" s="60"/>
      <c r="L2582" s="61" t="str">
        <f>IF(I2582="","",VLOOKUP(N2582,DB!J:L,3,FALSE))</f>
        <v/>
      </c>
      <c r="M2582" s="40" t="str">
        <f t="shared" si="80"/>
        <v/>
      </c>
      <c r="N2582" s="70" t="str">
        <f t="shared" si="81"/>
        <v>Scope 3Hotel stay</v>
      </c>
      <c r="Y2582" s="70"/>
      <c r="Z2582" s="70"/>
    </row>
    <row r="2583" spans="1:26" s="49" customFormat="1" ht="21" customHeight="1">
      <c r="A2583" s="60"/>
      <c r="B2583" s="60"/>
      <c r="C2583" s="58"/>
      <c r="D2583" s="56"/>
      <c r="E2583" s="56"/>
      <c r="G2583" s="128" t="s">
        <v>497</v>
      </c>
      <c r="H2583" s="128" t="s">
        <v>1508</v>
      </c>
      <c r="I2583" s="60"/>
      <c r="J2583" s="60"/>
      <c r="K2583" s="60"/>
      <c r="L2583" s="61" t="str">
        <f>IF(I2583="","",VLOOKUP(N2583,DB!J:L,3,FALSE))</f>
        <v/>
      </c>
      <c r="M2583" s="40" t="str">
        <f t="shared" si="80"/>
        <v/>
      </c>
      <c r="N2583" s="70" t="str">
        <f t="shared" si="81"/>
        <v>Scope 3Hotel stay</v>
      </c>
      <c r="Y2583" s="70"/>
      <c r="Z2583" s="70"/>
    </row>
    <row r="2584" spans="1:26" s="49" customFormat="1" ht="21" customHeight="1">
      <c r="A2584" s="60"/>
      <c r="B2584" s="60"/>
      <c r="C2584" s="58"/>
      <c r="D2584" s="56"/>
      <c r="E2584" s="56"/>
      <c r="G2584" s="128" t="s">
        <v>497</v>
      </c>
      <c r="H2584" s="128" t="s">
        <v>1508</v>
      </c>
      <c r="I2584" s="60"/>
      <c r="J2584" s="60"/>
      <c r="K2584" s="60"/>
      <c r="L2584" s="61" t="str">
        <f>IF(I2584="","",VLOOKUP(N2584,DB!J:L,3,FALSE))</f>
        <v/>
      </c>
      <c r="M2584" s="40" t="str">
        <f t="shared" si="80"/>
        <v/>
      </c>
      <c r="N2584" s="70" t="str">
        <f t="shared" si="81"/>
        <v>Scope 3Hotel stay</v>
      </c>
      <c r="Y2584" s="70"/>
      <c r="Z2584" s="70"/>
    </row>
    <row r="2585" spans="1:26" s="49" customFormat="1" ht="21" customHeight="1">
      <c r="A2585" s="60"/>
      <c r="B2585" s="60"/>
      <c r="C2585" s="58"/>
      <c r="D2585" s="56"/>
      <c r="E2585" s="56"/>
      <c r="G2585" s="128" t="s">
        <v>497</v>
      </c>
      <c r="H2585" s="128" t="s">
        <v>1508</v>
      </c>
      <c r="I2585" s="60"/>
      <c r="J2585" s="60"/>
      <c r="K2585" s="60"/>
      <c r="L2585" s="61" t="str">
        <f>IF(I2585="","",VLOOKUP(N2585,DB!J:L,3,FALSE))</f>
        <v/>
      </c>
      <c r="M2585" s="40" t="str">
        <f t="shared" si="80"/>
        <v/>
      </c>
      <c r="N2585" s="70" t="str">
        <f t="shared" si="81"/>
        <v>Scope 3Hotel stay</v>
      </c>
      <c r="Y2585" s="70"/>
      <c r="Z2585" s="70"/>
    </row>
    <row r="2586" spans="1:26" s="49" customFormat="1" ht="21" customHeight="1">
      <c r="A2586" s="60"/>
      <c r="B2586" s="60"/>
      <c r="C2586" s="58"/>
      <c r="D2586" s="56"/>
      <c r="E2586" s="56"/>
      <c r="G2586" s="128" t="s">
        <v>497</v>
      </c>
      <c r="H2586" s="128" t="s">
        <v>1508</v>
      </c>
      <c r="I2586" s="60"/>
      <c r="J2586" s="60"/>
      <c r="K2586" s="60"/>
      <c r="L2586" s="61" t="str">
        <f>IF(I2586="","",VLOOKUP(N2586,DB!J:L,3,FALSE))</f>
        <v/>
      </c>
      <c r="M2586" s="40" t="str">
        <f t="shared" si="80"/>
        <v/>
      </c>
      <c r="N2586" s="70" t="str">
        <f t="shared" si="81"/>
        <v>Scope 3Hotel stay</v>
      </c>
      <c r="Y2586" s="70"/>
      <c r="Z2586" s="70"/>
    </row>
    <row r="2587" spans="1:26" s="49" customFormat="1" ht="21" customHeight="1">
      <c r="A2587" s="60"/>
      <c r="B2587" s="60"/>
      <c r="C2587" s="58"/>
      <c r="D2587" s="56"/>
      <c r="E2587" s="56"/>
      <c r="G2587" s="128" t="s">
        <v>497</v>
      </c>
      <c r="H2587" s="128" t="s">
        <v>1508</v>
      </c>
      <c r="I2587" s="60"/>
      <c r="J2587" s="60"/>
      <c r="K2587" s="60"/>
      <c r="L2587" s="61" t="str">
        <f>IF(I2587="","",VLOOKUP(N2587,DB!J:L,3,FALSE))</f>
        <v/>
      </c>
      <c r="M2587" s="40" t="str">
        <f t="shared" si="80"/>
        <v/>
      </c>
      <c r="N2587" s="70" t="str">
        <f t="shared" si="81"/>
        <v>Scope 3Hotel stay</v>
      </c>
      <c r="Y2587" s="70"/>
      <c r="Z2587" s="70"/>
    </row>
    <row r="2588" spans="1:26" s="49" customFormat="1" ht="21" customHeight="1">
      <c r="A2588" s="60"/>
      <c r="B2588" s="60"/>
      <c r="C2588" s="58"/>
      <c r="D2588" s="56"/>
      <c r="E2588" s="56"/>
      <c r="G2588" s="128" t="s">
        <v>497</v>
      </c>
      <c r="H2588" s="128" t="s">
        <v>1508</v>
      </c>
      <c r="I2588" s="60"/>
      <c r="J2588" s="60"/>
      <c r="K2588" s="60"/>
      <c r="L2588" s="61" t="str">
        <f>IF(I2588="","",VLOOKUP(N2588,DB!J:L,3,FALSE))</f>
        <v/>
      </c>
      <c r="M2588" s="40" t="str">
        <f t="shared" si="80"/>
        <v/>
      </c>
      <c r="N2588" s="70" t="str">
        <f t="shared" si="81"/>
        <v>Scope 3Hotel stay</v>
      </c>
      <c r="Y2588" s="70"/>
      <c r="Z2588" s="70"/>
    </row>
    <row r="2589" spans="1:26" s="49" customFormat="1" ht="21" customHeight="1">
      <c r="A2589" s="60"/>
      <c r="B2589" s="60"/>
      <c r="C2589" s="58"/>
      <c r="D2589" s="56"/>
      <c r="E2589" s="56"/>
      <c r="G2589" s="128" t="s">
        <v>497</v>
      </c>
      <c r="H2589" s="128" t="s">
        <v>1508</v>
      </c>
      <c r="I2589" s="60"/>
      <c r="J2589" s="60"/>
      <c r="K2589" s="60"/>
      <c r="L2589" s="61" t="str">
        <f>IF(I2589="","",VLOOKUP(N2589,DB!J:L,3,FALSE))</f>
        <v/>
      </c>
      <c r="M2589" s="40" t="str">
        <f t="shared" si="80"/>
        <v/>
      </c>
      <c r="N2589" s="70" t="str">
        <f t="shared" si="81"/>
        <v>Scope 3Hotel stay</v>
      </c>
      <c r="Y2589" s="70"/>
      <c r="Z2589" s="70"/>
    </row>
    <row r="2590" spans="1:26" s="49" customFormat="1" ht="21" customHeight="1">
      <c r="A2590" s="60"/>
      <c r="B2590" s="60"/>
      <c r="C2590" s="58"/>
      <c r="D2590" s="56"/>
      <c r="E2590" s="56"/>
      <c r="G2590" s="128" t="s">
        <v>497</v>
      </c>
      <c r="H2590" s="128" t="s">
        <v>1508</v>
      </c>
      <c r="I2590" s="60"/>
      <c r="J2590" s="60"/>
      <c r="K2590" s="60"/>
      <c r="L2590" s="61" t="str">
        <f>IF(I2590="","",VLOOKUP(N2590,DB!J:L,3,FALSE))</f>
        <v/>
      </c>
      <c r="M2590" s="40" t="str">
        <f t="shared" si="80"/>
        <v/>
      </c>
      <c r="N2590" s="70" t="str">
        <f t="shared" si="81"/>
        <v>Scope 3Hotel stay</v>
      </c>
      <c r="Y2590" s="70"/>
      <c r="Z2590" s="70"/>
    </row>
    <row r="2591" spans="1:26" s="49" customFormat="1" ht="21" customHeight="1">
      <c r="A2591" s="60"/>
      <c r="B2591" s="60"/>
      <c r="C2591" s="58"/>
      <c r="D2591" s="56"/>
      <c r="E2591" s="56"/>
      <c r="G2591" s="128" t="s">
        <v>497</v>
      </c>
      <c r="H2591" s="128" t="s">
        <v>1508</v>
      </c>
      <c r="I2591" s="60"/>
      <c r="J2591" s="60"/>
      <c r="K2591" s="60"/>
      <c r="L2591" s="61" t="str">
        <f>IF(I2591="","",VLOOKUP(N2591,DB!J:L,3,FALSE))</f>
        <v/>
      </c>
      <c r="M2591" s="40" t="str">
        <f t="shared" si="80"/>
        <v/>
      </c>
      <c r="N2591" s="70" t="str">
        <f t="shared" si="81"/>
        <v>Scope 3Hotel stay</v>
      </c>
      <c r="Y2591" s="70"/>
      <c r="Z2591" s="70"/>
    </row>
    <row r="2592" spans="1:26" s="49" customFormat="1" ht="21" customHeight="1">
      <c r="A2592" s="60"/>
      <c r="B2592" s="60"/>
      <c r="C2592" s="58"/>
      <c r="D2592" s="56"/>
      <c r="E2592" s="56"/>
      <c r="G2592" s="128" t="s">
        <v>497</v>
      </c>
      <c r="H2592" s="128" t="s">
        <v>1508</v>
      </c>
      <c r="I2592" s="60"/>
      <c r="J2592" s="60"/>
      <c r="K2592" s="60"/>
      <c r="L2592" s="61" t="str">
        <f>IF(I2592="","",VLOOKUP(N2592,DB!J:L,3,FALSE))</f>
        <v/>
      </c>
      <c r="M2592" s="40" t="str">
        <f t="shared" si="80"/>
        <v/>
      </c>
      <c r="N2592" s="70" t="str">
        <f t="shared" si="81"/>
        <v>Scope 3Hotel stay</v>
      </c>
      <c r="Y2592" s="70"/>
      <c r="Z2592" s="70"/>
    </row>
    <row r="2593" spans="1:26" s="49" customFormat="1" ht="21" customHeight="1">
      <c r="A2593" s="60"/>
      <c r="B2593" s="60"/>
      <c r="C2593" s="58"/>
      <c r="D2593" s="56"/>
      <c r="E2593" s="56"/>
      <c r="G2593" s="128" t="s">
        <v>497</v>
      </c>
      <c r="H2593" s="128" t="s">
        <v>1508</v>
      </c>
      <c r="I2593" s="60"/>
      <c r="J2593" s="60"/>
      <c r="K2593" s="60"/>
      <c r="L2593" s="61" t="str">
        <f>IF(I2593="","",VLOOKUP(N2593,DB!J:L,3,FALSE))</f>
        <v/>
      </c>
      <c r="M2593" s="40" t="str">
        <f t="shared" si="80"/>
        <v/>
      </c>
      <c r="N2593" s="70" t="str">
        <f t="shared" si="81"/>
        <v>Scope 3Hotel stay</v>
      </c>
      <c r="Y2593" s="70"/>
      <c r="Z2593" s="70"/>
    </row>
    <row r="2594" spans="1:26" s="49" customFormat="1" ht="21" customHeight="1">
      <c r="A2594" s="60"/>
      <c r="B2594" s="60"/>
      <c r="C2594" s="58"/>
      <c r="D2594" s="56"/>
      <c r="E2594" s="56"/>
      <c r="G2594" s="128" t="s">
        <v>497</v>
      </c>
      <c r="H2594" s="128" t="s">
        <v>1508</v>
      </c>
      <c r="I2594" s="60"/>
      <c r="J2594" s="60"/>
      <c r="K2594" s="60"/>
      <c r="L2594" s="61" t="str">
        <f>IF(I2594="","",VLOOKUP(N2594,DB!J:L,3,FALSE))</f>
        <v/>
      </c>
      <c r="M2594" s="40" t="str">
        <f t="shared" si="80"/>
        <v/>
      </c>
      <c r="N2594" s="70" t="str">
        <f t="shared" si="81"/>
        <v>Scope 3Hotel stay</v>
      </c>
      <c r="Y2594" s="70"/>
      <c r="Z2594" s="70"/>
    </row>
    <row r="2595" spans="1:26" s="49" customFormat="1" ht="21" customHeight="1">
      <c r="A2595" s="60"/>
      <c r="B2595" s="60"/>
      <c r="C2595" s="58"/>
      <c r="D2595" s="56"/>
      <c r="E2595" s="56"/>
      <c r="G2595" s="128" t="s">
        <v>497</v>
      </c>
      <c r="H2595" s="128" t="s">
        <v>1508</v>
      </c>
      <c r="I2595" s="60"/>
      <c r="J2595" s="60"/>
      <c r="K2595" s="60"/>
      <c r="L2595" s="61" t="str">
        <f>IF(I2595="","",VLOOKUP(N2595,DB!J:L,3,FALSE))</f>
        <v/>
      </c>
      <c r="M2595" s="40" t="str">
        <f t="shared" si="80"/>
        <v/>
      </c>
      <c r="N2595" s="70" t="str">
        <f t="shared" si="81"/>
        <v>Scope 3Hotel stay</v>
      </c>
      <c r="Y2595" s="70"/>
      <c r="Z2595" s="70"/>
    </row>
    <row r="2596" spans="1:26" s="49" customFormat="1" ht="21" customHeight="1">
      <c r="A2596" s="60"/>
      <c r="B2596" s="60"/>
      <c r="C2596" s="58"/>
      <c r="D2596" s="56"/>
      <c r="E2596" s="56"/>
      <c r="G2596" s="128" t="s">
        <v>497</v>
      </c>
      <c r="H2596" s="128" t="s">
        <v>1508</v>
      </c>
      <c r="I2596" s="60"/>
      <c r="J2596" s="60"/>
      <c r="K2596" s="60"/>
      <c r="L2596" s="61" t="str">
        <f>IF(I2596="","",VLOOKUP(N2596,DB!J:L,3,FALSE))</f>
        <v/>
      </c>
      <c r="M2596" s="40" t="str">
        <f t="shared" si="80"/>
        <v/>
      </c>
      <c r="N2596" s="70" t="str">
        <f t="shared" si="81"/>
        <v>Scope 3Hotel stay</v>
      </c>
      <c r="Y2596" s="70"/>
      <c r="Z2596" s="70"/>
    </row>
    <row r="2597" spans="1:26" s="49" customFormat="1" ht="21" customHeight="1">
      <c r="A2597" s="60"/>
      <c r="B2597" s="60"/>
      <c r="C2597" s="58"/>
      <c r="D2597" s="56"/>
      <c r="E2597" s="56"/>
      <c r="G2597" s="128" t="s">
        <v>497</v>
      </c>
      <c r="H2597" s="128" t="s">
        <v>1508</v>
      </c>
      <c r="I2597" s="60"/>
      <c r="J2597" s="60"/>
      <c r="K2597" s="60"/>
      <c r="L2597" s="61" t="str">
        <f>IF(I2597="","",VLOOKUP(N2597,DB!J:L,3,FALSE))</f>
        <v/>
      </c>
      <c r="M2597" s="40" t="str">
        <f t="shared" ref="M2597:M2660" si="82">IF(I2597="","",L2597*K2597*J2597)</f>
        <v/>
      </c>
      <c r="N2597" s="70" t="str">
        <f t="shared" si="81"/>
        <v>Scope 3Hotel stay</v>
      </c>
      <c r="Y2597" s="70"/>
      <c r="Z2597" s="70"/>
    </row>
    <row r="2598" spans="1:26" s="49" customFormat="1" ht="21" customHeight="1">
      <c r="A2598" s="60"/>
      <c r="B2598" s="60"/>
      <c r="C2598" s="58"/>
      <c r="D2598" s="56"/>
      <c r="E2598" s="56"/>
      <c r="G2598" s="128" t="s">
        <v>497</v>
      </c>
      <c r="H2598" s="128" t="s">
        <v>1508</v>
      </c>
      <c r="I2598" s="60"/>
      <c r="J2598" s="60"/>
      <c r="K2598" s="60"/>
      <c r="L2598" s="61" t="str">
        <f>IF(I2598="","",VLOOKUP(N2598,DB!J:L,3,FALSE))</f>
        <v/>
      </c>
      <c r="M2598" s="40" t="str">
        <f t="shared" si="82"/>
        <v/>
      </c>
      <c r="N2598" s="70" t="str">
        <f t="shared" si="81"/>
        <v>Scope 3Hotel stay</v>
      </c>
      <c r="Y2598" s="70"/>
      <c r="Z2598" s="70"/>
    </row>
    <row r="2599" spans="1:26" s="49" customFormat="1" ht="21" customHeight="1">
      <c r="A2599" s="60"/>
      <c r="B2599" s="60"/>
      <c r="C2599" s="58"/>
      <c r="D2599" s="56"/>
      <c r="E2599" s="56"/>
      <c r="G2599" s="128" t="s">
        <v>497</v>
      </c>
      <c r="H2599" s="128" t="s">
        <v>1508</v>
      </c>
      <c r="I2599" s="60"/>
      <c r="J2599" s="60"/>
      <c r="K2599" s="60"/>
      <c r="L2599" s="61" t="str">
        <f>IF(I2599="","",VLOOKUP(N2599,DB!J:L,3,FALSE))</f>
        <v/>
      </c>
      <c r="M2599" s="40" t="str">
        <f t="shared" si="82"/>
        <v/>
      </c>
      <c r="N2599" s="70" t="str">
        <f t="shared" si="81"/>
        <v>Scope 3Hotel stay</v>
      </c>
      <c r="Y2599" s="70"/>
      <c r="Z2599" s="70"/>
    </row>
    <row r="2600" spans="1:26" s="49" customFormat="1" ht="21" customHeight="1">
      <c r="A2600" s="60"/>
      <c r="B2600" s="60"/>
      <c r="C2600" s="58"/>
      <c r="D2600" s="56"/>
      <c r="E2600" s="56"/>
      <c r="G2600" s="128" t="s">
        <v>497</v>
      </c>
      <c r="H2600" s="128" t="s">
        <v>1508</v>
      </c>
      <c r="I2600" s="60"/>
      <c r="J2600" s="60"/>
      <c r="K2600" s="60"/>
      <c r="L2600" s="61" t="str">
        <f>IF(I2600="","",VLOOKUP(N2600,DB!J:L,3,FALSE))</f>
        <v/>
      </c>
      <c r="M2600" s="40" t="str">
        <f t="shared" si="82"/>
        <v/>
      </c>
      <c r="N2600" s="70" t="str">
        <f t="shared" si="81"/>
        <v>Scope 3Hotel stay</v>
      </c>
      <c r="Y2600" s="70"/>
      <c r="Z2600" s="70"/>
    </row>
    <row r="2601" spans="1:26" s="49" customFormat="1" ht="21" customHeight="1">
      <c r="A2601" s="60"/>
      <c r="B2601" s="60"/>
      <c r="C2601" s="58"/>
      <c r="D2601" s="56"/>
      <c r="E2601" s="56"/>
      <c r="G2601" s="128" t="s">
        <v>497</v>
      </c>
      <c r="H2601" s="128" t="s">
        <v>1508</v>
      </c>
      <c r="I2601" s="60"/>
      <c r="J2601" s="60"/>
      <c r="K2601" s="60"/>
      <c r="L2601" s="61" t="str">
        <f>IF(I2601="","",VLOOKUP(N2601,DB!J:L,3,FALSE))</f>
        <v/>
      </c>
      <c r="M2601" s="40" t="str">
        <f t="shared" si="82"/>
        <v/>
      </c>
      <c r="N2601" s="70" t="str">
        <f t="shared" si="81"/>
        <v>Scope 3Hotel stay</v>
      </c>
      <c r="Y2601" s="70"/>
      <c r="Z2601" s="70"/>
    </row>
    <row r="2602" spans="1:26" s="49" customFormat="1" ht="21" customHeight="1">
      <c r="A2602" s="60"/>
      <c r="B2602" s="60"/>
      <c r="C2602" s="58"/>
      <c r="D2602" s="56"/>
      <c r="E2602" s="56"/>
      <c r="G2602" s="128" t="s">
        <v>497</v>
      </c>
      <c r="H2602" s="128" t="s">
        <v>1508</v>
      </c>
      <c r="I2602" s="60"/>
      <c r="J2602" s="60"/>
      <c r="K2602" s="60"/>
      <c r="L2602" s="61" t="str">
        <f>IF(I2602="","",VLOOKUP(N2602,DB!J:L,3,FALSE))</f>
        <v/>
      </c>
      <c r="M2602" s="40" t="str">
        <f t="shared" si="82"/>
        <v/>
      </c>
      <c r="N2602" s="70" t="str">
        <f t="shared" si="81"/>
        <v>Scope 3Hotel stay</v>
      </c>
      <c r="Y2602" s="70"/>
      <c r="Z2602" s="70"/>
    </row>
    <row r="2603" spans="1:26" s="49" customFormat="1" ht="21" customHeight="1">
      <c r="A2603" s="60"/>
      <c r="B2603" s="60"/>
      <c r="C2603" s="58"/>
      <c r="D2603" s="56"/>
      <c r="E2603" s="56"/>
      <c r="G2603" s="128" t="s">
        <v>497</v>
      </c>
      <c r="H2603" s="128" t="s">
        <v>1508</v>
      </c>
      <c r="I2603" s="60"/>
      <c r="J2603" s="60"/>
      <c r="K2603" s="60"/>
      <c r="L2603" s="61" t="str">
        <f>IF(I2603="","",VLOOKUP(N2603,DB!J:L,3,FALSE))</f>
        <v/>
      </c>
      <c r="M2603" s="40" t="str">
        <f t="shared" si="82"/>
        <v/>
      </c>
      <c r="N2603" s="70" t="str">
        <f t="shared" si="81"/>
        <v>Scope 3Hotel stay</v>
      </c>
      <c r="Y2603" s="70"/>
      <c r="Z2603" s="70"/>
    </row>
    <row r="2604" spans="1:26" s="49" customFormat="1" ht="21" customHeight="1">
      <c r="A2604" s="60"/>
      <c r="B2604" s="60"/>
      <c r="C2604" s="58"/>
      <c r="D2604" s="56"/>
      <c r="E2604" s="56"/>
      <c r="G2604" s="128" t="s">
        <v>497</v>
      </c>
      <c r="H2604" s="128" t="s">
        <v>1508</v>
      </c>
      <c r="I2604" s="60"/>
      <c r="J2604" s="60"/>
      <c r="K2604" s="60"/>
      <c r="L2604" s="61" t="str">
        <f>IF(I2604="","",VLOOKUP(N2604,DB!J:L,3,FALSE))</f>
        <v/>
      </c>
      <c r="M2604" s="40" t="str">
        <f t="shared" si="82"/>
        <v/>
      </c>
      <c r="N2604" s="70" t="str">
        <f t="shared" si="81"/>
        <v>Scope 3Hotel stay</v>
      </c>
      <c r="Y2604" s="70"/>
      <c r="Z2604" s="70"/>
    </row>
    <row r="2605" spans="1:26" s="49" customFormat="1" ht="21" customHeight="1">
      <c r="A2605" s="60"/>
      <c r="B2605" s="60"/>
      <c r="C2605" s="58"/>
      <c r="D2605" s="56"/>
      <c r="E2605" s="56"/>
      <c r="G2605" s="128" t="s">
        <v>497</v>
      </c>
      <c r="H2605" s="128" t="s">
        <v>1508</v>
      </c>
      <c r="I2605" s="60"/>
      <c r="J2605" s="60"/>
      <c r="K2605" s="60"/>
      <c r="L2605" s="61" t="str">
        <f>IF(I2605="","",VLOOKUP(N2605,DB!J:L,3,FALSE))</f>
        <v/>
      </c>
      <c r="M2605" s="40" t="str">
        <f t="shared" si="82"/>
        <v/>
      </c>
      <c r="N2605" s="70" t="str">
        <f t="shared" si="81"/>
        <v>Scope 3Hotel stay</v>
      </c>
      <c r="Y2605" s="70"/>
      <c r="Z2605" s="70"/>
    </row>
    <row r="2606" spans="1:26" s="49" customFormat="1" ht="21" customHeight="1">
      <c r="A2606" s="60"/>
      <c r="B2606" s="60"/>
      <c r="C2606" s="58"/>
      <c r="D2606" s="56"/>
      <c r="E2606" s="56"/>
      <c r="G2606" s="128" t="s">
        <v>497</v>
      </c>
      <c r="H2606" s="128" t="s">
        <v>1508</v>
      </c>
      <c r="I2606" s="60"/>
      <c r="J2606" s="60"/>
      <c r="K2606" s="60"/>
      <c r="L2606" s="61" t="str">
        <f>IF(I2606="","",VLOOKUP(N2606,DB!J:L,3,FALSE))</f>
        <v/>
      </c>
      <c r="M2606" s="40" t="str">
        <f t="shared" si="82"/>
        <v/>
      </c>
      <c r="N2606" s="70" t="str">
        <f t="shared" si="81"/>
        <v>Scope 3Hotel stay</v>
      </c>
      <c r="Y2606" s="70"/>
      <c r="Z2606" s="70"/>
    </row>
    <row r="2607" spans="1:26" s="49" customFormat="1" ht="21" customHeight="1">
      <c r="A2607" s="60"/>
      <c r="B2607" s="60"/>
      <c r="C2607" s="58"/>
      <c r="D2607" s="56"/>
      <c r="E2607" s="56"/>
      <c r="G2607" s="128" t="s">
        <v>497</v>
      </c>
      <c r="H2607" s="128" t="s">
        <v>1508</v>
      </c>
      <c r="I2607" s="60"/>
      <c r="J2607" s="60"/>
      <c r="K2607" s="60"/>
      <c r="L2607" s="61" t="str">
        <f>IF(I2607="","",VLOOKUP(N2607,DB!J:L,3,FALSE))</f>
        <v/>
      </c>
      <c r="M2607" s="40" t="str">
        <f t="shared" si="82"/>
        <v/>
      </c>
      <c r="N2607" s="70" t="str">
        <f t="shared" si="81"/>
        <v>Scope 3Hotel stay</v>
      </c>
      <c r="Y2607" s="70"/>
      <c r="Z2607" s="70"/>
    </row>
    <row r="2608" spans="1:26" s="49" customFormat="1" ht="21" customHeight="1">
      <c r="A2608" s="60"/>
      <c r="B2608" s="60"/>
      <c r="C2608" s="58"/>
      <c r="D2608" s="56"/>
      <c r="E2608" s="56"/>
      <c r="G2608" s="128" t="s">
        <v>497</v>
      </c>
      <c r="H2608" s="128" t="s">
        <v>1508</v>
      </c>
      <c r="I2608" s="60"/>
      <c r="J2608" s="60"/>
      <c r="K2608" s="60"/>
      <c r="L2608" s="61" t="str">
        <f>IF(I2608="","",VLOOKUP(N2608,DB!J:L,3,FALSE))</f>
        <v/>
      </c>
      <c r="M2608" s="40" t="str">
        <f t="shared" si="82"/>
        <v/>
      </c>
      <c r="N2608" s="70" t="str">
        <f t="shared" si="81"/>
        <v>Scope 3Hotel stay</v>
      </c>
      <c r="Y2608" s="70"/>
      <c r="Z2608" s="70"/>
    </row>
    <row r="2609" spans="1:26" s="49" customFormat="1" ht="21" customHeight="1">
      <c r="A2609" s="60"/>
      <c r="B2609" s="60"/>
      <c r="C2609" s="58"/>
      <c r="D2609" s="56"/>
      <c r="E2609" s="56"/>
      <c r="G2609" s="128" t="s">
        <v>497</v>
      </c>
      <c r="H2609" s="128" t="s">
        <v>1508</v>
      </c>
      <c r="I2609" s="60"/>
      <c r="J2609" s="60"/>
      <c r="K2609" s="60"/>
      <c r="L2609" s="61" t="str">
        <f>IF(I2609="","",VLOOKUP(N2609,DB!J:L,3,FALSE))</f>
        <v/>
      </c>
      <c r="M2609" s="40" t="str">
        <f t="shared" si="82"/>
        <v/>
      </c>
      <c r="N2609" s="70" t="str">
        <f t="shared" si="81"/>
        <v>Scope 3Hotel stay</v>
      </c>
      <c r="Y2609" s="70"/>
      <c r="Z2609" s="70"/>
    </row>
    <row r="2610" spans="1:26" s="49" customFormat="1" ht="21" customHeight="1">
      <c r="A2610" s="60"/>
      <c r="B2610" s="60"/>
      <c r="C2610" s="58"/>
      <c r="D2610" s="56"/>
      <c r="E2610" s="56"/>
      <c r="G2610" s="128" t="s">
        <v>497</v>
      </c>
      <c r="H2610" s="128" t="s">
        <v>1508</v>
      </c>
      <c r="I2610" s="60"/>
      <c r="J2610" s="60"/>
      <c r="K2610" s="60"/>
      <c r="L2610" s="61" t="str">
        <f>IF(I2610="","",VLOOKUP(N2610,DB!J:L,3,FALSE))</f>
        <v/>
      </c>
      <c r="M2610" s="40" t="str">
        <f t="shared" si="82"/>
        <v/>
      </c>
      <c r="N2610" s="70" t="str">
        <f t="shared" si="81"/>
        <v>Scope 3Hotel stay</v>
      </c>
      <c r="Y2610" s="70"/>
      <c r="Z2610" s="70"/>
    </row>
    <row r="2611" spans="1:26" s="49" customFormat="1" ht="21" customHeight="1">
      <c r="A2611" s="60"/>
      <c r="B2611" s="60"/>
      <c r="C2611" s="58"/>
      <c r="D2611" s="56"/>
      <c r="E2611" s="56"/>
      <c r="G2611" s="128" t="s">
        <v>497</v>
      </c>
      <c r="H2611" s="128" t="s">
        <v>1508</v>
      </c>
      <c r="I2611" s="60"/>
      <c r="J2611" s="60"/>
      <c r="K2611" s="60"/>
      <c r="L2611" s="61" t="str">
        <f>IF(I2611="","",VLOOKUP(N2611,DB!J:L,3,FALSE))</f>
        <v/>
      </c>
      <c r="M2611" s="40" t="str">
        <f t="shared" si="82"/>
        <v/>
      </c>
      <c r="N2611" s="70" t="str">
        <f t="shared" si="81"/>
        <v>Scope 3Hotel stay</v>
      </c>
      <c r="Y2611" s="70"/>
      <c r="Z2611" s="70"/>
    </row>
    <row r="2612" spans="1:26" s="49" customFormat="1" ht="21" customHeight="1">
      <c r="A2612" s="60"/>
      <c r="B2612" s="60"/>
      <c r="C2612" s="58"/>
      <c r="D2612" s="56"/>
      <c r="E2612" s="56"/>
      <c r="G2612" s="128" t="s">
        <v>497</v>
      </c>
      <c r="H2612" s="128" t="s">
        <v>1508</v>
      </c>
      <c r="I2612" s="60"/>
      <c r="J2612" s="60"/>
      <c r="K2612" s="60"/>
      <c r="L2612" s="61" t="str">
        <f>IF(I2612="","",VLOOKUP(N2612,DB!J:L,3,FALSE))</f>
        <v/>
      </c>
      <c r="M2612" s="40" t="str">
        <f t="shared" si="82"/>
        <v/>
      </c>
      <c r="N2612" s="70" t="str">
        <f t="shared" si="81"/>
        <v>Scope 3Hotel stay</v>
      </c>
      <c r="Y2612" s="70"/>
      <c r="Z2612" s="70"/>
    </row>
    <row r="2613" spans="1:26" s="49" customFormat="1" ht="21" customHeight="1">
      <c r="A2613" s="60"/>
      <c r="B2613" s="60"/>
      <c r="C2613" s="58"/>
      <c r="D2613" s="56"/>
      <c r="E2613" s="56"/>
      <c r="G2613" s="128" t="s">
        <v>497</v>
      </c>
      <c r="H2613" s="128" t="s">
        <v>1508</v>
      </c>
      <c r="I2613" s="60"/>
      <c r="J2613" s="60"/>
      <c r="K2613" s="60"/>
      <c r="L2613" s="61" t="str">
        <f>IF(I2613="","",VLOOKUP(N2613,DB!J:L,3,FALSE))</f>
        <v/>
      </c>
      <c r="M2613" s="40" t="str">
        <f t="shared" si="82"/>
        <v/>
      </c>
      <c r="N2613" s="70" t="str">
        <f t="shared" si="81"/>
        <v>Scope 3Hotel stay</v>
      </c>
      <c r="Y2613" s="70"/>
      <c r="Z2613" s="70"/>
    </row>
    <row r="2614" spans="1:26" s="49" customFormat="1" ht="21" customHeight="1">
      <c r="A2614" s="60"/>
      <c r="B2614" s="60"/>
      <c r="C2614" s="58"/>
      <c r="D2614" s="56"/>
      <c r="E2614" s="56"/>
      <c r="G2614" s="128" t="s">
        <v>497</v>
      </c>
      <c r="H2614" s="128" t="s">
        <v>1508</v>
      </c>
      <c r="I2614" s="60"/>
      <c r="J2614" s="60"/>
      <c r="K2614" s="60"/>
      <c r="L2614" s="61" t="str">
        <f>IF(I2614="","",VLOOKUP(N2614,DB!J:L,3,FALSE))</f>
        <v/>
      </c>
      <c r="M2614" s="40" t="str">
        <f t="shared" si="82"/>
        <v/>
      </c>
      <c r="N2614" s="70" t="str">
        <f t="shared" si="81"/>
        <v>Scope 3Hotel stay</v>
      </c>
      <c r="Y2614" s="70"/>
      <c r="Z2614" s="70"/>
    </row>
    <row r="2615" spans="1:26" s="49" customFormat="1" ht="21" customHeight="1">
      <c r="A2615" s="60"/>
      <c r="B2615" s="60"/>
      <c r="C2615" s="58"/>
      <c r="D2615" s="56"/>
      <c r="E2615" s="56"/>
      <c r="G2615" s="128" t="s">
        <v>497</v>
      </c>
      <c r="H2615" s="128" t="s">
        <v>1508</v>
      </c>
      <c r="I2615" s="60"/>
      <c r="J2615" s="60"/>
      <c r="K2615" s="60"/>
      <c r="L2615" s="61" t="str">
        <f>IF(I2615="","",VLOOKUP(N2615,DB!J:L,3,FALSE))</f>
        <v/>
      </c>
      <c r="M2615" s="40" t="str">
        <f t="shared" si="82"/>
        <v/>
      </c>
      <c r="N2615" s="70" t="str">
        <f t="shared" si="81"/>
        <v>Scope 3Hotel stay</v>
      </c>
      <c r="Y2615" s="70"/>
      <c r="Z2615" s="70"/>
    </row>
    <row r="2616" spans="1:26" s="49" customFormat="1" ht="21" customHeight="1">
      <c r="A2616" s="60"/>
      <c r="B2616" s="60"/>
      <c r="C2616" s="58"/>
      <c r="D2616" s="56"/>
      <c r="E2616" s="56"/>
      <c r="G2616" s="128" t="s">
        <v>497</v>
      </c>
      <c r="H2616" s="128" t="s">
        <v>1508</v>
      </c>
      <c r="I2616" s="60"/>
      <c r="J2616" s="60"/>
      <c r="K2616" s="60"/>
      <c r="L2616" s="61" t="str">
        <f>IF(I2616="","",VLOOKUP(N2616,DB!J:L,3,FALSE))</f>
        <v/>
      </c>
      <c r="M2616" s="40" t="str">
        <f t="shared" si="82"/>
        <v/>
      </c>
      <c r="N2616" s="70" t="str">
        <f t="shared" si="81"/>
        <v>Scope 3Hotel stay</v>
      </c>
      <c r="Y2616" s="70"/>
      <c r="Z2616" s="70"/>
    </row>
    <row r="2617" spans="1:26" s="49" customFormat="1" ht="21" customHeight="1">
      <c r="A2617" s="60"/>
      <c r="B2617" s="60"/>
      <c r="C2617" s="58"/>
      <c r="D2617" s="56"/>
      <c r="E2617" s="56"/>
      <c r="G2617" s="128" t="s">
        <v>497</v>
      </c>
      <c r="H2617" s="128" t="s">
        <v>1508</v>
      </c>
      <c r="I2617" s="60"/>
      <c r="J2617" s="60"/>
      <c r="K2617" s="60"/>
      <c r="L2617" s="61" t="str">
        <f>IF(I2617="","",VLOOKUP(N2617,DB!J:L,3,FALSE))</f>
        <v/>
      </c>
      <c r="M2617" s="40" t="str">
        <f t="shared" si="82"/>
        <v/>
      </c>
      <c r="N2617" s="70" t="str">
        <f t="shared" si="81"/>
        <v>Scope 3Hotel stay</v>
      </c>
      <c r="Y2617" s="70"/>
      <c r="Z2617" s="70"/>
    </row>
    <row r="2618" spans="1:26" s="49" customFormat="1" ht="21" customHeight="1">
      <c r="A2618" s="60"/>
      <c r="B2618" s="60"/>
      <c r="C2618" s="58"/>
      <c r="D2618" s="56"/>
      <c r="E2618" s="56"/>
      <c r="G2618" s="128" t="s">
        <v>497</v>
      </c>
      <c r="H2618" s="128" t="s">
        <v>1508</v>
      </c>
      <c r="I2618" s="60"/>
      <c r="J2618" s="60"/>
      <c r="K2618" s="60"/>
      <c r="L2618" s="61" t="str">
        <f>IF(I2618="","",VLOOKUP(N2618,DB!J:L,3,FALSE))</f>
        <v/>
      </c>
      <c r="M2618" s="40" t="str">
        <f t="shared" si="82"/>
        <v/>
      </c>
      <c r="N2618" s="70" t="str">
        <f t="shared" si="81"/>
        <v>Scope 3Hotel stay</v>
      </c>
      <c r="Y2618" s="70"/>
      <c r="Z2618" s="70"/>
    </row>
    <row r="2619" spans="1:26" s="49" customFormat="1" ht="21" customHeight="1">
      <c r="A2619" s="60"/>
      <c r="B2619" s="60"/>
      <c r="C2619" s="58"/>
      <c r="D2619" s="56"/>
      <c r="E2619" s="56"/>
      <c r="G2619" s="128" t="s">
        <v>497</v>
      </c>
      <c r="H2619" s="128" t="s">
        <v>1508</v>
      </c>
      <c r="I2619" s="60"/>
      <c r="J2619" s="60"/>
      <c r="K2619" s="60"/>
      <c r="L2619" s="61" t="str">
        <f>IF(I2619="","",VLOOKUP(N2619,DB!J:L,3,FALSE))</f>
        <v/>
      </c>
      <c r="M2619" s="40" t="str">
        <f t="shared" si="82"/>
        <v/>
      </c>
      <c r="N2619" s="70" t="str">
        <f t="shared" si="81"/>
        <v>Scope 3Hotel stay</v>
      </c>
      <c r="Y2619" s="70"/>
      <c r="Z2619" s="70"/>
    </row>
    <row r="2620" spans="1:26" s="49" customFormat="1" ht="21" customHeight="1">
      <c r="A2620" s="60"/>
      <c r="B2620" s="60"/>
      <c r="C2620" s="58"/>
      <c r="D2620" s="56"/>
      <c r="E2620" s="56"/>
      <c r="G2620" s="128" t="s">
        <v>497</v>
      </c>
      <c r="H2620" s="128" t="s">
        <v>1508</v>
      </c>
      <c r="I2620" s="60"/>
      <c r="J2620" s="60"/>
      <c r="K2620" s="60"/>
      <c r="L2620" s="61" t="str">
        <f>IF(I2620="","",VLOOKUP(N2620,DB!J:L,3,FALSE))</f>
        <v/>
      </c>
      <c r="M2620" s="40" t="str">
        <f t="shared" si="82"/>
        <v/>
      </c>
      <c r="N2620" s="70" t="str">
        <f t="shared" si="81"/>
        <v>Scope 3Hotel stay</v>
      </c>
      <c r="Y2620" s="70"/>
      <c r="Z2620" s="70"/>
    </row>
    <row r="2621" spans="1:26" s="49" customFormat="1" ht="21" customHeight="1">
      <c r="A2621" s="60"/>
      <c r="B2621" s="60"/>
      <c r="C2621" s="58"/>
      <c r="D2621" s="56"/>
      <c r="E2621" s="56"/>
      <c r="G2621" s="128" t="s">
        <v>497</v>
      </c>
      <c r="H2621" s="128" t="s">
        <v>1508</v>
      </c>
      <c r="I2621" s="60"/>
      <c r="J2621" s="60"/>
      <c r="K2621" s="60"/>
      <c r="L2621" s="61" t="str">
        <f>IF(I2621="","",VLOOKUP(N2621,DB!J:L,3,FALSE))</f>
        <v/>
      </c>
      <c r="M2621" s="40" t="str">
        <f t="shared" si="82"/>
        <v/>
      </c>
      <c r="N2621" s="70" t="str">
        <f t="shared" si="81"/>
        <v>Scope 3Hotel stay</v>
      </c>
      <c r="Y2621" s="70"/>
      <c r="Z2621" s="70"/>
    </row>
    <row r="2622" spans="1:26" s="49" customFormat="1" ht="21" customHeight="1">
      <c r="A2622" s="60"/>
      <c r="B2622" s="60"/>
      <c r="C2622" s="58"/>
      <c r="D2622" s="56"/>
      <c r="E2622" s="56"/>
      <c r="G2622" s="128" t="s">
        <v>497</v>
      </c>
      <c r="H2622" s="128" t="s">
        <v>1508</v>
      </c>
      <c r="I2622" s="60"/>
      <c r="J2622" s="60"/>
      <c r="K2622" s="60"/>
      <c r="L2622" s="61" t="str">
        <f>IF(I2622="","",VLOOKUP(N2622,DB!J:L,3,FALSE))</f>
        <v/>
      </c>
      <c r="M2622" s="40" t="str">
        <f t="shared" si="82"/>
        <v/>
      </c>
      <c r="N2622" s="70" t="str">
        <f t="shared" si="81"/>
        <v>Scope 3Hotel stay</v>
      </c>
      <c r="Y2622" s="70"/>
      <c r="Z2622" s="70"/>
    </row>
    <row r="2623" spans="1:26" s="49" customFormat="1" ht="21" customHeight="1">
      <c r="A2623" s="60"/>
      <c r="B2623" s="60"/>
      <c r="C2623" s="58"/>
      <c r="D2623" s="56"/>
      <c r="E2623" s="56"/>
      <c r="G2623" s="128" t="s">
        <v>497</v>
      </c>
      <c r="H2623" s="128" t="s">
        <v>1508</v>
      </c>
      <c r="I2623" s="60"/>
      <c r="J2623" s="60"/>
      <c r="K2623" s="60"/>
      <c r="L2623" s="61" t="str">
        <f>IF(I2623="","",VLOOKUP(N2623,DB!J:L,3,FALSE))</f>
        <v/>
      </c>
      <c r="M2623" s="40" t="str">
        <f t="shared" si="82"/>
        <v/>
      </c>
      <c r="N2623" s="70" t="str">
        <f t="shared" si="81"/>
        <v>Scope 3Hotel stay</v>
      </c>
      <c r="Y2623" s="70"/>
      <c r="Z2623" s="70"/>
    </row>
    <row r="2624" spans="1:26" s="49" customFormat="1" ht="21" customHeight="1">
      <c r="A2624" s="60"/>
      <c r="B2624" s="60"/>
      <c r="C2624" s="58"/>
      <c r="D2624" s="56"/>
      <c r="E2624" s="56"/>
      <c r="G2624" s="128" t="s">
        <v>497</v>
      </c>
      <c r="H2624" s="128" t="s">
        <v>1508</v>
      </c>
      <c r="I2624" s="60"/>
      <c r="J2624" s="60"/>
      <c r="K2624" s="60"/>
      <c r="L2624" s="61" t="str">
        <f>IF(I2624="","",VLOOKUP(N2624,DB!J:L,3,FALSE))</f>
        <v/>
      </c>
      <c r="M2624" s="40" t="str">
        <f t="shared" si="82"/>
        <v/>
      </c>
      <c r="N2624" s="70" t="str">
        <f t="shared" si="81"/>
        <v>Scope 3Hotel stay</v>
      </c>
      <c r="Y2624" s="70"/>
      <c r="Z2624" s="70"/>
    </row>
    <row r="2625" spans="1:26" s="49" customFormat="1" ht="21" customHeight="1">
      <c r="A2625" s="60"/>
      <c r="B2625" s="60"/>
      <c r="C2625" s="58"/>
      <c r="D2625" s="56"/>
      <c r="E2625" s="56"/>
      <c r="G2625" s="128" t="s">
        <v>497</v>
      </c>
      <c r="H2625" s="128" t="s">
        <v>1508</v>
      </c>
      <c r="I2625" s="60"/>
      <c r="J2625" s="60"/>
      <c r="K2625" s="60"/>
      <c r="L2625" s="61" t="str">
        <f>IF(I2625="","",VLOOKUP(N2625,DB!J:L,3,FALSE))</f>
        <v/>
      </c>
      <c r="M2625" s="40" t="str">
        <f t="shared" si="82"/>
        <v/>
      </c>
      <c r="N2625" s="70" t="str">
        <f t="shared" si="81"/>
        <v>Scope 3Hotel stay</v>
      </c>
      <c r="Y2625" s="70"/>
      <c r="Z2625" s="70"/>
    </row>
    <row r="2626" spans="1:26" s="49" customFormat="1" ht="21" customHeight="1">
      <c r="A2626" s="60"/>
      <c r="B2626" s="60"/>
      <c r="C2626" s="58"/>
      <c r="D2626" s="56"/>
      <c r="E2626" s="56"/>
      <c r="G2626" s="128" t="s">
        <v>497</v>
      </c>
      <c r="H2626" s="128" t="s">
        <v>1508</v>
      </c>
      <c r="I2626" s="60"/>
      <c r="J2626" s="60"/>
      <c r="K2626" s="60"/>
      <c r="L2626" s="61" t="str">
        <f>IF(I2626="","",VLOOKUP(N2626,DB!J:L,3,FALSE))</f>
        <v/>
      </c>
      <c r="M2626" s="40" t="str">
        <f t="shared" si="82"/>
        <v/>
      </c>
      <c r="N2626" s="70" t="str">
        <f t="shared" si="81"/>
        <v>Scope 3Hotel stay</v>
      </c>
      <c r="Y2626" s="70"/>
      <c r="Z2626" s="70"/>
    </row>
    <row r="2627" spans="1:26" s="49" customFormat="1" ht="21" customHeight="1">
      <c r="A2627" s="60"/>
      <c r="B2627" s="60"/>
      <c r="C2627" s="58"/>
      <c r="D2627" s="56"/>
      <c r="E2627" s="56"/>
      <c r="G2627" s="128" t="s">
        <v>497</v>
      </c>
      <c r="H2627" s="128" t="s">
        <v>1508</v>
      </c>
      <c r="I2627" s="60"/>
      <c r="J2627" s="60"/>
      <c r="K2627" s="60"/>
      <c r="L2627" s="61" t="str">
        <f>IF(I2627="","",VLOOKUP(N2627,DB!J:L,3,FALSE))</f>
        <v/>
      </c>
      <c r="M2627" s="40" t="str">
        <f t="shared" si="82"/>
        <v/>
      </c>
      <c r="N2627" s="70" t="str">
        <f t="shared" si="81"/>
        <v>Scope 3Hotel stay</v>
      </c>
      <c r="Y2627" s="70"/>
      <c r="Z2627" s="70"/>
    </row>
    <row r="2628" spans="1:26" s="49" customFormat="1" ht="21" customHeight="1">
      <c r="A2628" s="60"/>
      <c r="B2628" s="60"/>
      <c r="C2628" s="58"/>
      <c r="D2628" s="56"/>
      <c r="E2628" s="56"/>
      <c r="G2628" s="128" t="s">
        <v>497</v>
      </c>
      <c r="H2628" s="128" t="s">
        <v>1508</v>
      </c>
      <c r="I2628" s="60"/>
      <c r="J2628" s="60"/>
      <c r="K2628" s="60"/>
      <c r="L2628" s="61" t="str">
        <f>IF(I2628="","",VLOOKUP(N2628,DB!J:L,3,FALSE))</f>
        <v/>
      </c>
      <c r="M2628" s="40" t="str">
        <f t="shared" si="82"/>
        <v/>
      </c>
      <c r="N2628" s="70" t="str">
        <f t="shared" si="81"/>
        <v>Scope 3Hotel stay</v>
      </c>
      <c r="Y2628" s="70"/>
      <c r="Z2628" s="70"/>
    </row>
    <row r="2629" spans="1:26" s="49" customFormat="1" ht="21" customHeight="1">
      <c r="A2629" s="60"/>
      <c r="B2629" s="60"/>
      <c r="C2629" s="58"/>
      <c r="D2629" s="56"/>
      <c r="E2629" s="56"/>
      <c r="G2629" s="128" t="s">
        <v>497</v>
      </c>
      <c r="H2629" s="128" t="s">
        <v>1508</v>
      </c>
      <c r="I2629" s="60"/>
      <c r="J2629" s="60"/>
      <c r="K2629" s="60"/>
      <c r="L2629" s="61" t="str">
        <f>IF(I2629="","",VLOOKUP(N2629,DB!J:L,3,FALSE))</f>
        <v/>
      </c>
      <c r="M2629" s="40" t="str">
        <f t="shared" si="82"/>
        <v/>
      </c>
      <c r="N2629" s="70" t="str">
        <f t="shared" si="81"/>
        <v>Scope 3Hotel stay</v>
      </c>
      <c r="Y2629" s="70"/>
      <c r="Z2629" s="70"/>
    </row>
    <row r="2630" spans="1:26" s="49" customFormat="1" ht="21" customHeight="1">
      <c r="A2630" s="60"/>
      <c r="B2630" s="60"/>
      <c r="C2630" s="58"/>
      <c r="D2630" s="56"/>
      <c r="E2630" s="56"/>
      <c r="G2630" s="128" t="s">
        <v>497</v>
      </c>
      <c r="H2630" s="128" t="s">
        <v>1508</v>
      </c>
      <c r="I2630" s="60"/>
      <c r="J2630" s="60"/>
      <c r="K2630" s="60"/>
      <c r="L2630" s="61" t="str">
        <f>IF(I2630="","",VLOOKUP(N2630,DB!J:L,3,FALSE))</f>
        <v/>
      </c>
      <c r="M2630" s="40" t="str">
        <f t="shared" si="82"/>
        <v/>
      </c>
      <c r="N2630" s="70" t="str">
        <f t="shared" si="81"/>
        <v>Scope 3Hotel stay</v>
      </c>
      <c r="Y2630" s="70"/>
      <c r="Z2630" s="70"/>
    </row>
    <row r="2631" spans="1:26" s="49" customFormat="1" ht="21" customHeight="1">
      <c r="A2631" s="60"/>
      <c r="B2631" s="60"/>
      <c r="C2631" s="58"/>
      <c r="D2631" s="56"/>
      <c r="E2631" s="56"/>
      <c r="G2631" s="128" t="s">
        <v>497</v>
      </c>
      <c r="H2631" s="128" t="s">
        <v>1508</v>
      </c>
      <c r="I2631" s="60"/>
      <c r="J2631" s="60"/>
      <c r="K2631" s="60"/>
      <c r="L2631" s="61" t="str">
        <f>IF(I2631="","",VLOOKUP(N2631,DB!J:L,3,FALSE))</f>
        <v/>
      </c>
      <c r="M2631" s="40" t="str">
        <f t="shared" si="82"/>
        <v/>
      </c>
      <c r="N2631" s="70" t="str">
        <f t="shared" ref="N2631:N2694" si="83">CONCATENATE(G2631,H2631,I2631)</f>
        <v>Scope 3Hotel stay</v>
      </c>
      <c r="Y2631" s="70"/>
      <c r="Z2631" s="70"/>
    </row>
    <row r="2632" spans="1:26" s="49" customFormat="1" ht="21" customHeight="1">
      <c r="A2632" s="60"/>
      <c r="B2632" s="60"/>
      <c r="C2632" s="58"/>
      <c r="D2632" s="56"/>
      <c r="E2632" s="56"/>
      <c r="G2632" s="128" t="s">
        <v>497</v>
      </c>
      <c r="H2632" s="128" t="s">
        <v>1508</v>
      </c>
      <c r="I2632" s="60"/>
      <c r="J2632" s="60"/>
      <c r="K2632" s="60"/>
      <c r="L2632" s="61" t="str">
        <f>IF(I2632="","",VLOOKUP(N2632,DB!J:L,3,FALSE))</f>
        <v/>
      </c>
      <c r="M2632" s="40" t="str">
        <f t="shared" si="82"/>
        <v/>
      </c>
      <c r="N2632" s="70" t="str">
        <f t="shared" si="83"/>
        <v>Scope 3Hotel stay</v>
      </c>
      <c r="Y2632" s="70"/>
      <c r="Z2632" s="70"/>
    </row>
    <row r="2633" spans="1:26" s="49" customFormat="1" ht="21" customHeight="1">
      <c r="A2633" s="60"/>
      <c r="B2633" s="60"/>
      <c r="C2633" s="58"/>
      <c r="D2633" s="56"/>
      <c r="E2633" s="56"/>
      <c r="G2633" s="128" t="s">
        <v>497</v>
      </c>
      <c r="H2633" s="128" t="s">
        <v>1508</v>
      </c>
      <c r="I2633" s="60"/>
      <c r="J2633" s="60"/>
      <c r="K2633" s="60"/>
      <c r="L2633" s="61" t="str">
        <f>IF(I2633="","",VLOOKUP(N2633,DB!J:L,3,FALSE))</f>
        <v/>
      </c>
      <c r="M2633" s="40" t="str">
        <f t="shared" si="82"/>
        <v/>
      </c>
      <c r="N2633" s="70" t="str">
        <f t="shared" si="83"/>
        <v>Scope 3Hotel stay</v>
      </c>
      <c r="Y2633" s="70"/>
      <c r="Z2633" s="70"/>
    </row>
    <row r="2634" spans="1:26" s="49" customFormat="1" ht="21" customHeight="1">
      <c r="A2634" s="60"/>
      <c r="B2634" s="60"/>
      <c r="C2634" s="58"/>
      <c r="D2634" s="56"/>
      <c r="E2634" s="56"/>
      <c r="G2634" s="128" t="s">
        <v>497</v>
      </c>
      <c r="H2634" s="128" t="s">
        <v>1508</v>
      </c>
      <c r="I2634" s="60"/>
      <c r="J2634" s="60"/>
      <c r="K2634" s="60"/>
      <c r="L2634" s="61" t="str">
        <f>IF(I2634="","",VLOOKUP(N2634,DB!J:L,3,FALSE))</f>
        <v/>
      </c>
      <c r="M2634" s="40" t="str">
        <f t="shared" si="82"/>
        <v/>
      </c>
      <c r="N2634" s="70" t="str">
        <f t="shared" si="83"/>
        <v>Scope 3Hotel stay</v>
      </c>
      <c r="Y2634" s="70"/>
      <c r="Z2634" s="70"/>
    </row>
    <row r="2635" spans="1:26" s="49" customFormat="1" ht="21" customHeight="1">
      <c r="A2635" s="60"/>
      <c r="B2635" s="60"/>
      <c r="C2635" s="58"/>
      <c r="D2635" s="56"/>
      <c r="E2635" s="56"/>
      <c r="G2635" s="128" t="s">
        <v>497</v>
      </c>
      <c r="H2635" s="128" t="s">
        <v>1508</v>
      </c>
      <c r="I2635" s="60"/>
      <c r="J2635" s="60"/>
      <c r="K2635" s="60"/>
      <c r="L2635" s="61" t="str">
        <f>IF(I2635="","",VLOOKUP(N2635,DB!J:L,3,FALSE))</f>
        <v/>
      </c>
      <c r="M2635" s="40" t="str">
        <f t="shared" si="82"/>
        <v/>
      </c>
      <c r="N2635" s="70" t="str">
        <f t="shared" si="83"/>
        <v>Scope 3Hotel stay</v>
      </c>
      <c r="Y2635" s="70"/>
      <c r="Z2635" s="70"/>
    </row>
    <row r="2636" spans="1:26" s="49" customFormat="1" ht="21" customHeight="1">
      <c r="A2636" s="60"/>
      <c r="B2636" s="60"/>
      <c r="C2636" s="58"/>
      <c r="D2636" s="56"/>
      <c r="E2636" s="56"/>
      <c r="G2636" s="128" t="s">
        <v>497</v>
      </c>
      <c r="H2636" s="128" t="s">
        <v>1508</v>
      </c>
      <c r="I2636" s="60"/>
      <c r="J2636" s="60"/>
      <c r="K2636" s="60"/>
      <c r="L2636" s="61" t="str">
        <f>IF(I2636="","",VLOOKUP(N2636,DB!J:L,3,FALSE))</f>
        <v/>
      </c>
      <c r="M2636" s="40" t="str">
        <f t="shared" si="82"/>
        <v/>
      </c>
      <c r="N2636" s="70" t="str">
        <f t="shared" si="83"/>
        <v>Scope 3Hotel stay</v>
      </c>
      <c r="Y2636" s="70"/>
      <c r="Z2636" s="70"/>
    </row>
    <row r="2637" spans="1:26" s="49" customFormat="1" ht="21" customHeight="1">
      <c r="A2637" s="60"/>
      <c r="B2637" s="60"/>
      <c r="C2637" s="58"/>
      <c r="D2637" s="56"/>
      <c r="E2637" s="56"/>
      <c r="G2637" s="128" t="s">
        <v>497</v>
      </c>
      <c r="H2637" s="128" t="s">
        <v>1508</v>
      </c>
      <c r="I2637" s="60"/>
      <c r="J2637" s="60"/>
      <c r="K2637" s="60"/>
      <c r="L2637" s="61" t="str">
        <f>IF(I2637="","",VLOOKUP(N2637,DB!J:L,3,FALSE))</f>
        <v/>
      </c>
      <c r="M2637" s="40" t="str">
        <f t="shared" si="82"/>
        <v/>
      </c>
      <c r="N2637" s="70" t="str">
        <f t="shared" si="83"/>
        <v>Scope 3Hotel stay</v>
      </c>
      <c r="Y2637" s="70"/>
      <c r="Z2637" s="70"/>
    </row>
    <row r="2638" spans="1:26" s="49" customFormat="1" ht="21" customHeight="1">
      <c r="A2638" s="60"/>
      <c r="B2638" s="60"/>
      <c r="C2638" s="58"/>
      <c r="D2638" s="56"/>
      <c r="E2638" s="56"/>
      <c r="G2638" s="128" t="s">
        <v>497</v>
      </c>
      <c r="H2638" s="128" t="s">
        <v>1508</v>
      </c>
      <c r="I2638" s="60"/>
      <c r="J2638" s="60"/>
      <c r="K2638" s="60"/>
      <c r="L2638" s="61" t="str">
        <f>IF(I2638="","",VLOOKUP(N2638,DB!J:L,3,FALSE))</f>
        <v/>
      </c>
      <c r="M2638" s="40" t="str">
        <f t="shared" si="82"/>
        <v/>
      </c>
      <c r="N2638" s="70" t="str">
        <f t="shared" si="83"/>
        <v>Scope 3Hotel stay</v>
      </c>
      <c r="Y2638" s="70"/>
      <c r="Z2638" s="70"/>
    </row>
    <row r="2639" spans="1:26" s="49" customFormat="1" ht="21" customHeight="1">
      <c r="A2639" s="60"/>
      <c r="B2639" s="60"/>
      <c r="C2639" s="58"/>
      <c r="D2639" s="56"/>
      <c r="E2639" s="56"/>
      <c r="G2639" s="128" t="s">
        <v>497</v>
      </c>
      <c r="H2639" s="128" t="s">
        <v>1508</v>
      </c>
      <c r="I2639" s="60"/>
      <c r="J2639" s="60"/>
      <c r="K2639" s="60"/>
      <c r="L2639" s="61" t="str">
        <f>IF(I2639="","",VLOOKUP(N2639,DB!J:L,3,FALSE))</f>
        <v/>
      </c>
      <c r="M2639" s="40" t="str">
        <f t="shared" si="82"/>
        <v/>
      </c>
      <c r="N2639" s="70" t="str">
        <f t="shared" si="83"/>
        <v>Scope 3Hotel stay</v>
      </c>
      <c r="Y2639" s="70"/>
      <c r="Z2639" s="70"/>
    </row>
    <row r="2640" spans="1:26" s="49" customFormat="1" ht="21" customHeight="1">
      <c r="A2640" s="60"/>
      <c r="B2640" s="60"/>
      <c r="C2640" s="58"/>
      <c r="D2640" s="56"/>
      <c r="E2640" s="56"/>
      <c r="G2640" s="128" t="s">
        <v>497</v>
      </c>
      <c r="H2640" s="128" t="s">
        <v>1508</v>
      </c>
      <c r="I2640" s="60"/>
      <c r="J2640" s="60"/>
      <c r="K2640" s="60"/>
      <c r="L2640" s="61" t="str">
        <f>IF(I2640="","",VLOOKUP(N2640,DB!J:L,3,FALSE))</f>
        <v/>
      </c>
      <c r="M2640" s="40" t="str">
        <f t="shared" si="82"/>
        <v/>
      </c>
      <c r="N2640" s="70" t="str">
        <f t="shared" si="83"/>
        <v>Scope 3Hotel stay</v>
      </c>
      <c r="Y2640" s="70"/>
      <c r="Z2640" s="70"/>
    </row>
    <row r="2641" spans="1:26" s="49" customFormat="1" ht="21" customHeight="1">
      <c r="A2641" s="60"/>
      <c r="B2641" s="60"/>
      <c r="C2641" s="58"/>
      <c r="D2641" s="56"/>
      <c r="E2641" s="56"/>
      <c r="G2641" s="128" t="s">
        <v>497</v>
      </c>
      <c r="H2641" s="128" t="s">
        <v>1508</v>
      </c>
      <c r="I2641" s="60"/>
      <c r="J2641" s="60"/>
      <c r="K2641" s="60"/>
      <c r="L2641" s="61" t="str">
        <f>IF(I2641="","",VLOOKUP(N2641,DB!J:L,3,FALSE))</f>
        <v/>
      </c>
      <c r="M2641" s="40" t="str">
        <f t="shared" si="82"/>
        <v/>
      </c>
      <c r="N2641" s="70" t="str">
        <f t="shared" si="83"/>
        <v>Scope 3Hotel stay</v>
      </c>
      <c r="Y2641" s="70"/>
      <c r="Z2641" s="70"/>
    </row>
    <row r="2642" spans="1:26" s="49" customFormat="1" ht="21" customHeight="1">
      <c r="A2642" s="60"/>
      <c r="B2642" s="60"/>
      <c r="C2642" s="58"/>
      <c r="D2642" s="56"/>
      <c r="E2642" s="56"/>
      <c r="G2642" s="128" t="s">
        <v>497</v>
      </c>
      <c r="H2642" s="128" t="s">
        <v>1508</v>
      </c>
      <c r="I2642" s="60"/>
      <c r="J2642" s="60"/>
      <c r="K2642" s="60"/>
      <c r="L2642" s="61" t="str">
        <f>IF(I2642="","",VLOOKUP(N2642,DB!J:L,3,FALSE))</f>
        <v/>
      </c>
      <c r="M2642" s="40" t="str">
        <f t="shared" si="82"/>
        <v/>
      </c>
      <c r="N2642" s="70" t="str">
        <f t="shared" si="83"/>
        <v>Scope 3Hotel stay</v>
      </c>
      <c r="Y2642" s="70"/>
      <c r="Z2642" s="70"/>
    </row>
    <row r="2643" spans="1:26" s="49" customFormat="1" ht="21" customHeight="1">
      <c r="A2643" s="60"/>
      <c r="B2643" s="60"/>
      <c r="C2643" s="58"/>
      <c r="D2643" s="56"/>
      <c r="E2643" s="56"/>
      <c r="G2643" s="128" t="s">
        <v>497</v>
      </c>
      <c r="H2643" s="128" t="s">
        <v>1508</v>
      </c>
      <c r="I2643" s="60"/>
      <c r="J2643" s="60"/>
      <c r="K2643" s="60"/>
      <c r="L2643" s="61" t="str">
        <f>IF(I2643="","",VLOOKUP(N2643,DB!J:L,3,FALSE))</f>
        <v/>
      </c>
      <c r="M2643" s="40" t="str">
        <f t="shared" si="82"/>
        <v/>
      </c>
      <c r="N2643" s="70" t="str">
        <f t="shared" si="83"/>
        <v>Scope 3Hotel stay</v>
      </c>
      <c r="Y2643" s="70"/>
      <c r="Z2643" s="70"/>
    </row>
    <row r="2644" spans="1:26" s="49" customFormat="1" ht="21" customHeight="1">
      <c r="A2644" s="60"/>
      <c r="B2644" s="60"/>
      <c r="C2644" s="58"/>
      <c r="D2644" s="56"/>
      <c r="E2644" s="56"/>
      <c r="G2644" s="128" t="s">
        <v>497</v>
      </c>
      <c r="H2644" s="128" t="s">
        <v>1508</v>
      </c>
      <c r="I2644" s="60"/>
      <c r="J2644" s="60"/>
      <c r="K2644" s="60"/>
      <c r="L2644" s="61" t="str">
        <f>IF(I2644="","",VLOOKUP(N2644,DB!J:L,3,FALSE))</f>
        <v/>
      </c>
      <c r="M2644" s="40" t="str">
        <f t="shared" si="82"/>
        <v/>
      </c>
      <c r="N2644" s="70" t="str">
        <f t="shared" si="83"/>
        <v>Scope 3Hotel stay</v>
      </c>
      <c r="Y2644" s="70"/>
      <c r="Z2644" s="70"/>
    </row>
    <row r="2645" spans="1:26" s="49" customFormat="1" ht="21" customHeight="1">
      <c r="A2645" s="60"/>
      <c r="B2645" s="60"/>
      <c r="C2645" s="58"/>
      <c r="D2645" s="56"/>
      <c r="E2645" s="56"/>
      <c r="G2645" s="128" t="s">
        <v>497</v>
      </c>
      <c r="H2645" s="128" t="s">
        <v>1508</v>
      </c>
      <c r="I2645" s="60"/>
      <c r="J2645" s="60"/>
      <c r="K2645" s="60"/>
      <c r="L2645" s="61" t="str">
        <f>IF(I2645="","",VLOOKUP(N2645,DB!J:L,3,FALSE))</f>
        <v/>
      </c>
      <c r="M2645" s="40" t="str">
        <f t="shared" si="82"/>
        <v/>
      </c>
      <c r="N2645" s="70" t="str">
        <f t="shared" si="83"/>
        <v>Scope 3Hotel stay</v>
      </c>
      <c r="Y2645" s="70"/>
      <c r="Z2645" s="70"/>
    </row>
    <row r="2646" spans="1:26" s="49" customFormat="1" ht="21" customHeight="1">
      <c r="A2646" s="60"/>
      <c r="B2646" s="60"/>
      <c r="C2646" s="58"/>
      <c r="D2646" s="56"/>
      <c r="E2646" s="56"/>
      <c r="G2646" s="128" t="s">
        <v>497</v>
      </c>
      <c r="H2646" s="128" t="s">
        <v>1508</v>
      </c>
      <c r="I2646" s="60"/>
      <c r="J2646" s="60"/>
      <c r="K2646" s="60"/>
      <c r="L2646" s="61" t="str">
        <f>IF(I2646="","",VLOOKUP(N2646,DB!J:L,3,FALSE))</f>
        <v/>
      </c>
      <c r="M2646" s="40" t="str">
        <f t="shared" si="82"/>
        <v/>
      </c>
      <c r="N2646" s="70" t="str">
        <f t="shared" si="83"/>
        <v>Scope 3Hotel stay</v>
      </c>
      <c r="Y2646" s="70"/>
      <c r="Z2646" s="70"/>
    </row>
    <row r="2647" spans="1:26" s="49" customFormat="1" ht="21" customHeight="1">
      <c r="A2647" s="60"/>
      <c r="B2647" s="60"/>
      <c r="C2647" s="58"/>
      <c r="D2647" s="56"/>
      <c r="E2647" s="56"/>
      <c r="G2647" s="128" t="s">
        <v>497</v>
      </c>
      <c r="H2647" s="128" t="s">
        <v>1508</v>
      </c>
      <c r="I2647" s="60"/>
      <c r="J2647" s="60"/>
      <c r="K2647" s="60"/>
      <c r="L2647" s="61" t="str">
        <f>IF(I2647="","",VLOOKUP(N2647,DB!J:L,3,FALSE))</f>
        <v/>
      </c>
      <c r="M2647" s="40" t="str">
        <f t="shared" si="82"/>
        <v/>
      </c>
      <c r="N2647" s="70" t="str">
        <f t="shared" si="83"/>
        <v>Scope 3Hotel stay</v>
      </c>
      <c r="Y2647" s="70"/>
      <c r="Z2647" s="70"/>
    </row>
    <row r="2648" spans="1:26" s="49" customFormat="1" ht="21" customHeight="1">
      <c r="A2648" s="60"/>
      <c r="B2648" s="60"/>
      <c r="C2648" s="58"/>
      <c r="D2648" s="56"/>
      <c r="E2648" s="56"/>
      <c r="G2648" s="128" t="s">
        <v>497</v>
      </c>
      <c r="H2648" s="128" t="s">
        <v>1508</v>
      </c>
      <c r="I2648" s="60"/>
      <c r="J2648" s="60"/>
      <c r="K2648" s="60"/>
      <c r="L2648" s="61" t="str">
        <f>IF(I2648="","",VLOOKUP(N2648,DB!J:L,3,FALSE))</f>
        <v/>
      </c>
      <c r="M2648" s="40" t="str">
        <f t="shared" si="82"/>
        <v/>
      </c>
      <c r="N2648" s="70" t="str">
        <f t="shared" si="83"/>
        <v>Scope 3Hotel stay</v>
      </c>
      <c r="Y2648" s="70"/>
      <c r="Z2648" s="70"/>
    </row>
    <row r="2649" spans="1:26" s="49" customFormat="1" ht="21" customHeight="1">
      <c r="A2649" s="60"/>
      <c r="B2649" s="60"/>
      <c r="C2649" s="58"/>
      <c r="D2649" s="56"/>
      <c r="E2649" s="56"/>
      <c r="G2649" s="128" t="s">
        <v>497</v>
      </c>
      <c r="H2649" s="128" t="s">
        <v>1508</v>
      </c>
      <c r="I2649" s="60"/>
      <c r="J2649" s="60"/>
      <c r="K2649" s="60"/>
      <c r="L2649" s="61" t="str">
        <f>IF(I2649="","",VLOOKUP(N2649,DB!J:L,3,FALSE))</f>
        <v/>
      </c>
      <c r="M2649" s="40" t="str">
        <f t="shared" si="82"/>
        <v/>
      </c>
      <c r="N2649" s="70" t="str">
        <f t="shared" si="83"/>
        <v>Scope 3Hotel stay</v>
      </c>
      <c r="Y2649" s="70"/>
      <c r="Z2649" s="70"/>
    </row>
    <row r="2650" spans="1:26" s="49" customFormat="1" ht="21" customHeight="1">
      <c r="A2650" s="60"/>
      <c r="B2650" s="60"/>
      <c r="C2650" s="58"/>
      <c r="D2650" s="56"/>
      <c r="E2650" s="56"/>
      <c r="G2650" s="128" t="s">
        <v>497</v>
      </c>
      <c r="H2650" s="128" t="s">
        <v>1508</v>
      </c>
      <c r="I2650" s="60"/>
      <c r="J2650" s="60"/>
      <c r="K2650" s="60"/>
      <c r="L2650" s="61" t="str">
        <f>IF(I2650="","",VLOOKUP(N2650,DB!J:L,3,FALSE))</f>
        <v/>
      </c>
      <c r="M2650" s="40" t="str">
        <f t="shared" si="82"/>
        <v/>
      </c>
      <c r="N2650" s="70" t="str">
        <f t="shared" si="83"/>
        <v>Scope 3Hotel stay</v>
      </c>
      <c r="Y2650" s="70"/>
      <c r="Z2650" s="70"/>
    </row>
    <row r="2651" spans="1:26" s="49" customFormat="1" ht="21" customHeight="1">
      <c r="A2651" s="60"/>
      <c r="B2651" s="60"/>
      <c r="C2651" s="58"/>
      <c r="D2651" s="56"/>
      <c r="E2651" s="56"/>
      <c r="G2651" s="128" t="s">
        <v>497</v>
      </c>
      <c r="H2651" s="128" t="s">
        <v>1508</v>
      </c>
      <c r="I2651" s="60"/>
      <c r="J2651" s="60"/>
      <c r="K2651" s="60"/>
      <c r="L2651" s="61" t="str">
        <f>IF(I2651="","",VLOOKUP(N2651,DB!J:L,3,FALSE))</f>
        <v/>
      </c>
      <c r="M2651" s="40" t="str">
        <f t="shared" si="82"/>
        <v/>
      </c>
      <c r="N2651" s="70" t="str">
        <f t="shared" si="83"/>
        <v>Scope 3Hotel stay</v>
      </c>
      <c r="Y2651" s="70"/>
      <c r="Z2651" s="70"/>
    </row>
    <row r="2652" spans="1:26" s="49" customFormat="1" ht="21" customHeight="1">
      <c r="A2652" s="60"/>
      <c r="B2652" s="60"/>
      <c r="C2652" s="58"/>
      <c r="D2652" s="56"/>
      <c r="E2652" s="56"/>
      <c r="G2652" s="128" t="s">
        <v>497</v>
      </c>
      <c r="H2652" s="128" t="s">
        <v>1508</v>
      </c>
      <c r="I2652" s="60"/>
      <c r="J2652" s="60"/>
      <c r="K2652" s="60"/>
      <c r="L2652" s="61" t="str">
        <f>IF(I2652="","",VLOOKUP(N2652,DB!J:L,3,FALSE))</f>
        <v/>
      </c>
      <c r="M2652" s="40" t="str">
        <f t="shared" si="82"/>
        <v/>
      </c>
      <c r="N2652" s="70" t="str">
        <f t="shared" si="83"/>
        <v>Scope 3Hotel stay</v>
      </c>
      <c r="Y2652" s="70"/>
      <c r="Z2652" s="70"/>
    </row>
    <row r="2653" spans="1:26" s="49" customFormat="1" ht="21" customHeight="1">
      <c r="A2653" s="60"/>
      <c r="B2653" s="60"/>
      <c r="C2653" s="58"/>
      <c r="D2653" s="56"/>
      <c r="E2653" s="56"/>
      <c r="G2653" s="128" t="s">
        <v>497</v>
      </c>
      <c r="H2653" s="128" t="s">
        <v>1508</v>
      </c>
      <c r="I2653" s="60"/>
      <c r="J2653" s="60"/>
      <c r="K2653" s="60"/>
      <c r="L2653" s="61" t="str">
        <f>IF(I2653="","",VLOOKUP(N2653,DB!J:L,3,FALSE))</f>
        <v/>
      </c>
      <c r="M2653" s="40" t="str">
        <f t="shared" si="82"/>
        <v/>
      </c>
      <c r="N2653" s="70" t="str">
        <f t="shared" si="83"/>
        <v>Scope 3Hotel stay</v>
      </c>
      <c r="Y2653" s="70"/>
      <c r="Z2653" s="70"/>
    </row>
    <row r="2654" spans="1:26" s="49" customFormat="1" ht="21" customHeight="1">
      <c r="A2654" s="60"/>
      <c r="B2654" s="60"/>
      <c r="C2654" s="58"/>
      <c r="D2654" s="56"/>
      <c r="E2654" s="56"/>
      <c r="G2654" s="128" t="s">
        <v>497</v>
      </c>
      <c r="H2654" s="128" t="s">
        <v>1508</v>
      </c>
      <c r="I2654" s="60"/>
      <c r="J2654" s="60"/>
      <c r="K2654" s="60"/>
      <c r="L2654" s="61" t="str">
        <f>IF(I2654="","",VLOOKUP(N2654,DB!J:L,3,FALSE))</f>
        <v/>
      </c>
      <c r="M2654" s="40" t="str">
        <f t="shared" si="82"/>
        <v/>
      </c>
      <c r="N2654" s="70" t="str">
        <f t="shared" si="83"/>
        <v>Scope 3Hotel stay</v>
      </c>
      <c r="Y2654" s="70"/>
      <c r="Z2654" s="70"/>
    </row>
    <row r="2655" spans="1:26" s="49" customFormat="1" ht="21" customHeight="1">
      <c r="A2655" s="60"/>
      <c r="B2655" s="60"/>
      <c r="C2655" s="58"/>
      <c r="D2655" s="56"/>
      <c r="E2655" s="56"/>
      <c r="G2655" s="128" t="s">
        <v>497</v>
      </c>
      <c r="H2655" s="128" t="s">
        <v>1508</v>
      </c>
      <c r="I2655" s="60"/>
      <c r="J2655" s="60"/>
      <c r="K2655" s="60"/>
      <c r="L2655" s="61" t="str">
        <f>IF(I2655="","",VLOOKUP(N2655,DB!J:L,3,FALSE))</f>
        <v/>
      </c>
      <c r="M2655" s="40" t="str">
        <f t="shared" si="82"/>
        <v/>
      </c>
      <c r="N2655" s="70" t="str">
        <f t="shared" si="83"/>
        <v>Scope 3Hotel stay</v>
      </c>
      <c r="Y2655" s="70"/>
      <c r="Z2655" s="70"/>
    </row>
    <row r="2656" spans="1:26" s="49" customFormat="1" ht="21" customHeight="1">
      <c r="A2656" s="60"/>
      <c r="B2656" s="60"/>
      <c r="C2656" s="58"/>
      <c r="D2656" s="56"/>
      <c r="E2656" s="56"/>
      <c r="G2656" s="128" t="s">
        <v>497</v>
      </c>
      <c r="H2656" s="128" t="s">
        <v>1508</v>
      </c>
      <c r="I2656" s="60"/>
      <c r="J2656" s="60"/>
      <c r="K2656" s="60"/>
      <c r="L2656" s="61" t="str">
        <f>IF(I2656="","",VLOOKUP(N2656,DB!J:L,3,FALSE))</f>
        <v/>
      </c>
      <c r="M2656" s="40" t="str">
        <f t="shared" si="82"/>
        <v/>
      </c>
      <c r="N2656" s="70" t="str">
        <f t="shared" si="83"/>
        <v>Scope 3Hotel stay</v>
      </c>
      <c r="Y2656" s="70"/>
      <c r="Z2656" s="70"/>
    </row>
    <row r="2657" spans="1:26" s="49" customFormat="1" ht="21" customHeight="1">
      <c r="A2657" s="60"/>
      <c r="B2657" s="60"/>
      <c r="C2657" s="58"/>
      <c r="D2657" s="56"/>
      <c r="E2657" s="56"/>
      <c r="G2657" s="128" t="s">
        <v>497</v>
      </c>
      <c r="H2657" s="128" t="s">
        <v>1508</v>
      </c>
      <c r="I2657" s="60"/>
      <c r="J2657" s="60"/>
      <c r="K2657" s="60"/>
      <c r="L2657" s="61" t="str">
        <f>IF(I2657="","",VLOOKUP(N2657,DB!J:L,3,FALSE))</f>
        <v/>
      </c>
      <c r="M2657" s="40" t="str">
        <f t="shared" si="82"/>
        <v/>
      </c>
      <c r="N2657" s="70" t="str">
        <f t="shared" si="83"/>
        <v>Scope 3Hotel stay</v>
      </c>
      <c r="Y2657" s="70"/>
      <c r="Z2657" s="70"/>
    </row>
    <row r="2658" spans="1:26" s="49" customFormat="1" ht="21" customHeight="1">
      <c r="A2658" s="60"/>
      <c r="B2658" s="60"/>
      <c r="C2658" s="58"/>
      <c r="D2658" s="56"/>
      <c r="E2658" s="56"/>
      <c r="G2658" s="128" t="s">
        <v>497</v>
      </c>
      <c r="H2658" s="128" t="s">
        <v>1508</v>
      </c>
      <c r="I2658" s="60"/>
      <c r="J2658" s="60"/>
      <c r="K2658" s="60"/>
      <c r="L2658" s="61" t="str">
        <f>IF(I2658="","",VLOOKUP(N2658,DB!J:L,3,FALSE))</f>
        <v/>
      </c>
      <c r="M2658" s="40" t="str">
        <f t="shared" si="82"/>
        <v/>
      </c>
      <c r="N2658" s="70" t="str">
        <f t="shared" si="83"/>
        <v>Scope 3Hotel stay</v>
      </c>
      <c r="Y2658" s="70"/>
      <c r="Z2658" s="70"/>
    </row>
    <row r="2659" spans="1:26" s="49" customFormat="1" ht="21" customHeight="1">
      <c r="A2659" s="60"/>
      <c r="B2659" s="60"/>
      <c r="C2659" s="58"/>
      <c r="D2659" s="56"/>
      <c r="E2659" s="56"/>
      <c r="G2659" s="128" t="s">
        <v>497</v>
      </c>
      <c r="H2659" s="128" t="s">
        <v>1508</v>
      </c>
      <c r="I2659" s="60"/>
      <c r="J2659" s="60"/>
      <c r="K2659" s="60"/>
      <c r="L2659" s="61" t="str">
        <f>IF(I2659="","",VLOOKUP(N2659,DB!J:L,3,FALSE))</f>
        <v/>
      </c>
      <c r="M2659" s="40" t="str">
        <f t="shared" si="82"/>
        <v/>
      </c>
      <c r="N2659" s="70" t="str">
        <f t="shared" si="83"/>
        <v>Scope 3Hotel stay</v>
      </c>
      <c r="Y2659" s="70"/>
      <c r="Z2659" s="70"/>
    </row>
    <row r="2660" spans="1:26" s="49" customFormat="1" ht="21" customHeight="1">
      <c r="A2660" s="60"/>
      <c r="B2660" s="60"/>
      <c r="C2660" s="58"/>
      <c r="D2660" s="56"/>
      <c r="E2660" s="56"/>
      <c r="G2660" s="128" t="s">
        <v>497</v>
      </c>
      <c r="H2660" s="128" t="s">
        <v>1508</v>
      </c>
      <c r="I2660" s="60"/>
      <c r="J2660" s="60"/>
      <c r="K2660" s="60"/>
      <c r="L2660" s="61" t="str">
        <f>IF(I2660="","",VLOOKUP(N2660,DB!J:L,3,FALSE))</f>
        <v/>
      </c>
      <c r="M2660" s="40" t="str">
        <f t="shared" si="82"/>
        <v/>
      </c>
      <c r="N2660" s="70" t="str">
        <f t="shared" si="83"/>
        <v>Scope 3Hotel stay</v>
      </c>
      <c r="Y2660" s="70"/>
      <c r="Z2660" s="70"/>
    </row>
    <row r="2661" spans="1:26" s="49" customFormat="1" ht="21" customHeight="1">
      <c r="A2661" s="60"/>
      <c r="B2661" s="60"/>
      <c r="C2661" s="58"/>
      <c r="D2661" s="56"/>
      <c r="E2661" s="56"/>
      <c r="G2661" s="128" t="s">
        <v>497</v>
      </c>
      <c r="H2661" s="128" t="s">
        <v>1508</v>
      </c>
      <c r="I2661" s="60"/>
      <c r="J2661" s="60"/>
      <c r="K2661" s="60"/>
      <c r="L2661" s="61" t="str">
        <f>IF(I2661="","",VLOOKUP(N2661,DB!J:L,3,FALSE))</f>
        <v/>
      </c>
      <c r="M2661" s="40" t="str">
        <f t="shared" ref="M2661:M2724" si="84">IF(I2661="","",L2661*K2661*J2661)</f>
        <v/>
      </c>
      <c r="N2661" s="70" t="str">
        <f t="shared" si="83"/>
        <v>Scope 3Hotel stay</v>
      </c>
      <c r="Y2661" s="70"/>
      <c r="Z2661" s="70"/>
    </row>
    <row r="2662" spans="1:26" s="49" customFormat="1" ht="21" customHeight="1">
      <c r="A2662" s="60"/>
      <c r="B2662" s="60"/>
      <c r="C2662" s="58"/>
      <c r="D2662" s="56"/>
      <c r="E2662" s="56"/>
      <c r="G2662" s="128" t="s">
        <v>497</v>
      </c>
      <c r="H2662" s="128" t="s">
        <v>1508</v>
      </c>
      <c r="I2662" s="60"/>
      <c r="J2662" s="60"/>
      <c r="K2662" s="60"/>
      <c r="L2662" s="61" t="str">
        <f>IF(I2662="","",VLOOKUP(N2662,DB!J:L,3,FALSE))</f>
        <v/>
      </c>
      <c r="M2662" s="40" t="str">
        <f t="shared" si="84"/>
        <v/>
      </c>
      <c r="N2662" s="70" t="str">
        <f t="shared" si="83"/>
        <v>Scope 3Hotel stay</v>
      </c>
      <c r="Y2662" s="70"/>
      <c r="Z2662" s="70"/>
    </row>
    <row r="2663" spans="1:26" s="49" customFormat="1" ht="21" customHeight="1">
      <c r="A2663" s="60"/>
      <c r="B2663" s="60"/>
      <c r="C2663" s="58"/>
      <c r="D2663" s="56"/>
      <c r="E2663" s="56"/>
      <c r="G2663" s="128" t="s">
        <v>497</v>
      </c>
      <c r="H2663" s="128" t="s">
        <v>1508</v>
      </c>
      <c r="I2663" s="60"/>
      <c r="J2663" s="60"/>
      <c r="K2663" s="60"/>
      <c r="L2663" s="61" t="str">
        <f>IF(I2663="","",VLOOKUP(N2663,DB!J:L,3,FALSE))</f>
        <v/>
      </c>
      <c r="M2663" s="40" t="str">
        <f t="shared" si="84"/>
        <v/>
      </c>
      <c r="N2663" s="70" t="str">
        <f t="shared" si="83"/>
        <v>Scope 3Hotel stay</v>
      </c>
      <c r="Y2663" s="70"/>
      <c r="Z2663" s="70"/>
    </row>
    <row r="2664" spans="1:26" s="49" customFormat="1" ht="21" customHeight="1">
      <c r="A2664" s="60"/>
      <c r="B2664" s="60"/>
      <c r="C2664" s="58"/>
      <c r="D2664" s="56"/>
      <c r="E2664" s="56"/>
      <c r="G2664" s="128" t="s">
        <v>497</v>
      </c>
      <c r="H2664" s="128" t="s">
        <v>1508</v>
      </c>
      <c r="I2664" s="60"/>
      <c r="J2664" s="60"/>
      <c r="K2664" s="60"/>
      <c r="L2664" s="61" t="str">
        <f>IF(I2664="","",VLOOKUP(N2664,DB!J:L,3,FALSE))</f>
        <v/>
      </c>
      <c r="M2664" s="40" t="str">
        <f t="shared" si="84"/>
        <v/>
      </c>
      <c r="N2664" s="70" t="str">
        <f t="shared" si="83"/>
        <v>Scope 3Hotel stay</v>
      </c>
      <c r="Y2664" s="70"/>
      <c r="Z2664" s="70"/>
    </row>
    <row r="2665" spans="1:26" s="49" customFormat="1" ht="21" customHeight="1">
      <c r="A2665" s="60"/>
      <c r="B2665" s="60"/>
      <c r="C2665" s="58"/>
      <c r="D2665" s="56"/>
      <c r="E2665" s="56"/>
      <c r="G2665" s="128" t="s">
        <v>497</v>
      </c>
      <c r="H2665" s="128" t="s">
        <v>1508</v>
      </c>
      <c r="I2665" s="60"/>
      <c r="J2665" s="60"/>
      <c r="K2665" s="60"/>
      <c r="L2665" s="61" t="str">
        <f>IF(I2665="","",VLOOKUP(N2665,DB!J:L,3,FALSE))</f>
        <v/>
      </c>
      <c r="M2665" s="40" t="str">
        <f t="shared" si="84"/>
        <v/>
      </c>
      <c r="N2665" s="70" t="str">
        <f t="shared" si="83"/>
        <v>Scope 3Hotel stay</v>
      </c>
      <c r="Y2665" s="70"/>
      <c r="Z2665" s="70"/>
    </row>
    <row r="2666" spans="1:26" s="49" customFormat="1" ht="21" customHeight="1">
      <c r="A2666" s="60"/>
      <c r="B2666" s="60"/>
      <c r="C2666" s="58"/>
      <c r="D2666" s="56"/>
      <c r="E2666" s="56"/>
      <c r="G2666" s="128" t="s">
        <v>497</v>
      </c>
      <c r="H2666" s="128" t="s">
        <v>1508</v>
      </c>
      <c r="I2666" s="60"/>
      <c r="J2666" s="60"/>
      <c r="K2666" s="60"/>
      <c r="L2666" s="61" t="str">
        <f>IF(I2666="","",VLOOKUP(N2666,DB!J:L,3,FALSE))</f>
        <v/>
      </c>
      <c r="M2666" s="40" t="str">
        <f t="shared" si="84"/>
        <v/>
      </c>
      <c r="N2666" s="70" t="str">
        <f t="shared" si="83"/>
        <v>Scope 3Hotel stay</v>
      </c>
      <c r="Y2666" s="70"/>
      <c r="Z2666" s="70"/>
    </row>
    <row r="2667" spans="1:26" s="49" customFormat="1" ht="21" customHeight="1">
      <c r="A2667" s="60"/>
      <c r="B2667" s="60"/>
      <c r="C2667" s="58"/>
      <c r="D2667" s="56"/>
      <c r="E2667" s="56"/>
      <c r="G2667" s="128" t="s">
        <v>497</v>
      </c>
      <c r="H2667" s="128" t="s">
        <v>1508</v>
      </c>
      <c r="I2667" s="60"/>
      <c r="J2667" s="60"/>
      <c r="K2667" s="60"/>
      <c r="L2667" s="61" t="str">
        <f>IF(I2667="","",VLOOKUP(N2667,DB!J:L,3,FALSE))</f>
        <v/>
      </c>
      <c r="M2667" s="40" t="str">
        <f t="shared" si="84"/>
        <v/>
      </c>
      <c r="N2667" s="70" t="str">
        <f t="shared" si="83"/>
        <v>Scope 3Hotel stay</v>
      </c>
      <c r="Y2667" s="70"/>
      <c r="Z2667" s="70"/>
    </row>
    <row r="2668" spans="1:26" s="49" customFormat="1" ht="21" customHeight="1">
      <c r="A2668" s="60"/>
      <c r="B2668" s="60"/>
      <c r="C2668" s="58"/>
      <c r="D2668" s="56"/>
      <c r="E2668" s="56"/>
      <c r="G2668" s="128" t="s">
        <v>497</v>
      </c>
      <c r="H2668" s="128" t="s">
        <v>1508</v>
      </c>
      <c r="I2668" s="60"/>
      <c r="J2668" s="60"/>
      <c r="K2668" s="60"/>
      <c r="L2668" s="61" t="str">
        <f>IF(I2668="","",VLOOKUP(N2668,DB!J:L,3,FALSE))</f>
        <v/>
      </c>
      <c r="M2668" s="40" t="str">
        <f t="shared" si="84"/>
        <v/>
      </c>
      <c r="N2668" s="70" t="str">
        <f t="shared" si="83"/>
        <v>Scope 3Hotel stay</v>
      </c>
      <c r="Y2668" s="70"/>
      <c r="Z2668" s="70"/>
    </row>
    <row r="2669" spans="1:26" s="49" customFormat="1" ht="21" customHeight="1">
      <c r="A2669" s="60"/>
      <c r="B2669" s="60"/>
      <c r="C2669" s="58"/>
      <c r="D2669" s="56"/>
      <c r="E2669" s="56"/>
      <c r="G2669" s="128" t="s">
        <v>497</v>
      </c>
      <c r="H2669" s="128" t="s">
        <v>1508</v>
      </c>
      <c r="I2669" s="60"/>
      <c r="J2669" s="60"/>
      <c r="K2669" s="60"/>
      <c r="L2669" s="61" t="str">
        <f>IF(I2669="","",VLOOKUP(N2669,DB!J:L,3,FALSE))</f>
        <v/>
      </c>
      <c r="M2669" s="40" t="str">
        <f t="shared" si="84"/>
        <v/>
      </c>
      <c r="N2669" s="70" t="str">
        <f t="shared" si="83"/>
        <v>Scope 3Hotel stay</v>
      </c>
      <c r="Y2669" s="70"/>
      <c r="Z2669" s="70"/>
    </row>
    <row r="2670" spans="1:26" s="49" customFormat="1" ht="21" customHeight="1">
      <c r="A2670" s="60"/>
      <c r="B2670" s="60"/>
      <c r="C2670" s="58"/>
      <c r="D2670" s="56"/>
      <c r="E2670" s="56"/>
      <c r="G2670" s="128" t="s">
        <v>497</v>
      </c>
      <c r="H2670" s="128" t="s">
        <v>1508</v>
      </c>
      <c r="I2670" s="60"/>
      <c r="J2670" s="60"/>
      <c r="K2670" s="60"/>
      <c r="L2670" s="61" t="str">
        <f>IF(I2670="","",VLOOKUP(N2670,DB!J:L,3,FALSE))</f>
        <v/>
      </c>
      <c r="M2670" s="40" t="str">
        <f t="shared" si="84"/>
        <v/>
      </c>
      <c r="N2670" s="70" t="str">
        <f t="shared" si="83"/>
        <v>Scope 3Hotel stay</v>
      </c>
      <c r="Y2670" s="70"/>
      <c r="Z2670" s="70"/>
    </row>
    <row r="2671" spans="1:26" s="49" customFormat="1" ht="21" customHeight="1">
      <c r="A2671" s="60"/>
      <c r="B2671" s="60"/>
      <c r="C2671" s="58"/>
      <c r="D2671" s="56"/>
      <c r="E2671" s="56"/>
      <c r="G2671" s="128" t="s">
        <v>497</v>
      </c>
      <c r="H2671" s="128" t="s">
        <v>1508</v>
      </c>
      <c r="I2671" s="60"/>
      <c r="J2671" s="60"/>
      <c r="K2671" s="60"/>
      <c r="L2671" s="61" t="str">
        <f>IF(I2671="","",VLOOKUP(N2671,DB!J:L,3,FALSE))</f>
        <v/>
      </c>
      <c r="M2671" s="40" t="str">
        <f t="shared" si="84"/>
        <v/>
      </c>
      <c r="N2671" s="70" t="str">
        <f t="shared" si="83"/>
        <v>Scope 3Hotel stay</v>
      </c>
      <c r="Y2671" s="70"/>
      <c r="Z2671" s="70"/>
    </row>
    <row r="2672" spans="1:26" s="49" customFormat="1" ht="21" customHeight="1">
      <c r="A2672" s="60"/>
      <c r="B2672" s="60"/>
      <c r="C2672" s="58"/>
      <c r="D2672" s="56"/>
      <c r="E2672" s="56"/>
      <c r="G2672" s="128" t="s">
        <v>497</v>
      </c>
      <c r="H2672" s="128" t="s">
        <v>1508</v>
      </c>
      <c r="I2672" s="60"/>
      <c r="J2672" s="60"/>
      <c r="K2672" s="60"/>
      <c r="L2672" s="61" t="str">
        <f>IF(I2672="","",VLOOKUP(N2672,DB!J:L,3,FALSE))</f>
        <v/>
      </c>
      <c r="M2672" s="40" t="str">
        <f t="shared" si="84"/>
        <v/>
      </c>
      <c r="N2672" s="70" t="str">
        <f t="shared" si="83"/>
        <v>Scope 3Hotel stay</v>
      </c>
      <c r="Y2672" s="70"/>
      <c r="Z2672" s="70"/>
    </row>
    <row r="2673" spans="1:26" s="49" customFormat="1" ht="21" customHeight="1">
      <c r="A2673" s="60"/>
      <c r="B2673" s="60"/>
      <c r="C2673" s="58"/>
      <c r="D2673" s="56"/>
      <c r="E2673" s="56"/>
      <c r="G2673" s="128" t="s">
        <v>497</v>
      </c>
      <c r="H2673" s="128" t="s">
        <v>1508</v>
      </c>
      <c r="I2673" s="60"/>
      <c r="J2673" s="60"/>
      <c r="K2673" s="60"/>
      <c r="L2673" s="61" t="str">
        <f>IF(I2673="","",VLOOKUP(N2673,DB!J:L,3,FALSE))</f>
        <v/>
      </c>
      <c r="M2673" s="40" t="str">
        <f t="shared" si="84"/>
        <v/>
      </c>
      <c r="N2673" s="70" t="str">
        <f t="shared" si="83"/>
        <v>Scope 3Hotel stay</v>
      </c>
      <c r="Y2673" s="70"/>
      <c r="Z2673" s="70"/>
    </row>
    <row r="2674" spans="1:26" s="49" customFormat="1" ht="21" customHeight="1">
      <c r="A2674" s="60"/>
      <c r="B2674" s="60"/>
      <c r="C2674" s="58"/>
      <c r="D2674" s="56"/>
      <c r="E2674" s="56"/>
      <c r="G2674" s="128" t="s">
        <v>497</v>
      </c>
      <c r="H2674" s="128" t="s">
        <v>1508</v>
      </c>
      <c r="I2674" s="60"/>
      <c r="J2674" s="60"/>
      <c r="K2674" s="60"/>
      <c r="L2674" s="61" t="str">
        <f>IF(I2674="","",VLOOKUP(N2674,DB!J:L,3,FALSE))</f>
        <v/>
      </c>
      <c r="M2674" s="40" t="str">
        <f t="shared" si="84"/>
        <v/>
      </c>
      <c r="N2674" s="70" t="str">
        <f t="shared" si="83"/>
        <v>Scope 3Hotel stay</v>
      </c>
      <c r="Y2674" s="70"/>
      <c r="Z2674" s="70"/>
    </row>
    <row r="2675" spans="1:26" s="49" customFormat="1" ht="21" customHeight="1">
      <c r="A2675" s="60"/>
      <c r="B2675" s="60"/>
      <c r="C2675" s="58"/>
      <c r="D2675" s="56"/>
      <c r="E2675" s="56"/>
      <c r="G2675" s="128" t="s">
        <v>497</v>
      </c>
      <c r="H2675" s="128" t="s">
        <v>1508</v>
      </c>
      <c r="I2675" s="60"/>
      <c r="J2675" s="60"/>
      <c r="K2675" s="60"/>
      <c r="L2675" s="61" t="str">
        <f>IF(I2675="","",VLOOKUP(N2675,DB!J:L,3,FALSE))</f>
        <v/>
      </c>
      <c r="M2675" s="40" t="str">
        <f t="shared" si="84"/>
        <v/>
      </c>
      <c r="N2675" s="70" t="str">
        <f t="shared" si="83"/>
        <v>Scope 3Hotel stay</v>
      </c>
      <c r="Y2675" s="70"/>
      <c r="Z2675" s="70"/>
    </row>
    <row r="2676" spans="1:26" s="49" customFormat="1" ht="21" customHeight="1">
      <c r="A2676" s="60"/>
      <c r="B2676" s="60"/>
      <c r="C2676" s="58"/>
      <c r="D2676" s="56"/>
      <c r="E2676" s="56"/>
      <c r="G2676" s="128" t="s">
        <v>497</v>
      </c>
      <c r="H2676" s="128" t="s">
        <v>1508</v>
      </c>
      <c r="I2676" s="60"/>
      <c r="J2676" s="60"/>
      <c r="K2676" s="60"/>
      <c r="L2676" s="61" t="str">
        <f>IF(I2676="","",VLOOKUP(N2676,DB!J:L,3,FALSE))</f>
        <v/>
      </c>
      <c r="M2676" s="40" t="str">
        <f t="shared" si="84"/>
        <v/>
      </c>
      <c r="N2676" s="70" t="str">
        <f t="shared" si="83"/>
        <v>Scope 3Hotel stay</v>
      </c>
      <c r="Y2676" s="70"/>
      <c r="Z2676" s="70"/>
    </row>
    <row r="2677" spans="1:26" s="49" customFormat="1" ht="21" customHeight="1">
      <c r="A2677" s="60"/>
      <c r="B2677" s="60"/>
      <c r="C2677" s="58"/>
      <c r="D2677" s="56"/>
      <c r="E2677" s="56"/>
      <c r="G2677" s="128" t="s">
        <v>497</v>
      </c>
      <c r="H2677" s="128" t="s">
        <v>1508</v>
      </c>
      <c r="I2677" s="60"/>
      <c r="J2677" s="60"/>
      <c r="K2677" s="60"/>
      <c r="L2677" s="61" t="str">
        <f>IF(I2677="","",VLOOKUP(N2677,DB!J:L,3,FALSE))</f>
        <v/>
      </c>
      <c r="M2677" s="40" t="str">
        <f t="shared" si="84"/>
        <v/>
      </c>
      <c r="N2677" s="70" t="str">
        <f t="shared" si="83"/>
        <v>Scope 3Hotel stay</v>
      </c>
      <c r="Y2677" s="70"/>
      <c r="Z2677" s="70"/>
    </row>
    <row r="2678" spans="1:26" s="49" customFormat="1" ht="21" customHeight="1">
      <c r="A2678" s="60"/>
      <c r="B2678" s="60"/>
      <c r="C2678" s="58"/>
      <c r="D2678" s="56"/>
      <c r="E2678" s="56"/>
      <c r="G2678" s="128" t="s">
        <v>497</v>
      </c>
      <c r="H2678" s="128" t="s">
        <v>1508</v>
      </c>
      <c r="I2678" s="60"/>
      <c r="J2678" s="60"/>
      <c r="K2678" s="60"/>
      <c r="L2678" s="61" t="str">
        <f>IF(I2678="","",VLOOKUP(N2678,DB!J:L,3,FALSE))</f>
        <v/>
      </c>
      <c r="M2678" s="40" t="str">
        <f t="shared" si="84"/>
        <v/>
      </c>
      <c r="N2678" s="70" t="str">
        <f t="shared" si="83"/>
        <v>Scope 3Hotel stay</v>
      </c>
      <c r="Y2678" s="70"/>
      <c r="Z2678" s="70"/>
    </row>
    <row r="2679" spans="1:26" s="49" customFormat="1" ht="21" customHeight="1">
      <c r="A2679" s="60"/>
      <c r="B2679" s="60"/>
      <c r="C2679" s="58"/>
      <c r="D2679" s="56"/>
      <c r="E2679" s="56"/>
      <c r="G2679" s="128" t="s">
        <v>497</v>
      </c>
      <c r="H2679" s="128" t="s">
        <v>1508</v>
      </c>
      <c r="I2679" s="60"/>
      <c r="J2679" s="60"/>
      <c r="K2679" s="60"/>
      <c r="L2679" s="61" t="str">
        <f>IF(I2679="","",VLOOKUP(N2679,DB!J:L,3,FALSE))</f>
        <v/>
      </c>
      <c r="M2679" s="40" t="str">
        <f t="shared" si="84"/>
        <v/>
      </c>
      <c r="N2679" s="70" t="str">
        <f t="shared" si="83"/>
        <v>Scope 3Hotel stay</v>
      </c>
      <c r="Y2679" s="70"/>
      <c r="Z2679" s="70"/>
    </row>
    <row r="2680" spans="1:26" s="49" customFormat="1" ht="21" customHeight="1">
      <c r="A2680" s="60"/>
      <c r="B2680" s="60"/>
      <c r="C2680" s="58"/>
      <c r="D2680" s="56"/>
      <c r="E2680" s="56"/>
      <c r="G2680" s="128" t="s">
        <v>497</v>
      </c>
      <c r="H2680" s="128" t="s">
        <v>1508</v>
      </c>
      <c r="I2680" s="60"/>
      <c r="J2680" s="60"/>
      <c r="K2680" s="60"/>
      <c r="L2680" s="61" t="str">
        <f>IF(I2680="","",VLOOKUP(N2680,DB!J:L,3,FALSE))</f>
        <v/>
      </c>
      <c r="M2680" s="40" t="str">
        <f t="shared" si="84"/>
        <v/>
      </c>
      <c r="N2680" s="70" t="str">
        <f t="shared" si="83"/>
        <v>Scope 3Hotel stay</v>
      </c>
      <c r="Y2680" s="70"/>
      <c r="Z2680" s="70"/>
    </row>
    <row r="2681" spans="1:26" s="49" customFormat="1" ht="21" customHeight="1">
      <c r="A2681" s="60"/>
      <c r="B2681" s="60"/>
      <c r="C2681" s="58"/>
      <c r="D2681" s="56"/>
      <c r="E2681" s="56"/>
      <c r="G2681" s="128" t="s">
        <v>497</v>
      </c>
      <c r="H2681" s="128" t="s">
        <v>1508</v>
      </c>
      <c r="I2681" s="60"/>
      <c r="J2681" s="60"/>
      <c r="K2681" s="60"/>
      <c r="L2681" s="61" t="str">
        <f>IF(I2681="","",VLOOKUP(N2681,DB!J:L,3,FALSE))</f>
        <v/>
      </c>
      <c r="M2681" s="40" t="str">
        <f t="shared" si="84"/>
        <v/>
      </c>
      <c r="N2681" s="70" t="str">
        <f t="shared" si="83"/>
        <v>Scope 3Hotel stay</v>
      </c>
      <c r="Y2681" s="70"/>
      <c r="Z2681" s="70"/>
    </row>
    <row r="2682" spans="1:26" s="49" customFormat="1" ht="21" customHeight="1">
      <c r="A2682" s="60"/>
      <c r="B2682" s="60"/>
      <c r="C2682" s="58"/>
      <c r="D2682" s="56"/>
      <c r="E2682" s="56"/>
      <c r="G2682" s="128" t="s">
        <v>497</v>
      </c>
      <c r="H2682" s="128" t="s">
        <v>1508</v>
      </c>
      <c r="I2682" s="60"/>
      <c r="J2682" s="60"/>
      <c r="K2682" s="60"/>
      <c r="L2682" s="61" t="str">
        <f>IF(I2682="","",VLOOKUP(N2682,DB!J:L,3,FALSE))</f>
        <v/>
      </c>
      <c r="M2682" s="40" t="str">
        <f t="shared" si="84"/>
        <v/>
      </c>
      <c r="N2682" s="70" t="str">
        <f t="shared" si="83"/>
        <v>Scope 3Hotel stay</v>
      </c>
      <c r="Y2682" s="70"/>
      <c r="Z2682" s="70"/>
    </row>
    <row r="2683" spans="1:26" s="49" customFormat="1" ht="21" customHeight="1">
      <c r="A2683" s="60"/>
      <c r="B2683" s="60"/>
      <c r="C2683" s="58"/>
      <c r="D2683" s="56"/>
      <c r="E2683" s="56"/>
      <c r="G2683" s="128" t="s">
        <v>497</v>
      </c>
      <c r="H2683" s="128" t="s">
        <v>1508</v>
      </c>
      <c r="I2683" s="60"/>
      <c r="J2683" s="60"/>
      <c r="K2683" s="60"/>
      <c r="L2683" s="61" t="str">
        <f>IF(I2683="","",VLOOKUP(N2683,DB!J:L,3,FALSE))</f>
        <v/>
      </c>
      <c r="M2683" s="40" t="str">
        <f t="shared" si="84"/>
        <v/>
      </c>
      <c r="N2683" s="70" t="str">
        <f t="shared" si="83"/>
        <v>Scope 3Hotel stay</v>
      </c>
      <c r="Y2683" s="70"/>
      <c r="Z2683" s="70"/>
    </row>
    <row r="2684" spans="1:26" s="49" customFormat="1" ht="21" customHeight="1">
      <c r="A2684" s="60"/>
      <c r="B2684" s="60"/>
      <c r="C2684" s="58"/>
      <c r="D2684" s="56"/>
      <c r="E2684" s="56"/>
      <c r="G2684" s="128" t="s">
        <v>497</v>
      </c>
      <c r="H2684" s="128" t="s">
        <v>1508</v>
      </c>
      <c r="I2684" s="60"/>
      <c r="J2684" s="60"/>
      <c r="K2684" s="60"/>
      <c r="L2684" s="61" t="str">
        <f>IF(I2684="","",VLOOKUP(N2684,DB!J:L,3,FALSE))</f>
        <v/>
      </c>
      <c r="M2684" s="40" t="str">
        <f t="shared" si="84"/>
        <v/>
      </c>
      <c r="N2684" s="70" t="str">
        <f t="shared" si="83"/>
        <v>Scope 3Hotel stay</v>
      </c>
      <c r="Y2684" s="70"/>
      <c r="Z2684" s="70"/>
    </row>
    <row r="2685" spans="1:26" s="49" customFormat="1" ht="21" customHeight="1">
      <c r="A2685" s="60"/>
      <c r="B2685" s="60"/>
      <c r="C2685" s="58"/>
      <c r="D2685" s="56"/>
      <c r="E2685" s="56"/>
      <c r="G2685" s="128" t="s">
        <v>497</v>
      </c>
      <c r="H2685" s="128" t="s">
        <v>1508</v>
      </c>
      <c r="I2685" s="60"/>
      <c r="J2685" s="60"/>
      <c r="K2685" s="60"/>
      <c r="L2685" s="61" t="str">
        <f>IF(I2685="","",VLOOKUP(N2685,DB!J:L,3,FALSE))</f>
        <v/>
      </c>
      <c r="M2685" s="40" t="str">
        <f t="shared" si="84"/>
        <v/>
      </c>
      <c r="N2685" s="70" t="str">
        <f t="shared" si="83"/>
        <v>Scope 3Hotel stay</v>
      </c>
      <c r="Y2685" s="70"/>
      <c r="Z2685" s="70"/>
    </row>
    <row r="2686" spans="1:26" s="49" customFormat="1" ht="21" customHeight="1">
      <c r="A2686" s="60"/>
      <c r="B2686" s="60"/>
      <c r="C2686" s="58"/>
      <c r="D2686" s="56"/>
      <c r="E2686" s="56"/>
      <c r="G2686" s="128" t="s">
        <v>497</v>
      </c>
      <c r="H2686" s="128" t="s">
        <v>1508</v>
      </c>
      <c r="I2686" s="60"/>
      <c r="J2686" s="60"/>
      <c r="K2686" s="60"/>
      <c r="L2686" s="61" t="str">
        <f>IF(I2686="","",VLOOKUP(N2686,DB!J:L,3,FALSE))</f>
        <v/>
      </c>
      <c r="M2686" s="40" t="str">
        <f t="shared" si="84"/>
        <v/>
      </c>
      <c r="N2686" s="70" t="str">
        <f t="shared" si="83"/>
        <v>Scope 3Hotel stay</v>
      </c>
      <c r="Y2686" s="70"/>
      <c r="Z2686" s="70"/>
    </row>
    <row r="2687" spans="1:26" s="49" customFormat="1" ht="21" customHeight="1">
      <c r="A2687" s="60"/>
      <c r="B2687" s="60"/>
      <c r="C2687" s="58"/>
      <c r="D2687" s="56"/>
      <c r="E2687" s="56"/>
      <c r="G2687" s="128" t="s">
        <v>497</v>
      </c>
      <c r="H2687" s="128" t="s">
        <v>1508</v>
      </c>
      <c r="I2687" s="60"/>
      <c r="J2687" s="60"/>
      <c r="K2687" s="60"/>
      <c r="L2687" s="61" t="str">
        <f>IF(I2687="","",VLOOKUP(N2687,DB!J:L,3,FALSE))</f>
        <v/>
      </c>
      <c r="M2687" s="40" t="str">
        <f t="shared" si="84"/>
        <v/>
      </c>
      <c r="N2687" s="70" t="str">
        <f t="shared" si="83"/>
        <v>Scope 3Hotel stay</v>
      </c>
      <c r="Y2687" s="70"/>
      <c r="Z2687" s="70"/>
    </row>
    <row r="2688" spans="1:26" s="49" customFormat="1" ht="21" customHeight="1">
      <c r="A2688" s="60"/>
      <c r="B2688" s="60"/>
      <c r="C2688" s="58"/>
      <c r="D2688" s="56"/>
      <c r="E2688" s="56"/>
      <c r="G2688" s="128" t="s">
        <v>497</v>
      </c>
      <c r="H2688" s="128" t="s">
        <v>1508</v>
      </c>
      <c r="I2688" s="60"/>
      <c r="J2688" s="60"/>
      <c r="K2688" s="60"/>
      <c r="L2688" s="61" t="str">
        <f>IF(I2688="","",VLOOKUP(N2688,DB!J:L,3,FALSE))</f>
        <v/>
      </c>
      <c r="M2688" s="40" t="str">
        <f t="shared" si="84"/>
        <v/>
      </c>
      <c r="N2688" s="70" t="str">
        <f t="shared" si="83"/>
        <v>Scope 3Hotel stay</v>
      </c>
      <c r="Y2688" s="70"/>
      <c r="Z2688" s="70"/>
    </row>
    <row r="2689" spans="1:26" s="49" customFormat="1" ht="21" customHeight="1">
      <c r="A2689" s="60"/>
      <c r="B2689" s="60"/>
      <c r="C2689" s="58"/>
      <c r="D2689" s="56"/>
      <c r="E2689" s="56"/>
      <c r="G2689" s="128" t="s">
        <v>497</v>
      </c>
      <c r="H2689" s="128" t="s">
        <v>1508</v>
      </c>
      <c r="I2689" s="60"/>
      <c r="J2689" s="60"/>
      <c r="K2689" s="60"/>
      <c r="L2689" s="61" t="str">
        <f>IF(I2689="","",VLOOKUP(N2689,DB!J:L,3,FALSE))</f>
        <v/>
      </c>
      <c r="M2689" s="40" t="str">
        <f t="shared" si="84"/>
        <v/>
      </c>
      <c r="N2689" s="70" t="str">
        <f t="shared" si="83"/>
        <v>Scope 3Hotel stay</v>
      </c>
      <c r="Y2689" s="70"/>
      <c r="Z2689" s="70"/>
    </row>
    <row r="2690" spans="1:26" s="49" customFormat="1" ht="21" customHeight="1">
      <c r="A2690" s="60"/>
      <c r="B2690" s="60"/>
      <c r="C2690" s="58"/>
      <c r="D2690" s="56"/>
      <c r="E2690" s="56"/>
      <c r="G2690" s="128" t="s">
        <v>497</v>
      </c>
      <c r="H2690" s="128" t="s">
        <v>1508</v>
      </c>
      <c r="I2690" s="60"/>
      <c r="J2690" s="60"/>
      <c r="K2690" s="60"/>
      <c r="L2690" s="61" t="str">
        <f>IF(I2690="","",VLOOKUP(N2690,DB!J:L,3,FALSE))</f>
        <v/>
      </c>
      <c r="M2690" s="40" t="str">
        <f t="shared" si="84"/>
        <v/>
      </c>
      <c r="N2690" s="70" t="str">
        <f t="shared" si="83"/>
        <v>Scope 3Hotel stay</v>
      </c>
      <c r="Y2690" s="70"/>
      <c r="Z2690" s="70"/>
    </row>
    <row r="2691" spans="1:26" s="49" customFormat="1" ht="21" customHeight="1">
      <c r="A2691" s="60"/>
      <c r="B2691" s="60"/>
      <c r="C2691" s="58"/>
      <c r="D2691" s="56"/>
      <c r="E2691" s="56"/>
      <c r="G2691" s="128" t="s">
        <v>497</v>
      </c>
      <c r="H2691" s="128" t="s">
        <v>1508</v>
      </c>
      <c r="I2691" s="60"/>
      <c r="J2691" s="60"/>
      <c r="K2691" s="60"/>
      <c r="L2691" s="61" t="str">
        <f>IF(I2691="","",VLOOKUP(N2691,DB!J:L,3,FALSE))</f>
        <v/>
      </c>
      <c r="M2691" s="40" t="str">
        <f t="shared" si="84"/>
        <v/>
      </c>
      <c r="N2691" s="70" t="str">
        <f t="shared" si="83"/>
        <v>Scope 3Hotel stay</v>
      </c>
      <c r="Y2691" s="70"/>
      <c r="Z2691" s="70"/>
    </row>
    <row r="2692" spans="1:26" s="49" customFormat="1" ht="21" customHeight="1">
      <c r="A2692" s="60"/>
      <c r="B2692" s="60"/>
      <c r="C2692" s="58"/>
      <c r="D2692" s="56"/>
      <c r="E2692" s="56"/>
      <c r="G2692" s="128" t="s">
        <v>497</v>
      </c>
      <c r="H2692" s="128" t="s">
        <v>1508</v>
      </c>
      <c r="I2692" s="60"/>
      <c r="J2692" s="60"/>
      <c r="K2692" s="60"/>
      <c r="L2692" s="61" t="str">
        <f>IF(I2692="","",VLOOKUP(N2692,DB!J:L,3,FALSE))</f>
        <v/>
      </c>
      <c r="M2692" s="40" t="str">
        <f t="shared" si="84"/>
        <v/>
      </c>
      <c r="N2692" s="70" t="str">
        <f t="shared" si="83"/>
        <v>Scope 3Hotel stay</v>
      </c>
      <c r="Y2692" s="70"/>
      <c r="Z2692" s="70"/>
    </row>
    <row r="2693" spans="1:26" s="49" customFormat="1" ht="21" customHeight="1">
      <c r="A2693" s="60"/>
      <c r="B2693" s="60"/>
      <c r="C2693" s="58"/>
      <c r="D2693" s="56"/>
      <c r="E2693" s="56"/>
      <c r="G2693" s="128" t="s">
        <v>497</v>
      </c>
      <c r="H2693" s="128" t="s">
        <v>1508</v>
      </c>
      <c r="I2693" s="60"/>
      <c r="J2693" s="60"/>
      <c r="K2693" s="60"/>
      <c r="L2693" s="61" t="str">
        <f>IF(I2693="","",VLOOKUP(N2693,DB!J:L,3,FALSE))</f>
        <v/>
      </c>
      <c r="M2693" s="40" t="str">
        <f t="shared" si="84"/>
        <v/>
      </c>
      <c r="N2693" s="70" t="str">
        <f t="shared" si="83"/>
        <v>Scope 3Hotel stay</v>
      </c>
      <c r="Y2693" s="70"/>
      <c r="Z2693" s="70"/>
    </row>
    <row r="2694" spans="1:26" s="49" customFormat="1" ht="21" customHeight="1">
      <c r="A2694" s="60"/>
      <c r="B2694" s="60"/>
      <c r="C2694" s="58"/>
      <c r="D2694" s="56"/>
      <c r="E2694" s="56"/>
      <c r="G2694" s="128" t="s">
        <v>497</v>
      </c>
      <c r="H2694" s="128" t="s">
        <v>1508</v>
      </c>
      <c r="I2694" s="60"/>
      <c r="J2694" s="60"/>
      <c r="K2694" s="60"/>
      <c r="L2694" s="61" t="str">
        <f>IF(I2694="","",VLOOKUP(N2694,DB!J:L,3,FALSE))</f>
        <v/>
      </c>
      <c r="M2694" s="40" t="str">
        <f t="shared" si="84"/>
        <v/>
      </c>
      <c r="N2694" s="70" t="str">
        <f t="shared" si="83"/>
        <v>Scope 3Hotel stay</v>
      </c>
      <c r="Y2694" s="70"/>
      <c r="Z2694" s="70"/>
    </row>
    <row r="2695" spans="1:26" s="49" customFormat="1" ht="21" customHeight="1">
      <c r="A2695" s="60"/>
      <c r="B2695" s="60"/>
      <c r="C2695" s="58"/>
      <c r="D2695" s="56"/>
      <c r="E2695" s="56"/>
      <c r="G2695" s="128" t="s">
        <v>497</v>
      </c>
      <c r="H2695" s="128" t="s">
        <v>1508</v>
      </c>
      <c r="I2695" s="60"/>
      <c r="J2695" s="60"/>
      <c r="K2695" s="60"/>
      <c r="L2695" s="61" t="str">
        <f>IF(I2695="","",VLOOKUP(N2695,DB!J:L,3,FALSE))</f>
        <v/>
      </c>
      <c r="M2695" s="40" t="str">
        <f t="shared" si="84"/>
        <v/>
      </c>
      <c r="N2695" s="70" t="str">
        <f t="shared" ref="N2695:N2758" si="85">CONCATENATE(G2695,H2695,I2695)</f>
        <v>Scope 3Hotel stay</v>
      </c>
      <c r="Y2695" s="70"/>
      <c r="Z2695" s="70"/>
    </row>
    <row r="2696" spans="1:26" s="49" customFormat="1" ht="21" customHeight="1">
      <c r="A2696" s="60"/>
      <c r="B2696" s="60"/>
      <c r="C2696" s="58"/>
      <c r="D2696" s="56"/>
      <c r="E2696" s="56"/>
      <c r="G2696" s="128" t="s">
        <v>497</v>
      </c>
      <c r="H2696" s="128" t="s">
        <v>1508</v>
      </c>
      <c r="I2696" s="60"/>
      <c r="J2696" s="60"/>
      <c r="K2696" s="60"/>
      <c r="L2696" s="61" t="str">
        <f>IF(I2696="","",VLOOKUP(N2696,DB!J:L,3,FALSE))</f>
        <v/>
      </c>
      <c r="M2696" s="40" t="str">
        <f t="shared" si="84"/>
        <v/>
      </c>
      <c r="N2696" s="70" t="str">
        <f t="shared" si="85"/>
        <v>Scope 3Hotel stay</v>
      </c>
      <c r="Y2696" s="70"/>
      <c r="Z2696" s="70"/>
    </row>
    <row r="2697" spans="1:26" s="49" customFormat="1" ht="21" customHeight="1">
      <c r="A2697" s="60"/>
      <c r="B2697" s="60"/>
      <c r="C2697" s="58"/>
      <c r="D2697" s="56"/>
      <c r="E2697" s="56"/>
      <c r="G2697" s="128" t="s">
        <v>497</v>
      </c>
      <c r="H2697" s="128" t="s">
        <v>1508</v>
      </c>
      <c r="I2697" s="60"/>
      <c r="J2697" s="60"/>
      <c r="K2697" s="60"/>
      <c r="L2697" s="61" t="str">
        <f>IF(I2697="","",VLOOKUP(N2697,DB!J:L,3,FALSE))</f>
        <v/>
      </c>
      <c r="M2697" s="40" t="str">
        <f t="shared" si="84"/>
        <v/>
      </c>
      <c r="N2697" s="70" t="str">
        <f t="shared" si="85"/>
        <v>Scope 3Hotel stay</v>
      </c>
      <c r="Y2697" s="70"/>
      <c r="Z2697" s="70"/>
    </row>
    <row r="2698" spans="1:26" s="49" customFormat="1" ht="21" customHeight="1">
      <c r="A2698" s="60"/>
      <c r="B2698" s="60"/>
      <c r="C2698" s="58"/>
      <c r="D2698" s="56"/>
      <c r="E2698" s="56"/>
      <c r="G2698" s="128" t="s">
        <v>497</v>
      </c>
      <c r="H2698" s="128" t="s">
        <v>1508</v>
      </c>
      <c r="I2698" s="60"/>
      <c r="J2698" s="60"/>
      <c r="K2698" s="60"/>
      <c r="L2698" s="61" t="str">
        <f>IF(I2698="","",VLOOKUP(N2698,DB!J:L,3,FALSE))</f>
        <v/>
      </c>
      <c r="M2698" s="40" t="str">
        <f t="shared" si="84"/>
        <v/>
      </c>
      <c r="N2698" s="70" t="str">
        <f t="shared" si="85"/>
        <v>Scope 3Hotel stay</v>
      </c>
      <c r="Y2698" s="70"/>
      <c r="Z2698" s="70"/>
    </row>
    <row r="2699" spans="1:26" s="49" customFormat="1" ht="21" customHeight="1">
      <c r="A2699" s="60"/>
      <c r="B2699" s="60"/>
      <c r="C2699" s="58"/>
      <c r="D2699" s="56"/>
      <c r="E2699" s="56"/>
      <c r="G2699" s="128" t="s">
        <v>497</v>
      </c>
      <c r="H2699" s="128" t="s">
        <v>1508</v>
      </c>
      <c r="I2699" s="60"/>
      <c r="J2699" s="60"/>
      <c r="K2699" s="60"/>
      <c r="L2699" s="61" t="str">
        <f>IF(I2699="","",VLOOKUP(N2699,DB!J:L,3,FALSE))</f>
        <v/>
      </c>
      <c r="M2699" s="40" t="str">
        <f t="shared" si="84"/>
        <v/>
      </c>
      <c r="N2699" s="70" t="str">
        <f t="shared" si="85"/>
        <v>Scope 3Hotel stay</v>
      </c>
      <c r="Y2699" s="70"/>
      <c r="Z2699" s="70"/>
    </row>
    <row r="2700" spans="1:26" s="49" customFormat="1" ht="21" customHeight="1">
      <c r="A2700" s="60"/>
      <c r="B2700" s="60"/>
      <c r="C2700" s="58"/>
      <c r="D2700" s="56"/>
      <c r="E2700" s="56"/>
      <c r="G2700" s="128" t="s">
        <v>497</v>
      </c>
      <c r="H2700" s="128" t="s">
        <v>1508</v>
      </c>
      <c r="I2700" s="60"/>
      <c r="J2700" s="60"/>
      <c r="K2700" s="60"/>
      <c r="L2700" s="61" t="str">
        <f>IF(I2700="","",VLOOKUP(N2700,DB!J:L,3,FALSE))</f>
        <v/>
      </c>
      <c r="M2700" s="40" t="str">
        <f t="shared" si="84"/>
        <v/>
      </c>
      <c r="N2700" s="70" t="str">
        <f t="shared" si="85"/>
        <v>Scope 3Hotel stay</v>
      </c>
      <c r="Y2700" s="70"/>
      <c r="Z2700" s="70"/>
    </row>
    <row r="2701" spans="1:26" s="49" customFormat="1" ht="21" customHeight="1">
      <c r="A2701" s="60"/>
      <c r="B2701" s="60"/>
      <c r="C2701" s="58"/>
      <c r="D2701" s="56"/>
      <c r="E2701" s="56"/>
      <c r="G2701" s="128" t="s">
        <v>497</v>
      </c>
      <c r="H2701" s="128" t="s">
        <v>1508</v>
      </c>
      <c r="I2701" s="60"/>
      <c r="J2701" s="60"/>
      <c r="K2701" s="60"/>
      <c r="L2701" s="61" t="str">
        <f>IF(I2701="","",VLOOKUP(N2701,DB!J:L,3,FALSE))</f>
        <v/>
      </c>
      <c r="M2701" s="40" t="str">
        <f t="shared" si="84"/>
        <v/>
      </c>
      <c r="N2701" s="70" t="str">
        <f t="shared" si="85"/>
        <v>Scope 3Hotel stay</v>
      </c>
      <c r="Y2701" s="70"/>
      <c r="Z2701" s="70"/>
    </row>
    <row r="2702" spans="1:26" s="49" customFormat="1" ht="21" customHeight="1">
      <c r="A2702" s="60"/>
      <c r="B2702" s="60"/>
      <c r="C2702" s="58"/>
      <c r="D2702" s="56"/>
      <c r="E2702" s="56"/>
      <c r="G2702" s="128" t="s">
        <v>497</v>
      </c>
      <c r="H2702" s="128" t="s">
        <v>1508</v>
      </c>
      <c r="I2702" s="60"/>
      <c r="J2702" s="60"/>
      <c r="K2702" s="60"/>
      <c r="L2702" s="61" t="str">
        <f>IF(I2702="","",VLOOKUP(N2702,DB!J:L,3,FALSE))</f>
        <v/>
      </c>
      <c r="M2702" s="40" t="str">
        <f t="shared" si="84"/>
        <v/>
      </c>
      <c r="N2702" s="70" t="str">
        <f t="shared" si="85"/>
        <v>Scope 3Hotel stay</v>
      </c>
      <c r="Y2702" s="70"/>
      <c r="Z2702" s="70"/>
    </row>
    <row r="2703" spans="1:26" s="49" customFormat="1" ht="21" customHeight="1">
      <c r="A2703" s="60"/>
      <c r="B2703" s="60"/>
      <c r="C2703" s="58"/>
      <c r="D2703" s="56"/>
      <c r="E2703" s="56"/>
      <c r="G2703" s="128" t="s">
        <v>497</v>
      </c>
      <c r="H2703" s="128" t="s">
        <v>1508</v>
      </c>
      <c r="I2703" s="60"/>
      <c r="J2703" s="60"/>
      <c r="K2703" s="60"/>
      <c r="L2703" s="61" t="str">
        <f>IF(I2703="","",VLOOKUP(N2703,DB!J:L,3,FALSE))</f>
        <v/>
      </c>
      <c r="M2703" s="40" t="str">
        <f t="shared" si="84"/>
        <v/>
      </c>
      <c r="N2703" s="70" t="str">
        <f t="shared" si="85"/>
        <v>Scope 3Hotel stay</v>
      </c>
      <c r="Y2703" s="70"/>
      <c r="Z2703" s="70"/>
    </row>
    <row r="2704" spans="1:26" s="49" customFormat="1" ht="21" customHeight="1">
      <c r="A2704" s="60"/>
      <c r="B2704" s="60"/>
      <c r="C2704" s="58"/>
      <c r="D2704" s="56"/>
      <c r="E2704" s="56"/>
      <c r="G2704" s="128" t="s">
        <v>497</v>
      </c>
      <c r="H2704" s="128" t="s">
        <v>1508</v>
      </c>
      <c r="I2704" s="60"/>
      <c r="J2704" s="60"/>
      <c r="K2704" s="60"/>
      <c r="L2704" s="61" t="str">
        <f>IF(I2704="","",VLOOKUP(N2704,DB!J:L,3,FALSE))</f>
        <v/>
      </c>
      <c r="M2704" s="40" t="str">
        <f t="shared" si="84"/>
        <v/>
      </c>
      <c r="N2704" s="70" t="str">
        <f t="shared" si="85"/>
        <v>Scope 3Hotel stay</v>
      </c>
      <c r="Y2704" s="70"/>
      <c r="Z2704" s="70"/>
    </row>
    <row r="2705" spans="1:26" s="49" customFormat="1" ht="21" customHeight="1">
      <c r="A2705" s="60"/>
      <c r="B2705" s="60"/>
      <c r="C2705" s="58"/>
      <c r="D2705" s="56"/>
      <c r="E2705" s="56"/>
      <c r="G2705" s="128" t="s">
        <v>497</v>
      </c>
      <c r="H2705" s="128" t="s">
        <v>1508</v>
      </c>
      <c r="I2705" s="60"/>
      <c r="J2705" s="60"/>
      <c r="K2705" s="60"/>
      <c r="L2705" s="61" t="str">
        <f>IF(I2705="","",VLOOKUP(N2705,DB!J:L,3,FALSE))</f>
        <v/>
      </c>
      <c r="M2705" s="40" t="str">
        <f t="shared" si="84"/>
        <v/>
      </c>
      <c r="N2705" s="70" t="str">
        <f t="shared" si="85"/>
        <v>Scope 3Hotel stay</v>
      </c>
      <c r="Y2705" s="70"/>
      <c r="Z2705" s="70"/>
    </row>
    <row r="2706" spans="1:26" s="49" customFormat="1" ht="21" customHeight="1">
      <c r="A2706" s="60"/>
      <c r="B2706" s="60"/>
      <c r="C2706" s="58"/>
      <c r="D2706" s="56"/>
      <c r="E2706" s="56"/>
      <c r="G2706" s="128" t="s">
        <v>497</v>
      </c>
      <c r="H2706" s="128" t="s">
        <v>1508</v>
      </c>
      <c r="I2706" s="60"/>
      <c r="J2706" s="60"/>
      <c r="K2706" s="60"/>
      <c r="L2706" s="61" t="str">
        <f>IF(I2706="","",VLOOKUP(N2706,DB!J:L,3,FALSE))</f>
        <v/>
      </c>
      <c r="M2706" s="40" t="str">
        <f t="shared" si="84"/>
        <v/>
      </c>
      <c r="N2706" s="70" t="str">
        <f t="shared" si="85"/>
        <v>Scope 3Hotel stay</v>
      </c>
      <c r="Y2706" s="70"/>
      <c r="Z2706" s="70"/>
    </row>
    <row r="2707" spans="1:26" s="49" customFormat="1" ht="21" customHeight="1">
      <c r="A2707" s="60"/>
      <c r="B2707" s="60"/>
      <c r="C2707" s="58"/>
      <c r="D2707" s="56"/>
      <c r="E2707" s="56"/>
      <c r="G2707" s="128" t="s">
        <v>497</v>
      </c>
      <c r="H2707" s="128" t="s">
        <v>1508</v>
      </c>
      <c r="I2707" s="60"/>
      <c r="J2707" s="60"/>
      <c r="K2707" s="60"/>
      <c r="L2707" s="61" t="str">
        <f>IF(I2707="","",VLOOKUP(N2707,DB!J:L,3,FALSE))</f>
        <v/>
      </c>
      <c r="M2707" s="40" t="str">
        <f t="shared" si="84"/>
        <v/>
      </c>
      <c r="N2707" s="70" t="str">
        <f t="shared" si="85"/>
        <v>Scope 3Hotel stay</v>
      </c>
      <c r="Y2707" s="70"/>
      <c r="Z2707" s="70"/>
    </row>
    <row r="2708" spans="1:26" s="49" customFormat="1" ht="21" customHeight="1">
      <c r="A2708" s="60"/>
      <c r="B2708" s="60"/>
      <c r="C2708" s="58"/>
      <c r="D2708" s="56"/>
      <c r="E2708" s="56"/>
      <c r="G2708" s="128" t="s">
        <v>497</v>
      </c>
      <c r="H2708" s="128" t="s">
        <v>1508</v>
      </c>
      <c r="I2708" s="60"/>
      <c r="J2708" s="60"/>
      <c r="K2708" s="60"/>
      <c r="L2708" s="61" t="str">
        <f>IF(I2708="","",VLOOKUP(N2708,DB!J:L,3,FALSE))</f>
        <v/>
      </c>
      <c r="M2708" s="40" t="str">
        <f t="shared" si="84"/>
        <v/>
      </c>
      <c r="N2708" s="70" t="str">
        <f t="shared" si="85"/>
        <v>Scope 3Hotel stay</v>
      </c>
      <c r="Y2708" s="70"/>
      <c r="Z2708" s="70"/>
    </row>
    <row r="2709" spans="1:26" s="49" customFormat="1" ht="21" customHeight="1">
      <c r="A2709" s="60"/>
      <c r="B2709" s="60"/>
      <c r="C2709" s="58"/>
      <c r="D2709" s="56"/>
      <c r="E2709" s="56"/>
      <c r="G2709" s="128" t="s">
        <v>497</v>
      </c>
      <c r="H2709" s="128" t="s">
        <v>1508</v>
      </c>
      <c r="I2709" s="60"/>
      <c r="J2709" s="60"/>
      <c r="K2709" s="60"/>
      <c r="L2709" s="61" t="str">
        <f>IF(I2709="","",VLOOKUP(N2709,DB!J:L,3,FALSE))</f>
        <v/>
      </c>
      <c r="M2709" s="40" t="str">
        <f t="shared" si="84"/>
        <v/>
      </c>
      <c r="N2709" s="70" t="str">
        <f t="shared" si="85"/>
        <v>Scope 3Hotel stay</v>
      </c>
      <c r="Y2709" s="70"/>
      <c r="Z2709" s="70"/>
    </row>
    <row r="2710" spans="1:26" s="49" customFormat="1" ht="21" customHeight="1">
      <c r="A2710" s="60"/>
      <c r="B2710" s="60"/>
      <c r="C2710" s="58"/>
      <c r="D2710" s="56"/>
      <c r="E2710" s="56"/>
      <c r="G2710" s="128" t="s">
        <v>497</v>
      </c>
      <c r="H2710" s="128" t="s">
        <v>1508</v>
      </c>
      <c r="I2710" s="60"/>
      <c r="J2710" s="60"/>
      <c r="K2710" s="60"/>
      <c r="L2710" s="61" t="str">
        <f>IF(I2710="","",VLOOKUP(N2710,DB!J:L,3,FALSE))</f>
        <v/>
      </c>
      <c r="M2710" s="40" t="str">
        <f t="shared" si="84"/>
        <v/>
      </c>
      <c r="N2710" s="70" t="str">
        <f t="shared" si="85"/>
        <v>Scope 3Hotel stay</v>
      </c>
      <c r="Y2710" s="70"/>
      <c r="Z2710" s="70"/>
    </row>
    <row r="2711" spans="1:26" s="49" customFormat="1" ht="21" customHeight="1">
      <c r="A2711" s="60"/>
      <c r="B2711" s="60"/>
      <c r="C2711" s="58"/>
      <c r="D2711" s="56"/>
      <c r="E2711" s="56"/>
      <c r="G2711" s="128" t="s">
        <v>497</v>
      </c>
      <c r="H2711" s="128" t="s">
        <v>1508</v>
      </c>
      <c r="I2711" s="60"/>
      <c r="J2711" s="60"/>
      <c r="K2711" s="60"/>
      <c r="L2711" s="61" t="str">
        <f>IF(I2711="","",VLOOKUP(N2711,DB!J:L,3,FALSE))</f>
        <v/>
      </c>
      <c r="M2711" s="40" t="str">
        <f t="shared" si="84"/>
        <v/>
      </c>
      <c r="N2711" s="70" t="str">
        <f t="shared" si="85"/>
        <v>Scope 3Hotel stay</v>
      </c>
      <c r="Y2711" s="70"/>
      <c r="Z2711" s="70"/>
    </row>
    <row r="2712" spans="1:26" s="49" customFormat="1" ht="21" customHeight="1">
      <c r="A2712" s="60"/>
      <c r="B2712" s="60"/>
      <c r="C2712" s="58"/>
      <c r="D2712" s="56"/>
      <c r="E2712" s="56"/>
      <c r="G2712" s="128" t="s">
        <v>497</v>
      </c>
      <c r="H2712" s="128" t="s">
        <v>1508</v>
      </c>
      <c r="I2712" s="60"/>
      <c r="J2712" s="60"/>
      <c r="K2712" s="60"/>
      <c r="L2712" s="61" t="str">
        <f>IF(I2712="","",VLOOKUP(N2712,DB!J:L,3,FALSE))</f>
        <v/>
      </c>
      <c r="M2712" s="40" t="str">
        <f t="shared" si="84"/>
        <v/>
      </c>
      <c r="N2712" s="70" t="str">
        <f t="shared" si="85"/>
        <v>Scope 3Hotel stay</v>
      </c>
      <c r="Y2712" s="70"/>
      <c r="Z2712" s="70"/>
    </row>
    <row r="2713" spans="1:26" s="49" customFormat="1" ht="21" customHeight="1">
      <c r="A2713" s="60"/>
      <c r="B2713" s="60"/>
      <c r="C2713" s="58"/>
      <c r="D2713" s="56"/>
      <c r="E2713" s="56"/>
      <c r="G2713" s="128" t="s">
        <v>497</v>
      </c>
      <c r="H2713" s="128" t="s">
        <v>1508</v>
      </c>
      <c r="I2713" s="60"/>
      <c r="J2713" s="60"/>
      <c r="K2713" s="60"/>
      <c r="L2713" s="61" t="str">
        <f>IF(I2713="","",VLOOKUP(N2713,DB!J:L,3,FALSE))</f>
        <v/>
      </c>
      <c r="M2713" s="40" t="str">
        <f t="shared" si="84"/>
        <v/>
      </c>
      <c r="N2713" s="70" t="str">
        <f t="shared" si="85"/>
        <v>Scope 3Hotel stay</v>
      </c>
      <c r="Y2713" s="70"/>
      <c r="Z2713" s="70"/>
    </row>
    <row r="2714" spans="1:26" s="49" customFormat="1" ht="21" customHeight="1">
      <c r="A2714" s="60"/>
      <c r="B2714" s="60"/>
      <c r="C2714" s="58"/>
      <c r="D2714" s="56"/>
      <c r="E2714" s="56"/>
      <c r="G2714" s="128" t="s">
        <v>497</v>
      </c>
      <c r="H2714" s="128" t="s">
        <v>1508</v>
      </c>
      <c r="I2714" s="60"/>
      <c r="J2714" s="60"/>
      <c r="K2714" s="60"/>
      <c r="L2714" s="61" t="str">
        <f>IF(I2714="","",VLOOKUP(N2714,DB!J:L,3,FALSE))</f>
        <v/>
      </c>
      <c r="M2714" s="40" t="str">
        <f t="shared" si="84"/>
        <v/>
      </c>
      <c r="N2714" s="70" t="str">
        <f t="shared" si="85"/>
        <v>Scope 3Hotel stay</v>
      </c>
      <c r="Y2714" s="70"/>
      <c r="Z2714" s="70"/>
    </row>
    <row r="2715" spans="1:26" s="49" customFormat="1" ht="21" customHeight="1">
      <c r="A2715" s="60"/>
      <c r="B2715" s="60"/>
      <c r="C2715" s="58"/>
      <c r="D2715" s="56"/>
      <c r="E2715" s="56"/>
      <c r="G2715" s="128" t="s">
        <v>497</v>
      </c>
      <c r="H2715" s="128" t="s">
        <v>1508</v>
      </c>
      <c r="I2715" s="60"/>
      <c r="J2715" s="60"/>
      <c r="K2715" s="60"/>
      <c r="L2715" s="61" t="str">
        <f>IF(I2715="","",VLOOKUP(N2715,DB!J:L,3,FALSE))</f>
        <v/>
      </c>
      <c r="M2715" s="40" t="str">
        <f t="shared" si="84"/>
        <v/>
      </c>
      <c r="N2715" s="70" t="str">
        <f t="shared" si="85"/>
        <v>Scope 3Hotel stay</v>
      </c>
      <c r="Y2715" s="70"/>
      <c r="Z2715" s="70"/>
    </row>
    <row r="2716" spans="1:26" s="49" customFormat="1" ht="21" customHeight="1">
      <c r="A2716" s="60"/>
      <c r="B2716" s="60"/>
      <c r="C2716" s="58"/>
      <c r="D2716" s="56"/>
      <c r="E2716" s="56"/>
      <c r="G2716" s="128" t="s">
        <v>497</v>
      </c>
      <c r="H2716" s="128" t="s">
        <v>1508</v>
      </c>
      <c r="I2716" s="60"/>
      <c r="J2716" s="60"/>
      <c r="K2716" s="60"/>
      <c r="L2716" s="61" t="str">
        <f>IF(I2716="","",VLOOKUP(N2716,DB!J:L,3,FALSE))</f>
        <v/>
      </c>
      <c r="M2716" s="40" t="str">
        <f t="shared" si="84"/>
        <v/>
      </c>
      <c r="N2716" s="70" t="str">
        <f t="shared" si="85"/>
        <v>Scope 3Hotel stay</v>
      </c>
      <c r="Y2716" s="70"/>
      <c r="Z2716" s="70"/>
    </row>
    <row r="2717" spans="1:26" s="49" customFormat="1" ht="21" customHeight="1">
      <c r="A2717" s="60"/>
      <c r="B2717" s="60"/>
      <c r="C2717" s="58"/>
      <c r="D2717" s="56"/>
      <c r="E2717" s="56"/>
      <c r="G2717" s="128" t="s">
        <v>497</v>
      </c>
      <c r="H2717" s="128" t="s">
        <v>1508</v>
      </c>
      <c r="I2717" s="60"/>
      <c r="J2717" s="60"/>
      <c r="K2717" s="60"/>
      <c r="L2717" s="61" t="str">
        <f>IF(I2717="","",VLOOKUP(N2717,DB!J:L,3,FALSE))</f>
        <v/>
      </c>
      <c r="M2717" s="40" t="str">
        <f t="shared" si="84"/>
        <v/>
      </c>
      <c r="N2717" s="70" t="str">
        <f t="shared" si="85"/>
        <v>Scope 3Hotel stay</v>
      </c>
      <c r="Y2717" s="70"/>
      <c r="Z2717" s="70"/>
    </row>
    <row r="2718" spans="1:26" s="49" customFormat="1" ht="21" customHeight="1">
      <c r="A2718" s="60"/>
      <c r="B2718" s="60"/>
      <c r="C2718" s="58"/>
      <c r="D2718" s="56"/>
      <c r="E2718" s="56"/>
      <c r="G2718" s="128" t="s">
        <v>497</v>
      </c>
      <c r="H2718" s="128" t="s">
        <v>1508</v>
      </c>
      <c r="I2718" s="60"/>
      <c r="J2718" s="60"/>
      <c r="K2718" s="60"/>
      <c r="L2718" s="61" t="str">
        <f>IF(I2718="","",VLOOKUP(N2718,DB!J:L,3,FALSE))</f>
        <v/>
      </c>
      <c r="M2718" s="40" t="str">
        <f t="shared" si="84"/>
        <v/>
      </c>
      <c r="N2718" s="70" t="str">
        <f t="shared" si="85"/>
        <v>Scope 3Hotel stay</v>
      </c>
      <c r="Y2718" s="70"/>
      <c r="Z2718" s="70"/>
    </row>
    <row r="2719" spans="1:26" s="49" customFormat="1" ht="21" customHeight="1">
      <c r="A2719" s="60"/>
      <c r="B2719" s="60"/>
      <c r="C2719" s="58"/>
      <c r="D2719" s="56"/>
      <c r="E2719" s="56"/>
      <c r="G2719" s="128" t="s">
        <v>497</v>
      </c>
      <c r="H2719" s="128" t="s">
        <v>1508</v>
      </c>
      <c r="I2719" s="60"/>
      <c r="J2719" s="60"/>
      <c r="K2719" s="60"/>
      <c r="L2719" s="61" t="str">
        <f>IF(I2719="","",VLOOKUP(N2719,DB!J:L,3,FALSE))</f>
        <v/>
      </c>
      <c r="M2719" s="40" t="str">
        <f t="shared" si="84"/>
        <v/>
      </c>
      <c r="N2719" s="70" t="str">
        <f t="shared" si="85"/>
        <v>Scope 3Hotel stay</v>
      </c>
      <c r="Y2719" s="70"/>
      <c r="Z2719" s="70"/>
    </row>
    <row r="2720" spans="1:26" s="49" customFormat="1" ht="21" customHeight="1">
      <c r="A2720" s="60"/>
      <c r="B2720" s="60"/>
      <c r="C2720" s="58"/>
      <c r="D2720" s="56"/>
      <c r="E2720" s="56"/>
      <c r="G2720" s="128" t="s">
        <v>497</v>
      </c>
      <c r="H2720" s="128" t="s">
        <v>1508</v>
      </c>
      <c r="I2720" s="60"/>
      <c r="J2720" s="60"/>
      <c r="K2720" s="60"/>
      <c r="L2720" s="61" t="str">
        <f>IF(I2720="","",VLOOKUP(N2720,DB!J:L,3,FALSE))</f>
        <v/>
      </c>
      <c r="M2720" s="40" t="str">
        <f t="shared" si="84"/>
        <v/>
      </c>
      <c r="N2720" s="70" t="str">
        <f t="shared" si="85"/>
        <v>Scope 3Hotel stay</v>
      </c>
      <c r="Y2720" s="70"/>
      <c r="Z2720" s="70"/>
    </row>
    <row r="2721" spans="1:26" s="49" customFormat="1" ht="21" customHeight="1">
      <c r="A2721" s="60"/>
      <c r="B2721" s="60"/>
      <c r="C2721" s="58"/>
      <c r="D2721" s="56"/>
      <c r="E2721" s="56"/>
      <c r="G2721" s="128" t="s">
        <v>497</v>
      </c>
      <c r="H2721" s="128" t="s">
        <v>1508</v>
      </c>
      <c r="I2721" s="60"/>
      <c r="J2721" s="60"/>
      <c r="K2721" s="60"/>
      <c r="L2721" s="61" t="str">
        <f>IF(I2721="","",VLOOKUP(N2721,DB!J:L,3,FALSE))</f>
        <v/>
      </c>
      <c r="M2721" s="40" t="str">
        <f t="shared" si="84"/>
        <v/>
      </c>
      <c r="N2721" s="70" t="str">
        <f t="shared" si="85"/>
        <v>Scope 3Hotel stay</v>
      </c>
      <c r="Y2721" s="70"/>
      <c r="Z2721" s="70"/>
    </row>
    <row r="2722" spans="1:26" s="49" customFormat="1" ht="21" customHeight="1">
      <c r="A2722" s="60"/>
      <c r="B2722" s="60"/>
      <c r="C2722" s="58"/>
      <c r="D2722" s="56"/>
      <c r="E2722" s="56"/>
      <c r="G2722" s="128" t="s">
        <v>497</v>
      </c>
      <c r="H2722" s="128" t="s">
        <v>1508</v>
      </c>
      <c r="I2722" s="60"/>
      <c r="J2722" s="60"/>
      <c r="K2722" s="60"/>
      <c r="L2722" s="61" t="str">
        <f>IF(I2722="","",VLOOKUP(N2722,DB!J:L,3,FALSE))</f>
        <v/>
      </c>
      <c r="M2722" s="40" t="str">
        <f t="shared" si="84"/>
        <v/>
      </c>
      <c r="N2722" s="70" t="str">
        <f t="shared" si="85"/>
        <v>Scope 3Hotel stay</v>
      </c>
      <c r="Y2722" s="70"/>
      <c r="Z2722" s="70"/>
    </row>
    <row r="2723" spans="1:26" s="49" customFormat="1" ht="21" customHeight="1">
      <c r="A2723" s="60"/>
      <c r="B2723" s="60"/>
      <c r="C2723" s="58"/>
      <c r="D2723" s="56"/>
      <c r="E2723" s="56"/>
      <c r="G2723" s="128" t="s">
        <v>497</v>
      </c>
      <c r="H2723" s="128" t="s">
        <v>1508</v>
      </c>
      <c r="I2723" s="60"/>
      <c r="J2723" s="60"/>
      <c r="K2723" s="60"/>
      <c r="L2723" s="61" t="str">
        <f>IF(I2723="","",VLOOKUP(N2723,DB!J:L,3,FALSE))</f>
        <v/>
      </c>
      <c r="M2723" s="40" t="str">
        <f t="shared" si="84"/>
        <v/>
      </c>
      <c r="N2723" s="70" t="str">
        <f t="shared" si="85"/>
        <v>Scope 3Hotel stay</v>
      </c>
      <c r="Y2723" s="70"/>
      <c r="Z2723" s="70"/>
    </row>
    <row r="2724" spans="1:26" s="49" customFormat="1" ht="21" customHeight="1">
      <c r="A2724" s="60"/>
      <c r="B2724" s="60"/>
      <c r="C2724" s="58"/>
      <c r="D2724" s="56"/>
      <c r="E2724" s="56"/>
      <c r="G2724" s="128" t="s">
        <v>497</v>
      </c>
      <c r="H2724" s="128" t="s">
        <v>1508</v>
      </c>
      <c r="I2724" s="60"/>
      <c r="J2724" s="60"/>
      <c r="K2724" s="60"/>
      <c r="L2724" s="61" t="str">
        <f>IF(I2724="","",VLOOKUP(N2724,DB!J:L,3,FALSE))</f>
        <v/>
      </c>
      <c r="M2724" s="40" t="str">
        <f t="shared" si="84"/>
        <v/>
      </c>
      <c r="N2724" s="70" t="str">
        <f t="shared" si="85"/>
        <v>Scope 3Hotel stay</v>
      </c>
      <c r="Y2724" s="70"/>
      <c r="Z2724" s="70"/>
    </row>
    <row r="2725" spans="1:26" s="49" customFormat="1" ht="21" customHeight="1">
      <c r="A2725" s="60"/>
      <c r="B2725" s="60"/>
      <c r="C2725" s="58"/>
      <c r="D2725" s="56"/>
      <c r="E2725" s="56"/>
      <c r="G2725" s="128" t="s">
        <v>497</v>
      </c>
      <c r="H2725" s="128" t="s">
        <v>1508</v>
      </c>
      <c r="I2725" s="60"/>
      <c r="J2725" s="60"/>
      <c r="K2725" s="60"/>
      <c r="L2725" s="61" t="str">
        <f>IF(I2725="","",VLOOKUP(N2725,DB!J:L,3,FALSE))</f>
        <v/>
      </c>
      <c r="M2725" s="40" t="str">
        <f t="shared" ref="M2725:M2788" si="86">IF(I2725="","",L2725*K2725*J2725)</f>
        <v/>
      </c>
      <c r="N2725" s="70" t="str">
        <f t="shared" si="85"/>
        <v>Scope 3Hotel stay</v>
      </c>
      <c r="Y2725" s="70"/>
      <c r="Z2725" s="70"/>
    </row>
    <row r="2726" spans="1:26" s="49" customFormat="1" ht="21" customHeight="1">
      <c r="A2726" s="60"/>
      <c r="B2726" s="60"/>
      <c r="C2726" s="58"/>
      <c r="D2726" s="56"/>
      <c r="E2726" s="56"/>
      <c r="G2726" s="128" t="s">
        <v>497</v>
      </c>
      <c r="H2726" s="128" t="s">
        <v>1508</v>
      </c>
      <c r="I2726" s="60"/>
      <c r="J2726" s="60"/>
      <c r="K2726" s="60"/>
      <c r="L2726" s="61" t="str">
        <f>IF(I2726="","",VLOOKUP(N2726,DB!J:L,3,FALSE))</f>
        <v/>
      </c>
      <c r="M2726" s="40" t="str">
        <f t="shared" si="86"/>
        <v/>
      </c>
      <c r="N2726" s="70" t="str">
        <f t="shared" si="85"/>
        <v>Scope 3Hotel stay</v>
      </c>
      <c r="Y2726" s="70"/>
      <c r="Z2726" s="70"/>
    </row>
    <row r="2727" spans="1:26" s="49" customFormat="1" ht="21" customHeight="1">
      <c r="A2727" s="60"/>
      <c r="B2727" s="60"/>
      <c r="C2727" s="58"/>
      <c r="D2727" s="56"/>
      <c r="E2727" s="56"/>
      <c r="G2727" s="128" t="s">
        <v>497</v>
      </c>
      <c r="H2727" s="128" t="s">
        <v>1508</v>
      </c>
      <c r="I2727" s="60"/>
      <c r="J2727" s="60"/>
      <c r="K2727" s="60"/>
      <c r="L2727" s="61" t="str">
        <f>IF(I2727="","",VLOOKUP(N2727,DB!J:L,3,FALSE))</f>
        <v/>
      </c>
      <c r="M2727" s="40" t="str">
        <f t="shared" si="86"/>
        <v/>
      </c>
      <c r="N2727" s="70" t="str">
        <f t="shared" si="85"/>
        <v>Scope 3Hotel stay</v>
      </c>
      <c r="Y2727" s="70"/>
      <c r="Z2727" s="70"/>
    </row>
    <row r="2728" spans="1:26" s="49" customFormat="1" ht="21" customHeight="1">
      <c r="A2728" s="60"/>
      <c r="B2728" s="60"/>
      <c r="C2728" s="58"/>
      <c r="D2728" s="56"/>
      <c r="E2728" s="56"/>
      <c r="G2728" s="128" t="s">
        <v>497</v>
      </c>
      <c r="H2728" s="128" t="s">
        <v>1508</v>
      </c>
      <c r="I2728" s="60"/>
      <c r="J2728" s="60"/>
      <c r="K2728" s="60"/>
      <c r="L2728" s="61" t="str">
        <f>IF(I2728="","",VLOOKUP(N2728,DB!J:L,3,FALSE))</f>
        <v/>
      </c>
      <c r="M2728" s="40" t="str">
        <f t="shared" si="86"/>
        <v/>
      </c>
      <c r="N2728" s="70" t="str">
        <f t="shared" si="85"/>
        <v>Scope 3Hotel stay</v>
      </c>
      <c r="Y2728" s="70"/>
      <c r="Z2728" s="70"/>
    </row>
    <row r="2729" spans="1:26" s="49" customFormat="1" ht="21" customHeight="1">
      <c r="A2729" s="60"/>
      <c r="B2729" s="60"/>
      <c r="C2729" s="58"/>
      <c r="D2729" s="56"/>
      <c r="E2729" s="56"/>
      <c r="G2729" s="128" t="s">
        <v>497</v>
      </c>
      <c r="H2729" s="128" t="s">
        <v>1508</v>
      </c>
      <c r="I2729" s="60"/>
      <c r="J2729" s="60"/>
      <c r="K2729" s="60"/>
      <c r="L2729" s="61" t="str">
        <f>IF(I2729="","",VLOOKUP(N2729,DB!J:L,3,FALSE))</f>
        <v/>
      </c>
      <c r="M2729" s="40" t="str">
        <f t="shared" si="86"/>
        <v/>
      </c>
      <c r="N2729" s="70" t="str">
        <f t="shared" si="85"/>
        <v>Scope 3Hotel stay</v>
      </c>
      <c r="Y2729" s="70"/>
      <c r="Z2729" s="70"/>
    </row>
    <row r="2730" spans="1:26" s="49" customFormat="1" ht="21" customHeight="1">
      <c r="A2730" s="60"/>
      <c r="B2730" s="60"/>
      <c r="C2730" s="58"/>
      <c r="D2730" s="56"/>
      <c r="E2730" s="56"/>
      <c r="G2730" s="128" t="s">
        <v>497</v>
      </c>
      <c r="H2730" s="128" t="s">
        <v>1508</v>
      </c>
      <c r="I2730" s="60"/>
      <c r="J2730" s="60"/>
      <c r="K2730" s="60"/>
      <c r="L2730" s="61" t="str">
        <f>IF(I2730="","",VLOOKUP(N2730,DB!J:L,3,FALSE))</f>
        <v/>
      </c>
      <c r="M2730" s="40" t="str">
        <f t="shared" si="86"/>
        <v/>
      </c>
      <c r="N2730" s="70" t="str">
        <f t="shared" si="85"/>
        <v>Scope 3Hotel stay</v>
      </c>
      <c r="Y2730" s="70"/>
      <c r="Z2730" s="70"/>
    </row>
    <row r="2731" spans="1:26" s="49" customFormat="1" ht="21" customHeight="1">
      <c r="A2731" s="60"/>
      <c r="B2731" s="60"/>
      <c r="C2731" s="58"/>
      <c r="D2731" s="56"/>
      <c r="E2731" s="56"/>
      <c r="G2731" s="128" t="s">
        <v>497</v>
      </c>
      <c r="H2731" s="128" t="s">
        <v>1508</v>
      </c>
      <c r="I2731" s="60"/>
      <c r="J2731" s="60"/>
      <c r="K2731" s="60"/>
      <c r="L2731" s="61" t="str">
        <f>IF(I2731="","",VLOOKUP(N2731,DB!J:L,3,FALSE))</f>
        <v/>
      </c>
      <c r="M2731" s="40" t="str">
        <f t="shared" si="86"/>
        <v/>
      </c>
      <c r="N2731" s="70" t="str">
        <f t="shared" si="85"/>
        <v>Scope 3Hotel stay</v>
      </c>
      <c r="Y2731" s="70"/>
      <c r="Z2731" s="70"/>
    </row>
    <row r="2732" spans="1:26" s="49" customFormat="1" ht="21" customHeight="1">
      <c r="A2732" s="60"/>
      <c r="B2732" s="60"/>
      <c r="C2732" s="58"/>
      <c r="D2732" s="56"/>
      <c r="E2732" s="56"/>
      <c r="G2732" s="128" t="s">
        <v>497</v>
      </c>
      <c r="H2732" s="128" t="s">
        <v>1508</v>
      </c>
      <c r="I2732" s="60"/>
      <c r="J2732" s="60"/>
      <c r="K2732" s="60"/>
      <c r="L2732" s="61" t="str">
        <f>IF(I2732="","",VLOOKUP(N2732,DB!J:L,3,FALSE))</f>
        <v/>
      </c>
      <c r="M2732" s="40" t="str">
        <f t="shared" si="86"/>
        <v/>
      </c>
      <c r="N2732" s="70" t="str">
        <f t="shared" si="85"/>
        <v>Scope 3Hotel stay</v>
      </c>
      <c r="Y2732" s="70"/>
      <c r="Z2732" s="70"/>
    </row>
    <row r="2733" spans="1:26" s="49" customFormat="1" ht="21" customHeight="1">
      <c r="A2733" s="60"/>
      <c r="B2733" s="60"/>
      <c r="C2733" s="58"/>
      <c r="D2733" s="56"/>
      <c r="E2733" s="56"/>
      <c r="G2733" s="128" t="s">
        <v>497</v>
      </c>
      <c r="H2733" s="128" t="s">
        <v>1508</v>
      </c>
      <c r="I2733" s="60"/>
      <c r="J2733" s="60"/>
      <c r="K2733" s="60"/>
      <c r="L2733" s="61" t="str">
        <f>IF(I2733="","",VLOOKUP(N2733,DB!J:L,3,FALSE))</f>
        <v/>
      </c>
      <c r="M2733" s="40" t="str">
        <f t="shared" si="86"/>
        <v/>
      </c>
      <c r="N2733" s="70" t="str">
        <f t="shared" si="85"/>
        <v>Scope 3Hotel stay</v>
      </c>
      <c r="Y2733" s="70"/>
      <c r="Z2733" s="70"/>
    </row>
    <row r="2734" spans="1:26" s="49" customFormat="1" ht="21" customHeight="1">
      <c r="A2734" s="60"/>
      <c r="B2734" s="60"/>
      <c r="C2734" s="58"/>
      <c r="D2734" s="56"/>
      <c r="E2734" s="56"/>
      <c r="G2734" s="128" t="s">
        <v>497</v>
      </c>
      <c r="H2734" s="128" t="s">
        <v>1508</v>
      </c>
      <c r="I2734" s="60"/>
      <c r="J2734" s="60"/>
      <c r="K2734" s="60"/>
      <c r="L2734" s="61" t="str">
        <f>IF(I2734="","",VLOOKUP(N2734,DB!J:L,3,FALSE))</f>
        <v/>
      </c>
      <c r="M2734" s="40" t="str">
        <f t="shared" si="86"/>
        <v/>
      </c>
      <c r="N2734" s="70" t="str">
        <f t="shared" si="85"/>
        <v>Scope 3Hotel stay</v>
      </c>
      <c r="Y2734" s="70"/>
      <c r="Z2734" s="70"/>
    </row>
    <row r="2735" spans="1:26" s="49" customFormat="1" ht="21" customHeight="1">
      <c r="A2735" s="60"/>
      <c r="B2735" s="60"/>
      <c r="C2735" s="58"/>
      <c r="D2735" s="56"/>
      <c r="E2735" s="56"/>
      <c r="G2735" s="128" t="s">
        <v>497</v>
      </c>
      <c r="H2735" s="128" t="s">
        <v>1508</v>
      </c>
      <c r="I2735" s="60"/>
      <c r="J2735" s="60"/>
      <c r="K2735" s="60"/>
      <c r="L2735" s="61" t="str">
        <f>IF(I2735="","",VLOOKUP(N2735,DB!J:L,3,FALSE))</f>
        <v/>
      </c>
      <c r="M2735" s="40" t="str">
        <f t="shared" si="86"/>
        <v/>
      </c>
      <c r="N2735" s="70" t="str">
        <f t="shared" si="85"/>
        <v>Scope 3Hotel stay</v>
      </c>
      <c r="Y2735" s="70"/>
      <c r="Z2735" s="70"/>
    </row>
    <row r="2736" spans="1:26" s="49" customFormat="1" ht="21" customHeight="1">
      <c r="A2736" s="60"/>
      <c r="B2736" s="60"/>
      <c r="C2736" s="58"/>
      <c r="D2736" s="56"/>
      <c r="E2736" s="56"/>
      <c r="G2736" s="128" t="s">
        <v>497</v>
      </c>
      <c r="H2736" s="128" t="s">
        <v>1508</v>
      </c>
      <c r="I2736" s="60"/>
      <c r="J2736" s="60"/>
      <c r="K2736" s="60"/>
      <c r="L2736" s="61" t="str">
        <f>IF(I2736="","",VLOOKUP(N2736,DB!J:L,3,FALSE))</f>
        <v/>
      </c>
      <c r="M2736" s="40" t="str">
        <f t="shared" si="86"/>
        <v/>
      </c>
      <c r="N2736" s="70" t="str">
        <f t="shared" si="85"/>
        <v>Scope 3Hotel stay</v>
      </c>
      <c r="Y2736" s="70"/>
      <c r="Z2736" s="70"/>
    </row>
    <row r="2737" spans="1:26" s="49" customFormat="1" ht="21" customHeight="1">
      <c r="A2737" s="60"/>
      <c r="B2737" s="60"/>
      <c r="C2737" s="58"/>
      <c r="D2737" s="56"/>
      <c r="E2737" s="56"/>
      <c r="G2737" s="128" t="s">
        <v>497</v>
      </c>
      <c r="H2737" s="128" t="s">
        <v>1508</v>
      </c>
      <c r="I2737" s="60"/>
      <c r="J2737" s="60"/>
      <c r="K2737" s="60"/>
      <c r="L2737" s="61" t="str">
        <f>IF(I2737="","",VLOOKUP(N2737,DB!J:L,3,FALSE))</f>
        <v/>
      </c>
      <c r="M2737" s="40" t="str">
        <f t="shared" si="86"/>
        <v/>
      </c>
      <c r="N2737" s="70" t="str">
        <f t="shared" si="85"/>
        <v>Scope 3Hotel stay</v>
      </c>
      <c r="Y2737" s="70"/>
      <c r="Z2737" s="70"/>
    </row>
    <row r="2738" spans="1:26" s="49" customFormat="1" ht="21" customHeight="1">
      <c r="A2738" s="60"/>
      <c r="B2738" s="60"/>
      <c r="C2738" s="58"/>
      <c r="D2738" s="56"/>
      <c r="E2738" s="56"/>
      <c r="G2738" s="128" t="s">
        <v>497</v>
      </c>
      <c r="H2738" s="128" t="s">
        <v>1508</v>
      </c>
      <c r="I2738" s="60"/>
      <c r="J2738" s="60"/>
      <c r="K2738" s="60"/>
      <c r="L2738" s="61" t="str">
        <f>IF(I2738="","",VLOOKUP(N2738,DB!J:L,3,FALSE))</f>
        <v/>
      </c>
      <c r="M2738" s="40" t="str">
        <f t="shared" si="86"/>
        <v/>
      </c>
      <c r="N2738" s="70" t="str">
        <f t="shared" si="85"/>
        <v>Scope 3Hotel stay</v>
      </c>
      <c r="Y2738" s="70"/>
      <c r="Z2738" s="70"/>
    </row>
    <row r="2739" spans="1:26" s="49" customFormat="1" ht="21" customHeight="1">
      <c r="A2739" s="60"/>
      <c r="B2739" s="60"/>
      <c r="C2739" s="58"/>
      <c r="D2739" s="56"/>
      <c r="E2739" s="56"/>
      <c r="G2739" s="128" t="s">
        <v>497</v>
      </c>
      <c r="H2739" s="128" t="s">
        <v>1508</v>
      </c>
      <c r="I2739" s="60"/>
      <c r="J2739" s="60"/>
      <c r="K2739" s="60"/>
      <c r="L2739" s="61" t="str">
        <f>IF(I2739="","",VLOOKUP(N2739,DB!J:L,3,FALSE))</f>
        <v/>
      </c>
      <c r="M2739" s="40" t="str">
        <f t="shared" si="86"/>
        <v/>
      </c>
      <c r="N2739" s="70" t="str">
        <f t="shared" si="85"/>
        <v>Scope 3Hotel stay</v>
      </c>
      <c r="Y2739" s="70"/>
      <c r="Z2739" s="70"/>
    </row>
    <row r="2740" spans="1:26" s="49" customFormat="1" ht="21" customHeight="1">
      <c r="A2740" s="60"/>
      <c r="B2740" s="60"/>
      <c r="C2740" s="58"/>
      <c r="D2740" s="56"/>
      <c r="E2740" s="56"/>
      <c r="G2740" s="128" t="s">
        <v>497</v>
      </c>
      <c r="H2740" s="128" t="s">
        <v>1508</v>
      </c>
      <c r="I2740" s="60"/>
      <c r="J2740" s="60"/>
      <c r="K2740" s="60"/>
      <c r="L2740" s="61" t="str">
        <f>IF(I2740="","",VLOOKUP(N2740,DB!J:L,3,FALSE))</f>
        <v/>
      </c>
      <c r="M2740" s="40" t="str">
        <f t="shared" si="86"/>
        <v/>
      </c>
      <c r="N2740" s="70" t="str">
        <f t="shared" si="85"/>
        <v>Scope 3Hotel stay</v>
      </c>
      <c r="Y2740" s="70"/>
      <c r="Z2740" s="70"/>
    </row>
    <row r="2741" spans="1:26" s="49" customFormat="1" ht="21" customHeight="1">
      <c r="A2741" s="60"/>
      <c r="B2741" s="60"/>
      <c r="C2741" s="58"/>
      <c r="D2741" s="56"/>
      <c r="E2741" s="56"/>
      <c r="G2741" s="128" t="s">
        <v>497</v>
      </c>
      <c r="H2741" s="128" t="s">
        <v>1508</v>
      </c>
      <c r="I2741" s="60"/>
      <c r="J2741" s="60"/>
      <c r="K2741" s="60"/>
      <c r="L2741" s="61" t="str">
        <f>IF(I2741="","",VLOOKUP(N2741,DB!J:L,3,FALSE))</f>
        <v/>
      </c>
      <c r="M2741" s="40" t="str">
        <f t="shared" si="86"/>
        <v/>
      </c>
      <c r="N2741" s="70" t="str">
        <f t="shared" si="85"/>
        <v>Scope 3Hotel stay</v>
      </c>
      <c r="Y2741" s="70"/>
      <c r="Z2741" s="70"/>
    </row>
    <row r="2742" spans="1:26" s="49" customFormat="1" ht="21" customHeight="1">
      <c r="A2742" s="60"/>
      <c r="B2742" s="60"/>
      <c r="C2742" s="58"/>
      <c r="D2742" s="56"/>
      <c r="E2742" s="56"/>
      <c r="G2742" s="128" t="s">
        <v>497</v>
      </c>
      <c r="H2742" s="128" t="s">
        <v>1508</v>
      </c>
      <c r="I2742" s="60"/>
      <c r="J2742" s="60"/>
      <c r="K2742" s="60"/>
      <c r="L2742" s="61" t="str">
        <f>IF(I2742="","",VLOOKUP(N2742,DB!J:L,3,FALSE))</f>
        <v/>
      </c>
      <c r="M2742" s="40" t="str">
        <f t="shared" si="86"/>
        <v/>
      </c>
      <c r="N2742" s="70" t="str">
        <f t="shared" si="85"/>
        <v>Scope 3Hotel stay</v>
      </c>
      <c r="Y2742" s="70"/>
      <c r="Z2742" s="70"/>
    </row>
    <row r="2743" spans="1:26" s="49" customFormat="1" ht="21" customHeight="1">
      <c r="A2743" s="60"/>
      <c r="B2743" s="60"/>
      <c r="C2743" s="58"/>
      <c r="D2743" s="56"/>
      <c r="E2743" s="56"/>
      <c r="G2743" s="128" t="s">
        <v>497</v>
      </c>
      <c r="H2743" s="128" t="s">
        <v>1508</v>
      </c>
      <c r="I2743" s="60"/>
      <c r="J2743" s="60"/>
      <c r="K2743" s="60"/>
      <c r="L2743" s="61" t="str">
        <f>IF(I2743="","",VLOOKUP(N2743,DB!J:L,3,FALSE))</f>
        <v/>
      </c>
      <c r="M2743" s="40" t="str">
        <f t="shared" si="86"/>
        <v/>
      </c>
      <c r="N2743" s="70" t="str">
        <f t="shared" si="85"/>
        <v>Scope 3Hotel stay</v>
      </c>
      <c r="Y2743" s="70"/>
      <c r="Z2743" s="70"/>
    </row>
    <row r="2744" spans="1:26" s="49" customFormat="1" ht="21" customHeight="1">
      <c r="A2744" s="60"/>
      <c r="B2744" s="60"/>
      <c r="C2744" s="58"/>
      <c r="D2744" s="56"/>
      <c r="E2744" s="56"/>
      <c r="G2744" s="128" t="s">
        <v>497</v>
      </c>
      <c r="H2744" s="128" t="s">
        <v>1508</v>
      </c>
      <c r="I2744" s="60"/>
      <c r="J2744" s="60"/>
      <c r="K2744" s="60"/>
      <c r="L2744" s="61" t="str">
        <f>IF(I2744="","",VLOOKUP(N2744,DB!J:L,3,FALSE))</f>
        <v/>
      </c>
      <c r="M2744" s="40" t="str">
        <f t="shared" si="86"/>
        <v/>
      </c>
      <c r="N2744" s="70" t="str">
        <f t="shared" si="85"/>
        <v>Scope 3Hotel stay</v>
      </c>
      <c r="Y2744" s="70"/>
      <c r="Z2744" s="70"/>
    </row>
    <row r="2745" spans="1:26" s="49" customFormat="1" ht="21" customHeight="1">
      <c r="A2745" s="60"/>
      <c r="B2745" s="60"/>
      <c r="C2745" s="58"/>
      <c r="D2745" s="56"/>
      <c r="E2745" s="56"/>
      <c r="G2745" s="128" t="s">
        <v>497</v>
      </c>
      <c r="H2745" s="128" t="s">
        <v>1508</v>
      </c>
      <c r="I2745" s="60"/>
      <c r="J2745" s="60"/>
      <c r="K2745" s="60"/>
      <c r="L2745" s="61" t="str">
        <f>IF(I2745="","",VLOOKUP(N2745,DB!J:L,3,FALSE))</f>
        <v/>
      </c>
      <c r="M2745" s="40" t="str">
        <f t="shared" si="86"/>
        <v/>
      </c>
      <c r="N2745" s="70" t="str">
        <f t="shared" si="85"/>
        <v>Scope 3Hotel stay</v>
      </c>
      <c r="Y2745" s="70"/>
      <c r="Z2745" s="70"/>
    </row>
    <row r="2746" spans="1:26" s="49" customFormat="1" ht="21" customHeight="1">
      <c r="A2746" s="60"/>
      <c r="B2746" s="60"/>
      <c r="C2746" s="58"/>
      <c r="D2746" s="56"/>
      <c r="E2746" s="56"/>
      <c r="G2746" s="128" t="s">
        <v>497</v>
      </c>
      <c r="H2746" s="128" t="s">
        <v>1508</v>
      </c>
      <c r="I2746" s="60"/>
      <c r="J2746" s="60"/>
      <c r="K2746" s="60"/>
      <c r="L2746" s="61" t="str">
        <f>IF(I2746="","",VLOOKUP(N2746,DB!J:L,3,FALSE))</f>
        <v/>
      </c>
      <c r="M2746" s="40" t="str">
        <f t="shared" si="86"/>
        <v/>
      </c>
      <c r="N2746" s="70" t="str">
        <f t="shared" si="85"/>
        <v>Scope 3Hotel stay</v>
      </c>
      <c r="Y2746" s="70"/>
      <c r="Z2746" s="70"/>
    </row>
    <row r="2747" spans="1:26" s="49" customFormat="1" ht="21" customHeight="1">
      <c r="A2747" s="60"/>
      <c r="B2747" s="60"/>
      <c r="C2747" s="58"/>
      <c r="D2747" s="56"/>
      <c r="E2747" s="56"/>
      <c r="G2747" s="128" t="s">
        <v>497</v>
      </c>
      <c r="H2747" s="128" t="s">
        <v>1508</v>
      </c>
      <c r="I2747" s="60"/>
      <c r="J2747" s="60"/>
      <c r="K2747" s="60"/>
      <c r="L2747" s="61" t="str">
        <f>IF(I2747="","",VLOOKUP(N2747,DB!J:L,3,FALSE))</f>
        <v/>
      </c>
      <c r="M2747" s="40" t="str">
        <f t="shared" si="86"/>
        <v/>
      </c>
      <c r="N2747" s="70" t="str">
        <f t="shared" si="85"/>
        <v>Scope 3Hotel stay</v>
      </c>
      <c r="Y2747" s="70"/>
      <c r="Z2747" s="70"/>
    </row>
    <row r="2748" spans="1:26" s="49" customFormat="1" ht="21" customHeight="1">
      <c r="A2748" s="60"/>
      <c r="B2748" s="60"/>
      <c r="C2748" s="58"/>
      <c r="D2748" s="56"/>
      <c r="E2748" s="56"/>
      <c r="G2748" s="128" t="s">
        <v>497</v>
      </c>
      <c r="H2748" s="128" t="s">
        <v>1508</v>
      </c>
      <c r="I2748" s="60"/>
      <c r="J2748" s="60"/>
      <c r="K2748" s="60"/>
      <c r="L2748" s="61" t="str">
        <f>IF(I2748="","",VLOOKUP(N2748,DB!J:L,3,FALSE))</f>
        <v/>
      </c>
      <c r="M2748" s="40" t="str">
        <f t="shared" si="86"/>
        <v/>
      </c>
      <c r="N2748" s="70" t="str">
        <f t="shared" si="85"/>
        <v>Scope 3Hotel stay</v>
      </c>
      <c r="Y2748" s="70"/>
      <c r="Z2748" s="70"/>
    </row>
    <row r="2749" spans="1:26" s="49" customFormat="1" ht="21" customHeight="1">
      <c r="A2749" s="60"/>
      <c r="B2749" s="60"/>
      <c r="C2749" s="58"/>
      <c r="D2749" s="56"/>
      <c r="E2749" s="56"/>
      <c r="G2749" s="128" t="s">
        <v>497</v>
      </c>
      <c r="H2749" s="128" t="s">
        <v>1508</v>
      </c>
      <c r="I2749" s="60"/>
      <c r="J2749" s="60"/>
      <c r="K2749" s="60"/>
      <c r="L2749" s="61" t="str">
        <f>IF(I2749="","",VLOOKUP(N2749,DB!J:L,3,FALSE))</f>
        <v/>
      </c>
      <c r="M2749" s="40" t="str">
        <f t="shared" si="86"/>
        <v/>
      </c>
      <c r="N2749" s="70" t="str">
        <f t="shared" si="85"/>
        <v>Scope 3Hotel stay</v>
      </c>
      <c r="Y2749" s="70"/>
      <c r="Z2749" s="70"/>
    </row>
    <row r="2750" spans="1:26" s="49" customFormat="1" ht="21" customHeight="1">
      <c r="A2750" s="60"/>
      <c r="B2750" s="60"/>
      <c r="C2750" s="58"/>
      <c r="D2750" s="56"/>
      <c r="E2750" s="56"/>
      <c r="G2750" s="128" t="s">
        <v>497</v>
      </c>
      <c r="H2750" s="128" t="s">
        <v>1508</v>
      </c>
      <c r="I2750" s="60"/>
      <c r="J2750" s="60"/>
      <c r="K2750" s="60"/>
      <c r="L2750" s="61" t="str">
        <f>IF(I2750="","",VLOOKUP(N2750,DB!J:L,3,FALSE))</f>
        <v/>
      </c>
      <c r="M2750" s="40" t="str">
        <f t="shared" si="86"/>
        <v/>
      </c>
      <c r="N2750" s="70" t="str">
        <f t="shared" si="85"/>
        <v>Scope 3Hotel stay</v>
      </c>
      <c r="Y2750" s="70"/>
      <c r="Z2750" s="70"/>
    </row>
    <row r="2751" spans="1:26" s="49" customFormat="1" ht="21" customHeight="1">
      <c r="A2751" s="60"/>
      <c r="B2751" s="60"/>
      <c r="C2751" s="58"/>
      <c r="D2751" s="56"/>
      <c r="E2751" s="56"/>
      <c r="G2751" s="128" t="s">
        <v>497</v>
      </c>
      <c r="H2751" s="128" t="s">
        <v>1508</v>
      </c>
      <c r="I2751" s="60"/>
      <c r="J2751" s="60"/>
      <c r="K2751" s="60"/>
      <c r="L2751" s="61" t="str">
        <f>IF(I2751="","",VLOOKUP(N2751,DB!J:L,3,FALSE))</f>
        <v/>
      </c>
      <c r="M2751" s="40" t="str">
        <f t="shared" si="86"/>
        <v/>
      </c>
      <c r="N2751" s="70" t="str">
        <f t="shared" si="85"/>
        <v>Scope 3Hotel stay</v>
      </c>
      <c r="Y2751" s="70"/>
      <c r="Z2751" s="70"/>
    </row>
    <row r="2752" spans="1:26" s="49" customFormat="1" ht="21" customHeight="1">
      <c r="A2752" s="60"/>
      <c r="B2752" s="60"/>
      <c r="C2752" s="58"/>
      <c r="D2752" s="56"/>
      <c r="E2752" s="56"/>
      <c r="G2752" s="128" t="s">
        <v>497</v>
      </c>
      <c r="H2752" s="128" t="s">
        <v>1508</v>
      </c>
      <c r="I2752" s="60"/>
      <c r="J2752" s="60"/>
      <c r="K2752" s="60"/>
      <c r="L2752" s="61" t="str">
        <f>IF(I2752="","",VLOOKUP(N2752,DB!J:L,3,FALSE))</f>
        <v/>
      </c>
      <c r="M2752" s="40" t="str">
        <f t="shared" si="86"/>
        <v/>
      </c>
      <c r="N2752" s="70" t="str">
        <f t="shared" si="85"/>
        <v>Scope 3Hotel stay</v>
      </c>
      <c r="Y2752" s="70"/>
      <c r="Z2752" s="70"/>
    </row>
    <row r="2753" spans="1:26" s="49" customFormat="1" ht="21" customHeight="1">
      <c r="A2753" s="60"/>
      <c r="B2753" s="60"/>
      <c r="C2753" s="58"/>
      <c r="D2753" s="56"/>
      <c r="E2753" s="56"/>
      <c r="G2753" s="128" t="s">
        <v>497</v>
      </c>
      <c r="H2753" s="128" t="s">
        <v>1508</v>
      </c>
      <c r="I2753" s="60"/>
      <c r="J2753" s="60"/>
      <c r="K2753" s="60"/>
      <c r="L2753" s="61" t="str">
        <f>IF(I2753="","",VLOOKUP(N2753,DB!J:L,3,FALSE))</f>
        <v/>
      </c>
      <c r="M2753" s="40" t="str">
        <f t="shared" si="86"/>
        <v/>
      </c>
      <c r="N2753" s="70" t="str">
        <f t="shared" si="85"/>
        <v>Scope 3Hotel stay</v>
      </c>
      <c r="Y2753" s="70"/>
      <c r="Z2753" s="70"/>
    </row>
    <row r="2754" spans="1:26" s="49" customFormat="1" ht="21" customHeight="1">
      <c r="A2754" s="60"/>
      <c r="B2754" s="60"/>
      <c r="C2754" s="58"/>
      <c r="D2754" s="56"/>
      <c r="E2754" s="56"/>
      <c r="G2754" s="128" t="s">
        <v>497</v>
      </c>
      <c r="H2754" s="128" t="s">
        <v>1508</v>
      </c>
      <c r="I2754" s="60"/>
      <c r="J2754" s="60"/>
      <c r="K2754" s="60"/>
      <c r="L2754" s="61" t="str">
        <f>IF(I2754="","",VLOOKUP(N2754,DB!J:L,3,FALSE))</f>
        <v/>
      </c>
      <c r="M2754" s="40" t="str">
        <f t="shared" si="86"/>
        <v/>
      </c>
      <c r="N2754" s="70" t="str">
        <f t="shared" si="85"/>
        <v>Scope 3Hotel stay</v>
      </c>
      <c r="Y2754" s="70"/>
      <c r="Z2754" s="70"/>
    </row>
    <row r="2755" spans="1:26" s="49" customFormat="1" ht="21" customHeight="1">
      <c r="A2755" s="60"/>
      <c r="B2755" s="60"/>
      <c r="C2755" s="58"/>
      <c r="D2755" s="56"/>
      <c r="E2755" s="56"/>
      <c r="G2755" s="128" t="s">
        <v>497</v>
      </c>
      <c r="H2755" s="128" t="s">
        <v>1508</v>
      </c>
      <c r="I2755" s="60"/>
      <c r="J2755" s="60"/>
      <c r="K2755" s="60"/>
      <c r="L2755" s="61" t="str">
        <f>IF(I2755="","",VLOOKUP(N2755,DB!J:L,3,FALSE))</f>
        <v/>
      </c>
      <c r="M2755" s="40" t="str">
        <f t="shared" si="86"/>
        <v/>
      </c>
      <c r="N2755" s="70" t="str">
        <f t="shared" si="85"/>
        <v>Scope 3Hotel stay</v>
      </c>
      <c r="Y2755" s="70"/>
      <c r="Z2755" s="70"/>
    </row>
    <row r="2756" spans="1:26" s="49" customFormat="1" ht="21" customHeight="1">
      <c r="A2756" s="60"/>
      <c r="B2756" s="60"/>
      <c r="C2756" s="58"/>
      <c r="D2756" s="56"/>
      <c r="E2756" s="56"/>
      <c r="G2756" s="128" t="s">
        <v>497</v>
      </c>
      <c r="H2756" s="128" t="s">
        <v>1508</v>
      </c>
      <c r="I2756" s="60"/>
      <c r="J2756" s="60"/>
      <c r="K2756" s="60"/>
      <c r="L2756" s="61" t="str">
        <f>IF(I2756="","",VLOOKUP(N2756,DB!J:L,3,FALSE))</f>
        <v/>
      </c>
      <c r="M2756" s="40" t="str">
        <f t="shared" si="86"/>
        <v/>
      </c>
      <c r="N2756" s="70" t="str">
        <f t="shared" si="85"/>
        <v>Scope 3Hotel stay</v>
      </c>
      <c r="Y2756" s="70"/>
      <c r="Z2756" s="70"/>
    </row>
    <row r="2757" spans="1:26" s="49" customFormat="1" ht="21" customHeight="1">
      <c r="A2757" s="60"/>
      <c r="B2757" s="60"/>
      <c r="C2757" s="58"/>
      <c r="D2757" s="56"/>
      <c r="E2757" s="56"/>
      <c r="G2757" s="128" t="s">
        <v>497</v>
      </c>
      <c r="H2757" s="128" t="s">
        <v>1508</v>
      </c>
      <c r="I2757" s="60"/>
      <c r="J2757" s="60"/>
      <c r="K2757" s="60"/>
      <c r="L2757" s="61" t="str">
        <f>IF(I2757="","",VLOOKUP(N2757,DB!J:L,3,FALSE))</f>
        <v/>
      </c>
      <c r="M2757" s="40" t="str">
        <f t="shared" si="86"/>
        <v/>
      </c>
      <c r="N2757" s="70" t="str">
        <f t="shared" si="85"/>
        <v>Scope 3Hotel stay</v>
      </c>
      <c r="Y2757" s="70"/>
      <c r="Z2757" s="70"/>
    </row>
    <row r="2758" spans="1:26" s="49" customFormat="1" ht="21" customHeight="1">
      <c r="A2758" s="60"/>
      <c r="B2758" s="60"/>
      <c r="C2758" s="58"/>
      <c r="D2758" s="56"/>
      <c r="E2758" s="56"/>
      <c r="G2758" s="128" t="s">
        <v>497</v>
      </c>
      <c r="H2758" s="128" t="s">
        <v>1508</v>
      </c>
      <c r="I2758" s="60"/>
      <c r="J2758" s="60"/>
      <c r="K2758" s="60"/>
      <c r="L2758" s="61" t="str">
        <f>IF(I2758="","",VLOOKUP(N2758,DB!J:L,3,FALSE))</f>
        <v/>
      </c>
      <c r="M2758" s="40" t="str">
        <f t="shared" si="86"/>
        <v/>
      </c>
      <c r="N2758" s="70" t="str">
        <f t="shared" si="85"/>
        <v>Scope 3Hotel stay</v>
      </c>
      <c r="Y2758" s="70"/>
      <c r="Z2758" s="70"/>
    </row>
    <row r="2759" spans="1:26" s="49" customFormat="1" ht="21" customHeight="1">
      <c r="A2759" s="60"/>
      <c r="B2759" s="60"/>
      <c r="C2759" s="58"/>
      <c r="D2759" s="56"/>
      <c r="E2759" s="56"/>
      <c r="G2759" s="128" t="s">
        <v>497</v>
      </c>
      <c r="H2759" s="128" t="s">
        <v>1508</v>
      </c>
      <c r="I2759" s="60"/>
      <c r="J2759" s="60"/>
      <c r="K2759" s="60"/>
      <c r="L2759" s="61" t="str">
        <f>IF(I2759="","",VLOOKUP(N2759,DB!J:L,3,FALSE))</f>
        <v/>
      </c>
      <c r="M2759" s="40" t="str">
        <f t="shared" si="86"/>
        <v/>
      </c>
      <c r="N2759" s="70" t="str">
        <f t="shared" ref="N2759:N2822" si="87">CONCATENATE(G2759,H2759,I2759)</f>
        <v>Scope 3Hotel stay</v>
      </c>
      <c r="Y2759" s="70"/>
      <c r="Z2759" s="70"/>
    </row>
    <row r="2760" spans="1:26" s="49" customFormat="1" ht="21" customHeight="1">
      <c r="A2760" s="60"/>
      <c r="B2760" s="60"/>
      <c r="C2760" s="58"/>
      <c r="D2760" s="56"/>
      <c r="E2760" s="56"/>
      <c r="G2760" s="128" t="s">
        <v>497</v>
      </c>
      <c r="H2760" s="128" t="s">
        <v>1508</v>
      </c>
      <c r="I2760" s="60"/>
      <c r="J2760" s="60"/>
      <c r="K2760" s="60"/>
      <c r="L2760" s="61" t="str">
        <f>IF(I2760="","",VLOOKUP(N2760,DB!J:L,3,FALSE))</f>
        <v/>
      </c>
      <c r="M2760" s="40" t="str">
        <f t="shared" si="86"/>
        <v/>
      </c>
      <c r="N2760" s="70" t="str">
        <f t="shared" si="87"/>
        <v>Scope 3Hotel stay</v>
      </c>
      <c r="Y2760" s="70"/>
      <c r="Z2760" s="70"/>
    </row>
    <row r="2761" spans="1:26" s="49" customFormat="1" ht="21" customHeight="1">
      <c r="A2761" s="60"/>
      <c r="B2761" s="60"/>
      <c r="C2761" s="58"/>
      <c r="D2761" s="56"/>
      <c r="E2761" s="56"/>
      <c r="G2761" s="128" t="s">
        <v>497</v>
      </c>
      <c r="H2761" s="128" t="s">
        <v>1508</v>
      </c>
      <c r="I2761" s="60"/>
      <c r="J2761" s="60"/>
      <c r="K2761" s="60"/>
      <c r="L2761" s="61" t="str">
        <f>IF(I2761="","",VLOOKUP(N2761,DB!J:L,3,FALSE))</f>
        <v/>
      </c>
      <c r="M2761" s="40" t="str">
        <f t="shared" si="86"/>
        <v/>
      </c>
      <c r="N2761" s="70" t="str">
        <f t="shared" si="87"/>
        <v>Scope 3Hotel stay</v>
      </c>
      <c r="Y2761" s="70"/>
      <c r="Z2761" s="70"/>
    </row>
    <row r="2762" spans="1:26" s="49" customFormat="1" ht="21" customHeight="1">
      <c r="A2762" s="60"/>
      <c r="B2762" s="60"/>
      <c r="C2762" s="58"/>
      <c r="D2762" s="56"/>
      <c r="E2762" s="56"/>
      <c r="G2762" s="128" t="s">
        <v>497</v>
      </c>
      <c r="H2762" s="128" t="s">
        <v>1508</v>
      </c>
      <c r="I2762" s="60"/>
      <c r="J2762" s="60"/>
      <c r="K2762" s="60"/>
      <c r="L2762" s="61" t="str">
        <f>IF(I2762="","",VLOOKUP(N2762,DB!J:L,3,FALSE))</f>
        <v/>
      </c>
      <c r="M2762" s="40" t="str">
        <f t="shared" si="86"/>
        <v/>
      </c>
      <c r="N2762" s="70" t="str">
        <f t="shared" si="87"/>
        <v>Scope 3Hotel stay</v>
      </c>
      <c r="Y2762" s="70"/>
      <c r="Z2762" s="70"/>
    </row>
    <row r="2763" spans="1:26" s="49" customFormat="1" ht="21" customHeight="1">
      <c r="A2763" s="60"/>
      <c r="B2763" s="60"/>
      <c r="C2763" s="58"/>
      <c r="D2763" s="56"/>
      <c r="E2763" s="56"/>
      <c r="G2763" s="128" t="s">
        <v>497</v>
      </c>
      <c r="H2763" s="128" t="s">
        <v>1508</v>
      </c>
      <c r="I2763" s="60"/>
      <c r="J2763" s="60"/>
      <c r="K2763" s="60"/>
      <c r="L2763" s="61" t="str">
        <f>IF(I2763="","",VLOOKUP(N2763,DB!J:L,3,FALSE))</f>
        <v/>
      </c>
      <c r="M2763" s="40" t="str">
        <f t="shared" si="86"/>
        <v/>
      </c>
      <c r="N2763" s="70" t="str">
        <f t="shared" si="87"/>
        <v>Scope 3Hotel stay</v>
      </c>
      <c r="Y2763" s="70"/>
      <c r="Z2763" s="70"/>
    </row>
    <row r="2764" spans="1:26" s="49" customFormat="1" ht="21" customHeight="1">
      <c r="A2764" s="60"/>
      <c r="B2764" s="60"/>
      <c r="C2764" s="58"/>
      <c r="D2764" s="56"/>
      <c r="E2764" s="56"/>
      <c r="G2764" s="128" t="s">
        <v>497</v>
      </c>
      <c r="H2764" s="128" t="s">
        <v>1508</v>
      </c>
      <c r="I2764" s="60"/>
      <c r="J2764" s="60"/>
      <c r="K2764" s="60"/>
      <c r="L2764" s="61" t="str">
        <f>IF(I2764="","",VLOOKUP(N2764,DB!J:L,3,FALSE))</f>
        <v/>
      </c>
      <c r="M2764" s="40" t="str">
        <f t="shared" si="86"/>
        <v/>
      </c>
      <c r="N2764" s="70" t="str">
        <f t="shared" si="87"/>
        <v>Scope 3Hotel stay</v>
      </c>
      <c r="Y2764" s="70"/>
      <c r="Z2764" s="70"/>
    </row>
    <row r="2765" spans="1:26" s="49" customFormat="1" ht="21" customHeight="1">
      <c r="A2765" s="60"/>
      <c r="B2765" s="60"/>
      <c r="C2765" s="58"/>
      <c r="D2765" s="56"/>
      <c r="E2765" s="56"/>
      <c r="G2765" s="128" t="s">
        <v>497</v>
      </c>
      <c r="H2765" s="128" t="s">
        <v>1508</v>
      </c>
      <c r="I2765" s="60"/>
      <c r="J2765" s="60"/>
      <c r="K2765" s="60"/>
      <c r="L2765" s="61" t="str">
        <f>IF(I2765="","",VLOOKUP(N2765,DB!J:L,3,FALSE))</f>
        <v/>
      </c>
      <c r="M2765" s="40" t="str">
        <f t="shared" si="86"/>
        <v/>
      </c>
      <c r="N2765" s="70" t="str">
        <f t="shared" si="87"/>
        <v>Scope 3Hotel stay</v>
      </c>
      <c r="Y2765" s="70"/>
      <c r="Z2765" s="70"/>
    </row>
    <row r="2766" spans="1:26" s="49" customFormat="1" ht="21" customHeight="1">
      <c r="A2766" s="60"/>
      <c r="B2766" s="60"/>
      <c r="C2766" s="58"/>
      <c r="D2766" s="56"/>
      <c r="E2766" s="56"/>
      <c r="G2766" s="128" t="s">
        <v>497</v>
      </c>
      <c r="H2766" s="128" t="s">
        <v>1508</v>
      </c>
      <c r="I2766" s="60"/>
      <c r="J2766" s="60"/>
      <c r="K2766" s="60"/>
      <c r="L2766" s="61" t="str">
        <f>IF(I2766="","",VLOOKUP(N2766,DB!J:L,3,FALSE))</f>
        <v/>
      </c>
      <c r="M2766" s="40" t="str">
        <f t="shared" si="86"/>
        <v/>
      </c>
      <c r="N2766" s="70" t="str">
        <f t="shared" si="87"/>
        <v>Scope 3Hotel stay</v>
      </c>
      <c r="Y2766" s="70"/>
      <c r="Z2766" s="70"/>
    </row>
    <row r="2767" spans="1:26" s="49" customFormat="1" ht="21" customHeight="1">
      <c r="A2767" s="60"/>
      <c r="B2767" s="60"/>
      <c r="C2767" s="58"/>
      <c r="D2767" s="56"/>
      <c r="E2767" s="56"/>
      <c r="G2767" s="128" t="s">
        <v>497</v>
      </c>
      <c r="H2767" s="128" t="s">
        <v>1508</v>
      </c>
      <c r="I2767" s="60"/>
      <c r="J2767" s="60"/>
      <c r="K2767" s="60"/>
      <c r="L2767" s="61" t="str">
        <f>IF(I2767="","",VLOOKUP(N2767,DB!J:L,3,FALSE))</f>
        <v/>
      </c>
      <c r="M2767" s="40" t="str">
        <f t="shared" si="86"/>
        <v/>
      </c>
      <c r="N2767" s="70" t="str">
        <f t="shared" si="87"/>
        <v>Scope 3Hotel stay</v>
      </c>
      <c r="Y2767" s="70"/>
      <c r="Z2767" s="70"/>
    </row>
    <row r="2768" spans="1:26" s="49" customFormat="1" ht="21" customHeight="1">
      <c r="A2768" s="60"/>
      <c r="B2768" s="60"/>
      <c r="C2768" s="58"/>
      <c r="D2768" s="56"/>
      <c r="E2768" s="56"/>
      <c r="G2768" s="128" t="s">
        <v>497</v>
      </c>
      <c r="H2768" s="128" t="s">
        <v>1508</v>
      </c>
      <c r="I2768" s="60"/>
      <c r="J2768" s="60"/>
      <c r="K2768" s="60"/>
      <c r="L2768" s="61" t="str">
        <f>IF(I2768="","",VLOOKUP(N2768,DB!J:L,3,FALSE))</f>
        <v/>
      </c>
      <c r="M2768" s="40" t="str">
        <f t="shared" si="86"/>
        <v/>
      </c>
      <c r="N2768" s="70" t="str">
        <f t="shared" si="87"/>
        <v>Scope 3Hotel stay</v>
      </c>
      <c r="Y2768" s="70"/>
      <c r="Z2768" s="70"/>
    </row>
    <row r="2769" spans="1:26" s="49" customFormat="1" ht="21" customHeight="1">
      <c r="A2769" s="60"/>
      <c r="B2769" s="60"/>
      <c r="C2769" s="58"/>
      <c r="D2769" s="56"/>
      <c r="E2769" s="56"/>
      <c r="G2769" s="128" t="s">
        <v>497</v>
      </c>
      <c r="H2769" s="128" t="s">
        <v>1508</v>
      </c>
      <c r="I2769" s="60"/>
      <c r="J2769" s="60"/>
      <c r="K2769" s="60"/>
      <c r="L2769" s="61" t="str">
        <f>IF(I2769="","",VLOOKUP(N2769,DB!J:L,3,FALSE))</f>
        <v/>
      </c>
      <c r="M2769" s="40" t="str">
        <f t="shared" si="86"/>
        <v/>
      </c>
      <c r="N2769" s="70" t="str">
        <f t="shared" si="87"/>
        <v>Scope 3Hotel stay</v>
      </c>
      <c r="Y2769" s="70"/>
      <c r="Z2769" s="70"/>
    </row>
    <row r="2770" spans="1:26" s="49" customFormat="1" ht="21" customHeight="1">
      <c r="A2770" s="60"/>
      <c r="B2770" s="60"/>
      <c r="C2770" s="58"/>
      <c r="D2770" s="56"/>
      <c r="E2770" s="56"/>
      <c r="G2770" s="128" t="s">
        <v>497</v>
      </c>
      <c r="H2770" s="128" t="s">
        <v>1508</v>
      </c>
      <c r="I2770" s="60"/>
      <c r="J2770" s="60"/>
      <c r="K2770" s="60"/>
      <c r="L2770" s="61" t="str">
        <f>IF(I2770="","",VLOOKUP(N2770,DB!J:L,3,FALSE))</f>
        <v/>
      </c>
      <c r="M2770" s="40" t="str">
        <f t="shared" si="86"/>
        <v/>
      </c>
      <c r="N2770" s="70" t="str">
        <f t="shared" si="87"/>
        <v>Scope 3Hotel stay</v>
      </c>
      <c r="Y2770" s="70"/>
      <c r="Z2770" s="70"/>
    </row>
    <row r="2771" spans="1:26" s="49" customFormat="1" ht="21" customHeight="1">
      <c r="A2771" s="60"/>
      <c r="B2771" s="60"/>
      <c r="C2771" s="58"/>
      <c r="D2771" s="56"/>
      <c r="E2771" s="56"/>
      <c r="G2771" s="128" t="s">
        <v>497</v>
      </c>
      <c r="H2771" s="128" t="s">
        <v>1508</v>
      </c>
      <c r="I2771" s="60"/>
      <c r="J2771" s="60"/>
      <c r="K2771" s="60"/>
      <c r="L2771" s="61" t="str">
        <f>IF(I2771="","",VLOOKUP(N2771,DB!J:L,3,FALSE))</f>
        <v/>
      </c>
      <c r="M2771" s="40" t="str">
        <f t="shared" si="86"/>
        <v/>
      </c>
      <c r="N2771" s="70" t="str">
        <f t="shared" si="87"/>
        <v>Scope 3Hotel stay</v>
      </c>
      <c r="Y2771" s="70"/>
      <c r="Z2771" s="70"/>
    </row>
    <row r="2772" spans="1:26" s="49" customFormat="1" ht="21" customHeight="1">
      <c r="A2772" s="60"/>
      <c r="B2772" s="60"/>
      <c r="C2772" s="58"/>
      <c r="D2772" s="56"/>
      <c r="E2772" s="56"/>
      <c r="G2772" s="128" t="s">
        <v>497</v>
      </c>
      <c r="H2772" s="128" t="s">
        <v>1508</v>
      </c>
      <c r="I2772" s="60"/>
      <c r="J2772" s="60"/>
      <c r="K2772" s="60"/>
      <c r="L2772" s="61" t="str">
        <f>IF(I2772="","",VLOOKUP(N2772,DB!J:L,3,FALSE))</f>
        <v/>
      </c>
      <c r="M2772" s="40" t="str">
        <f t="shared" si="86"/>
        <v/>
      </c>
      <c r="N2772" s="70" t="str">
        <f t="shared" si="87"/>
        <v>Scope 3Hotel stay</v>
      </c>
      <c r="Y2772" s="70"/>
      <c r="Z2772" s="70"/>
    </row>
    <row r="2773" spans="1:26" s="49" customFormat="1" ht="21" customHeight="1">
      <c r="A2773" s="60"/>
      <c r="B2773" s="60"/>
      <c r="C2773" s="58"/>
      <c r="D2773" s="56"/>
      <c r="E2773" s="56"/>
      <c r="G2773" s="128" t="s">
        <v>497</v>
      </c>
      <c r="H2773" s="128" t="s">
        <v>1508</v>
      </c>
      <c r="I2773" s="60"/>
      <c r="J2773" s="60"/>
      <c r="K2773" s="60"/>
      <c r="L2773" s="61" t="str">
        <f>IF(I2773="","",VLOOKUP(N2773,DB!J:L,3,FALSE))</f>
        <v/>
      </c>
      <c r="M2773" s="40" t="str">
        <f t="shared" si="86"/>
        <v/>
      </c>
      <c r="N2773" s="70" t="str">
        <f t="shared" si="87"/>
        <v>Scope 3Hotel stay</v>
      </c>
      <c r="Y2773" s="70"/>
      <c r="Z2773" s="70"/>
    </row>
    <row r="2774" spans="1:26" s="49" customFormat="1" ht="21" customHeight="1">
      <c r="A2774" s="60"/>
      <c r="B2774" s="60"/>
      <c r="C2774" s="58"/>
      <c r="D2774" s="56"/>
      <c r="E2774" s="56"/>
      <c r="G2774" s="128" t="s">
        <v>497</v>
      </c>
      <c r="H2774" s="128" t="s">
        <v>1508</v>
      </c>
      <c r="I2774" s="60"/>
      <c r="J2774" s="60"/>
      <c r="K2774" s="60"/>
      <c r="L2774" s="61" t="str">
        <f>IF(I2774="","",VLOOKUP(N2774,DB!J:L,3,FALSE))</f>
        <v/>
      </c>
      <c r="M2774" s="40" t="str">
        <f t="shared" si="86"/>
        <v/>
      </c>
      <c r="N2774" s="70" t="str">
        <f t="shared" si="87"/>
        <v>Scope 3Hotel stay</v>
      </c>
      <c r="Y2774" s="70"/>
      <c r="Z2774" s="70"/>
    </row>
    <row r="2775" spans="1:26" s="49" customFormat="1" ht="21" customHeight="1">
      <c r="A2775" s="60"/>
      <c r="B2775" s="60"/>
      <c r="C2775" s="58"/>
      <c r="D2775" s="56"/>
      <c r="E2775" s="56"/>
      <c r="G2775" s="128" t="s">
        <v>497</v>
      </c>
      <c r="H2775" s="128" t="s">
        <v>1508</v>
      </c>
      <c r="I2775" s="60"/>
      <c r="J2775" s="60"/>
      <c r="K2775" s="60"/>
      <c r="L2775" s="61" t="str">
        <f>IF(I2775="","",VLOOKUP(N2775,DB!J:L,3,FALSE))</f>
        <v/>
      </c>
      <c r="M2775" s="40" t="str">
        <f t="shared" si="86"/>
        <v/>
      </c>
      <c r="N2775" s="70" t="str">
        <f t="shared" si="87"/>
        <v>Scope 3Hotel stay</v>
      </c>
      <c r="Y2775" s="70"/>
      <c r="Z2775" s="70"/>
    </row>
    <row r="2776" spans="1:26" s="49" customFormat="1" ht="21" customHeight="1">
      <c r="A2776" s="60"/>
      <c r="B2776" s="60"/>
      <c r="C2776" s="58"/>
      <c r="D2776" s="56"/>
      <c r="E2776" s="56"/>
      <c r="G2776" s="128" t="s">
        <v>497</v>
      </c>
      <c r="H2776" s="128" t="s">
        <v>1508</v>
      </c>
      <c r="I2776" s="60"/>
      <c r="J2776" s="60"/>
      <c r="K2776" s="60"/>
      <c r="L2776" s="61" t="str">
        <f>IF(I2776="","",VLOOKUP(N2776,DB!J:L,3,FALSE))</f>
        <v/>
      </c>
      <c r="M2776" s="40" t="str">
        <f t="shared" si="86"/>
        <v/>
      </c>
      <c r="N2776" s="70" t="str">
        <f t="shared" si="87"/>
        <v>Scope 3Hotel stay</v>
      </c>
      <c r="Y2776" s="70"/>
      <c r="Z2776" s="70"/>
    </row>
    <row r="2777" spans="1:26" s="49" customFormat="1" ht="21" customHeight="1">
      <c r="A2777" s="60"/>
      <c r="B2777" s="60"/>
      <c r="C2777" s="58"/>
      <c r="D2777" s="56"/>
      <c r="E2777" s="56"/>
      <c r="G2777" s="128" t="s">
        <v>497</v>
      </c>
      <c r="H2777" s="128" t="s">
        <v>1508</v>
      </c>
      <c r="I2777" s="60"/>
      <c r="J2777" s="60"/>
      <c r="K2777" s="60"/>
      <c r="L2777" s="61" t="str">
        <f>IF(I2777="","",VLOOKUP(N2777,DB!J:L,3,FALSE))</f>
        <v/>
      </c>
      <c r="M2777" s="40" t="str">
        <f t="shared" si="86"/>
        <v/>
      </c>
      <c r="N2777" s="70" t="str">
        <f t="shared" si="87"/>
        <v>Scope 3Hotel stay</v>
      </c>
      <c r="Y2777" s="70"/>
      <c r="Z2777" s="70"/>
    </row>
    <row r="2778" spans="1:26" s="49" customFormat="1" ht="21" customHeight="1">
      <c r="A2778" s="60"/>
      <c r="B2778" s="60"/>
      <c r="C2778" s="58"/>
      <c r="D2778" s="56"/>
      <c r="E2778" s="56"/>
      <c r="G2778" s="128" t="s">
        <v>497</v>
      </c>
      <c r="H2778" s="128" t="s">
        <v>1508</v>
      </c>
      <c r="I2778" s="60"/>
      <c r="J2778" s="60"/>
      <c r="K2778" s="60"/>
      <c r="L2778" s="61" t="str">
        <f>IF(I2778="","",VLOOKUP(N2778,DB!J:L,3,FALSE))</f>
        <v/>
      </c>
      <c r="M2778" s="40" t="str">
        <f t="shared" si="86"/>
        <v/>
      </c>
      <c r="N2778" s="70" t="str">
        <f t="shared" si="87"/>
        <v>Scope 3Hotel stay</v>
      </c>
      <c r="Y2778" s="70"/>
      <c r="Z2778" s="70"/>
    </row>
    <row r="2779" spans="1:26" s="49" customFormat="1" ht="21" customHeight="1">
      <c r="A2779" s="60"/>
      <c r="B2779" s="60"/>
      <c r="C2779" s="58"/>
      <c r="D2779" s="56"/>
      <c r="E2779" s="56"/>
      <c r="G2779" s="128" t="s">
        <v>497</v>
      </c>
      <c r="H2779" s="128" t="s">
        <v>1508</v>
      </c>
      <c r="I2779" s="60"/>
      <c r="J2779" s="60"/>
      <c r="K2779" s="60"/>
      <c r="L2779" s="61" t="str">
        <f>IF(I2779="","",VLOOKUP(N2779,DB!J:L,3,FALSE))</f>
        <v/>
      </c>
      <c r="M2779" s="40" t="str">
        <f t="shared" si="86"/>
        <v/>
      </c>
      <c r="N2779" s="70" t="str">
        <f t="shared" si="87"/>
        <v>Scope 3Hotel stay</v>
      </c>
      <c r="Y2779" s="70"/>
      <c r="Z2779" s="70"/>
    </row>
    <row r="2780" spans="1:26" s="49" customFormat="1" ht="21" customHeight="1">
      <c r="A2780" s="60"/>
      <c r="B2780" s="60"/>
      <c r="C2780" s="58"/>
      <c r="D2780" s="56"/>
      <c r="E2780" s="56"/>
      <c r="G2780" s="128" t="s">
        <v>497</v>
      </c>
      <c r="H2780" s="128" t="s">
        <v>1508</v>
      </c>
      <c r="I2780" s="60"/>
      <c r="J2780" s="60"/>
      <c r="K2780" s="60"/>
      <c r="L2780" s="61" t="str">
        <f>IF(I2780="","",VLOOKUP(N2780,DB!J:L,3,FALSE))</f>
        <v/>
      </c>
      <c r="M2780" s="40" t="str">
        <f t="shared" si="86"/>
        <v/>
      </c>
      <c r="N2780" s="70" t="str">
        <f t="shared" si="87"/>
        <v>Scope 3Hotel stay</v>
      </c>
      <c r="Y2780" s="70"/>
      <c r="Z2780" s="70"/>
    </row>
    <row r="2781" spans="1:26" s="49" customFormat="1" ht="21" customHeight="1">
      <c r="A2781" s="60"/>
      <c r="B2781" s="60"/>
      <c r="C2781" s="58"/>
      <c r="D2781" s="56"/>
      <c r="E2781" s="56"/>
      <c r="G2781" s="128" t="s">
        <v>497</v>
      </c>
      <c r="H2781" s="128" t="s">
        <v>1508</v>
      </c>
      <c r="I2781" s="60"/>
      <c r="J2781" s="60"/>
      <c r="K2781" s="60"/>
      <c r="L2781" s="61" t="str">
        <f>IF(I2781="","",VLOOKUP(N2781,DB!J:L,3,FALSE))</f>
        <v/>
      </c>
      <c r="M2781" s="40" t="str">
        <f t="shared" si="86"/>
        <v/>
      </c>
      <c r="N2781" s="70" t="str">
        <f t="shared" si="87"/>
        <v>Scope 3Hotel stay</v>
      </c>
      <c r="Y2781" s="70"/>
      <c r="Z2781" s="70"/>
    </row>
    <row r="2782" spans="1:26" s="49" customFormat="1" ht="21" customHeight="1">
      <c r="A2782" s="60"/>
      <c r="B2782" s="60"/>
      <c r="C2782" s="58"/>
      <c r="D2782" s="56"/>
      <c r="E2782" s="56"/>
      <c r="G2782" s="128" t="s">
        <v>497</v>
      </c>
      <c r="H2782" s="128" t="s">
        <v>1508</v>
      </c>
      <c r="I2782" s="60"/>
      <c r="J2782" s="60"/>
      <c r="K2782" s="60"/>
      <c r="L2782" s="61" t="str">
        <f>IF(I2782="","",VLOOKUP(N2782,DB!J:L,3,FALSE))</f>
        <v/>
      </c>
      <c r="M2782" s="40" t="str">
        <f t="shared" si="86"/>
        <v/>
      </c>
      <c r="N2782" s="70" t="str">
        <f t="shared" si="87"/>
        <v>Scope 3Hotel stay</v>
      </c>
      <c r="Y2782" s="70"/>
      <c r="Z2782" s="70"/>
    </row>
    <row r="2783" spans="1:26" s="49" customFormat="1" ht="21" customHeight="1">
      <c r="A2783" s="60"/>
      <c r="B2783" s="60"/>
      <c r="C2783" s="58"/>
      <c r="D2783" s="56"/>
      <c r="E2783" s="56"/>
      <c r="G2783" s="128" t="s">
        <v>497</v>
      </c>
      <c r="H2783" s="128" t="s">
        <v>1508</v>
      </c>
      <c r="I2783" s="60"/>
      <c r="J2783" s="60"/>
      <c r="K2783" s="60"/>
      <c r="L2783" s="61" t="str">
        <f>IF(I2783="","",VLOOKUP(N2783,DB!J:L,3,FALSE))</f>
        <v/>
      </c>
      <c r="M2783" s="40" t="str">
        <f t="shared" si="86"/>
        <v/>
      </c>
      <c r="N2783" s="70" t="str">
        <f t="shared" si="87"/>
        <v>Scope 3Hotel stay</v>
      </c>
      <c r="Y2783" s="70"/>
      <c r="Z2783" s="70"/>
    </row>
    <row r="2784" spans="1:26" s="49" customFormat="1" ht="21" customHeight="1">
      <c r="A2784" s="60"/>
      <c r="B2784" s="60"/>
      <c r="C2784" s="58"/>
      <c r="D2784" s="56"/>
      <c r="E2784" s="56"/>
      <c r="G2784" s="128" t="s">
        <v>497</v>
      </c>
      <c r="H2784" s="128" t="s">
        <v>1508</v>
      </c>
      <c r="I2784" s="60"/>
      <c r="J2784" s="60"/>
      <c r="K2784" s="60"/>
      <c r="L2784" s="61" t="str">
        <f>IF(I2784="","",VLOOKUP(N2784,DB!J:L,3,FALSE))</f>
        <v/>
      </c>
      <c r="M2784" s="40" t="str">
        <f t="shared" si="86"/>
        <v/>
      </c>
      <c r="N2784" s="70" t="str">
        <f t="shared" si="87"/>
        <v>Scope 3Hotel stay</v>
      </c>
      <c r="Y2784" s="70"/>
      <c r="Z2784" s="70"/>
    </row>
    <row r="2785" spans="1:26" s="49" customFormat="1" ht="21" customHeight="1">
      <c r="A2785" s="60"/>
      <c r="B2785" s="60"/>
      <c r="C2785" s="58"/>
      <c r="D2785" s="56"/>
      <c r="E2785" s="56"/>
      <c r="G2785" s="128" t="s">
        <v>497</v>
      </c>
      <c r="H2785" s="128" t="s">
        <v>1508</v>
      </c>
      <c r="I2785" s="60"/>
      <c r="J2785" s="60"/>
      <c r="K2785" s="60"/>
      <c r="L2785" s="61" t="str">
        <f>IF(I2785="","",VLOOKUP(N2785,DB!J:L,3,FALSE))</f>
        <v/>
      </c>
      <c r="M2785" s="40" t="str">
        <f t="shared" si="86"/>
        <v/>
      </c>
      <c r="N2785" s="70" t="str">
        <f t="shared" si="87"/>
        <v>Scope 3Hotel stay</v>
      </c>
      <c r="Y2785" s="70"/>
      <c r="Z2785" s="70"/>
    </row>
    <row r="2786" spans="1:26" s="49" customFormat="1" ht="21" customHeight="1">
      <c r="A2786" s="60"/>
      <c r="B2786" s="60"/>
      <c r="C2786" s="58"/>
      <c r="D2786" s="56"/>
      <c r="E2786" s="56"/>
      <c r="G2786" s="128" t="s">
        <v>497</v>
      </c>
      <c r="H2786" s="128" t="s">
        <v>1508</v>
      </c>
      <c r="I2786" s="60"/>
      <c r="J2786" s="60"/>
      <c r="K2786" s="60"/>
      <c r="L2786" s="61" t="str">
        <f>IF(I2786="","",VLOOKUP(N2786,DB!J:L,3,FALSE))</f>
        <v/>
      </c>
      <c r="M2786" s="40" t="str">
        <f t="shared" si="86"/>
        <v/>
      </c>
      <c r="N2786" s="70" t="str">
        <f t="shared" si="87"/>
        <v>Scope 3Hotel stay</v>
      </c>
      <c r="Y2786" s="70"/>
      <c r="Z2786" s="70"/>
    </row>
    <row r="2787" spans="1:26" s="49" customFormat="1" ht="21" customHeight="1">
      <c r="A2787" s="60"/>
      <c r="B2787" s="60"/>
      <c r="C2787" s="58"/>
      <c r="D2787" s="56"/>
      <c r="E2787" s="56"/>
      <c r="G2787" s="128" t="s">
        <v>497</v>
      </c>
      <c r="H2787" s="128" t="s">
        <v>1508</v>
      </c>
      <c r="I2787" s="60"/>
      <c r="J2787" s="60"/>
      <c r="K2787" s="60"/>
      <c r="L2787" s="61" t="str">
        <f>IF(I2787="","",VLOOKUP(N2787,DB!J:L,3,FALSE))</f>
        <v/>
      </c>
      <c r="M2787" s="40" t="str">
        <f t="shared" si="86"/>
        <v/>
      </c>
      <c r="N2787" s="70" t="str">
        <f t="shared" si="87"/>
        <v>Scope 3Hotel stay</v>
      </c>
      <c r="Y2787" s="70"/>
      <c r="Z2787" s="70"/>
    </row>
    <row r="2788" spans="1:26" s="49" customFormat="1" ht="21" customHeight="1">
      <c r="A2788" s="60"/>
      <c r="B2788" s="60"/>
      <c r="C2788" s="58"/>
      <c r="D2788" s="56"/>
      <c r="E2788" s="56"/>
      <c r="G2788" s="128" t="s">
        <v>497</v>
      </c>
      <c r="H2788" s="128" t="s">
        <v>1508</v>
      </c>
      <c r="I2788" s="60"/>
      <c r="J2788" s="60"/>
      <c r="K2788" s="60"/>
      <c r="L2788" s="61" t="str">
        <f>IF(I2788="","",VLOOKUP(N2788,DB!J:L,3,FALSE))</f>
        <v/>
      </c>
      <c r="M2788" s="40" t="str">
        <f t="shared" si="86"/>
        <v/>
      </c>
      <c r="N2788" s="70" t="str">
        <f t="shared" si="87"/>
        <v>Scope 3Hotel stay</v>
      </c>
      <c r="Y2788" s="70"/>
      <c r="Z2788" s="70"/>
    </row>
    <row r="2789" spans="1:26" s="49" customFormat="1" ht="21" customHeight="1">
      <c r="A2789" s="60"/>
      <c r="B2789" s="60"/>
      <c r="C2789" s="58"/>
      <c r="D2789" s="56"/>
      <c r="E2789" s="56"/>
      <c r="G2789" s="128" t="s">
        <v>497</v>
      </c>
      <c r="H2789" s="128" t="s">
        <v>1508</v>
      </c>
      <c r="I2789" s="60"/>
      <c r="J2789" s="60"/>
      <c r="K2789" s="60"/>
      <c r="L2789" s="61" t="str">
        <f>IF(I2789="","",VLOOKUP(N2789,DB!J:L,3,FALSE))</f>
        <v/>
      </c>
      <c r="M2789" s="40" t="str">
        <f t="shared" ref="M2789:M2852" si="88">IF(I2789="","",L2789*K2789*J2789)</f>
        <v/>
      </c>
      <c r="N2789" s="70" t="str">
        <f t="shared" si="87"/>
        <v>Scope 3Hotel stay</v>
      </c>
      <c r="Y2789" s="70"/>
      <c r="Z2789" s="70"/>
    </row>
    <row r="2790" spans="1:26" s="49" customFormat="1" ht="21" customHeight="1">
      <c r="A2790" s="60"/>
      <c r="B2790" s="60"/>
      <c r="C2790" s="58"/>
      <c r="D2790" s="56"/>
      <c r="E2790" s="56"/>
      <c r="G2790" s="128" t="s">
        <v>497</v>
      </c>
      <c r="H2790" s="128" t="s">
        <v>1508</v>
      </c>
      <c r="I2790" s="60"/>
      <c r="J2790" s="60"/>
      <c r="K2790" s="60"/>
      <c r="L2790" s="61" t="str">
        <f>IF(I2790="","",VLOOKUP(N2790,DB!J:L,3,FALSE))</f>
        <v/>
      </c>
      <c r="M2790" s="40" t="str">
        <f t="shared" si="88"/>
        <v/>
      </c>
      <c r="N2790" s="70" t="str">
        <f t="shared" si="87"/>
        <v>Scope 3Hotel stay</v>
      </c>
      <c r="Y2790" s="70"/>
      <c r="Z2790" s="70"/>
    </row>
    <row r="2791" spans="1:26" s="49" customFormat="1" ht="21" customHeight="1">
      <c r="A2791" s="60"/>
      <c r="B2791" s="60"/>
      <c r="C2791" s="58"/>
      <c r="D2791" s="56"/>
      <c r="E2791" s="56"/>
      <c r="G2791" s="128" t="s">
        <v>497</v>
      </c>
      <c r="H2791" s="128" t="s">
        <v>1508</v>
      </c>
      <c r="I2791" s="60"/>
      <c r="J2791" s="60"/>
      <c r="K2791" s="60"/>
      <c r="L2791" s="61" t="str">
        <f>IF(I2791="","",VLOOKUP(N2791,DB!J:L,3,FALSE))</f>
        <v/>
      </c>
      <c r="M2791" s="40" t="str">
        <f t="shared" si="88"/>
        <v/>
      </c>
      <c r="N2791" s="70" t="str">
        <f t="shared" si="87"/>
        <v>Scope 3Hotel stay</v>
      </c>
      <c r="Y2791" s="70"/>
      <c r="Z2791" s="70"/>
    </row>
    <row r="2792" spans="1:26" s="49" customFormat="1" ht="21" customHeight="1">
      <c r="A2792" s="60"/>
      <c r="B2792" s="60"/>
      <c r="C2792" s="58"/>
      <c r="D2792" s="56"/>
      <c r="E2792" s="56"/>
      <c r="G2792" s="128" t="s">
        <v>497</v>
      </c>
      <c r="H2792" s="128" t="s">
        <v>1508</v>
      </c>
      <c r="I2792" s="60"/>
      <c r="J2792" s="60"/>
      <c r="K2792" s="60"/>
      <c r="L2792" s="61" t="str">
        <f>IF(I2792="","",VLOOKUP(N2792,DB!J:L,3,FALSE))</f>
        <v/>
      </c>
      <c r="M2792" s="40" t="str">
        <f t="shared" si="88"/>
        <v/>
      </c>
      <c r="N2792" s="70" t="str">
        <f t="shared" si="87"/>
        <v>Scope 3Hotel stay</v>
      </c>
      <c r="Y2792" s="70"/>
      <c r="Z2792" s="70"/>
    </row>
    <row r="2793" spans="1:26" s="49" customFormat="1" ht="21" customHeight="1">
      <c r="A2793" s="60"/>
      <c r="B2793" s="60"/>
      <c r="C2793" s="58"/>
      <c r="D2793" s="56"/>
      <c r="E2793" s="56"/>
      <c r="G2793" s="128" t="s">
        <v>497</v>
      </c>
      <c r="H2793" s="128" t="s">
        <v>1508</v>
      </c>
      <c r="I2793" s="60"/>
      <c r="J2793" s="60"/>
      <c r="K2793" s="60"/>
      <c r="L2793" s="61" t="str">
        <f>IF(I2793="","",VLOOKUP(N2793,DB!J:L,3,FALSE))</f>
        <v/>
      </c>
      <c r="M2793" s="40" t="str">
        <f t="shared" si="88"/>
        <v/>
      </c>
      <c r="N2793" s="70" t="str">
        <f t="shared" si="87"/>
        <v>Scope 3Hotel stay</v>
      </c>
      <c r="Y2793" s="70"/>
      <c r="Z2793" s="70"/>
    </row>
    <row r="2794" spans="1:26" s="49" customFormat="1" ht="21" customHeight="1">
      <c r="A2794" s="60"/>
      <c r="B2794" s="60"/>
      <c r="C2794" s="58"/>
      <c r="D2794" s="56"/>
      <c r="E2794" s="56"/>
      <c r="G2794" s="128" t="s">
        <v>497</v>
      </c>
      <c r="H2794" s="128" t="s">
        <v>1508</v>
      </c>
      <c r="I2794" s="60"/>
      <c r="J2794" s="60"/>
      <c r="K2794" s="60"/>
      <c r="L2794" s="61" t="str">
        <f>IF(I2794="","",VLOOKUP(N2794,DB!J:L,3,FALSE))</f>
        <v/>
      </c>
      <c r="M2794" s="40" t="str">
        <f t="shared" si="88"/>
        <v/>
      </c>
      <c r="N2794" s="70" t="str">
        <f t="shared" si="87"/>
        <v>Scope 3Hotel stay</v>
      </c>
      <c r="Y2794" s="70"/>
      <c r="Z2794" s="70"/>
    </row>
    <row r="2795" spans="1:26" s="49" customFormat="1" ht="21" customHeight="1">
      <c r="A2795" s="60"/>
      <c r="B2795" s="60"/>
      <c r="C2795" s="58"/>
      <c r="D2795" s="56"/>
      <c r="E2795" s="56"/>
      <c r="G2795" s="128" t="s">
        <v>497</v>
      </c>
      <c r="H2795" s="128" t="s">
        <v>1508</v>
      </c>
      <c r="I2795" s="60"/>
      <c r="J2795" s="60"/>
      <c r="K2795" s="60"/>
      <c r="L2795" s="61" t="str">
        <f>IF(I2795="","",VLOOKUP(N2795,DB!J:L,3,FALSE))</f>
        <v/>
      </c>
      <c r="M2795" s="40" t="str">
        <f t="shared" si="88"/>
        <v/>
      </c>
      <c r="N2795" s="70" t="str">
        <f t="shared" si="87"/>
        <v>Scope 3Hotel stay</v>
      </c>
      <c r="Y2795" s="70"/>
      <c r="Z2795" s="70"/>
    </row>
    <row r="2796" spans="1:26" s="49" customFormat="1" ht="21" customHeight="1">
      <c r="A2796" s="60"/>
      <c r="B2796" s="60"/>
      <c r="C2796" s="58"/>
      <c r="D2796" s="56"/>
      <c r="E2796" s="56"/>
      <c r="G2796" s="128" t="s">
        <v>497</v>
      </c>
      <c r="H2796" s="128" t="s">
        <v>1508</v>
      </c>
      <c r="I2796" s="60"/>
      <c r="J2796" s="60"/>
      <c r="K2796" s="60"/>
      <c r="L2796" s="61" t="str">
        <f>IF(I2796="","",VLOOKUP(N2796,DB!J:L,3,FALSE))</f>
        <v/>
      </c>
      <c r="M2796" s="40" t="str">
        <f t="shared" si="88"/>
        <v/>
      </c>
      <c r="N2796" s="70" t="str">
        <f t="shared" si="87"/>
        <v>Scope 3Hotel stay</v>
      </c>
      <c r="Y2796" s="70"/>
      <c r="Z2796" s="70"/>
    </row>
    <row r="2797" spans="1:26" s="49" customFormat="1" ht="21" customHeight="1">
      <c r="A2797" s="60"/>
      <c r="B2797" s="60"/>
      <c r="C2797" s="58"/>
      <c r="D2797" s="56"/>
      <c r="E2797" s="56"/>
      <c r="G2797" s="128" t="s">
        <v>497</v>
      </c>
      <c r="H2797" s="128" t="s">
        <v>1508</v>
      </c>
      <c r="I2797" s="60"/>
      <c r="J2797" s="60"/>
      <c r="K2797" s="60"/>
      <c r="L2797" s="61" t="str">
        <f>IF(I2797="","",VLOOKUP(N2797,DB!J:L,3,FALSE))</f>
        <v/>
      </c>
      <c r="M2797" s="40" t="str">
        <f t="shared" si="88"/>
        <v/>
      </c>
      <c r="N2797" s="70" t="str">
        <f t="shared" si="87"/>
        <v>Scope 3Hotel stay</v>
      </c>
      <c r="Y2797" s="70"/>
      <c r="Z2797" s="70"/>
    </row>
    <row r="2798" spans="1:26" s="49" customFormat="1" ht="21" customHeight="1">
      <c r="A2798" s="60"/>
      <c r="B2798" s="60"/>
      <c r="C2798" s="58"/>
      <c r="D2798" s="56"/>
      <c r="E2798" s="56"/>
      <c r="G2798" s="128" t="s">
        <v>497</v>
      </c>
      <c r="H2798" s="128" t="s">
        <v>1508</v>
      </c>
      <c r="I2798" s="60"/>
      <c r="J2798" s="60"/>
      <c r="K2798" s="60"/>
      <c r="L2798" s="61" t="str">
        <f>IF(I2798="","",VLOOKUP(N2798,DB!J:L,3,FALSE))</f>
        <v/>
      </c>
      <c r="M2798" s="40" t="str">
        <f t="shared" si="88"/>
        <v/>
      </c>
      <c r="N2798" s="70" t="str">
        <f t="shared" si="87"/>
        <v>Scope 3Hotel stay</v>
      </c>
      <c r="Y2798" s="70"/>
      <c r="Z2798" s="70"/>
    </row>
    <row r="2799" spans="1:26" s="49" customFormat="1" ht="21" customHeight="1">
      <c r="A2799" s="60"/>
      <c r="B2799" s="60"/>
      <c r="C2799" s="58"/>
      <c r="D2799" s="56"/>
      <c r="E2799" s="56"/>
      <c r="G2799" s="128" t="s">
        <v>497</v>
      </c>
      <c r="H2799" s="128" t="s">
        <v>1508</v>
      </c>
      <c r="I2799" s="60"/>
      <c r="J2799" s="60"/>
      <c r="K2799" s="60"/>
      <c r="L2799" s="61" t="str">
        <f>IF(I2799="","",VLOOKUP(N2799,DB!J:L,3,FALSE))</f>
        <v/>
      </c>
      <c r="M2799" s="40" t="str">
        <f t="shared" si="88"/>
        <v/>
      </c>
      <c r="N2799" s="70" t="str">
        <f t="shared" si="87"/>
        <v>Scope 3Hotel stay</v>
      </c>
      <c r="Y2799" s="70"/>
      <c r="Z2799" s="70"/>
    </row>
    <row r="2800" spans="1:26" s="49" customFormat="1" ht="21" customHeight="1">
      <c r="A2800" s="60"/>
      <c r="B2800" s="60"/>
      <c r="C2800" s="58"/>
      <c r="D2800" s="56"/>
      <c r="E2800" s="56"/>
      <c r="G2800" s="128" t="s">
        <v>497</v>
      </c>
      <c r="H2800" s="128" t="s">
        <v>1508</v>
      </c>
      <c r="I2800" s="60"/>
      <c r="J2800" s="60"/>
      <c r="K2800" s="60"/>
      <c r="L2800" s="61" t="str">
        <f>IF(I2800="","",VLOOKUP(N2800,DB!J:L,3,FALSE))</f>
        <v/>
      </c>
      <c r="M2800" s="40" t="str">
        <f t="shared" si="88"/>
        <v/>
      </c>
      <c r="N2800" s="70" t="str">
        <f t="shared" si="87"/>
        <v>Scope 3Hotel stay</v>
      </c>
      <c r="Y2800" s="70"/>
      <c r="Z2800" s="70"/>
    </row>
    <row r="2801" spans="1:26" s="49" customFormat="1" ht="21" customHeight="1">
      <c r="A2801" s="60"/>
      <c r="B2801" s="60"/>
      <c r="C2801" s="58"/>
      <c r="D2801" s="56"/>
      <c r="E2801" s="56"/>
      <c r="G2801" s="128" t="s">
        <v>497</v>
      </c>
      <c r="H2801" s="128" t="s">
        <v>1508</v>
      </c>
      <c r="I2801" s="60"/>
      <c r="J2801" s="60"/>
      <c r="K2801" s="60"/>
      <c r="L2801" s="61" t="str">
        <f>IF(I2801="","",VLOOKUP(N2801,DB!J:L,3,FALSE))</f>
        <v/>
      </c>
      <c r="M2801" s="40" t="str">
        <f t="shared" si="88"/>
        <v/>
      </c>
      <c r="N2801" s="70" t="str">
        <f t="shared" si="87"/>
        <v>Scope 3Hotel stay</v>
      </c>
      <c r="Y2801" s="70"/>
      <c r="Z2801" s="70"/>
    </row>
    <row r="2802" spans="1:26" s="49" customFormat="1" ht="21" customHeight="1">
      <c r="A2802" s="60"/>
      <c r="B2802" s="60"/>
      <c r="C2802" s="58"/>
      <c r="D2802" s="56"/>
      <c r="E2802" s="56"/>
      <c r="G2802" s="128" t="s">
        <v>497</v>
      </c>
      <c r="H2802" s="128" t="s">
        <v>1508</v>
      </c>
      <c r="I2802" s="60"/>
      <c r="J2802" s="60"/>
      <c r="K2802" s="60"/>
      <c r="L2802" s="61" t="str">
        <f>IF(I2802="","",VLOOKUP(N2802,DB!J:L,3,FALSE))</f>
        <v/>
      </c>
      <c r="M2802" s="40" t="str">
        <f t="shared" si="88"/>
        <v/>
      </c>
      <c r="N2802" s="70" t="str">
        <f t="shared" si="87"/>
        <v>Scope 3Hotel stay</v>
      </c>
      <c r="Y2802" s="70"/>
      <c r="Z2802" s="70"/>
    </row>
    <row r="2803" spans="1:26" s="49" customFormat="1" ht="21" customHeight="1">
      <c r="A2803" s="60"/>
      <c r="B2803" s="60"/>
      <c r="C2803" s="58"/>
      <c r="D2803" s="56"/>
      <c r="E2803" s="56"/>
      <c r="G2803" s="128" t="s">
        <v>497</v>
      </c>
      <c r="H2803" s="128" t="s">
        <v>1508</v>
      </c>
      <c r="I2803" s="60"/>
      <c r="J2803" s="60"/>
      <c r="K2803" s="60"/>
      <c r="L2803" s="61" t="str">
        <f>IF(I2803="","",VLOOKUP(N2803,DB!J:L,3,FALSE))</f>
        <v/>
      </c>
      <c r="M2803" s="40" t="str">
        <f t="shared" si="88"/>
        <v/>
      </c>
      <c r="N2803" s="70" t="str">
        <f t="shared" si="87"/>
        <v>Scope 3Hotel stay</v>
      </c>
      <c r="Y2803" s="70"/>
      <c r="Z2803" s="70"/>
    </row>
    <row r="2804" spans="1:26" s="49" customFormat="1" ht="21" customHeight="1">
      <c r="A2804" s="60"/>
      <c r="B2804" s="60"/>
      <c r="C2804" s="58"/>
      <c r="D2804" s="56"/>
      <c r="E2804" s="56"/>
      <c r="G2804" s="128" t="s">
        <v>497</v>
      </c>
      <c r="H2804" s="128" t="s">
        <v>1508</v>
      </c>
      <c r="I2804" s="60"/>
      <c r="J2804" s="60"/>
      <c r="K2804" s="60"/>
      <c r="L2804" s="61" t="str">
        <f>IF(I2804="","",VLOOKUP(N2804,DB!J:L,3,FALSE))</f>
        <v/>
      </c>
      <c r="M2804" s="40" t="str">
        <f t="shared" si="88"/>
        <v/>
      </c>
      <c r="N2804" s="70" t="str">
        <f t="shared" si="87"/>
        <v>Scope 3Hotel stay</v>
      </c>
      <c r="Y2804" s="70"/>
      <c r="Z2804" s="70"/>
    </row>
    <row r="2805" spans="1:26" s="49" customFormat="1" ht="21" customHeight="1">
      <c r="A2805" s="60"/>
      <c r="B2805" s="60"/>
      <c r="C2805" s="58"/>
      <c r="D2805" s="56"/>
      <c r="E2805" s="56"/>
      <c r="G2805" s="128" t="s">
        <v>497</v>
      </c>
      <c r="H2805" s="128" t="s">
        <v>1508</v>
      </c>
      <c r="I2805" s="60"/>
      <c r="J2805" s="60"/>
      <c r="K2805" s="60"/>
      <c r="L2805" s="61" t="str">
        <f>IF(I2805="","",VLOOKUP(N2805,DB!J:L,3,FALSE))</f>
        <v/>
      </c>
      <c r="M2805" s="40" t="str">
        <f t="shared" si="88"/>
        <v/>
      </c>
      <c r="N2805" s="70" t="str">
        <f t="shared" si="87"/>
        <v>Scope 3Hotel stay</v>
      </c>
      <c r="Y2805" s="70"/>
      <c r="Z2805" s="70"/>
    </row>
    <row r="2806" spans="1:26" s="49" customFormat="1" ht="21" customHeight="1">
      <c r="A2806" s="60"/>
      <c r="B2806" s="60"/>
      <c r="C2806" s="58"/>
      <c r="D2806" s="56"/>
      <c r="E2806" s="56"/>
      <c r="G2806" s="128" t="s">
        <v>497</v>
      </c>
      <c r="H2806" s="128" t="s">
        <v>1508</v>
      </c>
      <c r="I2806" s="60"/>
      <c r="J2806" s="60"/>
      <c r="K2806" s="60"/>
      <c r="L2806" s="61" t="str">
        <f>IF(I2806="","",VLOOKUP(N2806,DB!J:L,3,FALSE))</f>
        <v/>
      </c>
      <c r="M2806" s="40" t="str">
        <f t="shared" si="88"/>
        <v/>
      </c>
      <c r="N2806" s="70" t="str">
        <f t="shared" si="87"/>
        <v>Scope 3Hotel stay</v>
      </c>
      <c r="Y2806" s="70"/>
      <c r="Z2806" s="70"/>
    </row>
    <row r="2807" spans="1:26" s="49" customFormat="1" ht="21" customHeight="1">
      <c r="A2807" s="60"/>
      <c r="B2807" s="60"/>
      <c r="C2807" s="58"/>
      <c r="D2807" s="56"/>
      <c r="E2807" s="56"/>
      <c r="G2807" s="128" t="s">
        <v>497</v>
      </c>
      <c r="H2807" s="128" t="s">
        <v>1508</v>
      </c>
      <c r="I2807" s="60"/>
      <c r="J2807" s="60"/>
      <c r="K2807" s="60"/>
      <c r="L2807" s="61" t="str">
        <f>IF(I2807="","",VLOOKUP(N2807,DB!J:L,3,FALSE))</f>
        <v/>
      </c>
      <c r="M2807" s="40" t="str">
        <f t="shared" si="88"/>
        <v/>
      </c>
      <c r="N2807" s="70" t="str">
        <f t="shared" si="87"/>
        <v>Scope 3Hotel stay</v>
      </c>
      <c r="Y2807" s="70"/>
      <c r="Z2807" s="70"/>
    </row>
    <row r="2808" spans="1:26" s="49" customFormat="1" ht="21" customHeight="1">
      <c r="A2808" s="60"/>
      <c r="B2808" s="60"/>
      <c r="C2808" s="58"/>
      <c r="D2808" s="56"/>
      <c r="E2808" s="56"/>
      <c r="G2808" s="128" t="s">
        <v>497</v>
      </c>
      <c r="H2808" s="128" t="s">
        <v>1508</v>
      </c>
      <c r="I2808" s="60"/>
      <c r="J2808" s="60"/>
      <c r="K2808" s="60"/>
      <c r="L2808" s="61" t="str">
        <f>IF(I2808="","",VLOOKUP(N2808,DB!J:L,3,FALSE))</f>
        <v/>
      </c>
      <c r="M2808" s="40" t="str">
        <f t="shared" si="88"/>
        <v/>
      </c>
      <c r="N2808" s="70" t="str">
        <f t="shared" si="87"/>
        <v>Scope 3Hotel stay</v>
      </c>
      <c r="Y2808" s="70"/>
      <c r="Z2808" s="70"/>
    </row>
    <row r="2809" spans="1:26" s="49" customFormat="1" ht="21" customHeight="1">
      <c r="A2809" s="60"/>
      <c r="B2809" s="60"/>
      <c r="C2809" s="58"/>
      <c r="D2809" s="56"/>
      <c r="E2809" s="56"/>
      <c r="G2809" s="128" t="s">
        <v>497</v>
      </c>
      <c r="H2809" s="128" t="s">
        <v>1508</v>
      </c>
      <c r="I2809" s="60"/>
      <c r="J2809" s="60"/>
      <c r="K2809" s="60"/>
      <c r="L2809" s="61" t="str">
        <f>IF(I2809="","",VLOOKUP(N2809,DB!J:L,3,FALSE))</f>
        <v/>
      </c>
      <c r="M2809" s="40" t="str">
        <f t="shared" si="88"/>
        <v/>
      </c>
      <c r="N2809" s="70" t="str">
        <f t="shared" si="87"/>
        <v>Scope 3Hotel stay</v>
      </c>
      <c r="Y2809" s="70"/>
      <c r="Z2809" s="70"/>
    </row>
    <row r="2810" spans="1:26" s="49" customFormat="1" ht="21" customHeight="1">
      <c r="A2810" s="60"/>
      <c r="B2810" s="60"/>
      <c r="C2810" s="58"/>
      <c r="D2810" s="56"/>
      <c r="E2810" s="56"/>
      <c r="G2810" s="128" t="s">
        <v>497</v>
      </c>
      <c r="H2810" s="128" t="s">
        <v>1508</v>
      </c>
      <c r="I2810" s="60"/>
      <c r="J2810" s="60"/>
      <c r="K2810" s="60"/>
      <c r="L2810" s="61" t="str">
        <f>IF(I2810="","",VLOOKUP(N2810,DB!J:L,3,FALSE))</f>
        <v/>
      </c>
      <c r="M2810" s="40" t="str">
        <f t="shared" si="88"/>
        <v/>
      </c>
      <c r="N2810" s="70" t="str">
        <f t="shared" si="87"/>
        <v>Scope 3Hotel stay</v>
      </c>
      <c r="Y2810" s="70"/>
      <c r="Z2810" s="70"/>
    </row>
    <row r="2811" spans="1:26" s="49" customFormat="1" ht="21" customHeight="1">
      <c r="A2811" s="60"/>
      <c r="B2811" s="60"/>
      <c r="C2811" s="58"/>
      <c r="D2811" s="56"/>
      <c r="E2811" s="56"/>
      <c r="G2811" s="128" t="s">
        <v>497</v>
      </c>
      <c r="H2811" s="128" t="s">
        <v>1508</v>
      </c>
      <c r="I2811" s="60"/>
      <c r="J2811" s="60"/>
      <c r="K2811" s="60"/>
      <c r="L2811" s="61" t="str">
        <f>IF(I2811="","",VLOOKUP(N2811,DB!J:L,3,FALSE))</f>
        <v/>
      </c>
      <c r="M2811" s="40" t="str">
        <f t="shared" si="88"/>
        <v/>
      </c>
      <c r="N2811" s="70" t="str">
        <f t="shared" si="87"/>
        <v>Scope 3Hotel stay</v>
      </c>
      <c r="Y2811" s="70"/>
      <c r="Z2811" s="70"/>
    </row>
    <row r="2812" spans="1:26" s="49" customFormat="1" ht="21" customHeight="1">
      <c r="A2812" s="60"/>
      <c r="B2812" s="60"/>
      <c r="C2812" s="58"/>
      <c r="D2812" s="56"/>
      <c r="E2812" s="56"/>
      <c r="G2812" s="128" t="s">
        <v>497</v>
      </c>
      <c r="H2812" s="128" t="s">
        <v>1508</v>
      </c>
      <c r="I2812" s="60"/>
      <c r="J2812" s="60"/>
      <c r="K2812" s="60"/>
      <c r="L2812" s="61" t="str">
        <f>IF(I2812="","",VLOOKUP(N2812,DB!J:L,3,FALSE))</f>
        <v/>
      </c>
      <c r="M2812" s="40" t="str">
        <f t="shared" si="88"/>
        <v/>
      </c>
      <c r="N2812" s="70" t="str">
        <f t="shared" si="87"/>
        <v>Scope 3Hotel stay</v>
      </c>
      <c r="Y2812" s="70"/>
      <c r="Z2812" s="70"/>
    </row>
    <row r="2813" spans="1:26" s="49" customFormat="1" ht="21" customHeight="1">
      <c r="A2813" s="60"/>
      <c r="B2813" s="60"/>
      <c r="C2813" s="58"/>
      <c r="D2813" s="56"/>
      <c r="E2813" s="56"/>
      <c r="G2813" s="128" t="s">
        <v>497</v>
      </c>
      <c r="H2813" s="128" t="s">
        <v>1508</v>
      </c>
      <c r="I2813" s="60"/>
      <c r="J2813" s="60"/>
      <c r="K2813" s="60"/>
      <c r="L2813" s="61" t="str">
        <f>IF(I2813="","",VLOOKUP(N2813,DB!J:L,3,FALSE))</f>
        <v/>
      </c>
      <c r="M2813" s="40" t="str">
        <f t="shared" si="88"/>
        <v/>
      </c>
      <c r="N2813" s="70" t="str">
        <f t="shared" si="87"/>
        <v>Scope 3Hotel stay</v>
      </c>
      <c r="Y2813" s="70"/>
      <c r="Z2813" s="70"/>
    </row>
    <row r="2814" spans="1:26" s="49" customFormat="1" ht="21" customHeight="1">
      <c r="A2814" s="60"/>
      <c r="B2814" s="60"/>
      <c r="C2814" s="58"/>
      <c r="D2814" s="56"/>
      <c r="E2814" s="56"/>
      <c r="G2814" s="128" t="s">
        <v>497</v>
      </c>
      <c r="H2814" s="128" t="s">
        <v>1508</v>
      </c>
      <c r="I2814" s="60"/>
      <c r="J2814" s="60"/>
      <c r="K2814" s="60"/>
      <c r="L2814" s="61" t="str">
        <f>IF(I2814="","",VLOOKUP(N2814,DB!J:L,3,FALSE))</f>
        <v/>
      </c>
      <c r="M2814" s="40" t="str">
        <f t="shared" si="88"/>
        <v/>
      </c>
      <c r="N2814" s="70" t="str">
        <f t="shared" si="87"/>
        <v>Scope 3Hotel stay</v>
      </c>
      <c r="Y2814" s="70"/>
      <c r="Z2814" s="70"/>
    </row>
    <row r="2815" spans="1:26" s="49" customFormat="1" ht="21" customHeight="1">
      <c r="A2815" s="60"/>
      <c r="B2815" s="60"/>
      <c r="C2815" s="58"/>
      <c r="D2815" s="56"/>
      <c r="E2815" s="56"/>
      <c r="G2815" s="128" t="s">
        <v>497</v>
      </c>
      <c r="H2815" s="128" t="s">
        <v>1508</v>
      </c>
      <c r="I2815" s="60"/>
      <c r="J2815" s="60"/>
      <c r="K2815" s="60"/>
      <c r="L2815" s="61" t="str">
        <f>IF(I2815="","",VLOOKUP(N2815,DB!J:L,3,FALSE))</f>
        <v/>
      </c>
      <c r="M2815" s="40" t="str">
        <f t="shared" si="88"/>
        <v/>
      </c>
      <c r="N2815" s="70" t="str">
        <f t="shared" si="87"/>
        <v>Scope 3Hotel stay</v>
      </c>
      <c r="Y2815" s="70"/>
      <c r="Z2815" s="70"/>
    </row>
    <row r="2816" spans="1:26" s="49" customFormat="1" ht="21" customHeight="1">
      <c r="A2816" s="60"/>
      <c r="B2816" s="60"/>
      <c r="C2816" s="58"/>
      <c r="D2816" s="56"/>
      <c r="E2816" s="56"/>
      <c r="G2816" s="128" t="s">
        <v>497</v>
      </c>
      <c r="H2816" s="128" t="s">
        <v>1508</v>
      </c>
      <c r="I2816" s="60"/>
      <c r="J2816" s="60"/>
      <c r="K2816" s="60"/>
      <c r="L2816" s="61" t="str">
        <f>IF(I2816="","",VLOOKUP(N2816,DB!J:L,3,FALSE))</f>
        <v/>
      </c>
      <c r="M2816" s="40" t="str">
        <f t="shared" si="88"/>
        <v/>
      </c>
      <c r="N2816" s="70" t="str">
        <f t="shared" si="87"/>
        <v>Scope 3Hotel stay</v>
      </c>
      <c r="Y2816" s="70"/>
      <c r="Z2816" s="70"/>
    </row>
    <row r="2817" spans="1:26" s="49" customFormat="1" ht="21" customHeight="1">
      <c r="A2817" s="60"/>
      <c r="B2817" s="60"/>
      <c r="C2817" s="58"/>
      <c r="D2817" s="56"/>
      <c r="E2817" s="56"/>
      <c r="G2817" s="128" t="s">
        <v>497</v>
      </c>
      <c r="H2817" s="128" t="s">
        <v>1508</v>
      </c>
      <c r="I2817" s="60"/>
      <c r="J2817" s="60"/>
      <c r="K2817" s="60"/>
      <c r="L2817" s="61" t="str">
        <f>IF(I2817="","",VLOOKUP(N2817,DB!J:L,3,FALSE))</f>
        <v/>
      </c>
      <c r="M2817" s="40" t="str">
        <f t="shared" si="88"/>
        <v/>
      </c>
      <c r="N2817" s="70" t="str">
        <f t="shared" si="87"/>
        <v>Scope 3Hotel stay</v>
      </c>
      <c r="Y2817" s="70"/>
      <c r="Z2817" s="70"/>
    </row>
    <row r="2818" spans="1:26" s="49" customFormat="1" ht="21" customHeight="1">
      <c r="A2818" s="60"/>
      <c r="B2818" s="60"/>
      <c r="C2818" s="58"/>
      <c r="D2818" s="56"/>
      <c r="E2818" s="56"/>
      <c r="G2818" s="128" t="s">
        <v>497</v>
      </c>
      <c r="H2818" s="128" t="s">
        <v>1508</v>
      </c>
      <c r="I2818" s="60"/>
      <c r="J2818" s="60"/>
      <c r="K2818" s="60"/>
      <c r="L2818" s="61" t="str">
        <f>IF(I2818="","",VLOOKUP(N2818,DB!J:L,3,FALSE))</f>
        <v/>
      </c>
      <c r="M2818" s="40" t="str">
        <f t="shared" si="88"/>
        <v/>
      </c>
      <c r="N2818" s="70" t="str">
        <f t="shared" si="87"/>
        <v>Scope 3Hotel stay</v>
      </c>
      <c r="Y2818" s="70"/>
      <c r="Z2818" s="70"/>
    </row>
    <row r="2819" spans="1:26" s="49" customFormat="1" ht="21" customHeight="1">
      <c r="A2819" s="60"/>
      <c r="B2819" s="60"/>
      <c r="C2819" s="58"/>
      <c r="D2819" s="56"/>
      <c r="E2819" s="56"/>
      <c r="G2819" s="128" t="s">
        <v>497</v>
      </c>
      <c r="H2819" s="128" t="s">
        <v>1508</v>
      </c>
      <c r="I2819" s="60"/>
      <c r="J2819" s="60"/>
      <c r="K2819" s="60"/>
      <c r="L2819" s="61" t="str">
        <f>IF(I2819="","",VLOOKUP(N2819,DB!J:L,3,FALSE))</f>
        <v/>
      </c>
      <c r="M2819" s="40" t="str">
        <f t="shared" si="88"/>
        <v/>
      </c>
      <c r="N2819" s="70" t="str">
        <f t="shared" si="87"/>
        <v>Scope 3Hotel stay</v>
      </c>
      <c r="Y2819" s="70"/>
      <c r="Z2819" s="70"/>
    </row>
    <row r="2820" spans="1:26" s="49" customFormat="1" ht="21" customHeight="1">
      <c r="A2820" s="60"/>
      <c r="B2820" s="60"/>
      <c r="C2820" s="58"/>
      <c r="D2820" s="56"/>
      <c r="E2820" s="56"/>
      <c r="G2820" s="128" t="s">
        <v>497</v>
      </c>
      <c r="H2820" s="128" t="s">
        <v>1508</v>
      </c>
      <c r="I2820" s="60"/>
      <c r="J2820" s="60"/>
      <c r="K2820" s="60"/>
      <c r="L2820" s="61" t="str">
        <f>IF(I2820="","",VLOOKUP(N2820,DB!J:L,3,FALSE))</f>
        <v/>
      </c>
      <c r="M2820" s="40" t="str">
        <f t="shared" si="88"/>
        <v/>
      </c>
      <c r="N2820" s="70" t="str">
        <f t="shared" si="87"/>
        <v>Scope 3Hotel stay</v>
      </c>
      <c r="Y2820" s="70"/>
      <c r="Z2820" s="70"/>
    </row>
    <row r="2821" spans="1:26" s="49" customFormat="1" ht="21" customHeight="1">
      <c r="A2821" s="60"/>
      <c r="B2821" s="60"/>
      <c r="C2821" s="58"/>
      <c r="D2821" s="56"/>
      <c r="E2821" s="56"/>
      <c r="G2821" s="128" t="s">
        <v>497</v>
      </c>
      <c r="H2821" s="128" t="s">
        <v>1508</v>
      </c>
      <c r="I2821" s="60"/>
      <c r="J2821" s="60"/>
      <c r="K2821" s="60"/>
      <c r="L2821" s="61" t="str">
        <f>IF(I2821="","",VLOOKUP(N2821,DB!J:L,3,FALSE))</f>
        <v/>
      </c>
      <c r="M2821" s="40" t="str">
        <f t="shared" si="88"/>
        <v/>
      </c>
      <c r="N2821" s="70" t="str">
        <f t="shared" si="87"/>
        <v>Scope 3Hotel stay</v>
      </c>
      <c r="Y2821" s="70"/>
      <c r="Z2821" s="70"/>
    </row>
    <row r="2822" spans="1:26" s="49" customFormat="1" ht="21" customHeight="1">
      <c r="A2822" s="60"/>
      <c r="B2822" s="60"/>
      <c r="C2822" s="58"/>
      <c r="D2822" s="56"/>
      <c r="E2822" s="56"/>
      <c r="G2822" s="128" t="s">
        <v>497</v>
      </c>
      <c r="H2822" s="128" t="s">
        <v>1508</v>
      </c>
      <c r="I2822" s="60"/>
      <c r="J2822" s="60"/>
      <c r="K2822" s="60"/>
      <c r="L2822" s="61" t="str">
        <f>IF(I2822="","",VLOOKUP(N2822,DB!J:L,3,FALSE))</f>
        <v/>
      </c>
      <c r="M2822" s="40" t="str">
        <f t="shared" si="88"/>
        <v/>
      </c>
      <c r="N2822" s="70" t="str">
        <f t="shared" si="87"/>
        <v>Scope 3Hotel stay</v>
      </c>
      <c r="Y2822" s="70"/>
      <c r="Z2822" s="70"/>
    </row>
    <row r="2823" spans="1:26" s="49" customFormat="1" ht="21" customHeight="1">
      <c r="A2823" s="60"/>
      <c r="B2823" s="60"/>
      <c r="C2823" s="58"/>
      <c r="D2823" s="56"/>
      <c r="E2823" s="56"/>
      <c r="G2823" s="128" t="s">
        <v>497</v>
      </c>
      <c r="H2823" s="128" t="s">
        <v>1508</v>
      </c>
      <c r="I2823" s="60"/>
      <c r="J2823" s="60"/>
      <c r="K2823" s="60"/>
      <c r="L2823" s="61" t="str">
        <f>IF(I2823="","",VLOOKUP(N2823,DB!J:L,3,FALSE))</f>
        <v/>
      </c>
      <c r="M2823" s="40" t="str">
        <f t="shared" si="88"/>
        <v/>
      </c>
      <c r="N2823" s="70" t="str">
        <f t="shared" ref="N2823:N2886" si="89">CONCATENATE(G2823,H2823,I2823)</f>
        <v>Scope 3Hotel stay</v>
      </c>
      <c r="Y2823" s="70"/>
      <c r="Z2823" s="70"/>
    </row>
    <row r="2824" spans="1:26" s="49" customFormat="1" ht="21" customHeight="1">
      <c r="A2824" s="60"/>
      <c r="B2824" s="60"/>
      <c r="C2824" s="58"/>
      <c r="D2824" s="56"/>
      <c r="E2824" s="56"/>
      <c r="G2824" s="128" t="s">
        <v>497</v>
      </c>
      <c r="H2824" s="128" t="s">
        <v>1508</v>
      </c>
      <c r="I2824" s="60"/>
      <c r="J2824" s="60"/>
      <c r="K2824" s="60"/>
      <c r="L2824" s="61" t="str">
        <f>IF(I2824="","",VLOOKUP(N2824,DB!J:L,3,FALSE))</f>
        <v/>
      </c>
      <c r="M2824" s="40" t="str">
        <f t="shared" si="88"/>
        <v/>
      </c>
      <c r="N2824" s="70" t="str">
        <f t="shared" si="89"/>
        <v>Scope 3Hotel stay</v>
      </c>
      <c r="Y2824" s="70"/>
      <c r="Z2824" s="70"/>
    </row>
    <row r="2825" spans="1:26" s="49" customFormat="1" ht="21" customHeight="1">
      <c r="A2825" s="60"/>
      <c r="B2825" s="60"/>
      <c r="C2825" s="58"/>
      <c r="D2825" s="56"/>
      <c r="E2825" s="56"/>
      <c r="G2825" s="128" t="s">
        <v>497</v>
      </c>
      <c r="H2825" s="128" t="s">
        <v>1508</v>
      </c>
      <c r="I2825" s="60"/>
      <c r="J2825" s="60"/>
      <c r="K2825" s="60"/>
      <c r="L2825" s="61" t="str">
        <f>IF(I2825="","",VLOOKUP(N2825,DB!J:L,3,FALSE))</f>
        <v/>
      </c>
      <c r="M2825" s="40" t="str">
        <f t="shared" si="88"/>
        <v/>
      </c>
      <c r="N2825" s="70" t="str">
        <f t="shared" si="89"/>
        <v>Scope 3Hotel stay</v>
      </c>
      <c r="Y2825" s="70"/>
      <c r="Z2825" s="70"/>
    </row>
    <row r="2826" spans="1:26" s="49" customFormat="1" ht="21" customHeight="1">
      <c r="A2826" s="60"/>
      <c r="B2826" s="60"/>
      <c r="C2826" s="58"/>
      <c r="D2826" s="56"/>
      <c r="E2826" s="56"/>
      <c r="G2826" s="128" t="s">
        <v>497</v>
      </c>
      <c r="H2826" s="128" t="s">
        <v>1508</v>
      </c>
      <c r="I2826" s="60"/>
      <c r="J2826" s="60"/>
      <c r="K2826" s="60"/>
      <c r="L2826" s="61" t="str">
        <f>IF(I2826="","",VLOOKUP(N2826,DB!J:L,3,FALSE))</f>
        <v/>
      </c>
      <c r="M2826" s="40" t="str">
        <f t="shared" si="88"/>
        <v/>
      </c>
      <c r="N2826" s="70" t="str">
        <f t="shared" si="89"/>
        <v>Scope 3Hotel stay</v>
      </c>
      <c r="Y2826" s="70"/>
      <c r="Z2826" s="70"/>
    </row>
    <row r="2827" spans="1:26" s="49" customFormat="1" ht="21" customHeight="1">
      <c r="A2827" s="60"/>
      <c r="B2827" s="60"/>
      <c r="C2827" s="58"/>
      <c r="D2827" s="56"/>
      <c r="E2827" s="56"/>
      <c r="G2827" s="128" t="s">
        <v>497</v>
      </c>
      <c r="H2827" s="128" t="s">
        <v>1508</v>
      </c>
      <c r="I2827" s="60"/>
      <c r="J2827" s="60"/>
      <c r="K2827" s="60"/>
      <c r="L2827" s="61" t="str">
        <f>IF(I2827="","",VLOOKUP(N2827,DB!J:L,3,FALSE))</f>
        <v/>
      </c>
      <c r="M2827" s="40" t="str">
        <f t="shared" si="88"/>
        <v/>
      </c>
      <c r="N2827" s="70" t="str">
        <f t="shared" si="89"/>
        <v>Scope 3Hotel stay</v>
      </c>
      <c r="Y2827" s="70"/>
      <c r="Z2827" s="70"/>
    </row>
    <row r="2828" spans="1:26" s="49" customFormat="1" ht="21" customHeight="1">
      <c r="A2828" s="60"/>
      <c r="B2828" s="60"/>
      <c r="C2828" s="58"/>
      <c r="D2828" s="56"/>
      <c r="E2828" s="56"/>
      <c r="G2828" s="128" t="s">
        <v>497</v>
      </c>
      <c r="H2828" s="128" t="s">
        <v>1508</v>
      </c>
      <c r="I2828" s="60"/>
      <c r="J2828" s="60"/>
      <c r="K2828" s="60"/>
      <c r="L2828" s="61" t="str">
        <f>IF(I2828="","",VLOOKUP(N2828,DB!J:L,3,FALSE))</f>
        <v/>
      </c>
      <c r="M2828" s="40" t="str">
        <f t="shared" si="88"/>
        <v/>
      </c>
      <c r="N2828" s="70" t="str">
        <f t="shared" si="89"/>
        <v>Scope 3Hotel stay</v>
      </c>
      <c r="Y2828" s="70"/>
      <c r="Z2828" s="70"/>
    </row>
    <row r="2829" spans="1:26" s="49" customFormat="1" ht="21" customHeight="1">
      <c r="A2829" s="60"/>
      <c r="B2829" s="60"/>
      <c r="C2829" s="58"/>
      <c r="D2829" s="56"/>
      <c r="E2829" s="56"/>
      <c r="G2829" s="128" t="s">
        <v>497</v>
      </c>
      <c r="H2829" s="128" t="s">
        <v>1508</v>
      </c>
      <c r="I2829" s="60"/>
      <c r="J2829" s="60"/>
      <c r="K2829" s="60"/>
      <c r="L2829" s="61" t="str">
        <f>IF(I2829="","",VLOOKUP(N2829,DB!J:L,3,FALSE))</f>
        <v/>
      </c>
      <c r="M2829" s="40" t="str">
        <f t="shared" si="88"/>
        <v/>
      </c>
      <c r="N2829" s="70" t="str">
        <f t="shared" si="89"/>
        <v>Scope 3Hotel stay</v>
      </c>
      <c r="Y2829" s="70"/>
      <c r="Z2829" s="70"/>
    </row>
    <row r="2830" spans="1:26" s="49" customFormat="1" ht="21" customHeight="1">
      <c r="A2830" s="60"/>
      <c r="B2830" s="60"/>
      <c r="C2830" s="58"/>
      <c r="D2830" s="56"/>
      <c r="E2830" s="56"/>
      <c r="G2830" s="128" t="s">
        <v>497</v>
      </c>
      <c r="H2830" s="128" t="s">
        <v>1508</v>
      </c>
      <c r="I2830" s="60"/>
      <c r="J2830" s="60"/>
      <c r="K2830" s="60"/>
      <c r="L2830" s="61" t="str">
        <f>IF(I2830="","",VLOOKUP(N2830,DB!J:L,3,FALSE))</f>
        <v/>
      </c>
      <c r="M2830" s="40" t="str">
        <f t="shared" si="88"/>
        <v/>
      </c>
      <c r="N2830" s="70" t="str">
        <f t="shared" si="89"/>
        <v>Scope 3Hotel stay</v>
      </c>
      <c r="Y2830" s="70"/>
      <c r="Z2830" s="70"/>
    </row>
    <row r="2831" spans="1:26" s="49" customFormat="1" ht="21" customHeight="1">
      <c r="A2831" s="60"/>
      <c r="B2831" s="60"/>
      <c r="C2831" s="58"/>
      <c r="D2831" s="56"/>
      <c r="E2831" s="56"/>
      <c r="G2831" s="128" t="s">
        <v>497</v>
      </c>
      <c r="H2831" s="128" t="s">
        <v>1508</v>
      </c>
      <c r="I2831" s="60"/>
      <c r="J2831" s="60"/>
      <c r="K2831" s="60"/>
      <c r="L2831" s="61" t="str">
        <f>IF(I2831="","",VLOOKUP(N2831,DB!J:L,3,FALSE))</f>
        <v/>
      </c>
      <c r="M2831" s="40" t="str">
        <f t="shared" si="88"/>
        <v/>
      </c>
      <c r="N2831" s="70" t="str">
        <f t="shared" si="89"/>
        <v>Scope 3Hotel stay</v>
      </c>
      <c r="Y2831" s="70"/>
      <c r="Z2831" s="70"/>
    </row>
    <row r="2832" spans="1:26" s="49" customFormat="1" ht="21" customHeight="1">
      <c r="A2832" s="60"/>
      <c r="B2832" s="60"/>
      <c r="C2832" s="58"/>
      <c r="D2832" s="56"/>
      <c r="E2832" s="56"/>
      <c r="G2832" s="128" t="s">
        <v>497</v>
      </c>
      <c r="H2832" s="128" t="s">
        <v>1508</v>
      </c>
      <c r="I2832" s="60"/>
      <c r="J2832" s="60"/>
      <c r="K2832" s="60"/>
      <c r="L2832" s="61" t="str">
        <f>IF(I2832="","",VLOOKUP(N2832,DB!J:L,3,FALSE))</f>
        <v/>
      </c>
      <c r="M2832" s="40" t="str">
        <f t="shared" si="88"/>
        <v/>
      </c>
      <c r="N2832" s="70" t="str">
        <f t="shared" si="89"/>
        <v>Scope 3Hotel stay</v>
      </c>
      <c r="Y2832" s="70"/>
      <c r="Z2832" s="70"/>
    </row>
    <row r="2833" spans="1:26" s="49" customFormat="1" ht="21" customHeight="1">
      <c r="A2833" s="60"/>
      <c r="B2833" s="60"/>
      <c r="C2833" s="58"/>
      <c r="D2833" s="56"/>
      <c r="E2833" s="56"/>
      <c r="G2833" s="128" t="s">
        <v>497</v>
      </c>
      <c r="H2833" s="128" t="s">
        <v>1508</v>
      </c>
      <c r="I2833" s="60"/>
      <c r="J2833" s="60"/>
      <c r="K2833" s="60"/>
      <c r="L2833" s="61" t="str">
        <f>IF(I2833="","",VLOOKUP(N2833,DB!J:L,3,FALSE))</f>
        <v/>
      </c>
      <c r="M2833" s="40" t="str">
        <f t="shared" si="88"/>
        <v/>
      </c>
      <c r="N2833" s="70" t="str">
        <f t="shared" si="89"/>
        <v>Scope 3Hotel stay</v>
      </c>
      <c r="Y2833" s="70"/>
      <c r="Z2833" s="70"/>
    </row>
    <row r="2834" spans="1:26" s="49" customFormat="1" ht="21" customHeight="1">
      <c r="A2834" s="60"/>
      <c r="B2834" s="60"/>
      <c r="C2834" s="58"/>
      <c r="D2834" s="56"/>
      <c r="E2834" s="56"/>
      <c r="G2834" s="128" t="s">
        <v>497</v>
      </c>
      <c r="H2834" s="128" t="s">
        <v>1508</v>
      </c>
      <c r="I2834" s="60"/>
      <c r="J2834" s="60"/>
      <c r="K2834" s="60"/>
      <c r="L2834" s="61" t="str">
        <f>IF(I2834="","",VLOOKUP(N2834,DB!J:L,3,FALSE))</f>
        <v/>
      </c>
      <c r="M2834" s="40" t="str">
        <f t="shared" si="88"/>
        <v/>
      </c>
      <c r="N2834" s="70" t="str">
        <f t="shared" si="89"/>
        <v>Scope 3Hotel stay</v>
      </c>
      <c r="Y2834" s="70"/>
      <c r="Z2834" s="70"/>
    </row>
    <row r="2835" spans="1:26" s="49" customFormat="1" ht="21" customHeight="1">
      <c r="A2835" s="60"/>
      <c r="B2835" s="60"/>
      <c r="C2835" s="58"/>
      <c r="D2835" s="56"/>
      <c r="E2835" s="56"/>
      <c r="G2835" s="128" t="s">
        <v>497</v>
      </c>
      <c r="H2835" s="128" t="s">
        <v>1508</v>
      </c>
      <c r="I2835" s="60"/>
      <c r="J2835" s="60"/>
      <c r="K2835" s="60"/>
      <c r="L2835" s="61" t="str">
        <f>IF(I2835="","",VLOOKUP(N2835,DB!J:L,3,FALSE))</f>
        <v/>
      </c>
      <c r="M2835" s="40" t="str">
        <f t="shared" si="88"/>
        <v/>
      </c>
      <c r="N2835" s="70" t="str">
        <f t="shared" si="89"/>
        <v>Scope 3Hotel stay</v>
      </c>
      <c r="Y2835" s="70"/>
      <c r="Z2835" s="70"/>
    </row>
    <row r="2836" spans="1:26" s="49" customFormat="1" ht="21" customHeight="1">
      <c r="A2836" s="60"/>
      <c r="B2836" s="60"/>
      <c r="C2836" s="58"/>
      <c r="D2836" s="56"/>
      <c r="E2836" s="56"/>
      <c r="G2836" s="128" t="s">
        <v>497</v>
      </c>
      <c r="H2836" s="128" t="s">
        <v>1508</v>
      </c>
      <c r="I2836" s="60"/>
      <c r="J2836" s="60"/>
      <c r="K2836" s="60"/>
      <c r="L2836" s="61" t="str">
        <f>IF(I2836="","",VLOOKUP(N2836,DB!J:L,3,FALSE))</f>
        <v/>
      </c>
      <c r="M2836" s="40" t="str">
        <f t="shared" si="88"/>
        <v/>
      </c>
      <c r="N2836" s="70" t="str">
        <f t="shared" si="89"/>
        <v>Scope 3Hotel stay</v>
      </c>
      <c r="Y2836" s="70"/>
      <c r="Z2836" s="70"/>
    </row>
    <row r="2837" spans="1:26" s="49" customFormat="1" ht="21" customHeight="1">
      <c r="A2837" s="60"/>
      <c r="B2837" s="60"/>
      <c r="C2837" s="58"/>
      <c r="D2837" s="56"/>
      <c r="E2837" s="56"/>
      <c r="G2837" s="128" t="s">
        <v>497</v>
      </c>
      <c r="H2837" s="128" t="s">
        <v>1508</v>
      </c>
      <c r="I2837" s="60"/>
      <c r="J2837" s="60"/>
      <c r="K2837" s="60"/>
      <c r="L2837" s="61" t="str">
        <f>IF(I2837="","",VLOOKUP(N2837,DB!J:L,3,FALSE))</f>
        <v/>
      </c>
      <c r="M2837" s="40" t="str">
        <f t="shared" si="88"/>
        <v/>
      </c>
      <c r="N2837" s="70" t="str">
        <f t="shared" si="89"/>
        <v>Scope 3Hotel stay</v>
      </c>
      <c r="Y2837" s="70"/>
      <c r="Z2837" s="70"/>
    </row>
    <row r="2838" spans="1:26" s="49" customFormat="1" ht="21" customHeight="1">
      <c r="A2838" s="60"/>
      <c r="B2838" s="60"/>
      <c r="C2838" s="58"/>
      <c r="D2838" s="56"/>
      <c r="E2838" s="56"/>
      <c r="G2838" s="128" t="s">
        <v>497</v>
      </c>
      <c r="H2838" s="128" t="s">
        <v>1508</v>
      </c>
      <c r="I2838" s="60"/>
      <c r="J2838" s="60"/>
      <c r="K2838" s="60"/>
      <c r="L2838" s="61" t="str">
        <f>IF(I2838="","",VLOOKUP(N2838,DB!J:L,3,FALSE))</f>
        <v/>
      </c>
      <c r="M2838" s="40" t="str">
        <f t="shared" si="88"/>
        <v/>
      </c>
      <c r="N2838" s="70" t="str">
        <f t="shared" si="89"/>
        <v>Scope 3Hotel stay</v>
      </c>
      <c r="Y2838" s="70"/>
      <c r="Z2838" s="70"/>
    </row>
    <row r="2839" spans="1:26" s="49" customFormat="1" ht="21" customHeight="1">
      <c r="A2839" s="60"/>
      <c r="B2839" s="60"/>
      <c r="C2839" s="58"/>
      <c r="D2839" s="56"/>
      <c r="E2839" s="56"/>
      <c r="G2839" s="128" t="s">
        <v>497</v>
      </c>
      <c r="H2839" s="128" t="s">
        <v>1508</v>
      </c>
      <c r="I2839" s="60"/>
      <c r="J2839" s="60"/>
      <c r="K2839" s="60"/>
      <c r="L2839" s="61" t="str">
        <f>IF(I2839="","",VLOOKUP(N2839,DB!J:L,3,FALSE))</f>
        <v/>
      </c>
      <c r="M2839" s="40" t="str">
        <f t="shared" si="88"/>
        <v/>
      </c>
      <c r="N2839" s="70" t="str">
        <f t="shared" si="89"/>
        <v>Scope 3Hotel stay</v>
      </c>
      <c r="Y2839" s="70"/>
      <c r="Z2839" s="70"/>
    </row>
    <row r="2840" spans="1:26" s="49" customFormat="1" ht="21" customHeight="1">
      <c r="A2840" s="60"/>
      <c r="B2840" s="60"/>
      <c r="C2840" s="58"/>
      <c r="D2840" s="56"/>
      <c r="E2840" s="56"/>
      <c r="G2840" s="128" t="s">
        <v>497</v>
      </c>
      <c r="H2840" s="128" t="s">
        <v>1508</v>
      </c>
      <c r="I2840" s="60"/>
      <c r="J2840" s="60"/>
      <c r="K2840" s="60"/>
      <c r="L2840" s="61" t="str">
        <f>IF(I2840="","",VLOOKUP(N2840,DB!J:L,3,FALSE))</f>
        <v/>
      </c>
      <c r="M2840" s="40" t="str">
        <f t="shared" si="88"/>
        <v/>
      </c>
      <c r="N2840" s="70" t="str">
        <f t="shared" si="89"/>
        <v>Scope 3Hotel stay</v>
      </c>
      <c r="Y2840" s="70"/>
      <c r="Z2840" s="70"/>
    </row>
    <row r="2841" spans="1:26" s="49" customFormat="1" ht="21" customHeight="1">
      <c r="A2841" s="60"/>
      <c r="B2841" s="60"/>
      <c r="C2841" s="58"/>
      <c r="D2841" s="56"/>
      <c r="E2841" s="56"/>
      <c r="G2841" s="128" t="s">
        <v>497</v>
      </c>
      <c r="H2841" s="128" t="s">
        <v>1508</v>
      </c>
      <c r="I2841" s="60"/>
      <c r="J2841" s="60"/>
      <c r="K2841" s="60"/>
      <c r="L2841" s="61" t="str">
        <f>IF(I2841="","",VLOOKUP(N2841,DB!J:L,3,FALSE))</f>
        <v/>
      </c>
      <c r="M2841" s="40" t="str">
        <f t="shared" si="88"/>
        <v/>
      </c>
      <c r="N2841" s="70" t="str">
        <f t="shared" si="89"/>
        <v>Scope 3Hotel stay</v>
      </c>
      <c r="Y2841" s="70"/>
      <c r="Z2841" s="70"/>
    </row>
    <row r="2842" spans="1:26" s="49" customFormat="1" ht="21" customHeight="1">
      <c r="A2842" s="60"/>
      <c r="B2842" s="60"/>
      <c r="C2842" s="58"/>
      <c r="D2842" s="56"/>
      <c r="E2842" s="56"/>
      <c r="G2842" s="128" t="s">
        <v>497</v>
      </c>
      <c r="H2842" s="128" t="s">
        <v>1508</v>
      </c>
      <c r="I2842" s="60"/>
      <c r="J2842" s="60"/>
      <c r="K2842" s="60"/>
      <c r="L2842" s="61" t="str">
        <f>IF(I2842="","",VLOOKUP(N2842,DB!J:L,3,FALSE))</f>
        <v/>
      </c>
      <c r="M2842" s="40" t="str">
        <f t="shared" si="88"/>
        <v/>
      </c>
      <c r="N2842" s="70" t="str">
        <f t="shared" si="89"/>
        <v>Scope 3Hotel stay</v>
      </c>
      <c r="Y2842" s="70"/>
      <c r="Z2842" s="70"/>
    </row>
    <row r="2843" spans="1:26" s="49" customFormat="1" ht="21" customHeight="1">
      <c r="A2843" s="60"/>
      <c r="B2843" s="60"/>
      <c r="C2843" s="58"/>
      <c r="D2843" s="56"/>
      <c r="E2843" s="56"/>
      <c r="G2843" s="128" t="s">
        <v>497</v>
      </c>
      <c r="H2843" s="128" t="s">
        <v>1508</v>
      </c>
      <c r="I2843" s="60"/>
      <c r="J2843" s="60"/>
      <c r="K2843" s="60"/>
      <c r="L2843" s="61" t="str">
        <f>IF(I2843="","",VLOOKUP(N2843,DB!J:L,3,FALSE))</f>
        <v/>
      </c>
      <c r="M2843" s="40" t="str">
        <f t="shared" si="88"/>
        <v/>
      </c>
      <c r="N2843" s="70" t="str">
        <f t="shared" si="89"/>
        <v>Scope 3Hotel stay</v>
      </c>
      <c r="Y2843" s="70"/>
      <c r="Z2843" s="70"/>
    </row>
    <row r="2844" spans="1:26" s="49" customFormat="1" ht="21" customHeight="1">
      <c r="A2844" s="60"/>
      <c r="B2844" s="60"/>
      <c r="C2844" s="58"/>
      <c r="D2844" s="56"/>
      <c r="E2844" s="56"/>
      <c r="G2844" s="128" t="s">
        <v>497</v>
      </c>
      <c r="H2844" s="128" t="s">
        <v>1508</v>
      </c>
      <c r="I2844" s="60"/>
      <c r="J2844" s="60"/>
      <c r="K2844" s="60"/>
      <c r="L2844" s="61" t="str">
        <f>IF(I2844="","",VLOOKUP(N2844,DB!J:L,3,FALSE))</f>
        <v/>
      </c>
      <c r="M2844" s="40" t="str">
        <f t="shared" si="88"/>
        <v/>
      </c>
      <c r="N2844" s="70" t="str">
        <f t="shared" si="89"/>
        <v>Scope 3Hotel stay</v>
      </c>
      <c r="Y2844" s="70"/>
      <c r="Z2844" s="70"/>
    </row>
    <row r="2845" spans="1:26" s="49" customFormat="1" ht="21" customHeight="1">
      <c r="A2845" s="60"/>
      <c r="B2845" s="60"/>
      <c r="C2845" s="58"/>
      <c r="D2845" s="56"/>
      <c r="E2845" s="56"/>
      <c r="G2845" s="128" t="s">
        <v>497</v>
      </c>
      <c r="H2845" s="128" t="s">
        <v>1508</v>
      </c>
      <c r="I2845" s="60"/>
      <c r="J2845" s="60"/>
      <c r="K2845" s="60"/>
      <c r="L2845" s="61" t="str">
        <f>IF(I2845="","",VLOOKUP(N2845,DB!J:L,3,FALSE))</f>
        <v/>
      </c>
      <c r="M2845" s="40" t="str">
        <f t="shared" si="88"/>
        <v/>
      </c>
      <c r="N2845" s="70" t="str">
        <f t="shared" si="89"/>
        <v>Scope 3Hotel stay</v>
      </c>
      <c r="Y2845" s="70"/>
      <c r="Z2845" s="70"/>
    </row>
    <row r="2846" spans="1:26" s="49" customFormat="1" ht="21" customHeight="1">
      <c r="A2846" s="60"/>
      <c r="B2846" s="60"/>
      <c r="C2846" s="58"/>
      <c r="D2846" s="56"/>
      <c r="E2846" s="56"/>
      <c r="G2846" s="128" t="s">
        <v>497</v>
      </c>
      <c r="H2846" s="128" t="s">
        <v>1508</v>
      </c>
      <c r="I2846" s="60"/>
      <c r="J2846" s="60"/>
      <c r="K2846" s="60"/>
      <c r="L2846" s="61" t="str">
        <f>IF(I2846="","",VLOOKUP(N2846,DB!J:L,3,FALSE))</f>
        <v/>
      </c>
      <c r="M2846" s="40" t="str">
        <f t="shared" si="88"/>
        <v/>
      </c>
      <c r="N2846" s="70" t="str">
        <f t="shared" si="89"/>
        <v>Scope 3Hotel stay</v>
      </c>
      <c r="Y2846" s="70"/>
      <c r="Z2846" s="70"/>
    </row>
    <row r="2847" spans="1:26" s="49" customFormat="1" ht="21" customHeight="1">
      <c r="A2847" s="60"/>
      <c r="B2847" s="60"/>
      <c r="C2847" s="58"/>
      <c r="D2847" s="56"/>
      <c r="E2847" s="56"/>
      <c r="G2847" s="128" t="s">
        <v>497</v>
      </c>
      <c r="H2847" s="128" t="s">
        <v>1508</v>
      </c>
      <c r="I2847" s="60"/>
      <c r="J2847" s="60"/>
      <c r="K2847" s="60"/>
      <c r="L2847" s="61" t="str">
        <f>IF(I2847="","",VLOOKUP(N2847,DB!J:L,3,FALSE))</f>
        <v/>
      </c>
      <c r="M2847" s="40" t="str">
        <f t="shared" si="88"/>
        <v/>
      </c>
      <c r="N2847" s="70" t="str">
        <f t="shared" si="89"/>
        <v>Scope 3Hotel stay</v>
      </c>
      <c r="Y2847" s="70"/>
      <c r="Z2847" s="70"/>
    </row>
    <row r="2848" spans="1:26" s="49" customFormat="1" ht="21" customHeight="1">
      <c r="A2848" s="60"/>
      <c r="B2848" s="60"/>
      <c r="C2848" s="58"/>
      <c r="D2848" s="56"/>
      <c r="E2848" s="56"/>
      <c r="G2848" s="128" t="s">
        <v>497</v>
      </c>
      <c r="H2848" s="128" t="s">
        <v>1508</v>
      </c>
      <c r="I2848" s="60"/>
      <c r="J2848" s="60"/>
      <c r="K2848" s="60"/>
      <c r="L2848" s="61" t="str">
        <f>IF(I2848="","",VLOOKUP(N2848,DB!J:L,3,FALSE))</f>
        <v/>
      </c>
      <c r="M2848" s="40" t="str">
        <f t="shared" si="88"/>
        <v/>
      </c>
      <c r="N2848" s="70" t="str">
        <f t="shared" si="89"/>
        <v>Scope 3Hotel stay</v>
      </c>
      <c r="Y2848" s="70"/>
      <c r="Z2848" s="70"/>
    </row>
    <row r="2849" spans="1:26" s="49" customFormat="1" ht="21" customHeight="1">
      <c r="A2849" s="60"/>
      <c r="B2849" s="60"/>
      <c r="C2849" s="58"/>
      <c r="D2849" s="56"/>
      <c r="E2849" s="56"/>
      <c r="G2849" s="128" t="s">
        <v>497</v>
      </c>
      <c r="H2849" s="128" t="s">
        <v>1508</v>
      </c>
      <c r="I2849" s="60"/>
      <c r="J2849" s="60"/>
      <c r="K2849" s="60"/>
      <c r="L2849" s="61" t="str">
        <f>IF(I2849="","",VLOOKUP(N2849,DB!J:L,3,FALSE))</f>
        <v/>
      </c>
      <c r="M2849" s="40" t="str">
        <f t="shared" si="88"/>
        <v/>
      </c>
      <c r="N2849" s="70" t="str">
        <f t="shared" si="89"/>
        <v>Scope 3Hotel stay</v>
      </c>
      <c r="Y2849" s="70"/>
      <c r="Z2849" s="70"/>
    </row>
    <row r="2850" spans="1:26" s="49" customFormat="1" ht="21" customHeight="1">
      <c r="A2850" s="60"/>
      <c r="B2850" s="60"/>
      <c r="C2850" s="58"/>
      <c r="D2850" s="56"/>
      <c r="E2850" s="56"/>
      <c r="G2850" s="128" t="s">
        <v>497</v>
      </c>
      <c r="H2850" s="128" t="s">
        <v>1508</v>
      </c>
      <c r="I2850" s="60"/>
      <c r="J2850" s="60"/>
      <c r="K2850" s="60"/>
      <c r="L2850" s="61" t="str">
        <f>IF(I2850="","",VLOOKUP(N2850,DB!J:L,3,FALSE))</f>
        <v/>
      </c>
      <c r="M2850" s="40" t="str">
        <f t="shared" si="88"/>
        <v/>
      </c>
      <c r="N2850" s="70" t="str">
        <f t="shared" si="89"/>
        <v>Scope 3Hotel stay</v>
      </c>
      <c r="Y2850" s="70"/>
      <c r="Z2850" s="70"/>
    </row>
    <row r="2851" spans="1:26" s="49" customFormat="1" ht="21" customHeight="1">
      <c r="A2851" s="60"/>
      <c r="B2851" s="60"/>
      <c r="C2851" s="58"/>
      <c r="D2851" s="56"/>
      <c r="E2851" s="56"/>
      <c r="G2851" s="128" t="s">
        <v>497</v>
      </c>
      <c r="H2851" s="128" t="s">
        <v>1508</v>
      </c>
      <c r="I2851" s="60"/>
      <c r="J2851" s="60"/>
      <c r="K2851" s="60"/>
      <c r="L2851" s="61" t="str">
        <f>IF(I2851="","",VLOOKUP(N2851,DB!J:L,3,FALSE))</f>
        <v/>
      </c>
      <c r="M2851" s="40" t="str">
        <f t="shared" si="88"/>
        <v/>
      </c>
      <c r="N2851" s="70" t="str">
        <f t="shared" si="89"/>
        <v>Scope 3Hotel stay</v>
      </c>
      <c r="Y2851" s="70"/>
      <c r="Z2851" s="70"/>
    </row>
    <row r="2852" spans="1:26" s="49" customFormat="1" ht="21" customHeight="1">
      <c r="A2852" s="60"/>
      <c r="B2852" s="60"/>
      <c r="C2852" s="58"/>
      <c r="D2852" s="56"/>
      <c r="E2852" s="56"/>
      <c r="G2852" s="128" t="s">
        <v>497</v>
      </c>
      <c r="H2852" s="128" t="s">
        <v>1508</v>
      </c>
      <c r="I2852" s="60"/>
      <c r="J2852" s="60"/>
      <c r="K2852" s="60"/>
      <c r="L2852" s="61" t="str">
        <f>IF(I2852="","",VLOOKUP(N2852,DB!J:L,3,FALSE))</f>
        <v/>
      </c>
      <c r="M2852" s="40" t="str">
        <f t="shared" si="88"/>
        <v/>
      </c>
      <c r="N2852" s="70" t="str">
        <f t="shared" si="89"/>
        <v>Scope 3Hotel stay</v>
      </c>
      <c r="Y2852" s="70"/>
      <c r="Z2852" s="70"/>
    </row>
    <row r="2853" spans="1:26" s="49" customFormat="1" ht="21" customHeight="1">
      <c r="A2853" s="60"/>
      <c r="B2853" s="60"/>
      <c r="C2853" s="58"/>
      <c r="D2853" s="56"/>
      <c r="E2853" s="56"/>
      <c r="G2853" s="128" t="s">
        <v>497</v>
      </c>
      <c r="H2853" s="128" t="s">
        <v>1508</v>
      </c>
      <c r="I2853" s="60"/>
      <c r="J2853" s="60"/>
      <c r="K2853" s="60"/>
      <c r="L2853" s="61" t="str">
        <f>IF(I2853="","",VLOOKUP(N2853,DB!J:L,3,FALSE))</f>
        <v/>
      </c>
      <c r="M2853" s="40" t="str">
        <f t="shared" ref="M2853:M2916" si="90">IF(I2853="","",L2853*K2853*J2853)</f>
        <v/>
      </c>
      <c r="N2853" s="70" t="str">
        <f t="shared" si="89"/>
        <v>Scope 3Hotel stay</v>
      </c>
      <c r="Y2853" s="70"/>
      <c r="Z2853" s="70"/>
    </row>
    <row r="2854" spans="1:26" s="49" customFormat="1" ht="21" customHeight="1">
      <c r="A2854" s="60"/>
      <c r="B2854" s="60"/>
      <c r="C2854" s="58"/>
      <c r="D2854" s="56"/>
      <c r="E2854" s="56"/>
      <c r="G2854" s="128" t="s">
        <v>497</v>
      </c>
      <c r="H2854" s="128" t="s">
        <v>1508</v>
      </c>
      <c r="I2854" s="60"/>
      <c r="J2854" s="60"/>
      <c r="K2854" s="60"/>
      <c r="L2854" s="61" t="str">
        <f>IF(I2854="","",VLOOKUP(N2854,DB!J:L,3,FALSE))</f>
        <v/>
      </c>
      <c r="M2854" s="40" t="str">
        <f t="shared" si="90"/>
        <v/>
      </c>
      <c r="N2854" s="70" t="str">
        <f t="shared" si="89"/>
        <v>Scope 3Hotel stay</v>
      </c>
      <c r="Y2854" s="70"/>
      <c r="Z2854" s="70"/>
    </row>
    <row r="2855" spans="1:26" s="49" customFormat="1" ht="21" customHeight="1">
      <c r="A2855" s="60"/>
      <c r="B2855" s="60"/>
      <c r="C2855" s="58"/>
      <c r="D2855" s="56"/>
      <c r="E2855" s="56"/>
      <c r="G2855" s="128" t="s">
        <v>497</v>
      </c>
      <c r="H2855" s="128" t="s">
        <v>1508</v>
      </c>
      <c r="I2855" s="60"/>
      <c r="J2855" s="60"/>
      <c r="K2855" s="60"/>
      <c r="L2855" s="61" t="str">
        <f>IF(I2855="","",VLOOKUP(N2855,DB!J:L,3,FALSE))</f>
        <v/>
      </c>
      <c r="M2855" s="40" t="str">
        <f t="shared" si="90"/>
        <v/>
      </c>
      <c r="N2855" s="70" t="str">
        <f t="shared" si="89"/>
        <v>Scope 3Hotel stay</v>
      </c>
      <c r="Y2855" s="70"/>
      <c r="Z2855" s="70"/>
    </row>
    <row r="2856" spans="1:26" s="49" customFormat="1" ht="21" customHeight="1">
      <c r="A2856" s="60"/>
      <c r="B2856" s="60"/>
      <c r="C2856" s="58"/>
      <c r="D2856" s="56"/>
      <c r="E2856" s="56"/>
      <c r="G2856" s="128" t="s">
        <v>497</v>
      </c>
      <c r="H2856" s="128" t="s">
        <v>1508</v>
      </c>
      <c r="I2856" s="60"/>
      <c r="J2856" s="60"/>
      <c r="K2856" s="60"/>
      <c r="L2856" s="61" t="str">
        <f>IF(I2856="","",VLOOKUP(N2856,DB!J:L,3,FALSE))</f>
        <v/>
      </c>
      <c r="M2856" s="40" t="str">
        <f t="shared" si="90"/>
        <v/>
      </c>
      <c r="N2856" s="70" t="str">
        <f t="shared" si="89"/>
        <v>Scope 3Hotel stay</v>
      </c>
      <c r="Y2856" s="70"/>
      <c r="Z2856" s="70"/>
    </row>
    <row r="2857" spans="1:26" s="49" customFormat="1" ht="21" customHeight="1">
      <c r="A2857" s="60"/>
      <c r="B2857" s="60"/>
      <c r="C2857" s="58"/>
      <c r="D2857" s="56"/>
      <c r="E2857" s="56"/>
      <c r="G2857" s="128" t="s">
        <v>497</v>
      </c>
      <c r="H2857" s="128" t="s">
        <v>1508</v>
      </c>
      <c r="I2857" s="60"/>
      <c r="J2857" s="60"/>
      <c r="K2857" s="60"/>
      <c r="L2857" s="61" t="str">
        <f>IF(I2857="","",VLOOKUP(N2857,DB!J:L,3,FALSE))</f>
        <v/>
      </c>
      <c r="M2857" s="40" t="str">
        <f t="shared" si="90"/>
        <v/>
      </c>
      <c r="N2857" s="70" t="str">
        <f t="shared" si="89"/>
        <v>Scope 3Hotel stay</v>
      </c>
      <c r="Y2857" s="70"/>
      <c r="Z2857" s="70"/>
    </row>
    <row r="2858" spans="1:26" s="49" customFormat="1" ht="21" customHeight="1">
      <c r="A2858" s="60"/>
      <c r="B2858" s="60"/>
      <c r="C2858" s="58"/>
      <c r="D2858" s="56"/>
      <c r="E2858" s="56"/>
      <c r="G2858" s="128" t="s">
        <v>497</v>
      </c>
      <c r="H2858" s="128" t="s">
        <v>1508</v>
      </c>
      <c r="I2858" s="60"/>
      <c r="J2858" s="60"/>
      <c r="K2858" s="60"/>
      <c r="L2858" s="61" t="str">
        <f>IF(I2858="","",VLOOKUP(N2858,DB!J:L,3,FALSE))</f>
        <v/>
      </c>
      <c r="M2858" s="40" t="str">
        <f t="shared" si="90"/>
        <v/>
      </c>
      <c r="N2858" s="70" t="str">
        <f t="shared" si="89"/>
        <v>Scope 3Hotel stay</v>
      </c>
      <c r="Y2858" s="70"/>
      <c r="Z2858" s="70"/>
    </row>
    <row r="2859" spans="1:26" s="49" customFormat="1" ht="21" customHeight="1">
      <c r="A2859" s="60"/>
      <c r="B2859" s="60"/>
      <c r="C2859" s="58"/>
      <c r="D2859" s="56"/>
      <c r="E2859" s="56"/>
      <c r="G2859" s="128" t="s">
        <v>497</v>
      </c>
      <c r="H2859" s="128" t="s">
        <v>1508</v>
      </c>
      <c r="I2859" s="60"/>
      <c r="J2859" s="60"/>
      <c r="K2859" s="60"/>
      <c r="L2859" s="61" t="str">
        <f>IF(I2859="","",VLOOKUP(N2859,DB!J:L,3,FALSE))</f>
        <v/>
      </c>
      <c r="M2859" s="40" t="str">
        <f t="shared" si="90"/>
        <v/>
      </c>
      <c r="N2859" s="70" t="str">
        <f t="shared" si="89"/>
        <v>Scope 3Hotel stay</v>
      </c>
      <c r="Y2859" s="70"/>
      <c r="Z2859" s="70"/>
    </row>
    <row r="2860" spans="1:26" s="49" customFormat="1" ht="21" customHeight="1">
      <c r="A2860" s="60"/>
      <c r="B2860" s="60"/>
      <c r="C2860" s="58"/>
      <c r="D2860" s="56"/>
      <c r="E2860" s="56"/>
      <c r="G2860" s="128" t="s">
        <v>497</v>
      </c>
      <c r="H2860" s="128" t="s">
        <v>1508</v>
      </c>
      <c r="I2860" s="60"/>
      <c r="J2860" s="60"/>
      <c r="K2860" s="60"/>
      <c r="L2860" s="61" t="str">
        <f>IF(I2860="","",VLOOKUP(N2860,DB!J:L,3,FALSE))</f>
        <v/>
      </c>
      <c r="M2860" s="40" t="str">
        <f t="shared" si="90"/>
        <v/>
      </c>
      <c r="N2860" s="70" t="str">
        <f t="shared" si="89"/>
        <v>Scope 3Hotel stay</v>
      </c>
      <c r="Y2860" s="70"/>
      <c r="Z2860" s="70"/>
    </row>
    <row r="2861" spans="1:26" s="49" customFormat="1" ht="21" customHeight="1">
      <c r="A2861" s="60"/>
      <c r="B2861" s="60"/>
      <c r="C2861" s="58"/>
      <c r="D2861" s="56"/>
      <c r="E2861" s="56"/>
      <c r="G2861" s="128" t="s">
        <v>497</v>
      </c>
      <c r="H2861" s="128" t="s">
        <v>1508</v>
      </c>
      <c r="I2861" s="60"/>
      <c r="J2861" s="60"/>
      <c r="K2861" s="60"/>
      <c r="L2861" s="61" t="str">
        <f>IF(I2861="","",VLOOKUP(N2861,DB!J:L,3,FALSE))</f>
        <v/>
      </c>
      <c r="M2861" s="40" t="str">
        <f t="shared" si="90"/>
        <v/>
      </c>
      <c r="N2861" s="70" t="str">
        <f t="shared" si="89"/>
        <v>Scope 3Hotel stay</v>
      </c>
      <c r="Y2861" s="70"/>
      <c r="Z2861" s="70"/>
    </row>
    <row r="2862" spans="1:26" s="49" customFormat="1" ht="21" customHeight="1">
      <c r="A2862" s="60"/>
      <c r="B2862" s="60"/>
      <c r="C2862" s="58"/>
      <c r="D2862" s="56"/>
      <c r="E2862" s="56"/>
      <c r="G2862" s="128" t="s">
        <v>497</v>
      </c>
      <c r="H2862" s="128" t="s">
        <v>1508</v>
      </c>
      <c r="I2862" s="60"/>
      <c r="J2862" s="60"/>
      <c r="K2862" s="60"/>
      <c r="L2862" s="61" t="str">
        <f>IF(I2862="","",VLOOKUP(N2862,DB!J:L,3,FALSE))</f>
        <v/>
      </c>
      <c r="M2862" s="40" t="str">
        <f t="shared" si="90"/>
        <v/>
      </c>
      <c r="N2862" s="70" t="str">
        <f t="shared" si="89"/>
        <v>Scope 3Hotel stay</v>
      </c>
      <c r="Y2862" s="70"/>
      <c r="Z2862" s="70"/>
    </row>
    <row r="2863" spans="1:26" s="49" customFormat="1" ht="21" customHeight="1">
      <c r="A2863" s="60"/>
      <c r="B2863" s="60"/>
      <c r="C2863" s="58"/>
      <c r="D2863" s="56"/>
      <c r="E2863" s="56"/>
      <c r="G2863" s="128" t="s">
        <v>497</v>
      </c>
      <c r="H2863" s="128" t="s">
        <v>1508</v>
      </c>
      <c r="I2863" s="60"/>
      <c r="J2863" s="60"/>
      <c r="K2863" s="60"/>
      <c r="L2863" s="61" t="str">
        <f>IF(I2863="","",VLOOKUP(N2863,DB!J:L,3,FALSE))</f>
        <v/>
      </c>
      <c r="M2863" s="40" t="str">
        <f t="shared" si="90"/>
        <v/>
      </c>
      <c r="N2863" s="70" t="str">
        <f t="shared" si="89"/>
        <v>Scope 3Hotel stay</v>
      </c>
      <c r="Y2863" s="70"/>
      <c r="Z2863" s="70"/>
    </row>
    <row r="2864" spans="1:26" s="49" customFormat="1" ht="21" customHeight="1">
      <c r="A2864" s="60"/>
      <c r="B2864" s="60"/>
      <c r="C2864" s="58"/>
      <c r="D2864" s="56"/>
      <c r="E2864" s="56"/>
      <c r="G2864" s="128" t="s">
        <v>497</v>
      </c>
      <c r="H2864" s="128" t="s">
        <v>1508</v>
      </c>
      <c r="I2864" s="60"/>
      <c r="J2864" s="60"/>
      <c r="K2864" s="60"/>
      <c r="L2864" s="61" t="str">
        <f>IF(I2864="","",VLOOKUP(N2864,DB!J:L,3,FALSE))</f>
        <v/>
      </c>
      <c r="M2864" s="40" t="str">
        <f t="shared" si="90"/>
        <v/>
      </c>
      <c r="N2864" s="70" t="str">
        <f t="shared" si="89"/>
        <v>Scope 3Hotel stay</v>
      </c>
      <c r="Y2864" s="70"/>
      <c r="Z2864" s="70"/>
    </row>
    <row r="2865" spans="1:26" s="49" customFormat="1" ht="21" customHeight="1">
      <c r="A2865" s="60"/>
      <c r="B2865" s="60"/>
      <c r="C2865" s="58"/>
      <c r="D2865" s="56"/>
      <c r="E2865" s="56"/>
      <c r="G2865" s="128" t="s">
        <v>497</v>
      </c>
      <c r="H2865" s="128" t="s">
        <v>1508</v>
      </c>
      <c r="I2865" s="60"/>
      <c r="J2865" s="60"/>
      <c r="K2865" s="60"/>
      <c r="L2865" s="61" t="str">
        <f>IF(I2865="","",VLOOKUP(N2865,DB!J:L,3,FALSE))</f>
        <v/>
      </c>
      <c r="M2865" s="40" t="str">
        <f t="shared" si="90"/>
        <v/>
      </c>
      <c r="N2865" s="70" t="str">
        <f t="shared" si="89"/>
        <v>Scope 3Hotel stay</v>
      </c>
      <c r="Y2865" s="70"/>
      <c r="Z2865" s="70"/>
    </row>
    <row r="2866" spans="1:26" s="49" customFormat="1" ht="21" customHeight="1">
      <c r="A2866" s="60"/>
      <c r="B2866" s="60"/>
      <c r="C2866" s="58"/>
      <c r="D2866" s="56"/>
      <c r="E2866" s="56"/>
      <c r="G2866" s="128" t="s">
        <v>497</v>
      </c>
      <c r="H2866" s="128" t="s">
        <v>1508</v>
      </c>
      <c r="I2866" s="60"/>
      <c r="J2866" s="60"/>
      <c r="K2866" s="60"/>
      <c r="L2866" s="61" t="str">
        <f>IF(I2866="","",VLOOKUP(N2866,DB!J:L,3,FALSE))</f>
        <v/>
      </c>
      <c r="M2866" s="40" t="str">
        <f t="shared" si="90"/>
        <v/>
      </c>
      <c r="N2866" s="70" t="str">
        <f t="shared" si="89"/>
        <v>Scope 3Hotel stay</v>
      </c>
      <c r="Y2866" s="70"/>
      <c r="Z2866" s="70"/>
    </row>
    <row r="2867" spans="1:26" s="49" customFormat="1" ht="21" customHeight="1">
      <c r="A2867" s="60"/>
      <c r="B2867" s="60"/>
      <c r="C2867" s="58"/>
      <c r="D2867" s="56"/>
      <c r="E2867" s="56"/>
      <c r="G2867" s="128" t="s">
        <v>497</v>
      </c>
      <c r="H2867" s="128" t="s">
        <v>1508</v>
      </c>
      <c r="I2867" s="60"/>
      <c r="J2867" s="60"/>
      <c r="K2867" s="60"/>
      <c r="L2867" s="61" t="str">
        <f>IF(I2867="","",VLOOKUP(N2867,DB!J:L,3,FALSE))</f>
        <v/>
      </c>
      <c r="M2867" s="40" t="str">
        <f t="shared" si="90"/>
        <v/>
      </c>
      <c r="N2867" s="70" t="str">
        <f t="shared" si="89"/>
        <v>Scope 3Hotel stay</v>
      </c>
      <c r="Y2867" s="70"/>
      <c r="Z2867" s="70"/>
    </row>
    <row r="2868" spans="1:26" s="49" customFormat="1" ht="21" customHeight="1">
      <c r="A2868" s="60"/>
      <c r="B2868" s="60"/>
      <c r="C2868" s="58"/>
      <c r="D2868" s="56"/>
      <c r="E2868" s="56"/>
      <c r="G2868" s="128" t="s">
        <v>497</v>
      </c>
      <c r="H2868" s="128" t="s">
        <v>1508</v>
      </c>
      <c r="I2868" s="60"/>
      <c r="J2868" s="60"/>
      <c r="K2868" s="60"/>
      <c r="L2868" s="61" t="str">
        <f>IF(I2868="","",VLOOKUP(N2868,DB!J:L,3,FALSE))</f>
        <v/>
      </c>
      <c r="M2868" s="40" t="str">
        <f t="shared" si="90"/>
        <v/>
      </c>
      <c r="N2868" s="70" t="str">
        <f t="shared" si="89"/>
        <v>Scope 3Hotel stay</v>
      </c>
      <c r="Y2868" s="70"/>
      <c r="Z2868" s="70"/>
    </row>
    <row r="2869" spans="1:26" s="49" customFormat="1" ht="21" customHeight="1">
      <c r="A2869" s="60"/>
      <c r="B2869" s="60"/>
      <c r="C2869" s="58"/>
      <c r="D2869" s="56"/>
      <c r="E2869" s="56"/>
      <c r="G2869" s="128" t="s">
        <v>497</v>
      </c>
      <c r="H2869" s="128" t="s">
        <v>1508</v>
      </c>
      <c r="I2869" s="60"/>
      <c r="J2869" s="60"/>
      <c r="K2869" s="60"/>
      <c r="L2869" s="61" t="str">
        <f>IF(I2869="","",VLOOKUP(N2869,DB!J:L,3,FALSE))</f>
        <v/>
      </c>
      <c r="M2869" s="40" t="str">
        <f t="shared" si="90"/>
        <v/>
      </c>
      <c r="N2869" s="70" t="str">
        <f t="shared" si="89"/>
        <v>Scope 3Hotel stay</v>
      </c>
      <c r="Y2869" s="70"/>
      <c r="Z2869" s="70"/>
    </row>
    <row r="2870" spans="1:26" s="49" customFormat="1" ht="21" customHeight="1">
      <c r="A2870" s="60"/>
      <c r="B2870" s="60"/>
      <c r="C2870" s="58"/>
      <c r="D2870" s="56"/>
      <c r="E2870" s="56"/>
      <c r="G2870" s="128" t="s">
        <v>497</v>
      </c>
      <c r="H2870" s="128" t="s">
        <v>1508</v>
      </c>
      <c r="I2870" s="60"/>
      <c r="J2870" s="60"/>
      <c r="K2870" s="60"/>
      <c r="L2870" s="61" t="str">
        <f>IF(I2870="","",VLOOKUP(N2870,DB!J:L,3,FALSE))</f>
        <v/>
      </c>
      <c r="M2870" s="40" t="str">
        <f t="shared" si="90"/>
        <v/>
      </c>
      <c r="N2870" s="70" t="str">
        <f t="shared" si="89"/>
        <v>Scope 3Hotel stay</v>
      </c>
      <c r="Y2870" s="70"/>
      <c r="Z2870" s="70"/>
    </row>
    <row r="2871" spans="1:26" s="49" customFormat="1" ht="21" customHeight="1">
      <c r="A2871" s="60"/>
      <c r="B2871" s="60"/>
      <c r="C2871" s="58"/>
      <c r="D2871" s="56"/>
      <c r="E2871" s="56"/>
      <c r="G2871" s="128" t="s">
        <v>497</v>
      </c>
      <c r="H2871" s="128" t="s">
        <v>1508</v>
      </c>
      <c r="I2871" s="60"/>
      <c r="J2871" s="60"/>
      <c r="K2871" s="60"/>
      <c r="L2871" s="61" t="str">
        <f>IF(I2871="","",VLOOKUP(N2871,DB!J:L,3,FALSE))</f>
        <v/>
      </c>
      <c r="M2871" s="40" t="str">
        <f t="shared" si="90"/>
        <v/>
      </c>
      <c r="N2871" s="70" t="str">
        <f t="shared" si="89"/>
        <v>Scope 3Hotel stay</v>
      </c>
      <c r="Y2871" s="70"/>
      <c r="Z2871" s="70"/>
    </row>
    <row r="2872" spans="1:26" s="49" customFormat="1" ht="21" customHeight="1">
      <c r="A2872" s="60"/>
      <c r="B2872" s="60"/>
      <c r="C2872" s="58"/>
      <c r="D2872" s="56"/>
      <c r="E2872" s="56"/>
      <c r="G2872" s="128" t="s">
        <v>497</v>
      </c>
      <c r="H2872" s="128" t="s">
        <v>1508</v>
      </c>
      <c r="I2872" s="60"/>
      <c r="J2872" s="60"/>
      <c r="K2872" s="60"/>
      <c r="L2872" s="61" t="str">
        <f>IF(I2872="","",VLOOKUP(N2872,DB!J:L,3,FALSE))</f>
        <v/>
      </c>
      <c r="M2872" s="40" t="str">
        <f t="shared" si="90"/>
        <v/>
      </c>
      <c r="N2872" s="70" t="str">
        <f t="shared" si="89"/>
        <v>Scope 3Hotel stay</v>
      </c>
      <c r="Y2872" s="70"/>
      <c r="Z2872" s="70"/>
    </row>
    <row r="2873" spans="1:26" s="49" customFormat="1" ht="21" customHeight="1">
      <c r="A2873" s="60"/>
      <c r="B2873" s="60"/>
      <c r="C2873" s="58"/>
      <c r="D2873" s="56"/>
      <c r="E2873" s="56"/>
      <c r="G2873" s="128" t="s">
        <v>497</v>
      </c>
      <c r="H2873" s="128" t="s">
        <v>1508</v>
      </c>
      <c r="I2873" s="60"/>
      <c r="J2873" s="60"/>
      <c r="K2873" s="60"/>
      <c r="L2873" s="61" t="str">
        <f>IF(I2873="","",VLOOKUP(N2873,DB!J:L,3,FALSE))</f>
        <v/>
      </c>
      <c r="M2873" s="40" t="str">
        <f t="shared" si="90"/>
        <v/>
      </c>
      <c r="N2873" s="70" t="str">
        <f t="shared" si="89"/>
        <v>Scope 3Hotel stay</v>
      </c>
      <c r="Y2873" s="70"/>
      <c r="Z2873" s="70"/>
    </row>
    <row r="2874" spans="1:26" s="49" customFormat="1" ht="21" customHeight="1">
      <c r="A2874" s="60"/>
      <c r="B2874" s="60"/>
      <c r="C2874" s="58"/>
      <c r="D2874" s="56"/>
      <c r="E2874" s="56"/>
      <c r="G2874" s="128" t="s">
        <v>497</v>
      </c>
      <c r="H2874" s="128" t="s">
        <v>1508</v>
      </c>
      <c r="I2874" s="60"/>
      <c r="J2874" s="60"/>
      <c r="K2874" s="60"/>
      <c r="L2874" s="61" t="str">
        <f>IF(I2874="","",VLOOKUP(N2874,DB!J:L,3,FALSE))</f>
        <v/>
      </c>
      <c r="M2874" s="40" t="str">
        <f t="shared" si="90"/>
        <v/>
      </c>
      <c r="N2874" s="70" t="str">
        <f t="shared" si="89"/>
        <v>Scope 3Hotel stay</v>
      </c>
      <c r="Y2874" s="70"/>
      <c r="Z2874" s="70"/>
    </row>
    <row r="2875" spans="1:26" s="49" customFormat="1" ht="21" customHeight="1">
      <c r="A2875" s="60"/>
      <c r="B2875" s="60"/>
      <c r="C2875" s="58"/>
      <c r="D2875" s="56"/>
      <c r="E2875" s="56"/>
      <c r="G2875" s="128" t="s">
        <v>497</v>
      </c>
      <c r="H2875" s="128" t="s">
        <v>1508</v>
      </c>
      <c r="I2875" s="60"/>
      <c r="J2875" s="60"/>
      <c r="K2875" s="60"/>
      <c r="L2875" s="61" t="str">
        <f>IF(I2875="","",VLOOKUP(N2875,DB!J:L,3,FALSE))</f>
        <v/>
      </c>
      <c r="M2875" s="40" t="str">
        <f t="shared" si="90"/>
        <v/>
      </c>
      <c r="N2875" s="70" t="str">
        <f t="shared" si="89"/>
        <v>Scope 3Hotel stay</v>
      </c>
      <c r="Y2875" s="70"/>
      <c r="Z2875" s="70"/>
    </row>
    <row r="2876" spans="1:26" s="49" customFormat="1" ht="21" customHeight="1">
      <c r="A2876" s="60"/>
      <c r="B2876" s="60"/>
      <c r="C2876" s="58"/>
      <c r="D2876" s="56"/>
      <c r="E2876" s="56"/>
      <c r="G2876" s="128" t="s">
        <v>497</v>
      </c>
      <c r="H2876" s="128" t="s">
        <v>1508</v>
      </c>
      <c r="I2876" s="60"/>
      <c r="J2876" s="60"/>
      <c r="K2876" s="60"/>
      <c r="L2876" s="61" t="str">
        <f>IF(I2876="","",VLOOKUP(N2876,DB!J:L,3,FALSE))</f>
        <v/>
      </c>
      <c r="M2876" s="40" t="str">
        <f t="shared" si="90"/>
        <v/>
      </c>
      <c r="N2876" s="70" t="str">
        <f t="shared" si="89"/>
        <v>Scope 3Hotel stay</v>
      </c>
      <c r="Y2876" s="70"/>
      <c r="Z2876" s="70"/>
    </row>
    <row r="2877" spans="1:26" s="49" customFormat="1" ht="21" customHeight="1">
      <c r="A2877" s="60"/>
      <c r="B2877" s="60"/>
      <c r="C2877" s="58"/>
      <c r="D2877" s="56"/>
      <c r="E2877" s="56"/>
      <c r="G2877" s="128" t="s">
        <v>497</v>
      </c>
      <c r="H2877" s="128" t="s">
        <v>1508</v>
      </c>
      <c r="I2877" s="60"/>
      <c r="J2877" s="60"/>
      <c r="K2877" s="60"/>
      <c r="L2877" s="61" t="str">
        <f>IF(I2877="","",VLOOKUP(N2877,DB!J:L,3,FALSE))</f>
        <v/>
      </c>
      <c r="M2877" s="40" t="str">
        <f t="shared" si="90"/>
        <v/>
      </c>
      <c r="N2877" s="70" t="str">
        <f t="shared" si="89"/>
        <v>Scope 3Hotel stay</v>
      </c>
      <c r="Y2877" s="70"/>
      <c r="Z2877" s="70"/>
    </row>
    <row r="2878" spans="1:26" s="49" customFormat="1" ht="21" customHeight="1">
      <c r="A2878" s="60"/>
      <c r="B2878" s="60"/>
      <c r="C2878" s="58"/>
      <c r="D2878" s="56"/>
      <c r="E2878" s="56"/>
      <c r="G2878" s="128" t="s">
        <v>497</v>
      </c>
      <c r="H2878" s="128" t="s">
        <v>1508</v>
      </c>
      <c r="I2878" s="60"/>
      <c r="J2878" s="60"/>
      <c r="K2878" s="60"/>
      <c r="L2878" s="61" t="str">
        <f>IF(I2878="","",VLOOKUP(N2878,DB!J:L,3,FALSE))</f>
        <v/>
      </c>
      <c r="M2878" s="40" t="str">
        <f t="shared" si="90"/>
        <v/>
      </c>
      <c r="N2878" s="70" t="str">
        <f t="shared" si="89"/>
        <v>Scope 3Hotel stay</v>
      </c>
      <c r="Y2878" s="70"/>
      <c r="Z2878" s="70"/>
    </row>
    <row r="2879" spans="1:26" s="49" customFormat="1" ht="21" customHeight="1">
      <c r="A2879" s="60"/>
      <c r="B2879" s="60"/>
      <c r="C2879" s="58"/>
      <c r="D2879" s="56"/>
      <c r="E2879" s="56"/>
      <c r="G2879" s="128" t="s">
        <v>497</v>
      </c>
      <c r="H2879" s="128" t="s">
        <v>1508</v>
      </c>
      <c r="I2879" s="60"/>
      <c r="J2879" s="60"/>
      <c r="K2879" s="60"/>
      <c r="L2879" s="61" t="str">
        <f>IF(I2879="","",VLOOKUP(N2879,DB!J:L,3,FALSE))</f>
        <v/>
      </c>
      <c r="M2879" s="40" t="str">
        <f t="shared" si="90"/>
        <v/>
      </c>
      <c r="N2879" s="70" t="str">
        <f t="shared" si="89"/>
        <v>Scope 3Hotel stay</v>
      </c>
      <c r="Y2879" s="70"/>
      <c r="Z2879" s="70"/>
    </row>
    <row r="2880" spans="1:26" s="49" customFormat="1" ht="21" customHeight="1">
      <c r="A2880" s="60"/>
      <c r="B2880" s="60"/>
      <c r="C2880" s="58"/>
      <c r="D2880" s="56"/>
      <c r="E2880" s="56"/>
      <c r="G2880" s="128" t="s">
        <v>497</v>
      </c>
      <c r="H2880" s="128" t="s">
        <v>1508</v>
      </c>
      <c r="I2880" s="60"/>
      <c r="J2880" s="60"/>
      <c r="K2880" s="60"/>
      <c r="L2880" s="61" t="str">
        <f>IF(I2880="","",VLOOKUP(N2880,DB!J:L,3,FALSE))</f>
        <v/>
      </c>
      <c r="M2880" s="40" t="str">
        <f t="shared" si="90"/>
        <v/>
      </c>
      <c r="N2880" s="70" t="str">
        <f t="shared" si="89"/>
        <v>Scope 3Hotel stay</v>
      </c>
      <c r="Y2880" s="70"/>
      <c r="Z2880" s="70"/>
    </row>
    <row r="2881" spans="1:26" s="49" customFormat="1" ht="21" customHeight="1">
      <c r="A2881" s="60"/>
      <c r="B2881" s="60"/>
      <c r="C2881" s="58"/>
      <c r="D2881" s="56"/>
      <c r="E2881" s="56"/>
      <c r="G2881" s="128" t="s">
        <v>497</v>
      </c>
      <c r="H2881" s="128" t="s">
        <v>1508</v>
      </c>
      <c r="I2881" s="60"/>
      <c r="J2881" s="60"/>
      <c r="K2881" s="60"/>
      <c r="L2881" s="61" t="str">
        <f>IF(I2881="","",VLOOKUP(N2881,DB!J:L,3,FALSE))</f>
        <v/>
      </c>
      <c r="M2881" s="40" t="str">
        <f t="shared" si="90"/>
        <v/>
      </c>
      <c r="N2881" s="70" t="str">
        <f t="shared" si="89"/>
        <v>Scope 3Hotel stay</v>
      </c>
      <c r="Y2881" s="70"/>
      <c r="Z2881" s="70"/>
    </row>
    <row r="2882" spans="1:26" s="49" customFormat="1" ht="21" customHeight="1">
      <c r="A2882" s="60"/>
      <c r="B2882" s="60"/>
      <c r="C2882" s="58"/>
      <c r="D2882" s="56"/>
      <c r="E2882" s="56"/>
      <c r="G2882" s="128" t="s">
        <v>497</v>
      </c>
      <c r="H2882" s="128" t="s">
        <v>1508</v>
      </c>
      <c r="I2882" s="60"/>
      <c r="J2882" s="60"/>
      <c r="K2882" s="60"/>
      <c r="L2882" s="61" t="str">
        <f>IF(I2882="","",VLOOKUP(N2882,DB!J:L,3,FALSE))</f>
        <v/>
      </c>
      <c r="M2882" s="40" t="str">
        <f t="shared" si="90"/>
        <v/>
      </c>
      <c r="N2882" s="70" t="str">
        <f t="shared" si="89"/>
        <v>Scope 3Hotel stay</v>
      </c>
      <c r="Y2882" s="70"/>
      <c r="Z2882" s="70"/>
    </row>
    <row r="2883" spans="1:26" s="49" customFormat="1" ht="21" customHeight="1">
      <c r="A2883" s="60"/>
      <c r="B2883" s="60"/>
      <c r="C2883" s="58"/>
      <c r="D2883" s="56"/>
      <c r="E2883" s="56"/>
      <c r="G2883" s="128" t="s">
        <v>497</v>
      </c>
      <c r="H2883" s="128" t="s">
        <v>1508</v>
      </c>
      <c r="I2883" s="60"/>
      <c r="J2883" s="60"/>
      <c r="K2883" s="60"/>
      <c r="L2883" s="61" t="str">
        <f>IF(I2883="","",VLOOKUP(N2883,DB!J:L,3,FALSE))</f>
        <v/>
      </c>
      <c r="M2883" s="40" t="str">
        <f t="shared" si="90"/>
        <v/>
      </c>
      <c r="N2883" s="70" t="str">
        <f t="shared" si="89"/>
        <v>Scope 3Hotel stay</v>
      </c>
      <c r="Y2883" s="70"/>
      <c r="Z2883" s="70"/>
    </row>
    <row r="2884" spans="1:26" s="49" customFormat="1" ht="21" customHeight="1">
      <c r="A2884" s="60"/>
      <c r="B2884" s="60"/>
      <c r="C2884" s="58"/>
      <c r="D2884" s="56"/>
      <c r="E2884" s="56"/>
      <c r="G2884" s="128" t="s">
        <v>497</v>
      </c>
      <c r="H2884" s="128" t="s">
        <v>1508</v>
      </c>
      <c r="I2884" s="60"/>
      <c r="J2884" s="60"/>
      <c r="K2884" s="60"/>
      <c r="L2884" s="61" t="str">
        <f>IF(I2884="","",VLOOKUP(N2884,DB!J:L,3,FALSE))</f>
        <v/>
      </c>
      <c r="M2884" s="40" t="str">
        <f t="shared" si="90"/>
        <v/>
      </c>
      <c r="N2884" s="70" t="str">
        <f t="shared" si="89"/>
        <v>Scope 3Hotel stay</v>
      </c>
      <c r="Y2884" s="70"/>
      <c r="Z2884" s="70"/>
    </row>
    <row r="2885" spans="1:26" s="49" customFormat="1" ht="21" customHeight="1">
      <c r="A2885" s="60"/>
      <c r="B2885" s="60"/>
      <c r="C2885" s="58"/>
      <c r="D2885" s="56"/>
      <c r="E2885" s="56"/>
      <c r="G2885" s="128" t="s">
        <v>497</v>
      </c>
      <c r="H2885" s="128" t="s">
        <v>1508</v>
      </c>
      <c r="I2885" s="60"/>
      <c r="J2885" s="60"/>
      <c r="K2885" s="60"/>
      <c r="L2885" s="61" t="str">
        <f>IF(I2885="","",VLOOKUP(N2885,DB!J:L,3,FALSE))</f>
        <v/>
      </c>
      <c r="M2885" s="40" t="str">
        <f t="shared" si="90"/>
        <v/>
      </c>
      <c r="N2885" s="70" t="str">
        <f t="shared" si="89"/>
        <v>Scope 3Hotel stay</v>
      </c>
      <c r="Y2885" s="70"/>
      <c r="Z2885" s="70"/>
    </row>
    <row r="2886" spans="1:26" s="49" customFormat="1" ht="21" customHeight="1">
      <c r="A2886" s="60"/>
      <c r="B2886" s="60"/>
      <c r="C2886" s="58"/>
      <c r="D2886" s="56"/>
      <c r="E2886" s="56"/>
      <c r="G2886" s="128" t="s">
        <v>497</v>
      </c>
      <c r="H2886" s="128" t="s">
        <v>1508</v>
      </c>
      <c r="I2886" s="60"/>
      <c r="J2886" s="60"/>
      <c r="K2886" s="60"/>
      <c r="L2886" s="61" t="str">
        <f>IF(I2886="","",VLOOKUP(N2886,DB!J:L,3,FALSE))</f>
        <v/>
      </c>
      <c r="M2886" s="40" t="str">
        <f t="shared" si="90"/>
        <v/>
      </c>
      <c r="N2886" s="70" t="str">
        <f t="shared" si="89"/>
        <v>Scope 3Hotel stay</v>
      </c>
      <c r="Y2886" s="70"/>
      <c r="Z2886" s="70"/>
    </row>
    <row r="2887" spans="1:26" s="49" customFormat="1" ht="21" customHeight="1">
      <c r="A2887" s="60"/>
      <c r="B2887" s="60"/>
      <c r="C2887" s="58"/>
      <c r="D2887" s="56"/>
      <c r="E2887" s="56"/>
      <c r="G2887" s="128" t="s">
        <v>497</v>
      </c>
      <c r="H2887" s="128" t="s">
        <v>1508</v>
      </c>
      <c r="I2887" s="60"/>
      <c r="J2887" s="60"/>
      <c r="K2887" s="60"/>
      <c r="L2887" s="61" t="str">
        <f>IF(I2887="","",VLOOKUP(N2887,DB!J:L,3,FALSE))</f>
        <v/>
      </c>
      <c r="M2887" s="40" t="str">
        <f t="shared" si="90"/>
        <v/>
      </c>
      <c r="N2887" s="70" t="str">
        <f t="shared" ref="N2887:N2950" si="91">CONCATENATE(G2887,H2887,I2887)</f>
        <v>Scope 3Hotel stay</v>
      </c>
      <c r="Y2887" s="70"/>
      <c r="Z2887" s="70"/>
    </row>
    <row r="2888" spans="1:26" s="49" customFormat="1" ht="21" customHeight="1">
      <c r="A2888" s="60"/>
      <c r="B2888" s="60"/>
      <c r="C2888" s="58"/>
      <c r="D2888" s="56"/>
      <c r="E2888" s="56"/>
      <c r="G2888" s="128" t="s">
        <v>497</v>
      </c>
      <c r="H2888" s="128" t="s">
        <v>1508</v>
      </c>
      <c r="I2888" s="60"/>
      <c r="J2888" s="60"/>
      <c r="K2888" s="60"/>
      <c r="L2888" s="61" t="str">
        <f>IF(I2888="","",VLOOKUP(N2888,DB!J:L,3,FALSE))</f>
        <v/>
      </c>
      <c r="M2888" s="40" t="str">
        <f t="shared" si="90"/>
        <v/>
      </c>
      <c r="N2888" s="70" t="str">
        <f t="shared" si="91"/>
        <v>Scope 3Hotel stay</v>
      </c>
      <c r="Y2888" s="70"/>
      <c r="Z2888" s="70"/>
    </row>
    <row r="2889" spans="1:26" s="49" customFormat="1" ht="21" customHeight="1">
      <c r="A2889" s="60"/>
      <c r="B2889" s="60"/>
      <c r="C2889" s="58"/>
      <c r="D2889" s="56"/>
      <c r="E2889" s="56"/>
      <c r="G2889" s="128" t="s">
        <v>497</v>
      </c>
      <c r="H2889" s="128" t="s">
        <v>1508</v>
      </c>
      <c r="I2889" s="60"/>
      <c r="J2889" s="60"/>
      <c r="K2889" s="60"/>
      <c r="L2889" s="61" t="str">
        <f>IF(I2889="","",VLOOKUP(N2889,DB!J:L,3,FALSE))</f>
        <v/>
      </c>
      <c r="M2889" s="40" t="str">
        <f t="shared" si="90"/>
        <v/>
      </c>
      <c r="N2889" s="70" t="str">
        <f t="shared" si="91"/>
        <v>Scope 3Hotel stay</v>
      </c>
      <c r="Y2889" s="70"/>
      <c r="Z2889" s="70"/>
    </row>
    <row r="2890" spans="1:26" s="49" customFormat="1" ht="21" customHeight="1">
      <c r="A2890" s="60"/>
      <c r="B2890" s="60"/>
      <c r="C2890" s="58"/>
      <c r="D2890" s="56"/>
      <c r="E2890" s="56"/>
      <c r="G2890" s="128" t="s">
        <v>497</v>
      </c>
      <c r="H2890" s="128" t="s">
        <v>1508</v>
      </c>
      <c r="I2890" s="60"/>
      <c r="J2890" s="60"/>
      <c r="K2890" s="60"/>
      <c r="L2890" s="61" t="str">
        <f>IF(I2890="","",VLOOKUP(N2890,DB!J:L,3,FALSE))</f>
        <v/>
      </c>
      <c r="M2890" s="40" t="str">
        <f t="shared" si="90"/>
        <v/>
      </c>
      <c r="N2890" s="70" t="str">
        <f t="shared" si="91"/>
        <v>Scope 3Hotel stay</v>
      </c>
      <c r="Y2890" s="70"/>
      <c r="Z2890" s="70"/>
    </row>
    <row r="2891" spans="1:26" s="49" customFormat="1" ht="21" customHeight="1">
      <c r="A2891" s="60"/>
      <c r="B2891" s="60"/>
      <c r="C2891" s="58"/>
      <c r="D2891" s="56"/>
      <c r="E2891" s="56"/>
      <c r="G2891" s="128" t="s">
        <v>497</v>
      </c>
      <c r="H2891" s="128" t="s">
        <v>1508</v>
      </c>
      <c r="I2891" s="60"/>
      <c r="J2891" s="60"/>
      <c r="K2891" s="60"/>
      <c r="L2891" s="61" t="str">
        <f>IF(I2891="","",VLOOKUP(N2891,DB!J:L,3,FALSE))</f>
        <v/>
      </c>
      <c r="M2891" s="40" t="str">
        <f t="shared" si="90"/>
        <v/>
      </c>
      <c r="N2891" s="70" t="str">
        <f t="shared" si="91"/>
        <v>Scope 3Hotel stay</v>
      </c>
      <c r="Y2891" s="70"/>
      <c r="Z2891" s="70"/>
    </row>
    <row r="2892" spans="1:26" s="49" customFormat="1" ht="21" customHeight="1">
      <c r="A2892" s="60"/>
      <c r="B2892" s="60"/>
      <c r="C2892" s="58"/>
      <c r="D2892" s="56"/>
      <c r="E2892" s="56"/>
      <c r="G2892" s="128" t="s">
        <v>497</v>
      </c>
      <c r="H2892" s="128" t="s">
        <v>1508</v>
      </c>
      <c r="I2892" s="60"/>
      <c r="J2892" s="60"/>
      <c r="K2892" s="60"/>
      <c r="L2892" s="61" t="str">
        <f>IF(I2892="","",VLOOKUP(N2892,DB!J:L,3,FALSE))</f>
        <v/>
      </c>
      <c r="M2892" s="40" t="str">
        <f t="shared" si="90"/>
        <v/>
      </c>
      <c r="N2892" s="70" t="str">
        <f t="shared" si="91"/>
        <v>Scope 3Hotel stay</v>
      </c>
      <c r="Y2892" s="70"/>
      <c r="Z2892" s="70"/>
    </row>
    <row r="2893" spans="1:26" s="49" customFormat="1" ht="21" customHeight="1">
      <c r="A2893" s="60"/>
      <c r="B2893" s="60"/>
      <c r="C2893" s="58"/>
      <c r="D2893" s="56"/>
      <c r="E2893" s="56"/>
      <c r="G2893" s="128" t="s">
        <v>497</v>
      </c>
      <c r="H2893" s="128" t="s">
        <v>1508</v>
      </c>
      <c r="I2893" s="60"/>
      <c r="J2893" s="60"/>
      <c r="K2893" s="60"/>
      <c r="L2893" s="61" t="str">
        <f>IF(I2893="","",VLOOKUP(N2893,DB!J:L,3,FALSE))</f>
        <v/>
      </c>
      <c r="M2893" s="40" t="str">
        <f t="shared" si="90"/>
        <v/>
      </c>
      <c r="N2893" s="70" t="str">
        <f t="shared" si="91"/>
        <v>Scope 3Hotel stay</v>
      </c>
      <c r="Y2893" s="70"/>
      <c r="Z2893" s="70"/>
    </row>
    <row r="2894" spans="1:26" s="49" customFormat="1" ht="21" customHeight="1">
      <c r="A2894" s="60"/>
      <c r="B2894" s="60"/>
      <c r="C2894" s="58"/>
      <c r="D2894" s="56"/>
      <c r="E2894" s="56"/>
      <c r="G2894" s="128" t="s">
        <v>497</v>
      </c>
      <c r="H2894" s="128" t="s">
        <v>1508</v>
      </c>
      <c r="I2894" s="60"/>
      <c r="J2894" s="60"/>
      <c r="K2894" s="60"/>
      <c r="L2894" s="61" t="str">
        <f>IF(I2894="","",VLOOKUP(N2894,DB!J:L,3,FALSE))</f>
        <v/>
      </c>
      <c r="M2894" s="40" t="str">
        <f t="shared" si="90"/>
        <v/>
      </c>
      <c r="N2894" s="70" t="str">
        <f t="shared" si="91"/>
        <v>Scope 3Hotel stay</v>
      </c>
      <c r="Y2894" s="70"/>
      <c r="Z2894" s="70"/>
    </row>
    <row r="2895" spans="1:26" s="49" customFormat="1" ht="21" customHeight="1">
      <c r="A2895" s="60"/>
      <c r="B2895" s="60"/>
      <c r="C2895" s="58"/>
      <c r="D2895" s="56"/>
      <c r="E2895" s="56"/>
      <c r="G2895" s="128" t="s">
        <v>497</v>
      </c>
      <c r="H2895" s="128" t="s">
        <v>1508</v>
      </c>
      <c r="I2895" s="60"/>
      <c r="J2895" s="60"/>
      <c r="K2895" s="60"/>
      <c r="L2895" s="61" t="str">
        <f>IF(I2895="","",VLOOKUP(N2895,DB!J:L,3,FALSE))</f>
        <v/>
      </c>
      <c r="M2895" s="40" t="str">
        <f t="shared" si="90"/>
        <v/>
      </c>
      <c r="N2895" s="70" t="str">
        <f t="shared" si="91"/>
        <v>Scope 3Hotel stay</v>
      </c>
      <c r="Y2895" s="70"/>
      <c r="Z2895" s="70"/>
    </row>
    <row r="2896" spans="1:26" s="49" customFormat="1" ht="21" customHeight="1">
      <c r="A2896" s="60"/>
      <c r="B2896" s="60"/>
      <c r="C2896" s="58"/>
      <c r="D2896" s="56"/>
      <c r="E2896" s="56"/>
      <c r="G2896" s="128" t="s">
        <v>497</v>
      </c>
      <c r="H2896" s="128" t="s">
        <v>1508</v>
      </c>
      <c r="I2896" s="60"/>
      <c r="J2896" s="60"/>
      <c r="K2896" s="60"/>
      <c r="L2896" s="61" t="str">
        <f>IF(I2896="","",VLOOKUP(N2896,DB!J:L,3,FALSE))</f>
        <v/>
      </c>
      <c r="M2896" s="40" t="str">
        <f t="shared" si="90"/>
        <v/>
      </c>
      <c r="N2896" s="70" t="str">
        <f t="shared" si="91"/>
        <v>Scope 3Hotel stay</v>
      </c>
      <c r="Y2896" s="70"/>
      <c r="Z2896" s="70"/>
    </row>
    <row r="2897" spans="1:26" s="49" customFormat="1" ht="21" customHeight="1">
      <c r="A2897" s="60"/>
      <c r="B2897" s="60"/>
      <c r="C2897" s="58"/>
      <c r="D2897" s="56"/>
      <c r="E2897" s="56"/>
      <c r="G2897" s="128" t="s">
        <v>497</v>
      </c>
      <c r="H2897" s="128" t="s">
        <v>1508</v>
      </c>
      <c r="I2897" s="60"/>
      <c r="J2897" s="60"/>
      <c r="K2897" s="60"/>
      <c r="L2897" s="61" t="str">
        <f>IF(I2897="","",VLOOKUP(N2897,DB!J:L,3,FALSE))</f>
        <v/>
      </c>
      <c r="M2897" s="40" t="str">
        <f t="shared" si="90"/>
        <v/>
      </c>
      <c r="N2897" s="70" t="str">
        <f t="shared" si="91"/>
        <v>Scope 3Hotel stay</v>
      </c>
      <c r="Y2897" s="70"/>
      <c r="Z2897" s="70"/>
    </row>
    <row r="2898" spans="1:26" s="49" customFormat="1" ht="21" customHeight="1">
      <c r="A2898" s="60"/>
      <c r="B2898" s="60"/>
      <c r="C2898" s="58"/>
      <c r="D2898" s="56"/>
      <c r="E2898" s="56"/>
      <c r="G2898" s="128" t="s">
        <v>497</v>
      </c>
      <c r="H2898" s="128" t="s">
        <v>1508</v>
      </c>
      <c r="I2898" s="60"/>
      <c r="J2898" s="60"/>
      <c r="K2898" s="60"/>
      <c r="L2898" s="61" t="str">
        <f>IF(I2898="","",VLOOKUP(N2898,DB!J:L,3,FALSE))</f>
        <v/>
      </c>
      <c r="M2898" s="40" t="str">
        <f t="shared" si="90"/>
        <v/>
      </c>
      <c r="N2898" s="70" t="str">
        <f t="shared" si="91"/>
        <v>Scope 3Hotel stay</v>
      </c>
      <c r="Y2898" s="70"/>
      <c r="Z2898" s="70"/>
    </row>
    <row r="2899" spans="1:26" s="49" customFormat="1" ht="21" customHeight="1">
      <c r="A2899" s="60"/>
      <c r="B2899" s="60"/>
      <c r="C2899" s="58"/>
      <c r="D2899" s="56"/>
      <c r="E2899" s="56"/>
      <c r="G2899" s="128" t="s">
        <v>497</v>
      </c>
      <c r="H2899" s="128" t="s">
        <v>1508</v>
      </c>
      <c r="I2899" s="60"/>
      <c r="J2899" s="60"/>
      <c r="K2899" s="60"/>
      <c r="L2899" s="61" t="str">
        <f>IF(I2899="","",VLOOKUP(N2899,DB!J:L,3,FALSE))</f>
        <v/>
      </c>
      <c r="M2899" s="40" t="str">
        <f t="shared" si="90"/>
        <v/>
      </c>
      <c r="N2899" s="70" t="str">
        <f t="shared" si="91"/>
        <v>Scope 3Hotel stay</v>
      </c>
      <c r="Y2899" s="70"/>
      <c r="Z2899" s="70"/>
    </row>
    <row r="2900" spans="1:26" s="49" customFormat="1" ht="21" customHeight="1">
      <c r="A2900" s="60"/>
      <c r="B2900" s="60"/>
      <c r="C2900" s="58"/>
      <c r="D2900" s="56"/>
      <c r="E2900" s="56"/>
      <c r="G2900" s="128" t="s">
        <v>497</v>
      </c>
      <c r="H2900" s="128" t="s">
        <v>1508</v>
      </c>
      <c r="I2900" s="60"/>
      <c r="J2900" s="60"/>
      <c r="K2900" s="60"/>
      <c r="L2900" s="61" t="str">
        <f>IF(I2900="","",VLOOKUP(N2900,DB!J:L,3,FALSE))</f>
        <v/>
      </c>
      <c r="M2900" s="40" t="str">
        <f t="shared" si="90"/>
        <v/>
      </c>
      <c r="N2900" s="70" t="str">
        <f t="shared" si="91"/>
        <v>Scope 3Hotel stay</v>
      </c>
      <c r="Y2900" s="70"/>
      <c r="Z2900" s="70"/>
    </row>
    <row r="2901" spans="1:26" s="49" customFormat="1" ht="21" customHeight="1">
      <c r="A2901" s="60"/>
      <c r="B2901" s="60"/>
      <c r="C2901" s="58"/>
      <c r="D2901" s="56"/>
      <c r="E2901" s="56"/>
      <c r="G2901" s="128" t="s">
        <v>497</v>
      </c>
      <c r="H2901" s="128" t="s">
        <v>1508</v>
      </c>
      <c r="I2901" s="60"/>
      <c r="J2901" s="60"/>
      <c r="K2901" s="60"/>
      <c r="L2901" s="61" t="str">
        <f>IF(I2901="","",VLOOKUP(N2901,DB!J:L,3,FALSE))</f>
        <v/>
      </c>
      <c r="M2901" s="40" t="str">
        <f t="shared" si="90"/>
        <v/>
      </c>
      <c r="N2901" s="70" t="str">
        <f t="shared" si="91"/>
        <v>Scope 3Hotel stay</v>
      </c>
      <c r="Y2901" s="70"/>
      <c r="Z2901" s="70"/>
    </row>
    <row r="2902" spans="1:26" s="49" customFormat="1" ht="21" customHeight="1">
      <c r="A2902" s="60"/>
      <c r="B2902" s="60"/>
      <c r="C2902" s="58"/>
      <c r="D2902" s="56"/>
      <c r="E2902" s="56"/>
      <c r="G2902" s="128" t="s">
        <v>497</v>
      </c>
      <c r="H2902" s="128" t="s">
        <v>1508</v>
      </c>
      <c r="I2902" s="60"/>
      <c r="J2902" s="60"/>
      <c r="K2902" s="60"/>
      <c r="L2902" s="61" t="str">
        <f>IF(I2902="","",VLOOKUP(N2902,DB!J:L,3,FALSE))</f>
        <v/>
      </c>
      <c r="M2902" s="40" t="str">
        <f t="shared" si="90"/>
        <v/>
      </c>
      <c r="N2902" s="70" t="str">
        <f t="shared" si="91"/>
        <v>Scope 3Hotel stay</v>
      </c>
      <c r="Y2902" s="70"/>
      <c r="Z2902" s="70"/>
    </row>
    <row r="2903" spans="1:26" s="49" customFormat="1" ht="21" customHeight="1">
      <c r="A2903" s="60"/>
      <c r="B2903" s="60"/>
      <c r="C2903" s="58"/>
      <c r="D2903" s="56"/>
      <c r="E2903" s="56"/>
      <c r="G2903" s="128" t="s">
        <v>497</v>
      </c>
      <c r="H2903" s="128" t="s">
        <v>1508</v>
      </c>
      <c r="I2903" s="60"/>
      <c r="J2903" s="60"/>
      <c r="K2903" s="60"/>
      <c r="L2903" s="61" t="str">
        <f>IF(I2903="","",VLOOKUP(N2903,DB!J:L,3,FALSE))</f>
        <v/>
      </c>
      <c r="M2903" s="40" t="str">
        <f t="shared" si="90"/>
        <v/>
      </c>
      <c r="N2903" s="70" t="str">
        <f t="shared" si="91"/>
        <v>Scope 3Hotel stay</v>
      </c>
      <c r="Y2903" s="70"/>
      <c r="Z2903" s="70"/>
    </row>
    <row r="2904" spans="1:26" s="49" customFormat="1" ht="21" customHeight="1">
      <c r="A2904" s="60"/>
      <c r="B2904" s="60"/>
      <c r="C2904" s="58"/>
      <c r="D2904" s="56"/>
      <c r="E2904" s="56"/>
      <c r="G2904" s="128" t="s">
        <v>497</v>
      </c>
      <c r="H2904" s="128" t="s">
        <v>1508</v>
      </c>
      <c r="I2904" s="60"/>
      <c r="J2904" s="60"/>
      <c r="K2904" s="60"/>
      <c r="L2904" s="61" t="str">
        <f>IF(I2904="","",VLOOKUP(N2904,DB!J:L,3,FALSE))</f>
        <v/>
      </c>
      <c r="M2904" s="40" t="str">
        <f t="shared" si="90"/>
        <v/>
      </c>
      <c r="N2904" s="70" t="str">
        <f t="shared" si="91"/>
        <v>Scope 3Hotel stay</v>
      </c>
      <c r="Y2904" s="70"/>
      <c r="Z2904" s="70"/>
    </row>
    <row r="2905" spans="1:26" s="49" customFormat="1" ht="21" customHeight="1">
      <c r="A2905" s="60"/>
      <c r="B2905" s="60"/>
      <c r="C2905" s="58"/>
      <c r="D2905" s="56"/>
      <c r="E2905" s="56"/>
      <c r="G2905" s="128" t="s">
        <v>497</v>
      </c>
      <c r="H2905" s="128" t="s">
        <v>1508</v>
      </c>
      <c r="I2905" s="60"/>
      <c r="J2905" s="60"/>
      <c r="K2905" s="60"/>
      <c r="L2905" s="61" t="str">
        <f>IF(I2905="","",VLOOKUP(N2905,DB!J:L,3,FALSE))</f>
        <v/>
      </c>
      <c r="M2905" s="40" t="str">
        <f t="shared" si="90"/>
        <v/>
      </c>
      <c r="N2905" s="70" t="str">
        <f t="shared" si="91"/>
        <v>Scope 3Hotel stay</v>
      </c>
      <c r="Y2905" s="70"/>
      <c r="Z2905" s="70"/>
    </row>
    <row r="2906" spans="1:26" s="49" customFormat="1" ht="21" customHeight="1">
      <c r="A2906" s="60"/>
      <c r="B2906" s="60"/>
      <c r="C2906" s="58"/>
      <c r="D2906" s="56"/>
      <c r="E2906" s="56"/>
      <c r="G2906" s="128" t="s">
        <v>497</v>
      </c>
      <c r="H2906" s="128" t="s">
        <v>1508</v>
      </c>
      <c r="I2906" s="60"/>
      <c r="J2906" s="60"/>
      <c r="K2906" s="60"/>
      <c r="L2906" s="61" t="str">
        <f>IF(I2906="","",VLOOKUP(N2906,DB!J:L,3,FALSE))</f>
        <v/>
      </c>
      <c r="M2906" s="40" t="str">
        <f t="shared" si="90"/>
        <v/>
      </c>
      <c r="N2906" s="70" t="str">
        <f t="shared" si="91"/>
        <v>Scope 3Hotel stay</v>
      </c>
      <c r="Y2906" s="70"/>
      <c r="Z2906" s="70"/>
    </row>
    <row r="2907" spans="1:26" s="49" customFormat="1" ht="21" customHeight="1">
      <c r="A2907" s="60"/>
      <c r="B2907" s="60"/>
      <c r="C2907" s="58"/>
      <c r="D2907" s="56"/>
      <c r="E2907" s="56"/>
      <c r="G2907" s="128" t="s">
        <v>497</v>
      </c>
      <c r="H2907" s="128" t="s">
        <v>1508</v>
      </c>
      <c r="I2907" s="60"/>
      <c r="J2907" s="60"/>
      <c r="K2907" s="60"/>
      <c r="L2907" s="61" t="str">
        <f>IF(I2907="","",VLOOKUP(N2907,DB!J:L,3,FALSE))</f>
        <v/>
      </c>
      <c r="M2907" s="40" t="str">
        <f t="shared" si="90"/>
        <v/>
      </c>
      <c r="N2907" s="70" t="str">
        <f t="shared" si="91"/>
        <v>Scope 3Hotel stay</v>
      </c>
      <c r="Y2907" s="70"/>
      <c r="Z2907" s="70"/>
    </row>
    <row r="2908" spans="1:26" s="49" customFormat="1" ht="21" customHeight="1">
      <c r="A2908" s="60"/>
      <c r="B2908" s="60"/>
      <c r="C2908" s="58"/>
      <c r="D2908" s="56"/>
      <c r="E2908" s="56"/>
      <c r="G2908" s="128" t="s">
        <v>497</v>
      </c>
      <c r="H2908" s="128" t="s">
        <v>1508</v>
      </c>
      <c r="I2908" s="60"/>
      <c r="J2908" s="60"/>
      <c r="K2908" s="60"/>
      <c r="L2908" s="61" t="str">
        <f>IF(I2908="","",VLOOKUP(N2908,DB!J:L,3,FALSE))</f>
        <v/>
      </c>
      <c r="M2908" s="40" t="str">
        <f t="shared" si="90"/>
        <v/>
      </c>
      <c r="N2908" s="70" t="str">
        <f t="shared" si="91"/>
        <v>Scope 3Hotel stay</v>
      </c>
      <c r="Y2908" s="70"/>
      <c r="Z2908" s="70"/>
    </row>
    <row r="2909" spans="1:26" s="49" customFormat="1" ht="21" customHeight="1">
      <c r="A2909" s="60"/>
      <c r="B2909" s="60"/>
      <c r="C2909" s="58"/>
      <c r="D2909" s="56"/>
      <c r="E2909" s="56"/>
      <c r="G2909" s="128" t="s">
        <v>497</v>
      </c>
      <c r="H2909" s="128" t="s">
        <v>1508</v>
      </c>
      <c r="I2909" s="60"/>
      <c r="J2909" s="60"/>
      <c r="K2909" s="60"/>
      <c r="L2909" s="61" t="str">
        <f>IF(I2909="","",VLOOKUP(N2909,DB!J:L,3,FALSE))</f>
        <v/>
      </c>
      <c r="M2909" s="40" t="str">
        <f t="shared" si="90"/>
        <v/>
      </c>
      <c r="N2909" s="70" t="str">
        <f t="shared" si="91"/>
        <v>Scope 3Hotel stay</v>
      </c>
      <c r="Y2909" s="70"/>
      <c r="Z2909" s="70"/>
    </row>
    <row r="2910" spans="1:26" s="49" customFormat="1" ht="21" customHeight="1">
      <c r="A2910" s="60"/>
      <c r="B2910" s="60"/>
      <c r="C2910" s="58"/>
      <c r="D2910" s="56"/>
      <c r="E2910" s="56"/>
      <c r="G2910" s="128" t="s">
        <v>497</v>
      </c>
      <c r="H2910" s="128" t="s">
        <v>1508</v>
      </c>
      <c r="I2910" s="60"/>
      <c r="J2910" s="60"/>
      <c r="K2910" s="60"/>
      <c r="L2910" s="61" t="str">
        <f>IF(I2910="","",VLOOKUP(N2910,DB!J:L,3,FALSE))</f>
        <v/>
      </c>
      <c r="M2910" s="40" t="str">
        <f t="shared" si="90"/>
        <v/>
      </c>
      <c r="N2910" s="70" t="str">
        <f t="shared" si="91"/>
        <v>Scope 3Hotel stay</v>
      </c>
      <c r="Y2910" s="70"/>
      <c r="Z2910" s="70"/>
    </row>
    <row r="2911" spans="1:26" s="49" customFormat="1" ht="21" customHeight="1">
      <c r="A2911" s="60"/>
      <c r="B2911" s="60"/>
      <c r="C2911" s="58"/>
      <c r="D2911" s="56"/>
      <c r="E2911" s="56"/>
      <c r="G2911" s="128" t="s">
        <v>497</v>
      </c>
      <c r="H2911" s="128" t="s">
        <v>1508</v>
      </c>
      <c r="I2911" s="60"/>
      <c r="J2911" s="60"/>
      <c r="K2911" s="60"/>
      <c r="L2911" s="61" t="str">
        <f>IF(I2911="","",VLOOKUP(N2911,DB!J:L,3,FALSE))</f>
        <v/>
      </c>
      <c r="M2911" s="40" t="str">
        <f t="shared" si="90"/>
        <v/>
      </c>
      <c r="N2911" s="70" t="str">
        <f t="shared" si="91"/>
        <v>Scope 3Hotel stay</v>
      </c>
      <c r="Y2911" s="70"/>
      <c r="Z2911" s="70"/>
    </row>
    <row r="2912" spans="1:26" s="49" customFormat="1" ht="21" customHeight="1">
      <c r="A2912" s="60"/>
      <c r="B2912" s="60"/>
      <c r="C2912" s="58"/>
      <c r="D2912" s="56"/>
      <c r="E2912" s="56"/>
      <c r="G2912" s="128" t="s">
        <v>497</v>
      </c>
      <c r="H2912" s="128" t="s">
        <v>1508</v>
      </c>
      <c r="I2912" s="60"/>
      <c r="J2912" s="60"/>
      <c r="K2912" s="60"/>
      <c r="L2912" s="61" t="str">
        <f>IF(I2912="","",VLOOKUP(N2912,DB!J:L,3,FALSE))</f>
        <v/>
      </c>
      <c r="M2912" s="40" t="str">
        <f t="shared" si="90"/>
        <v/>
      </c>
      <c r="N2912" s="70" t="str">
        <f t="shared" si="91"/>
        <v>Scope 3Hotel stay</v>
      </c>
      <c r="Y2912" s="70"/>
      <c r="Z2912" s="70"/>
    </row>
    <row r="2913" spans="1:26" s="49" customFormat="1" ht="21" customHeight="1">
      <c r="A2913" s="60"/>
      <c r="B2913" s="60"/>
      <c r="C2913" s="58"/>
      <c r="D2913" s="56"/>
      <c r="E2913" s="56"/>
      <c r="G2913" s="128" t="s">
        <v>497</v>
      </c>
      <c r="H2913" s="128" t="s">
        <v>1508</v>
      </c>
      <c r="I2913" s="60"/>
      <c r="J2913" s="60"/>
      <c r="K2913" s="60"/>
      <c r="L2913" s="61" t="str">
        <f>IF(I2913="","",VLOOKUP(N2913,DB!J:L,3,FALSE))</f>
        <v/>
      </c>
      <c r="M2913" s="40" t="str">
        <f t="shared" si="90"/>
        <v/>
      </c>
      <c r="N2913" s="70" t="str">
        <f t="shared" si="91"/>
        <v>Scope 3Hotel stay</v>
      </c>
      <c r="Y2913" s="70"/>
      <c r="Z2913" s="70"/>
    </row>
    <row r="2914" spans="1:26" s="49" customFormat="1" ht="21" customHeight="1">
      <c r="A2914" s="60"/>
      <c r="B2914" s="60"/>
      <c r="C2914" s="58"/>
      <c r="D2914" s="56"/>
      <c r="E2914" s="56"/>
      <c r="G2914" s="128" t="s">
        <v>497</v>
      </c>
      <c r="H2914" s="128" t="s">
        <v>1508</v>
      </c>
      <c r="I2914" s="60"/>
      <c r="J2914" s="60"/>
      <c r="K2914" s="60"/>
      <c r="L2914" s="61" t="str">
        <f>IF(I2914="","",VLOOKUP(N2914,DB!J:L,3,FALSE))</f>
        <v/>
      </c>
      <c r="M2914" s="40" t="str">
        <f t="shared" si="90"/>
        <v/>
      </c>
      <c r="N2914" s="70" t="str">
        <f t="shared" si="91"/>
        <v>Scope 3Hotel stay</v>
      </c>
      <c r="Y2914" s="70"/>
      <c r="Z2914" s="70"/>
    </row>
    <row r="2915" spans="1:26" s="49" customFormat="1" ht="21" customHeight="1">
      <c r="A2915" s="60"/>
      <c r="B2915" s="60"/>
      <c r="C2915" s="58"/>
      <c r="D2915" s="56"/>
      <c r="E2915" s="56"/>
      <c r="G2915" s="128" t="s">
        <v>497</v>
      </c>
      <c r="H2915" s="128" t="s">
        <v>1508</v>
      </c>
      <c r="I2915" s="60"/>
      <c r="J2915" s="60"/>
      <c r="K2915" s="60"/>
      <c r="L2915" s="61" t="str">
        <f>IF(I2915="","",VLOOKUP(N2915,DB!J:L,3,FALSE))</f>
        <v/>
      </c>
      <c r="M2915" s="40" t="str">
        <f t="shared" si="90"/>
        <v/>
      </c>
      <c r="N2915" s="70" t="str">
        <f t="shared" si="91"/>
        <v>Scope 3Hotel stay</v>
      </c>
      <c r="Y2915" s="70"/>
      <c r="Z2915" s="70"/>
    </row>
    <row r="2916" spans="1:26" s="49" customFormat="1" ht="21" customHeight="1">
      <c r="A2916" s="60"/>
      <c r="B2916" s="60"/>
      <c r="C2916" s="58"/>
      <c r="D2916" s="56"/>
      <c r="E2916" s="56"/>
      <c r="G2916" s="128" t="s">
        <v>497</v>
      </c>
      <c r="H2916" s="128" t="s">
        <v>1508</v>
      </c>
      <c r="I2916" s="60"/>
      <c r="J2916" s="60"/>
      <c r="K2916" s="60"/>
      <c r="L2916" s="61" t="str">
        <f>IF(I2916="","",VLOOKUP(N2916,DB!J:L,3,FALSE))</f>
        <v/>
      </c>
      <c r="M2916" s="40" t="str">
        <f t="shared" si="90"/>
        <v/>
      </c>
      <c r="N2916" s="70" t="str">
        <f t="shared" si="91"/>
        <v>Scope 3Hotel stay</v>
      </c>
      <c r="Y2916" s="70"/>
      <c r="Z2916" s="70"/>
    </row>
    <row r="2917" spans="1:26" s="49" customFormat="1" ht="21" customHeight="1">
      <c r="A2917" s="60"/>
      <c r="B2917" s="60"/>
      <c r="C2917" s="58"/>
      <c r="D2917" s="56"/>
      <c r="E2917" s="56"/>
      <c r="G2917" s="128" t="s">
        <v>497</v>
      </c>
      <c r="H2917" s="128" t="s">
        <v>1508</v>
      </c>
      <c r="I2917" s="60"/>
      <c r="J2917" s="60"/>
      <c r="K2917" s="60"/>
      <c r="L2917" s="61" t="str">
        <f>IF(I2917="","",VLOOKUP(N2917,DB!J:L,3,FALSE))</f>
        <v/>
      </c>
      <c r="M2917" s="40" t="str">
        <f t="shared" ref="M2917:M2980" si="92">IF(I2917="","",L2917*K2917*J2917)</f>
        <v/>
      </c>
      <c r="N2917" s="70" t="str">
        <f t="shared" si="91"/>
        <v>Scope 3Hotel stay</v>
      </c>
      <c r="Y2917" s="70"/>
      <c r="Z2917" s="70"/>
    </row>
    <row r="2918" spans="1:26" s="49" customFormat="1" ht="21" customHeight="1">
      <c r="A2918" s="60"/>
      <c r="B2918" s="60"/>
      <c r="C2918" s="58"/>
      <c r="D2918" s="56"/>
      <c r="E2918" s="56"/>
      <c r="G2918" s="128" t="s">
        <v>497</v>
      </c>
      <c r="H2918" s="128" t="s">
        <v>1508</v>
      </c>
      <c r="I2918" s="60"/>
      <c r="J2918" s="60"/>
      <c r="K2918" s="60"/>
      <c r="L2918" s="61" t="str">
        <f>IF(I2918="","",VLOOKUP(N2918,DB!J:L,3,FALSE))</f>
        <v/>
      </c>
      <c r="M2918" s="40" t="str">
        <f t="shared" si="92"/>
        <v/>
      </c>
      <c r="N2918" s="70" t="str">
        <f t="shared" si="91"/>
        <v>Scope 3Hotel stay</v>
      </c>
      <c r="Y2918" s="70"/>
      <c r="Z2918" s="70"/>
    </row>
    <row r="2919" spans="1:26" s="49" customFormat="1" ht="21" customHeight="1">
      <c r="A2919" s="60"/>
      <c r="B2919" s="60"/>
      <c r="C2919" s="58"/>
      <c r="D2919" s="56"/>
      <c r="E2919" s="56"/>
      <c r="G2919" s="128" t="s">
        <v>497</v>
      </c>
      <c r="H2919" s="128" t="s">
        <v>1508</v>
      </c>
      <c r="I2919" s="60"/>
      <c r="J2919" s="60"/>
      <c r="K2919" s="60"/>
      <c r="L2919" s="61" t="str">
        <f>IF(I2919="","",VLOOKUP(N2919,DB!J:L,3,FALSE))</f>
        <v/>
      </c>
      <c r="M2919" s="40" t="str">
        <f t="shared" si="92"/>
        <v/>
      </c>
      <c r="N2919" s="70" t="str">
        <f t="shared" si="91"/>
        <v>Scope 3Hotel stay</v>
      </c>
      <c r="Y2919" s="70"/>
      <c r="Z2919" s="70"/>
    </row>
    <row r="2920" spans="1:26" s="49" customFormat="1" ht="21" customHeight="1">
      <c r="A2920" s="60"/>
      <c r="B2920" s="60"/>
      <c r="C2920" s="58"/>
      <c r="D2920" s="56"/>
      <c r="E2920" s="56"/>
      <c r="G2920" s="128" t="s">
        <v>497</v>
      </c>
      <c r="H2920" s="128" t="s">
        <v>1508</v>
      </c>
      <c r="I2920" s="60"/>
      <c r="J2920" s="60"/>
      <c r="K2920" s="60"/>
      <c r="L2920" s="61" t="str">
        <f>IF(I2920="","",VLOOKUP(N2920,DB!J:L,3,FALSE))</f>
        <v/>
      </c>
      <c r="M2920" s="40" t="str">
        <f t="shared" si="92"/>
        <v/>
      </c>
      <c r="N2920" s="70" t="str">
        <f t="shared" si="91"/>
        <v>Scope 3Hotel stay</v>
      </c>
      <c r="Y2920" s="70"/>
      <c r="Z2920" s="70"/>
    </row>
    <row r="2921" spans="1:26" s="49" customFormat="1" ht="21" customHeight="1">
      <c r="A2921" s="60"/>
      <c r="B2921" s="60"/>
      <c r="C2921" s="58"/>
      <c r="D2921" s="56"/>
      <c r="E2921" s="56"/>
      <c r="G2921" s="128" t="s">
        <v>497</v>
      </c>
      <c r="H2921" s="128" t="s">
        <v>1508</v>
      </c>
      <c r="I2921" s="60"/>
      <c r="J2921" s="60"/>
      <c r="K2921" s="60"/>
      <c r="L2921" s="61" t="str">
        <f>IF(I2921="","",VLOOKUP(N2921,DB!J:L,3,FALSE))</f>
        <v/>
      </c>
      <c r="M2921" s="40" t="str">
        <f t="shared" si="92"/>
        <v/>
      </c>
      <c r="N2921" s="70" t="str">
        <f t="shared" si="91"/>
        <v>Scope 3Hotel stay</v>
      </c>
      <c r="Y2921" s="70"/>
      <c r="Z2921" s="70"/>
    </row>
    <row r="2922" spans="1:26" s="49" customFormat="1" ht="21" customHeight="1">
      <c r="A2922" s="60"/>
      <c r="B2922" s="60"/>
      <c r="C2922" s="58"/>
      <c r="D2922" s="56"/>
      <c r="E2922" s="56"/>
      <c r="G2922" s="128" t="s">
        <v>497</v>
      </c>
      <c r="H2922" s="128" t="s">
        <v>1508</v>
      </c>
      <c r="I2922" s="60"/>
      <c r="J2922" s="60"/>
      <c r="K2922" s="60"/>
      <c r="L2922" s="61" t="str">
        <f>IF(I2922="","",VLOOKUP(N2922,DB!J:L,3,FALSE))</f>
        <v/>
      </c>
      <c r="M2922" s="40" t="str">
        <f t="shared" si="92"/>
        <v/>
      </c>
      <c r="N2922" s="70" t="str">
        <f t="shared" si="91"/>
        <v>Scope 3Hotel stay</v>
      </c>
      <c r="Y2922" s="70"/>
      <c r="Z2922" s="70"/>
    </row>
    <row r="2923" spans="1:26" s="49" customFormat="1" ht="21" customHeight="1">
      <c r="A2923" s="60"/>
      <c r="B2923" s="60"/>
      <c r="C2923" s="58"/>
      <c r="D2923" s="56"/>
      <c r="E2923" s="56"/>
      <c r="G2923" s="128" t="s">
        <v>497</v>
      </c>
      <c r="H2923" s="128" t="s">
        <v>1508</v>
      </c>
      <c r="I2923" s="60"/>
      <c r="J2923" s="60"/>
      <c r="K2923" s="60"/>
      <c r="L2923" s="61" t="str">
        <f>IF(I2923="","",VLOOKUP(N2923,DB!J:L,3,FALSE))</f>
        <v/>
      </c>
      <c r="M2923" s="40" t="str">
        <f t="shared" si="92"/>
        <v/>
      </c>
      <c r="N2923" s="70" t="str">
        <f t="shared" si="91"/>
        <v>Scope 3Hotel stay</v>
      </c>
      <c r="Y2923" s="70"/>
      <c r="Z2923" s="70"/>
    </row>
    <row r="2924" spans="1:26" s="49" customFormat="1" ht="21" customHeight="1">
      <c r="A2924" s="60"/>
      <c r="B2924" s="60"/>
      <c r="C2924" s="58"/>
      <c r="D2924" s="56"/>
      <c r="E2924" s="56"/>
      <c r="G2924" s="128" t="s">
        <v>497</v>
      </c>
      <c r="H2924" s="128" t="s">
        <v>1508</v>
      </c>
      <c r="I2924" s="60"/>
      <c r="J2924" s="60"/>
      <c r="K2924" s="60"/>
      <c r="L2924" s="61" t="str">
        <f>IF(I2924="","",VLOOKUP(N2924,DB!J:L,3,FALSE))</f>
        <v/>
      </c>
      <c r="M2924" s="40" t="str">
        <f t="shared" si="92"/>
        <v/>
      </c>
      <c r="N2924" s="70" t="str">
        <f t="shared" si="91"/>
        <v>Scope 3Hotel stay</v>
      </c>
      <c r="Y2924" s="70"/>
      <c r="Z2924" s="70"/>
    </row>
    <row r="2925" spans="1:26" s="49" customFormat="1" ht="21" customHeight="1">
      <c r="A2925" s="60"/>
      <c r="B2925" s="60"/>
      <c r="C2925" s="58"/>
      <c r="D2925" s="56"/>
      <c r="E2925" s="56"/>
      <c r="G2925" s="128" t="s">
        <v>497</v>
      </c>
      <c r="H2925" s="128" t="s">
        <v>1508</v>
      </c>
      <c r="I2925" s="60"/>
      <c r="J2925" s="60"/>
      <c r="K2925" s="60"/>
      <c r="L2925" s="61" t="str">
        <f>IF(I2925="","",VLOOKUP(N2925,DB!J:L,3,FALSE))</f>
        <v/>
      </c>
      <c r="M2925" s="40" t="str">
        <f t="shared" si="92"/>
        <v/>
      </c>
      <c r="N2925" s="70" t="str">
        <f t="shared" si="91"/>
        <v>Scope 3Hotel stay</v>
      </c>
      <c r="Y2925" s="70"/>
      <c r="Z2925" s="70"/>
    </row>
    <row r="2926" spans="1:26" s="49" customFormat="1" ht="21" customHeight="1">
      <c r="A2926" s="60"/>
      <c r="B2926" s="60"/>
      <c r="C2926" s="58"/>
      <c r="D2926" s="56"/>
      <c r="E2926" s="56"/>
      <c r="G2926" s="128" t="s">
        <v>497</v>
      </c>
      <c r="H2926" s="128" t="s">
        <v>1508</v>
      </c>
      <c r="I2926" s="60"/>
      <c r="J2926" s="60"/>
      <c r="K2926" s="60"/>
      <c r="L2926" s="61" t="str">
        <f>IF(I2926="","",VLOOKUP(N2926,DB!J:L,3,FALSE))</f>
        <v/>
      </c>
      <c r="M2926" s="40" t="str">
        <f t="shared" si="92"/>
        <v/>
      </c>
      <c r="N2926" s="70" t="str">
        <f t="shared" si="91"/>
        <v>Scope 3Hotel stay</v>
      </c>
      <c r="Y2926" s="70"/>
      <c r="Z2926" s="70"/>
    </row>
    <row r="2927" spans="1:26" s="49" customFormat="1" ht="21" customHeight="1">
      <c r="A2927" s="60"/>
      <c r="B2927" s="60"/>
      <c r="C2927" s="58"/>
      <c r="D2927" s="56"/>
      <c r="E2927" s="56"/>
      <c r="G2927" s="128" t="s">
        <v>497</v>
      </c>
      <c r="H2927" s="128" t="s">
        <v>1508</v>
      </c>
      <c r="I2927" s="60"/>
      <c r="J2927" s="60"/>
      <c r="K2927" s="60"/>
      <c r="L2927" s="61" t="str">
        <f>IF(I2927="","",VLOOKUP(N2927,DB!J:L,3,FALSE))</f>
        <v/>
      </c>
      <c r="M2927" s="40" t="str">
        <f t="shared" si="92"/>
        <v/>
      </c>
      <c r="N2927" s="70" t="str">
        <f t="shared" si="91"/>
        <v>Scope 3Hotel stay</v>
      </c>
      <c r="Y2927" s="70"/>
      <c r="Z2927" s="70"/>
    </row>
    <row r="2928" spans="1:26" s="49" customFormat="1" ht="21" customHeight="1">
      <c r="A2928" s="60"/>
      <c r="B2928" s="60"/>
      <c r="C2928" s="58"/>
      <c r="D2928" s="56"/>
      <c r="E2928" s="56"/>
      <c r="G2928" s="128" t="s">
        <v>497</v>
      </c>
      <c r="H2928" s="128" t="s">
        <v>1508</v>
      </c>
      <c r="I2928" s="60"/>
      <c r="J2928" s="60"/>
      <c r="K2928" s="60"/>
      <c r="L2928" s="61" t="str">
        <f>IF(I2928="","",VLOOKUP(N2928,DB!J:L,3,FALSE))</f>
        <v/>
      </c>
      <c r="M2928" s="40" t="str">
        <f t="shared" si="92"/>
        <v/>
      </c>
      <c r="N2928" s="70" t="str">
        <f t="shared" si="91"/>
        <v>Scope 3Hotel stay</v>
      </c>
      <c r="Y2928" s="70"/>
      <c r="Z2928" s="70"/>
    </row>
    <row r="2929" spans="1:26" s="49" customFormat="1" ht="21" customHeight="1">
      <c r="A2929" s="60"/>
      <c r="B2929" s="60"/>
      <c r="C2929" s="58"/>
      <c r="D2929" s="56"/>
      <c r="E2929" s="56"/>
      <c r="G2929" s="128" t="s">
        <v>497</v>
      </c>
      <c r="H2929" s="128" t="s">
        <v>1508</v>
      </c>
      <c r="I2929" s="60"/>
      <c r="J2929" s="60"/>
      <c r="K2929" s="60"/>
      <c r="L2929" s="61" t="str">
        <f>IF(I2929="","",VLOOKUP(N2929,DB!J:L,3,FALSE))</f>
        <v/>
      </c>
      <c r="M2929" s="40" t="str">
        <f t="shared" si="92"/>
        <v/>
      </c>
      <c r="N2929" s="70" t="str">
        <f t="shared" si="91"/>
        <v>Scope 3Hotel stay</v>
      </c>
      <c r="Y2929" s="70"/>
      <c r="Z2929" s="70"/>
    </row>
    <row r="2930" spans="1:26" s="49" customFormat="1" ht="21" customHeight="1">
      <c r="A2930" s="60"/>
      <c r="B2930" s="60"/>
      <c r="C2930" s="58"/>
      <c r="D2930" s="56"/>
      <c r="E2930" s="56"/>
      <c r="G2930" s="128" t="s">
        <v>497</v>
      </c>
      <c r="H2930" s="128" t="s">
        <v>1508</v>
      </c>
      <c r="I2930" s="60"/>
      <c r="J2930" s="60"/>
      <c r="K2930" s="60"/>
      <c r="L2930" s="61" t="str">
        <f>IF(I2930="","",VLOOKUP(N2930,DB!J:L,3,FALSE))</f>
        <v/>
      </c>
      <c r="M2930" s="40" t="str">
        <f t="shared" si="92"/>
        <v/>
      </c>
      <c r="N2930" s="70" t="str">
        <f t="shared" si="91"/>
        <v>Scope 3Hotel stay</v>
      </c>
      <c r="Y2930" s="70"/>
      <c r="Z2930" s="70"/>
    </row>
    <row r="2931" spans="1:26" s="49" customFormat="1" ht="21" customHeight="1">
      <c r="A2931" s="60"/>
      <c r="B2931" s="60"/>
      <c r="C2931" s="58"/>
      <c r="D2931" s="56"/>
      <c r="E2931" s="56"/>
      <c r="G2931" s="128" t="s">
        <v>497</v>
      </c>
      <c r="H2931" s="128" t="s">
        <v>1508</v>
      </c>
      <c r="I2931" s="60"/>
      <c r="J2931" s="60"/>
      <c r="K2931" s="60"/>
      <c r="L2931" s="61" t="str">
        <f>IF(I2931="","",VLOOKUP(N2931,DB!J:L,3,FALSE))</f>
        <v/>
      </c>
      <c r="M2931" s="40" t="str">
        <f t="shared" si="92"/>
        <v/>
      </c>
      <c r="N2931" s="70" t="str">
        <f t="shared" si="91"/>
        <v>Scope 3Hotel stay</v>
      </c>
      <c r="Y2931" s="70"/>
      <c r="Z2931" s="70"/>
    </row>
    <row r="2932" spans="1:26" s="49" customFormat="1" ht="21" customHeight="1">
      <c r="A2932" s="60"/>
      <c r="B2932" s="60"/>
      <c r="C2932" s="58"/>
      <c r="D2932" s="56"/>
      <c r="E2932" s="56"/>
      <c r="G2932" s="128" t="s">
        <v>497</v>
      </c>
      <c r="H2932" s="128" t="s">
        <v>1508</v>
      </c>
      <c r="I2932" s="60"/>
      <c r="J2932" s="60"/>
      <c r="K2932" s="60"/>
      <c r="L2932" s="61" t="str">
        <f>IF(I2932="","",VLOOKUP(N2932,DB!J:L,3,FALSE))</f>
        <v/>
      </c>
      <c r="M2932" s="40" t="str">
        <f t="shared" si="92"/>
        <v/>
      </c>
      <c r="N2932" s="70" t="str">
        <f t="shared" si="91"/>
        <v>Scope 3Hotel stay</v>
      </c>
      <c r="Y2932" s="70"/>
      <c r="Z2932" s="70"/>
    </row>
    <row r="2933" spans="1:26" s="49" customFormat="1" ht="21" customHeight="1">
      <c r="A2933" s="60"/>
      <c r="B2933" s="60"/>
      <c r="C2933" s="58"/>
      <c r="D2933" s="56"/>
      <c r="E2933" s="56"/>
      <c r="G2933" s="128" t="s">
        <v>497</v>
      </c>
      <c r="H2933" s="128" t="s">
        <v>1508</v>
      </c>
      <c r="I2933" s="60"/>
      <c r="J2933" s="60"/>
      <c r="K2933" s="60"/>
      <c r="L2933" s="61" t="str">
        <f>IF(I2933="","",VLOOKUP(N2933,DB!J:L,3,FALSE))</f>
        <v/>
      </c>
      <c r="M2933" s="40" t="str">
        <f t="shared" si="92"/>
        <v/>
      </c>
      <c r="N2933" s="70" t="str">
        <f t="shared" si="91"/>
        <v>Scope 3Hotel stay</v>
      </c>
      <c r="Y2933" s="70"/>
      <c r="Z2933" s="70"/>
    </row>
    <row r="2934" spans="1:26" s="49" customFormat="1" ht="21" customHeight="1">
      <c r="A2934" s="60"/>
      <c r="B2934" s="60"/>
      <c r="C2934" s="58"/>
      <c r="D2934" s="56"/>
      <c r="E2934" s="56"/>
      <c r="G2934" s="128" t="s">
        <v>497</v>
      </c>
      <c r="H2934" s="128" t="s">
        <v>1508</v>
      </c>
      <c r="I2934" s="60"/>
      <c r="J2934" s="60"/>
      <c r="K2934" s="60"/>
      <c r="L2934" s="61" t="str">
        <f>IF(I2934="","",VLOOKUP(N2934,DB!J:L,3,FALSE))</f>
        <v/>
      </c>
      <c r="M2934" s="40" t="str">
        <f t="shared" si="92"/>
        <v/>
      </c>
      <c r="N2934" s="70" t="str">
        <f t="shared" si="91"/>
        <v>Scope 3Hotel stay</v>
      </c>
      <c r="Y2934" s="70"/>
      <c r="Z2934" s="70"/>
    </row>
    <row r="2935" spans="1:26" s="49" customFormat="1" ht="21" customHeight="1">
      <c r="A2935" s="60"/>
      <c r="B2935" s="60"/>
      <c r="C2935" s="58"/>
      <c r="D2935" s="56"/>
      <c r="E2935" s="56"/>
      <c r="G2935" s="128" t="s">
        <v>497</v>
      </c>
      <c r="H2935" s="128" t="s">
        <v>1508</v>
      </c>
      <c r="I2935" s="60"/>
      <c r="J2935" s="60"/>
      <c r="K2935" s="60"/>
      <c r="L2935" s="61" t="str">
        <f>IF(I2935="","",VLOOKUP(N2935,DB!J:L,3,FALSE))</f>
        <v/>
      </c>
      <c r="M2935" s="40" t="str">
        <f t="shared" si="92"/>
        <v/>
      </c>
      <c r="N2935" s="70" t="str">
        <f t="shared" si="91"/>
        <v>Scope 3Hotel stay</v>
      </c>
      <c r="Y2935" s="70"/>
      <c r="Z2935" s="70"/>
    </row>
    <row r="2936" spans="1:26" s="49" customFormat="1" ht="21" customHeight="1">
      <c r="A2936" s="60"/>
      <c r="B2936" s="60"/>
      <c r="C2936" s="58"/>
      <c r="D2936" s="56"/>
      <c r="E2936" s="56"/>
      <c r="G2936" s="128" t="s">
        <v>497</v>
      </c>
      <c r="H2936" s="128" t="s">
        <v>1508</v>
      </c>
      <c r="I2936" s="60"/>
      <c r="J2936" s="60"/>
      <c r="K2936" s="60"/>
      <c r="L2936" s="61" t="str">
        <f>IF(I2936="","",VLOOKUP(N2936,DB!J:L,3,FALSE))</f>
        <v/>
      </c>
      <c r="M2936" s="40" t="str">
        <f t="shared" si="92"/>
        <v/>
      </c>
      <c r="N2936" s="70" t="str">
        <f t="shared" si="91"/>
        <v>Scope 3Hotel stay</v>
      </c>
      <c r="Y2936" s="70"/>
      <c r="Z2936" s="70"/>
    </row>
    <row r="2937" spans="1:26" s="49" customFormat="1" ht="21" customHeight="1">
      <c r="A2937" s="60"/>
      <c r="B2937" s="60"/>
      <c r="C2937" s="58"/>
      <c r="D2937" s="56"/>
      <c r="E2937" s="56"/>
      <c r="G2937" s="128" t="s">
        <v>497</v>
      </c>
      <c r="H2937" s="128" t="s">
        <v>1508</v>
      </c>
      <c r="I2937" s="60"/>
      <c r="J2937" s="60"/>
      <c r="K2937" s="60"/>
      <c r="L2937" s="61" t="str">
        <f>IF(I2937="","",VLOOKUP(N2937,DB!J:L,3,FALSE))</f>
        <v/>
      </c>
      <c r="M2937" s="40" t="str">
        <f t="shared" si="92"/>
        <v/>
      </c>
      <c r="N2937" s="70" t="str">
        <f t="shared" si="91"/>
        <v>Scope 3Hotel stay</v>
      </c>
      <c r="Y2937" s="70"/>
      <c r="Z2937" s="70"/>
    </row>
    <row r="2938" spans="1:26" s="49" customFormat="1" ht="21" customHeight="1">
      <c r="A2938" s="60"/>
      <c r="B2938" s="60"/>
      <c r="C2938" s="58"/>
      <c r="D2938" s="56"/>
      <c r="E2938" s="56"/>
      <c r="G2938" s="128" t="s">
        <v>497</v>
      </c>
      <c r="H2938" s="128" t="s">
        <v>1508</v>
      </c>
      <c r="I2938" s="60"/>
      <c r="J2938" s="60"/>
      <c r="K2938" s="60"/>
      <c r="L2938" s="61" t="str">
        <f>IF(I2938="","",VLOOKUP(N2938,DB!J:L,3,FALSE))</f>
        <v/>
      </c>
      <c r="M2938" s="40" t="str">
        <f t="shared" si="92"/>
        <v/>
      </c>
      <c r="N2938" s="70" t="str">
        <f t="shared" si="91"/>
        <v>Scope 3Hotel stay</v>
      </c>
      <c r="Y2938" s="70"/>
      <c r="Z2938" s="70"/>
    </row>
    <row r="2939" spans="1:26" s="49" customFormat="1" ht="21" customHeight="1">
      <c r="A2939" s="60"/>
      <c r="B2939" s="60"/>
      <c r="C2939" s="58"/>
      <c r="D2939" s="56"/>
      <c r="E2939" s="56"/>
      <c r="G2939" s="128" t="s">
        <v>497</v>
      </c>
      <c r="H2939" s="128" t="s">
        <v>1508</v>
      </c>
      <c r="I2939" s="60"/>
      <c r="J2939" s="60"/>
      <c r="K2939" s="60"/>
      <c r="L2939" s="61" t="str">
        <f>IF(I2939="","",VLOOKUP(N2939,DB!J:L,3,FALSE))</f>
        <v/>
      </c>
      <c r="M2939" s="40" t="str">
        <f t="shared" si="92"/>
        <v/>
      </c>
      <c r="N2939" s="70" t="str">
        <f t="shared" si="91"/>
        <v>Scope 3Hotel stay</v>
      </c>
      <c r="Y2939" s="70"/>
      <c r="Z2939" s="70"/>
    </row>
    <row r="2940" spans="1:26" s="49" customFormat="1" ht="21" customHeight="1">
      <c r="A2940" s="60"/>
      <c r="B2940" s="60"/>
      <c r="C2940" s="58"/>
      <c r="D2940" s="56"/>
      <c r="E2940" s="56"/>
      <c r="G2940" s="128" t="s">
        <v>497</v>
      </c>
      <c r="H2940" s="128" t="s">
        <v>1508</v>
      </c>
      <c r="I2940" s="60"/>
      <c r="J2940" s="60"/>
      <c r="K2940" s="60"/>
      <c r="L2940" s="61" t="str">
        <f>IF(I2940="","",VLOOKUP(N2940,DB!J:L,3,FALSE))</f>
        <v/>
      </c>
      <c r="M2940" s="40" t="str">
        <f t="shared" si="92"/>
        <v/>
      </c>
      <c r="N2940" s="70" t="str">
        <f t="shared" si="91"/>
        <v>Scope 3Hotel stay</v>
      </c>
      <c r="Y2940" s="70"/>
      <c r="Z2940" s="70"/>
    </row>
    <row r="2941" spans="1:26" s="49" customFormat="1" ht="21" customHeight="1">
      <c r="A2941" s="60"/>
      <c r="B2941" s="60"/>
      <c r="C2941" s="58"/>
      <c r="D2941" s="56"/>
      <c r="E2941" s="56"/>
      <c r="G2941" s="128" t="s">
        <v>497</v>
      </c>
      <c r="H2941" s="128" t="s">
        <v>1508</v>
      </c>
      <c r="I2941" s="60"/>
      <c r="J2941" s="60"/>
      <c r="K2941" s="60"/>
      <c r="L2941" s="61" t="str">
        <f>IF(I2941="","",VLOOKUP(N2941,DB!J:L,3,FALSE))</f>
        <v/>
      </c>
      <c r="M2941" s="40" t="str">
        <f t="shared" si="92"/>
        <v/>
      </c>
      <c r="N2941" s="70" t="str">
        <f t="shared" si="91"/>
        <v>Scope 3Hotel stay</v>
      </c>
      <c r="Y2941" s="70"/>
      <c r="Z2941" s="70"/>
    </row>
    <row r="2942" spans="1:26" s="49" customFormat="1" ht="21" customHeight="1">
      <c r="A2942" s="60"/>
      <c r="B2942" s="60"/>
      <c r="C2942" s="58"/>
      <c r="D2942" s="56"/>
      <c r="E2942" s="56"/>
      <c r="G2942" s="128" t="s">
        <v>497</v>
      </c>
      <c r="H2942" s="128" t="s">
        <v>1508</v>
      </c>
      <c r="I2942" s="60"/>
      <c r="J2942" s="60"/>
      <c r="K2942" s="60"/>
      <c r="L2942" s="61" t="str">
        <f>IF(I2942="","",VLOOKUP(N2942,DB!J:L,3,FALSE))</f>
        <v/>
      </c>
      <c r="M2942" s="40" t="str">
        <f t="shared" si="92"/>
        <v/>
      </c>
      <c r="N2942" s="70" t="str">
        <f t="shared" si="91"/>
        <v>Scope 3Hotel stay</v>
      </c>
      <c r="Y2942" s="70"/>
      <c r="Z2942" s="70"/>
    </row>
    <row r="2943" spans="1:26" s="49" customFormat="1" ht="21" customHeight="1">
      <c r="A2943" s="60"/>
      <c r="B2943" s="60"/>
      <c r="C2943" s="58"/>
      <c r="D2943" s="56"/>
      <c r="E2943" s="56"/>
      <c r="G2943" s="128" t="s">
        <v>497</v>
      </c>
      <c r="H2943" s="128" t="s">
        <v>1508</v>
      </c>
      <c r="I2943" s="60"/>
      <c r="J2943" s="60"/>
      <c r="K2943" s="60"/>
      <c r="L2943" s="61" t="str">
        <f>IF(I2943="","",VLOOKUP(N2943,DB!J:L,3,FALSE))</f>
        <v/>
      </c>
      <c r="M2943" s="40" t="str">
        <f t="shared" si="92"/>
        <v/>
      </c>
      <c r="N2943" s="70" t="str">
        <f t="shared" si="91"/>
        <v>Scope 3Hotel stay</v>
      </c>
      <c r="Y2943" s="70"/>
      <c r="Z2943" s="70"/>
    </row>
    <row r="2944" spans="1:26" s="49" customFormat="1" ht="21" customHeight="1">
      <c r="A2944" s="60"/>
      <c r="B2944" s="60"/>
      <c r="C2944" s="58"/>
      <c r="D2944" s="56"/>
      <c r="E2944" s="56"/>
      <c r="G2944" s="128" t="s">
        <v>497</v>
      </c>
      <c r="H2944" s="128" t="s">
        <v>1508</v>
      </c>
      <c r="I2944" s="60"/>
      <c r="J2944" s="60"/>
      <c r="K2944" s="60"/>
      <c r="L2944" s="61" t="str">
        <f>IF(I2944="","",VLOOKUP(N2944,DB!J:L,3,FALSE))</f>
        <v/>
      </c>
      <c r="M2944" s="40" t="str">
        <f t="shared" si="92"/>
        <v/>
      </c>
      <c r="N2944" s="70" t="str">
        <f t="shared" si="91"/>
        <v>Scope 3Hotel stay</v>
      </c>
      <c r="Y2944" s="70"/>
      <c r="Z2944" s="70"/>
    </row>
    <row r="2945" spans="1:26" s="49" customFormat="1" ht="21" customHeight="1">
      <c r="A2945" s="60"/>
      <c r="B2945" s="60"/>
      <c r="C2945" s="58"/>
      <c r="D2945" s="56"/>
      <c r="E2945" s="56"/>
      <c r="G2945" s="128" t="s">
        <v>497</v>
      </c>
      <c r="H2945" s="128" t="s">
        <v>1508</v>
      </c>
      <c r="I2945" s="60"/>
      <c r="J2945" s="60"/>
      <c r="K2945" s="60"/>
      <c r="L2945" s="61" t="str">
        <f>IF(I2945="","",VLOOKUP(N2945,DB!J:L,3,FALSE))</f>
        <v/>
      </c>
      <c r="M2945" s="40" t="str">
        <f t="shared" si="92"/>
        <v/>
      </c>
      <c r="N2945" s="70" t="str">
        <f t="shared" si="91"/>
        <v>Scope 3Hotel stay</v>
      </c>
      <c r="Y2945" s="70"/>
      <c r="Z2945" s="70"/>
    </row>
    <row r="2946" spans="1:26" s="49" customFormat="1" ht="21" customHeight="1">
      <c r="A2946" s="60"/>
      <c r="B2946" s="60"/>
      <c r="C2946" s="58"/>
      <c r="D2946" s="56"/>
      <c r="E2946" s="56"/>
      <c r="G2946" s="128" t="s">
        <v>497</v>
      </c>
      <c r="H2946" s="128" t="s">
        <v>1508</v>
      </c>
      <c r="I2946" s="60"/>
      <c r="J2946" s="60"/>
      <c r="K2946" s="60"/>
      <c r="L2946" s="61" t="str">
        <f>IF(I2946="","",VLOOKUP(N2946,DB!J:L,3,FALSE))</f>
        <v/>
      </c>
      <c r="M2946" s="40" t="str">
        <f t="shared" si="92"/>
        <v/>
      </c>
      <c r="N2946" s="70" t="str">
        <f t="shared" si="91"/>
        <v>Scope 3Hotel stay</v>
      </c>
      <c r="Y2946" s="70"/>
      <c r="Z2946" s="70"/>
    </row>
    <row r="2947" spans="1:26" s="49" customFormat="1" ht="21" customHeight="1">
      <c r="A2947" s="60"/>
      <c r="B2947" s="60"/>
      <c r="C2947" s="58"/>
      <c r="D2947" s="56"/>
      <c r="E2947" s="56"/>
      <c r="G2947" s="128" t="s">
        <v>497</v>
      </c>
      <c r="H2947" s="128" t="s">
        <v>1508</v>
      </c>
      <c r="I2947" s="60"/>
      <c r="J2947" s="60"/>
      <c r="K2947" s="60"/>
      <c r="L2947" s="61" t="str">
        <f>IF(I2947="","",VLOOKUP(N2947,DB!J:L,3,FALSE))</f>
        <v/>
      </c>
      <c r="M2947" s="40" t="str">
        <f t="shared" si="92"/>
        <v/>
      </c>
      <c r="N2947" s="70" t="str">
        <f t="shared" si="91"/>
        <v>Scope 3Hotel stay</v>
      </c>
      <c r="Y2947" s="70"/>
      <c r="Z2947" s="70"/>
    </row>
    <row r="2948" spans="1:26" s="49" customFormat="1" ht="21" customHeight="1">
      <c r="A2948" s="60"/>
      <c r="B2948" s="60"/>
      <c r="C2948" s="58"/>
      <c r="D2948" s="56"/>
      <c r="E2948" s="56"/>
      <c r="G2948" s="128" t="s">
        <v>497</v>
      </c>
      <c r="H2948" s="128" t="s">
        <v>1508</v>
      </c>
      <c r="I2948" s="60"/>
      <c r="J2948" s="60"/>
      <c r="K2948" s="60"/>
      <c r="L2948" s="61" t="str">
        <f>IF(I2948="","",VLOOKUP(N2948,DB!J:L,3,FALSE))</f>
        <v/>
      </c>
      <c r="M2948" s="40" t="str">
        <f t="shared" si="92"/>
        <v/>
      </c>
      <c r="N2948" s="70" t="str">
        <f t="shared" si="91"/>
        <v>Scope 3Hotel stay</v>
      </c>
      <c r="Y2948" s="70"/>
      <c r="Z2948" s="70"/>
    </row>
    <row r="2949" spans="1:26" s="49" customFormat="1" ht="21" customHeight="1">
      <c r="A2949" s="60"/>
      <c r="B2949" s="60"/>
      <c r="C2949" s="58"/>
      <c r="D2949" s="56"/>
      <c r="E2949" s="56"/>
      <c r="G2949" s="128" t="s">
        <v>497</v>
      </c>
      <c r="H2949" s="128" t="s">
        <v>1508</v>
      </c>
      <c r="I2949" s="60"/>
      <c r="J2949" s="60"/>
      <c r="K2949" s="60"/>
      <c r="L2949" s="61" t="str">
        <f>IF(I2949="","",VLOOKUP(N2949,DB!J:L,3,FALSE))</f>
        <v/>
      </c>
      <c r="M2949" s="40" t="str">
        <f t="shared" si="92"/>
        <v/>
      </c>
      <c r="N2949" s="70" t="str">
        <f t="shared" si="91"/>
        <v>Scope 3Hotel stay</v>
      </c>
      <c r="Y2949" s="70"/>
      <c r="Z2949" s="70"/>
    </row>
    <row r="2950" spans="1:26" s="49" customFormat="1" ht="21" customHeight="1">
      <c r="A2950" s="60"/>
      <c r="B2950" s="60"/>
      <c r="C2950" s="58"/>
      <c r="D2950" s="56"/>
      <c r="E2950" s="56"/>
      <c r="G2950" s="128" t="s">
        <v>497</v>
      </c>
      <c r="H2950" s="128" t="s">
        <v>1508</v>
      </c>
      <c r="I2950" s="60"/>
      <c r="J2950" s="60"/>
      <c r="K2950" s="60"/>
      <c r="L2950" s="61" t="str">
        <f>IF(I2950="","",VLOOKUP(N2950,DB!J:L,3,FALSE))</f>
        <v/>
      </c>
      <c r="M2950" s="40" t="str">
        <f t="shared" si="92"/>
        <v/>
      </c>
      <c r="N2950" s="70" t="str">
        <f t="shared" si="91"/>
        <v>Scope 3Hotel stay</v>
      </c>
      <c r="Y2950" s="70"/>
      <c r="Z2950" s="70"/>
    </row>
    <row r="2951" spans="1:26" s="49" customFormat="1" ht="21" customHeight="1">
      <c r="A2951" s="60"/>
      <c r="B2951" s="60"/>
      <c r="C2951" s="58"/>
      <c r="D2951" s="56"/>
      <c r="E2951" s="56"/>
      <c r="G2951" s="128" t="s">
        <v>497</v>
      </c>
      <c r="H2951" s="128" t="s">
        <v>1508</v>
      </c>
      <c r="I2951" s="60"/>
      <c r="J2951" s="60"/>
      <c r="K2951" s="60"/>
      <c r="L2951" s="61" t="str">
        <f>IF(I2951="","",VLOOKUP(N2951,DB!J:L,3,FALSE))</f>
        <v/>
      </c>
      <c r="M2951" s="40" t="str">
        <f t="shared" si="92"/>
        <v/>
      </c>
      <c r="N2951" s="70" t="str">
        <f t="shared" ref="N2951:N3000" si="93">CONCATENATE(G2951,H2951,I2951)</f>
        <v>Scope 3Hotel stay</v>
      </c>
      <c r="Y2951" s="70"/>
      <c r="Z2951" s="70"/>
    </row>
    <row r="2952" spans="1:26" s="49" customFormat="1" ht="21" customHeight="1">
      <c r="A2952" s="60"/>
      <c r="B2952" s="60"/>
      <c r="C2952" s="58"/>
      <c r="D2952" s="56"/>
      <c r="E2952" s="56"/>
      <c r="G2952" s="128" t="s">
        <v>497</v>
      </c>
      <c r="H2952" s="128" t="s">
        <v>1508</v>
      </c>
      <c r="I2952" s="60"/>
      <c r="J2952" s="60"/>
      <c r="K2952" s="60"/>
      <c r="L2952" s="61" t="str">
        <f>IF(I2952="","",VLOOKUP(N2952,DB!J:L,3,FALSE))</f>
        <v/>
      </c>
      <c r="M2952" s="40" t="str">
        <f t="shared" si="92"/>
        <v/>
      </c>
      <c r="N2952" s="70" t="str">
        <f t="shared" si="93"/>
        <v>Scope 3Hotel stay</v>
      </c>
      <c r="Y2952" s="70"/>
      <c r="Z2952" s="70"/>
    </row>
    <row r="2953" spans="1:26" s="49" customFormat="1" ht="21" customHeight="1">
      <c r="A2953" s="60"/>
      <c r="B2953" s="60"/>
      <c r="C2953" s="58"/>
      <c r="D2953" s="56"/>
      <c r="E2953" s="56"/>
      <c r="G2953" s="128" t="s">
        <v>497</v>
      </c>
      <c r="H2953" s="128" t="s">
        <v>1508</v>
      </c>
      <c r="I2953" s="60"/>
      <c r="J2953" s="60"/>
      <c r="K2953" s="60"/>
      <c r="L2953" s="61" t="str">
        <f>IF(I2953="","",VLOOKUP(N2953,DB!J:L,3,FALSE))</f>
        <v/>
      </c>
      <c r="M2953" s="40" t="str">
        <f t="shared" si="92"/>
        <v/>
      </c>
      <c r="N2953" s="70" t="str">
        <f t="shared" si="93"/>
        <v>Scope 3Hotel stay</v>
      </c>
      <c r="Y2953" s="70"/>
      <c r="Z2953" s="70"/>
    </row>
    <row r="2954" spans="1:26" s="49" customFormat="1" ht="21" customHeight="1">
      <c r="A2954" s="60"/>
      <c r="B2954" s="60"/>
      <c r="C2954" s="58"/>
      <c r="D2954" s="56"/>
      <c r="E2954" s="56"/>
      <c r="G2954" s="128" t="s">
        <v>497</v>
      </c>
      <c r="H2954" s="128" t="s">
        <v>1508</v>
      </c>
      <c r="I2954" s="60"/>
      <c r="J2954" s="60"/>
      <c r="K2954" s="60"/>
      <c r="L2954" s="61" t="str">
        <f>IF(I2954="","",VLOOKUP(N2954,DB!J:L,3,FALSE))</f>
        <v/>
      </c>
      <c r="M2954" s="40" t="str">
        <f t="shared" si="92"/>
        <v/>
      </c>
      <c r="N2954" s="70" t="str">
        <f t="shared" si="93"/>
        <v>Scope 3Hotel stay</v>
      </c>
      <c r="Y2954" s="70"/>
      <c r="Z2954" s="70"/>
    </row>
    <row r="2955" spans="1:26" s="49" customFormat="1" ht="21" customHeight="1">
      <c r="A2955" s="60"/>
      <c r="B2955" s="60"/>
      <c r="C2955" s="58"/>
      <c r="D2955" s="56"/>
      <c r="E2955" s="56"/>
      <c r="G2955" s="128" t="s">
        <v>497</v>
      </c>
      <c r="H2955" s="128" t="s">
        <v>1508</v>
      </c>
      <c r="I2955" s="60"/>
      <c r="J2955" s="60"/>
      <c r="K2955" s="60"/>
      <c r="L2955" s="61" t="str">
        <f>IF(I2955="","",VLOOKUP(N2955,DB!J:L,3,FALSE))</f>
        <v/>
      </c>
      <c r="M2955" s="40" t="str">
        <f t="shared" si="92"/>
        <v/>
      </c>
      <c r="N2955" s="70" t="str">
        <f t="shared" si="93"/>
        <v>Scope 3Hotel stay</v>
      </c>
      <c r="Y2955" s="70"/>
      <c r="Z2955" s="70"/>
    </row>
    <row r="2956" spans="1:26" s="49" customFormat="1" ht="21" customHeight="1">
      <c r="A2956" s="60"/>
      <c r="B2956" s="60"/>
      <c r="C2956" s="58"/>
      <c r="D2956" s="56"/>
      <c r="E2956" s="56"/>
      <c r="G2956" s="128" t="s">
        <v>497</v>
      </c>
      <c r="H2956" s="128" t="s">
        <v>1508</v>
      </c>
      <c r="I2956" s="60"/>
      <c r="J2956" s="60"/>
      <c r="K2956" s="60"/>
      <c r="L2956" s="61" t="str">
        <f>IF(I2956="","",VLOOKUP(N2956,DB!J:L,3,FALSE))</f>
        <v/>
      </c>
      <c r="M2956" s="40" t="str">
        <f t="shared" si="92"/>
        <v/>
      </c>
      <c r="N2956" s="70" t="str">
        <f t="shared" si="93"/>
        <v>Scope 3Hotel stay</v>
      </c>
      <c r="Y2956" s="70"/>
      <c r="Z2956" s="70"/>
    </row>
    <row r="2957" spans="1:26" s="49" customFormat="1" ht="21" customHeight="1">
      <c r="A2957" s="60"/>
      <c r="B2957" s="60"/>
      <c r="C2957" s="58"/>
      <c r="D2957" s="56"/>
      <c r="E2957" s="56"/>
      <c r="G2957" s="128" t="s">
        <v>497</v>
      </c>
      <c r="H2957" s="128" t="s">
        <v>1508</v>
      </c>
      <c r="I2957" s="60"/>
      <c r="J2957" s="60"/>
      <c r="K2957" s="60"/>
      <c r="L2957" s="61" t="str">
        <f>IF(I2957="","",VLOOKUP(N2957,DB!J:L,3,FALSE))</f>
        <v/>
      </c>
      <c r="M2957" s="40" t="str">
        <f t="shared" si="92"/>
        <v/>
      </c>
      <c r="N2957" s="70" t="str">
        <f t="shared" si="93"/>
        <v>Scope 3Hotel stay</v>
      </c>
      <c r="Y2957" s="70"/>
      <c r="Z2957" s="70"/>
    </row>
    <row r="2958" spans="1:26" s="49" customFormat="1" ht="21" customHeight="1">
      <c r="A2958" s="60"/>
      <c r="B2958" s="60"/>
      <c r="C2958" s="58"/>
      <c r="D2958" s="56"/>
      <c r="E2958" s="56"/>
      <c r="G2958" s="128" t="s">
        <v>497</v>
      </c>
      <c r="H2958" s="128" t="s">
        <v>1508</v>
      </c>
      <c r="I2958" s="60"/>
      <c r="J2958" s="60"/>
      <c r="K2958" s="60"/>
      <c r="L2958" s="61" t="str">
        <f>IF(I2958="","",VLOOKUP(N2958,DB!J:L,3,FALSE))</f>
        <v/>
      </c>
      <c r="M2958" s="40" t="str">
        <f t="shared" si="92"/>
        <v/>
      </c>
      <c r="N2958" s="70" t="str">
        <f t="shared" si="93"/>
        <v>Scope 3Hotel stay</v>
      </c>
      <c r="Y2958" s="70"/>
      <c r="Z2958" s="70"/>
    </row>
    <row r="2959" spans="1:26" s="49" customFormat="1" ht="21" customHeight="1">
      <c r="A2959" s="60"/>
      <c r="B2959" s="60"/>
      <c r="C2959" s="58"/>
      <c r="D2959" s="56"/>
      <c r="E2959" s="56"/>
      <c r="G2959" s="128" t="s">
        <v>497</v>
      </c>
      <c r="H2959" s="128" t="s">
        <v>1508</v>
      </c>
      <c r="I2959" s="60"/>
      <c r="J2959" s="60"/>
      <c r="K2959" s="60"/>
      <c r="L2959" s="61" t="str">
        <f>IF(I2959="","",VLOOKUP(N2959,DB!J:L,3,FALSE))</f>
        <v/>
      </c>
      <c r="M2959" s="40" t="str">
        <f t="shared" si="92"/>
        <v/>
      </c>
      <c r="N2959" s="70" t="str">
        <f t="shared" si="93"/>
        <v>Scope 3Hotel stay</v>
      </c>
      <c r="Y2959" s="70"/>
      <c r="Z2959" s="70"/>
    </row>
    <row r="2960" spans="1:26" s="49" customFormat="1" ht="21" customHeight="1">
      <c r="A2960" s="60"/>
      <c r="B2960" s="60"/>
      <c r="C2960" s="58"/>
      <c r="D2960" s="56"/>
      <c r="E2960" s="56"/>
      <c r="G2960" s="128" t="s">
        <v>497</v>
      </c>
      <c r="H2960" s="128" t="s">
        <v>1508</v>
      </c>
      <c r="I2960" s="60"/>
      <c r="J2960" s="60"/>
      <c r="K2960" s="60"/>
      <c r="L2960" s="61" t="str">
        <f>IF(I2960="","",VLOOKUP(N2960,DB!J:L,3,FALSE))</f>
        <v/>
      </c>
      <c r="M2960" s="40" t="str">
        <f t="shared" si="92"/>
        <v/>
      </c>
      <c r="N2960" s="70" t="str">
        <f t="shared" si="93"/>
        <v>Scope 3Hotel stay</v>
      </c>
      <c r="Y2960" s="70"/>
      <c r="Z2960" s="70"/>
    </row>
    <row r="2961" spans="1:26" s="49" customFormat="1" ht="21" customHeight="1">
      <c r="A2961" s="60"/>
      <c r="B2961" s="60"/>
      <c r="C2961" s="58"/>
      <c r="D2961" s="56"/>
      <c r="E2961" s="56"/>
      <c r="G2961" s="128" t="s">
        <v>497</v>
      </c>
      <c r="H2961" s="128" t="s">
        <v>1508</v>
      </c>
      <c r="I2961" s="60"/>
      <c r="J2961" s="60"/>
      <c r="K2961" s="60"/>
      <c r="L2961" s="61" t="str">
        <f>IF(I2961="","",VLOOKUP(N2961,DB!J:L,3,FALSE))</f>
        <v/>
      </c>
      <c r="M2961" s="40" t="str">
        <f t="shared" si="92"/>
        <v/>
      </c>
      <c r="N2961" s="70" t="str">
        <f t="shared" si="93"/>
        <v>Scope 3Hotel stay</v>
      </c>
      <c r="Y2961" s="70"/>
      <c r="Z2961" s="70"/>
    </row>
    <row r="2962" spans="1:26" s="49" customFormat="1" ht="21" customHeight="1">
      <c r="A2962" s="60"/>
      <c r="B2962" s="60"/>
      <c r="C2962" s="58"/>
      <c r="D2962" s="56"/>
      <c r="E2962" s="56"/>
      <c r="G2962" s="128" t="s">
        <v>497</v>
      </c>
      <c r="H2962" s="128" t="s">
        <v>1508</v>
      </c>
      <c r="I2962" s="60"/>
      <c r="J2962" s="60"/>
      <c r="K2962" s="60"/>
      <c r="L2962" s="61" t="str">
        <f>IF(I2962="","",VLOOKUP(N2962,DB!J:L,3,FALSE))</f>
        <v/>
      </c>
      <c r="M2962" s="40" t="str">
        <f t="shared" si="92"/>
        <v/>
      </c>
      <c r="N2962" s="70" t="str">
        <f t="shared" si="93"/>
        <v>Scope 3Hotel stay</v>
      </c>
      <c r="Y2962" s="70"/>
      <c r="Z2962" s="70"/>
    </row>
    <row r="2963" spans="1:26" s="49" customFormat="1" ht="21" customHeight="1">
      <c r="A2963" s="60"/>
      <c r="B2963" s="60"/>
      <c r="C2963" s="58"/>
      <c r="D2963" s="56"/>
      <c r="E2963" s="56"/>
      <c r="G2963" s="128" t="s">
        <v>497</v>
      </c>
      <c r="H2963" s="128" t="s">
        <v>1508</v>
      </c>
      <c r="I2963" s="60"/>
      <c r="J2963" s="60"/>
      <c r="K2963" s="60"/>
      <c r="L2963" s="61" t="str">
        <f>IF(I2963="","",VLOOKUP(N2963,DB!J:L,3,FALSE))</f>
        <v/>
      </c>
      <c r="M2963" s="40" t="str">
        <f t="shared" si="92"/>
        <v/>
      </c>
      <c r="N2963" s="70" t="str">
        <f t="shared" si="93"/>
        <v>Scope 3Hotel stay</v>
      </c>
      <c r="Y2963" s="70"/>
      <c r="Z2963" s="70"/>
    </row>
    <row r="2964" spans="1:26" s="49" customFormat="1" ht="21" customHeight="1">
      <c r="A2964" s="60"/>
      <c r="B2964" s="60"/>
      <c r="C2964" s="58"/>
      <c r="D2964" s="56"/>
      <c r="E2964" s="56"/>
      <c r="G2964" s="128" t="s">
        <v>497</v>
      </c>
      <c r="H2964" s="128" t="s">
        <v>1508</v>
      </c>
      <c r="I2964" s="60"/>
      <c r="J2964" s="60"/>
      <c r="K2964" s="60"/>
      <c r="L2964" s="61" t="str">
        <f>IF(I2964="","",VLOOKUP(N2964,DB!J:L,3,FALSE))</f>
        <v/>
      </c>
      <c r="M2964" s="40" t="str">
        <f t="shared" si="92"/>
        <v/>
      </c>
      <c r="N2964" s="70" t="str">
        <f t="shared" si="93"/>
        <v>Scope 3Hotel stay</v>
      </c>
      <c r="Y2964" s="70"/>
      <c r="Z2964" s="70"/>
    </row>
    <row r="2965" spans="1:26" s="49" customFormat="1" ht="21" customHeight="1">
      <c r="A2965" s="60"/>
      <c r="B2965" s="60"/>
      <c r="C2965" s="58"/>
      <c r="D2965" s="56"/>
      <c r="E2965" s="56"/>
      <c r="G2965" s="128" t="s">
        <v>497</v>
      </c>
      <c r="H2965" s="128" t="s">
        <v>1508</v>
      </c>
      <c r="I2965" s="60"/>
      <c r="J2965" s="60"/>
      <c r="K2965" s="60"/>
      <c r="L2965" s="61" t="str">
        <f>IF(I2965="","",VLOOKUP(N2965,DB!J:L,3,FALSE))</f>
        <v/>
      </c>
      <c r="M2965" s="40" t="str">
        <f t="shared" si="92"/>
        <v/>
      </c>
      <c r="N2965" s="70" t="str">
        <f t="shared" si="93"/>
        <v>Scope 3Hotel stay</v>
      </c>
      <c r="Y2965" s="70"/>
      <c r="Z2965" s="70"/>
    </row>
    <row r="2966" spans="1:26" s="49" customFormat="1" ht="21" customHeight="1">
      <c r="A2966" s="60"/>
      <c r="B2966" s="60"/>
      <c r="C2966" s="58"/>
      <c r="D2966" s="56"/>
      <c r="E2966" s="56"/>
      <c r="G2966" s="128" t="s">
        <v>497</v>
      </c>
      <c r="H2966" s="128" t="s">
        <v>1508</v>
      </c>
      <c r="I2966" s="60"/>
      <c r="J2966" s="60"/>
      <c r="K2966" s="60"/>
      <c r="L2966" s="61" t="str">
        <f>IF(I2966="","",VLOOKUP(N2966,DB!J:L,3,FALSE))</f>
        <v/>
      </c>
      <c r="M2966" s="40" t="str">
        <f t="shared" si="92"/>
        <v/>
      </c>
      <c r="N2966" s="70" t="str">
        <f t="shared" si="93"/>
        <v>Scope 3Hotel stay</v>
      </c>
      <c r="Y2966" s="70"/>
      <c r="Z2966" s="70"/>
    </row>
    <row r="2967" spans="1:26" s="49" customFormat="1" ht="21" customHeight="1">
      <c r="A2967" s="60"/>
      <c r="B2967" s="60"/>
      <c r="C2967" s="58"/>
      <c r="D2967" s="56"/>
      <c r="E2967" s="56"/>
      <c r="G2967" s="128" t="s">
        <v>497</v>
      </c>
      <c r="H2967" s="128" t="s">
        <v>1508</v>
      </c>
      <c r="I2967" s="60"/>
      <c r="J2967" s="60"/>
      <c r="K2967" s="60"/>
      <c r="L2967" s="61" t="str">
        <f>IF(I2967="","",VLOOKUP(N2967,DB!J:L,3,FALSE))</f>
        <v/>
      </c>
      <c r="M2967" s="40" t="str">
        <f t="shared" si="92"/>
        <v/>
      </c>
      <c r="N2967" s="70" t="str">
        <f t="shared" si="93"/>
        <v>Scope 3Hotel stay</v>
      </c>
      <c r="Y2967" s="70"/>
      <c r="Z2967" s="70"/>
    </row>
    <row r="2968" spans="1:26" s="49" customFormat="1" ht="21" customHeight="1">
      <c r="A2968" s="60"/>
      <c r="B2968" s="60"/>
      <c r="C2968" s="58"/>
      <c r="D2968" s="56"/>
      <c r="E2968" s="56"/>
      <c r="G2968" s="128" t="s">
        <v>497</v>
      </c>
      <c r="H2968" s="128" t="s">
        <v>1508</v>
      </c>
      <c r="I2968" s="60"/>
      <c r="J2968" s="60"/>
      <c r="K2968" s="60"/>
      <c r="L2968" s="61" t="str">
        <f>IF(I2968="","",VLOOKUP(N2968,DB!J:L,3,FALSE))</f>
        <v/>
      </c>
      <c r="M2968" s="40" t="str">
        <f t="shared" si="92"/>
        <v/>
      </c>
      <c r="N2968" s="70" t="str">
        <f t="shared" si="93"/>
        <v>Scope 3Hotel stay</v>
      </c>
      <c r="Y2968" s="70"/>
      <c r="Z2968" s="70"/>
    </row>
    <row r="2969" spans="1:26" s="49" customFormat="1" ht="21" customHeight="1">
      <c r="A2969" s="60"/>
      <c r="B2969" s="60"/>
      <c r="C2969" s="58"/>
      <c r="D2969" s="56"/>
      <c r="E2969" s="56"/>
      <c r="G2969" s="128" t="s">
        <v>497</v>
      </c>
      <c r="H2969" s="128" t="s">
        <v>1508</v>
      </c>
      <c r="I2969" s="60"/>
      <c r="J2969" s="60"/>
      <c r="K2969" s="60"/>
      <c r="L2969" s="61" t="str">
        <f>IF(I2969="","",VLOOKUP(N2969,DB!J:L,3,FALSE))</f>
        <v/>
      </c>
      <c r="M2969" s="40" t="str">
        <f t="shared" si="92"/>
        <v/>
      </c>
      <c r="N2969" s="70" t="str">
        <f t="shared" si="93"/>
        <v>Scope 3Hotel stay</v>
      </c>
      <c r="Y2969" s="70"/>
      <c r="Z2969" s="70"/>
    </row>
    <row r="2970" spans="1:26" s="49" customFormat="1" ht="21" customHeight="1">
      <c r="A2970" s="60"/>
      <c r="B2970" s="60"/>
      <c r="C2970" s="58"/>
      <c r="D2970" s="56"/>
      <c r="E2970" s="56"/>
      <c r="G2970" s="128" t="s">
        <v>497</v>
      </c>
      <c r="H2970" s="128" t="s">
        <v>1508</v>
      </c>
      <c r="I2970" s="60"/>
      <c r="J2970" s="60"/>
      <c r="K2970" s="60"/>
      <c r="L2970" s="61" t="str">
        <f>IF(I2970="","",VLOOKUP(N2970,DB!J:L,3,FALSE))</f>
        <v/>
      </c>
      <c r="M2970" s="40" t="str">
        <f t="shared" si="92"/>
        <v/>
      </c>
      <c r="N2970" s="70" t="str">
        <f t="shared" si="93"/>
        <v>Scope 3Hotel stay</v>
      </c>
      <c r="Y2970" s="70"/>
      <c r="Z2970" s="70"/>
    </row>
    <row r="2971" spans="1:26" s="49" customFormat="1" ht="21" customHeight="1">
      <c r="A2971" s="60"/>
      <c r="B2971" s="60"/>
      <c r="C2971" s="58"/>
      <c r="D2971" s="56"/>
      <c r="E2971" s="56"/>
      <c r="G2971" s="128" t="s">
        <v>497</v>
      </c>
      <c r="H2971" s="128" t="s">
        <v>1508</v>
      </c>
      <c r="I2971" s="60"/>
      <c r="J2971" s="60"/>
      <c r="K2971" s="60"/>
      <c r="L2971" s="61" t="str">
        <f>IF(I2971="","",VLOOKUP(N2971,DB!J:L,3,FALSE))</f>
        <v/>
      </c>
      <c r="M2971" s="40" t="str">
        <f t="shared" si="92"/>
        <v/>
      </c>
      <c r="N2971" s="70" t="str">
        <f t="shared" si="93"/>
        <v>Scope 3Hotel stay</v>
      </c>
      <c r="Y2971" s="70"/>
      <c r="Z2971" s="70"/>
    </row>
    <row r="2972" spans="1:26" s="49" customFormat="1" ht="21" customHeight="1">
      <c r="A2972" s="60"/>
      <c r="B2972" s="60"/>
      <c r="C2972" s="58"/>
      <c r="D2972" s="56"/>
      <c r="E2972" s="56"/>
      <c r="G2972" s="128" t="s">
        <v>497</v>
      </c>
      <c r="H2972" s="128" t="s">
        <v>1508</v>
      </c>
      <c r="I2972" s="60"/>
      <c r="J2972" s="60"/>
      <c r="K2972" s="60"/>
      <c r="L2972" s="61" t="str">
        <f>IF(I2972="","",VLOOKUP(N2972,DB!J:L,3,FALSE))</f>
        <v/>
      </c>
      <c r="M2972" s="40" t="str">
        <f t="shared" si="92"/>
        <v/>
      </c>
      <c r="N2972" s="70" t="str">
        <f t="shared" si="93"/>
        <v>Scope 3Hotel stay</v>
      </c>
      <c r="Y2972" s="70"/>
      <c r="Z2972" s="70"/>
    </row>
    <row r="2973" spans="1:26" s="49" customFormat="1" ht="21" customHeight="1">
      <c r="A2973" s="60"/>
      <c r="B2973" s="60"/>
      <c r="C2973" s="58"/>
      <c r="D2973" s="56"/>
      <c r="E2973" s="56"/>
      <c r="G2973" s="128" t="s">
        <v>497</v>
      </c>
      <c r="H2973" s="128" t="s">
        <v>1508</v>
      </c>
      <c r="I2973" s="60"/>
      <c r="J2973" s="60"/>
      <c r="K2973" s="60"/>
      <c r="L2973" s="61" t="str">
        <f>IF(I2973="","",VLOOKUP(N2973,DB!J:L,3,FALSE))</f>
        <v/>
      </c>
      <c r="M2973" s="40" t="str">
        <f t="shared" si="92"/>
        <v/>
      </c>
      <c r="N2973" s="70" t="str">
        <f t="shared" si="93"/>
        <v>Scope 3Hotel stay</v>
      </c>
      <c r="Y2973" s="70"/>
      <c r="Z2973" s="70"/>
    </row>
    <row r="2974" spans="1:26" s="49" customFormat="1" ht="21" customHeight="1">
      <c r="A2974" s="60"/>
      <c r="B2974" s="60"/>
      <c r="C2974" s="58"/>
      <c r="D2974" s="56"/>
      <c r="E2974" s="56"/>
      <c r="G2974" s="128" t="s">
        <v>497</v>
      </c>
      <c r="H2974" s="128" t="s">
        <v>1508</v>
      </c>
      <c r="I2974" s="60"/>
      <c r="J2974" s="60"/>
      <c r="K2974" s="60"/>
      <c r="L2974" s="61" t="str">
        <f>IF(I2974="","",VLOOKUP(N2974,DB!J:L,3,FALSE))</f>
        <v/>
      </c>
      <c r="M2974" s="40" t="str">
        <f t="shared" si="92"/>
        <v/>
      </c>
      <c r="N2974" s="70" t="str">
        <f t="shared" si="93"/>
        <v>Scope 3Hotel stay</v>
      </c>
      <c r="Y2974" s="70"/>
      <c r="Z2974" s="70"/>
    </row>
    <row r="2975" spans="1:26" s="49" customFormat="1" ht="21" customHeight="1">
      <c r="A2975" s="60"/>
      <c r="B2975" s="60"/>
      <c r="C2975" s="58"/>
      <c r="D2975" s="56"/>
      <c r="E2975" s="56"/>
      <c r="G2975" s="128" t="s">
        <v>497</v>
      </c>
      <c r="H2975" s="128" t="s">
        <v>1508</v>
      </c>
      <c r="I2975" s="60"/>
      <c r="J2975" s="60"/>
      <c r="K2975" s="60"/>
      <c r="L2975" s="61" t="str">
        <f>IF(I2975="","",VLOOKUP(N2975,DB!J:L,3,FALSE))</f>
        <v/>
      </c>
      <c r="M2975" s="40" t="str">
        <f t="shared" si="92"/>
        <v/>
      </c>
      <c r="N2975" s="70" t="str">
        <f t="shared" si="93"/>
        <v>Scope 3Hotel stay</v>
      </c>
      <c r="Y2975" s="70"/>
      <c r="Z2975" s="70"/>
    </row>
    <row r="2976" spans="1:26" s="49" customFormat="1" ht="21" customHeight="1">
      <c r="A2976" s="60"/>
      <c r="B2976" s="60"/>
      <c r="C2976" s="58"/>
      <c r="D2976" s="56"/>
      <c r="E2976" s="56"/>
      <c r="G2976" s="128" t="s">
        <v>497</v>
      </c>
      <c r="H2976" s="128" t="s">
        <v>1508</v>
      </c>
      <c r="I2976" s="60"/>
      <c r="J2976" s="60"/>
      <c r="K2976" s="60"/>
      <c r="L2976" s="61" t="str">
        <f>IF(I2976="","",VLOOKUP(N2976,DB!J:L,3,FALSE))</f>
        <v/>
      </c>
      <c r="M2976" s="40" t="str">
        <f t="shared" si="92"/>
        <v/>
      </c>
      <c r="N2976" s="70" t="str">
        <f t="shared" si="93"/>
        <v>Scope 3Hotel stay</v>
      </c>
      <c r="Y2976" s="70"/>
      <c r="Z2976" s="70"/>
    </row>
    <row r="2977" spans="1:26" s="49" customFormat="1" ht="21" customHeight="1">
      <c r="A2977" s="60"/>
      <c r="B2977" s="60"/>
      <c r="C2977" s="58"/>
      <c r="D2977" s="56"/>
      <c r="E2977" s="56"/>
      <c r="G2977" s="128" t="s">
        <v>497</v>
      </c>
      <c r="H2977" s="128" t="s">
        <v>1508</v>
      </c>
      <c r="I2977" s="60"/>
      <c r="J2977" s="60"/>
      <c r="K2977" s="60"/>
      <c r="L2977" s="61" t="str">
        <f>IF(I2977="","",VLOOKUP(N2977,DB!J:L,3,FALSE))</f>
        <v/>
      </c>
      <c r="M2977" s="40" t="str">
        <f t="shared" si="92"/>
        <v/>
      </c>
      <c r="N2977" s="70" t="str">
        <f t="shared" si="93"/>
        <v>Scope 3Hotel stay</v>
      </c>
      <c r="Y2977" s="70"/>
      <c r="Z2977" s="70"/>
    </row>
    <row r="2978" spans="1:26" s="49" customFormat="1" ht="21" customHeight="1">
      <c r="A2978" s="60"/>
      <c r="B2978" s="60"/>
      <c r="C2978" s="58"/>
      <c r="D2978" s="56"/>
      <c r="E2978" s="56"/>
      <c r="G2978" s="128" t="s">
        <v>497</v>
      </c>
      <c r="H2978" s="128" t="s">
        <v>1508</v>
      </c>
      <c r="I2978" s="60"/>
      <c r="J2978" s="60"/>
      <c r="K2978" s="60"/>
      <c r="L2978" s="61" t="str">
        <f>IF(I2978="","",VLOOKUP(N2978,DB!J:L,3,FALSE))</f>
        <v/>
      </c>
      <c r="M2978" s="40" t="str">
        <f t="shared" si="92"/>
        <v/>
      </c>
      <c r="N2978" s="70" t="str">
        <f t="shared" si="93"/>
        <v>Scope 3Hotel stay</v>
      </c>
      <c r="Y2978" s="70"/>
      <c r="Z2978" s="70"/>
    </row>
    <row r="2979" spans="1:26" s="49" customFormat="1" ht="21" customHeight="1">
      <c r="A2979" s="60"/>
      <c r="B2979" s="60"/>
      <c r="C2979" s="58"/>
      <c r="D2979" s="56"/>
      <c r="E2979" s="56"/>
      <c r="G2979" s="128" t="s">
        <v>497</v>
      </c>
      <c r="H2979" s="128" t="s">
        <v>1508</v>
      </c>
      <c r="I2979" s="60"/>
      <c r="J2979" s="60"/>
      <c r="K2979" s="60"/>
      <c r="L2979" s="61" t="str">
        <f>IF(I2979="","",VLOOKUP(N2979,DB!J:L,3,FALSE))</f>
        <v/>
      </c>
      <c r="M2979" s="40" t="str">
        <f t="shared" si="92"/>
        <v/>
      </c>
      <c r="N2979" s="70" t="str">
        <f t="shared" si="93"/>
        <v>Scope 3Hotel stay</v>
      </c>
      <c r="Y2979" s="70"/>
      <c r="Z2979" s="70"/>
    </row>
    <row r="2980" spans="1:26" s="49" customFormat="1" ht="21" customHeight="1">
      <c r="A2980" s="60"/>
      <c r="B2980" s="60"/>
      <c r="C2980" s="58"/>
      <c r="D2980" s="56"/>
      <c r="E2980" s="56"/>
      <c r="G2980" s="128" t="s">
        <v>497</v>
      </c>
      <c r="H2980" s="128" t="s">
        <v>1508</v>
      </c>
      <c r="I2980" s="60"/>
      <c r="J2980" s="60"/>
      <c r="K2980" s="60"/>
      <c r="L2980" s="61" t="str">
        <f>IF(I2980="","",VLOOKUP(N2980,DB!J:L,3,FALSE))</f>
        <v/>
      </c>
      <c r="M2980" s="40" t="str">
        <f t="shared" si="92"/>
        <v/>
      </c>
      <c r="N2980" s="70" t="str">
        <f t="shared" si="93"/>
        <v>Scope 3Hotel stay</v>
      </c>
      <c r="Y2980" s="70"/>
      <c r="Z2980" s="70"/>
    </row>
    <row r="2981" spans="1:26" s="49" customFormat="1" ht="21" customHeight="1">
      <c r="A2981" s="60"/>
      <c r="B2981" s="60"/>
      <c r="C2981" s="58"/>
      <c r="D2981" s="56"/>
      <c r="E2981" s="56"/>
      <c r="G2981" s="128" t="s">
        <v>497</v>
      </c>
      <c r="H2981" s="128" t="s">
        <v>1508</v>
      </c>
      <c r="I2981" s="60"/>
      <c r="J2981" s="60"/>
      <c r="K2981" s="60"/>
      <c r="L2981" s="61" t="str">
        <f>IF(I2981="","",VLOOKUP(N2981,DB!J:L,3,FALSE))</f>
        <v/>
      </c>
      <c r="M2981" s="40" t="str">
        <f t="shared" ref="M2981:M3000" si="94">IF(I2981="","",L2981*K2981*J2981)</f>
        <v/>
      </c>
      <c r="N2981" s="70" t="str">
        <f t="shared" si="93"/>
        <v>Scope 3Hotel stay</v>
      </c>
      <c r="Y2981" s="70"/>
      <c r="Z2981" s="70"/>
    </row>
    <row r="2982" spans="1:26" s="49" customFormat="1" ht="21" customHeight="1">
      <c r="A2982" s="60"/>
      <c r="B2982" s="60"/>
      <c r="C2982" s="58"/>
      <c r="D2982" s="56"/>
      <c r="E2982" s="56"/>
      <c r="G2982" s="128" t="s">
        <v>497</v>
      </c>
      <c r="H2982" s="128" t="s">
        <v>1508</v>
      </c>
      <c r="I2982" s="60"/>
      <c r="J2982" s="60"/>
      <c r="K2982" s="60"/>
      <c r="L2982" s="61" t="str">
        <f>IF(I2982="","",VLOOKUP(N2982,DB!J:L,3,FALSE))</f>
        <v/>
      </c>
      <c r="M2982" s="40" t="str">
        <f t="shared" si="94"/>
        <v/>
      </c>
      <c r="N2982" s="70" t="str">
        <f t="shared" si="93"/>
        <v>Scope 3Hotel stay</v>
      </c>
      <c r="Y2982" s="70"/>
      <c r="Z2982" s="70"/>
    </row>
    <row r="2983" spans="1:26" s="49" customFormat="1" ht="21" customHeight="1">
      <c r="A2983" s="60"/>
      <c r="B2983" s="60"/>
      <c r="C2983" s="58"/>
      <c r="D2983" s="56"/>
      <c r="E2983" s="56"/>
      <c r="G2983" s="128" t="s">
        <v>497</v>
      </c>
      <c r="H2983" s="128" t="s">
        <v>1508</v>
      </c>
      <c r="I2983" s="60"/>
      <c r="J2983" s="60"/>
      <c r="K2983" s="60"/>
      <c r="L2983" s="61" t="str">
        <f>IF(I2983="","",VLOOKUP(N2983,DB!J:L,3,FALSE))</f>
        <v/>
      </c>
      <c r="M2983" s="40" t="str">
        <f t="shared" si="94"/>
        <v/>
      </c>
      <c r="N2983" s="70" t="str">
        <f t="shared" si="93"/>
        <v>Scope 3Hotel stay</v>
      </c>
      <c r="Y2983" s="70"/>
      <c r="Z2983" s="70"/>
    </row>
    <row r="2984" spans="1:26" s="49" customFormat="1" ht="21" customHeight="1">
      <c r="A2984" s="60"/>
      <c r="B2984" s="60"/>
      <c r="C2984" s="58"/>
      <c r="D2984" s="56"/>
      <c r="E2984" s="56"/>
      <c r="G2984" s="128" t="s">
        <v>497</v>
      </c>
      <c r="H2984" s="128" t="s">
        <v>1508</v>
      </c>
      <c r="I2984" s="60"/>
      <c r="J2984" s="60"/>
      <c r="K2984" s="60"/>
      <c r="L2984" s="61" t="str">
        <f>IF(I2984="","",VLOOKUP(N2984,DB!J:L,3,FALSE))</f>
        <v/>
      </c>
      <c r="M2984" s="40" t="str">
        <f t="shared" si="94"/>
        <v/>
      </c>
      <c r="N2984" s="70" t="str">
        <f t="shared" si="93"/>
        <v>Scope 3Hotel stay</v>
      </c>
      <c r="Y2984" s="70"/>
      <c r="Z2984" s="70"/>
    </row>
    <row r="2985" spans="1:26" s="49" customFormat="1" ht="21" customHeight="1">
      <c r="A2985" s="60"/>
      <c r="B2985" s="60"/>
      <c r="C2985" s="58"/>
      <c r="D2985" s="56"/>
      <c r="E2985" s="56"/>
      <c r="G2985" s="128" t="s">
        <v>497</v>
      </c>
      <c r="H2985" s="128" t="s">
        <v>1508</v>
      </c>
      <c r="I2985" s="60"/>
      <c r="J2985" s="60"/>
      <c r="K2985" s="60"/>
      <c r="L2985" s="61" t="str">
        <f>IF(I2985="","",VLOOKUP(N2985,DB!J:L,3,FALSE))</f>
        <v/>
      </c>
      <c r="M2985" s="40" t="str">
        <f t="shared" si="94"/>
        <v/>
      </c>
      <c r="N2985" s="70" t="str">
        <f t="shared" si="93"/>
        <v>Scope 3Hotel stay</v>
      </c>
      <c r="Y2985" s="70"/>
      <c r="Z2985" s="70"/>
    </row>
    <row r="2986" spans="1:26" s="49" customFormat="1" ht="21" customHeight="1">
      <c r="A2986" s="60"/>
      <c r="B2986" s="60"/>
      <c r="C2986" s="58"/>
      <c r="D2986" s="56"/>
      <c r="E2986" s="56"/>
      <c r="G2986" s="128" t="s">
        <v>497</v>
      </c>
      <c r="H2986" s="128" t="s">
        <v>1508</v>
      </c>
      <c r="I2986" s="60"/>
      <c r="J2986" s="60"/>
      <c r="K2986" s="60"/>
      <c r="L2986" s="61" t="str">
        <f>IF(I2986="","",VLOOKUP(N2986,DB!J:L,3,FALSE))</f>
        <v/>
      </c>
      <c r="M2986" s="40" t="str">
        <f t="shared" si="94"/>
        <v/>
      </c>
      <c r="N2986" s="70" t="str">
        <f t="shared" si="93"/>
        <v>Scope 3Hotel stay</v>
      </c>
      <c r="Y2986" s="70"/>
      <c r="Z2986" s="70"/>
    </row>
    <row r="2987" spans="1:26" s="49" customFormat="1" ht="21" customHeight="1">
      <c r="A2987" s="60"/>
      <c r="B2987" s="60"/>
      <c r="C2987" s="58"/>
      <c r="D2987" s="56"/>
      <c r="E2987" s="56"/>
      <c r="G2987" s="128" t="s">
        <v>497</v>
      </c>
      <c r="H2987" s="128" t="s">
        <v>1508</v>
      </c>
      <c r="I2987" s="60"/>
      <c r="J2987" s="60"/>
      <c r="K2987" s="60"/>
      <c r="L2987" s="61" t="str">
        <f>IF(I2987="","",VLOOKUP(N2987,DB!J:L,3,FALSE))</f>
        <v/>
      </c>
      <c r="M2987" s="40" t="str">
        <f t="shared" si="94"/>
        <v/>
      </c>
      <c r="N2987" s="70" t="str">
        <f t="shared" si="93"/>
        <v>Scope 3Hotel stay</v>
      </c>
      <c r="Y2987" s="70"/>
      <c r="Z2987" s="70"/>
    </row>
    <row r="2988" spans="1:26" s="49" customFormat="1" ht="21" customHeight="1">
      <c r="A2988" s="60"/>
      <c r="B2988" s="60"/>
      <c r="C2988" s="58"/>
      <c r="D2988" s="56"/>
      <c r="E2988" s="56"/>
      <c r="G2988" s="128" t="s">
        <v>497</v>
      </c>
      <c r="H2988" s="128" t="s">
        <v>1508</v>
      </c>
      <c r="I2988" s="60"/>
      <c r="J2988" s="60"/>
      <c r="K2988" s="60"/>
      <c r="L2988" s="61" t="str">
        <f>IF(I2988="","",VLOOKUP(N2988,DB!J:L,3,FALSE))</f>
        <v/>
      </c>
      <c r="M2988" s="40" t="str">
        <f t="shared" si="94"/>
        <v/>
      </c>
      <c r="N2988" s="70" t="str">
        <f t="shared" si="93"/>
        <v>Scope 3Hotel stay</v>
      </c>
      <c r="Y2988" s="70"/>
      <c r="Z2988" s="70"/>
    </row>
    <row r="2989" spans="1:26" s="49" customFormat="1" ht="21" customHeight="1">
      <c r="A2989" s="60"/>
      <c r="B2989" s="60"/>
      <c r="C2989" s="58"/>
      <c r="D2989" s="56"/>
      <c r="E2989" s="56"/>
      <c r="G2989" s="128" t="s">
        <v>497</v>
      </c>
      <c r="H2989" s="128" t="s">
        <v>1508</v>
      </c>
      <c r="I2989" s="60"/>
      <c r="J2989" s="60"/>
      <c r="K2989" s="60"/>
      <c r="L2989" s="61" t="str">
        <f>IF(I2989="","",VLOOKUP(N2989,DB!J:L,3,FALSE))</f>
        <v/>
      </c>
      <c r="M2989" s="40" t="str">
        <f t="shared" si="94"/>
        <v/>
      </c>
      <c r="N2989" s="70" t="str">
        <f t="shared" si="93"/>
        <v>Scope 3Hotel stay</v>
      </c>
      <c r="Y2989" s="70"/>
      <c r="Z2989" s="70"/>
    </row>
    <row r="2990" spans="1:26" s="49" customFormat="1" ht="21" customHeight="1">
      <c r="A2990" s="60"/>
      <c r="B2990" s="60"/>
      <c r="C2990" s="58"/>
      <c r="D2990" s="56"/>
      <c r="E2990" s="56"/>
      <c r="G2990" s="128" t="s">
        <v>497</v>
      </c>
      <c r="H2990" s="128" t="s">
        <v>1508</v>
      </c>
      <c r="I2990" s="60"/>
      <c r="J2990" s="60"/>
      <c r="K2990" s="60"/>
      <c r="L2990" s="61" t="str">
        <f>IF(I2990="","",VLOOKUP(N2990,DB!J:L,3,FALSE))</f>
        <v/>
      </c>
      <c r="M2990" s="40" t="str">
        <f t="shared" si="94"/>
        <v/>
      </c>
      <c r="N2990" s="70" t="str">
        <f t="shared" si="93"/>
        <v>Scope 3Hotel stay</v>
      </c>
      <c r="Y2990" s="70"/>
      <c r="Z2990" s="70"/>
    </row>
    <row r="2991" spans="1:26" s="49" customFormat="1" ht="21" customHeight="1">
      <c r="A2991" s="60"/>
      <c r="B2991" s="60"/>
      <c r="C2991" s="58"/>
      <c r="D2991" s="56"/>
      <c r="E2991" s="56"/>
      <c r="G2991" s="128" t="s">
        <v>497</v>
      </c>
      <c r="H2991" s="128" t="s">
        <v>1508</v>
      </c>
      <c r="I2991" s="60"/>
      <c r="J2991" s="60"/>
      <c r="K2991" s="60"/>
      <c r="L2991" s="61" t="str">
        <f>IF(I2991="","",VLOOKUP(N2991,DB!J:L,3,FALSE))</f>
        <v/>
      </c>
      <c r="M2991" s="40" t="str">
        <f t="shared" si="94"/>
        <v/>
      </c>
      <c r="N2991" s="70" t="str">
        <f t="shared" si="93"/>
        <v>Scope 3Hotel stay</v>
      </c>
      <c r="Y2991" s="70"/>
      <c r="Z2991" s="70"/>
    </row>
    <row r="2992" spans="1:26" s="49" customFormat="1" ht="21" customHeight="1">
      <c r="A2992" s="60"/>
      <c r="B2992" s="60"/>
      <c r="C2992" s="58"/>
      <c r="D2992" s="56"/>
      <c r="E2992" s="56"/>
      <c r="G2992" s="128" t="s">
        <v>497</v>
      </c>
      <c r="H2992" s="128" t="s">
        <v>1508</v>
      </c>
      <c r="I2992" s="60"/>
      <c r="J2992" s="60"/>
      <c r="K2992" s="60"/>
      <c r="L2992" s="61" t="str">
        <f>IF(I2992="","",VLOOKUP(N2992,DB!J:L,3,FALSE))</f>
        <v/>
      </c>
      <c r="M2992" s="40" t="str">
        <f t="shared" si="94"/>
        <v/>
      </c>
      <c r="N2992" s="70" t="str">
        <f t="shared" si="93"/>
        <v>Scope 3Hotel stay</v>
      </c>
      <c r="Y2992" s="70"/>
      <c r="Z2992" s="70"/>
    </row>
    <row r="2993" spans="1:26" s="49" customFormat="1" ht="21" customHeight="1">
      <c r="A2993" s="60"/>
      <c r="B2993" s="60"/>
      <c r="C2993" s="58"/>
      <c r="D2993" s="56"/>
      <c r="E2993" s="56"/>
      <c r="G2993" s="128" t="s">
        <v>497</v>
      </c>
      <c r="H2993" s="128" t="s">
        <v>1508</v>
      </c>
      <c r="I2993" s="60"/>
      <c r="J2993" s="60"/>
      <c r="K2993" s="60"/>
      <c r="L2993" s="61" t="str">
        <f>IF(I2993="","",VLOOKUP(N2993,DB!J:L,3,FALSE))</f>
        <v/>
      </c>
      <c r="M2993" s="40" t="str">
        <f t="shared" si="94"/>
        <v/>
      </c>
      <c r="N2993" s="70" t="str">
        <f t="shared" si="93"/>
        <v>Scope 3Hotel stay</v>
      </c>
      <c r="Y2993" s="70"/>
      <c r="Z2993" s="70"/>
    </row>
    <row r="2994" spans="1:26" s="49" customFormat="1" ht="21" customHeight="1">
      <c r="A2994" s="60"/>
      <c r="B2994" s="60"/>
      <c r="C2994" s="58"/>
      <c r="D2994" s="56"/>
      <c r="E2994" s="56"/>
      <c r="G2994" s="128" t="s">
        <v>497</v>
      </c>
      <c r="H2994" s="128" t="s">
        <v>1508</v>
      </c>
      <c r="I2994" s="60"/>
      <c r="J2994" s="60"/>
      <c r="K2994" s="60"/>
      <c r="L2994" s="61" t="str">
        <f>IF(I2994="","",VLOOKUP(N2994,DB!J:L,3,FALSE))</f>
        <v/>
      </c>
      <c r="M2994" s="40" t="str">
        <f t="shared" si="94"/>
        <v/>
      </c>
      <c r="N2994" s="70" t="str">
        <f t="shared" si="93"/>
        <v>Scope 3Hotel stay</v>
      </c>
      <c r="Y2994" s="70"/>
      <c r="Z2994" s="70"/>
    </row>
    <row r="2995" spans="1:26" s="49" customFormat="1" ht="21" customHeight="1">
      <c r="A2995" s="60"/>
      <c r="B2995" s="60"/>
      <c r="C2995" s="58"/>
      <c r="D2995" s="56"/>
      <c r="E2995" s="56"/>
      <c r="G2995" s="128" t="s">
        <v>497</v>
      </c>
      <c r="H2995" s="128" t="s">
        <v>1508</v>
      </c>
      <c r="I2995" s="60"/>
      <c r="J2995" s="60"/>
      <c r="K2995" s="60"/>
      <c r="L2995" s="61" t="str">
        <f>IF(I2995="","",VLOOKUP(N2995,DB!J:L,3,FALSE))</f>
        <v/>
      </c>
      <c r="M2995" s="40" t="str">
        <f t="shared" si="94"/>
        <v/>
      </c>
      <c r="N2995" s="70" t="str">
        <f t="shared" si="93"/>
        <v>Scope 3Hotel stay</v>
      </c>
      <c r="Y2995" s="70"/>
      <c r="Z2995" s="70"/>
    </row>
    <row r="2996" spans="1:26" s="49" customFormat="1" ht="21" customHeight="1">
      <c r="A2996" s="60"/>
      <c r="B2996" s="60"/>
      <c r="C2996" s="58"/>
      <c r="D2996" s="56"/>
      <c r="E2996" s="56"/>
      <c r="G2996" s="128" t="s">
        <v>497</v>
      </c>
      <c r="H2996" s="128" t="s">
        <v>1508</v>
      </c>
      <c r="I2996" s="60"/>
      <c r="J2996" s="60"/>
      <c r="K2996" s="60"/>
      <c r="L2996" s="61" t="str">
        <f>IF(I2996="","",VLOOKUP(N2996,DB!J:L,3,FALSE))</f>
        <v/>
      </c>
      <c r="M2996" s="40" t="str">
        <f t="shared" si="94"/>
        <v/>
      </c>
      <c r="N2996" s="70" t="str">
        <f t="shared" si="93"/>
        <v>Scope 3Hotel stay</v>
      </c>
      <c r="Y2996" s="70"/>
      <c r="Z2996" s="70"/>
    </row>
    <row r="2997" spans="1:26" s="49" customFormat="1" ht="21" customHeight="1">
      <c r="A2997" s="60"/>
      <c r="B2997" s="60"/>
      <c r="C2997" s="58"/>
      <c r="D2997" s="56"/>
      <c r="E2997" s="56"/>
      <c r="G2997" s="128" t="s">
        <v>497</v>
      </c>
      <c r="H2997" s="128" t="s">
        <v>1508</v>
      </c>
      <c r="I2997" s="60"/>
      <c r="J2997" s="60"/>
      <c r="K2997" s="60"/>
      <c r="L2997" s="61" t="str">
        <f>IF(I2997="","",VLOOKUP(N2997,DB!J:L,3,FALSE))</f>
        <v/>
      </c>
      <c r="M2997" s="40" t="str">
        <f t="shared" si="94"/>
        <v/>
      </c>
      <c r="N2997" s="70" t="str">
        <f t="shared" si="93"/>
        <v>Scope 3Hotel stay</v>
      </c>
      <c r="Y2997" s="70"/>
      <c r="Z2997" s="70"/>
    </row>
    <row r="2998" spans="1:26" s="49" customFormat="1" ht="21" customHeight="1">
      <c r="A2998" s="60"/>
      <c r="B2998" s="60"/>
      <c r="C2998" s="58"/>
      <c r="D2998" s="56"/>
      <c r="E2998" s="56"/>
      <c r="G2998" s="128" t="s">
        <v>497</v>
      </c>
      <c r="H2998" s="128" t="s">
        <v>1508</v>
      </c>
      <c r="I2998" s="60"/>
      <c r="J2998" s="60"/>
      <c r="K2998" s="60"/>
      <c r="L2998" s="61" t="str">
        <f>IF(I2998="","",VLOOKUP(N2998,DB!J:L,3,FALSE))</f>
        <v/>
      </c>
      <c r="M2998" s="40" t="str">
        <f t="shared" si="94"/>
        <v/>
      </c>
      <c r="N2998" s="70" t="str">
        <f t="shared" si="93"/>
        <v>Scope 3Hotel stay</v>
      </c>
      <c r="Y2998" s="70"/>
      <c r="Z2998" s="70"/>
    </row>
    <row r="2999" spans="1:26" s="49" customFormat="1" ht="21" customHeight="1">
      <c r="A2999" s="60"/>
      <c r="B2999" s="60"/>
      <c r="C2999" s="58"/>
      <c r="D2999" s="56"/>
      <c r="E2999" s="56"/>
      <c r="G2999" s="128" t="s">
        <v>497</v>
      </c>
      <c r="H2999" s="128" t="s">
        <v>1508</v>
      </c>
      <c r="I2999" s="60"/>
      <c r="J2999" s="60"/>
      <c r="K2999" s="60"/>
      <c r="L2999" s="61" t="str">
        <f>IF(I2999="","",VLOOKUP(N2999,DB!J:L,3,FALSE))</f>
        <v/>
      </c>
      <c r="M2999" s="40" t="str">
        <f t="shared" si="94"/>
        <v/>
      </c>
      <c r="N2999" s="70" t="str">
        <f t="shared" si="93"/>
        <v>Scope 3Hotel stay</v>
      </c>
      <c r="Y2999" s="70"/>
      <c r="Z2999" s="70"/>
    </row>
    <row r="3000" spans="1:26" s="49" customFormat="1" ht="21" customHeight="1">
      <c r="A3000" s="60"/>
      <c r="B3000" s="60"/>
      <c r="C3000" s="58"/>
      <c r="D3000" s="56"/>
      <c r="E3000" s="56"/>
      <c r="G3000" s="128" t="s">
        <v>497</v>
      </c>
      <c r="H3000" s="128" t="s">
        <v>1508</v>
      </c>
      <c r="I3000" s="60"/>
      <c r="J3000" s="60"/>
      <c r="K3000" s="60"/>
      <c r="L3000" s="61" t="str">
        <f>IF(I3000="","",VLOOKUP(N3000,DB!J:L,3,FALSE))</f>
        <v/>
      </c>
      <c r="M3000" s="40" t="str">
        <f t="shared" si="94"/>
        <v/>
      </c>
      <c r="N3000" s="70" t="str">
        <f t="shared" si="93"/>
        <v>Scope 3Hotel stay</v>
      </c>
      <c r="Y3000" s="70"/>
      <c r="Z3000" s="70"/>
    </row>
  </sheetData>
  <sheetProtection algorithmName="SHA-512" hashValue="njNE+HSYatjZOmUrou9BVMHRzsYHup7/3dAdDk9wJ28ZcU1/gnWtgmnonBKAYXs70tX0VWP33qnraCg1ZXdCfQ==" saltValue="Y9k/1R6/bo4qZ4X5by1ZLA==" spinCount="100000" sheet="1" formatCells="0" selectLockedCells="1"/>
  <sortState xmlns:xlrd2="http://schemas.microsoft.com/office/spreadsheetml/2017/richdata2" ref="Y7:Z54">
    <sortCondition ref="Y6"/>
  </sortState>
  <mergeCells count="6">
    <mergeCell ref="A2:D2"/>
    <mergeCell ref="A3:D3"/>
    <mergeCell ref="A4:D4"/>
    <mergeCell ref="I2:K2"/>
    <mergeCell ref="I3:K3"/>
    <mergeCell ref="I4:K4"/>
  </mergeCells>
  <dataValidations count="3">
    <dataValidation type="list" allowBlank="1" showInputMessage="1" showErrorMessage="1" sqref="D6:D3000" xr:uid="{2683756C-4122-A047-BE82-7A6BB3C5013A}">
      <formula1>"Single way, Return"</formula1>
    </dataValidation>
    <dataValidation type="list" allowBlank="1" showInputMessage="1" showErrorMessage="1" sqref="C6:C3000" xr:uid="{5A2A88A6-738B-404C-B3E1-C99CE1C0147D}">
      <formula1>"Economy, Business, Private jet"</formula1>
    </dataValidation>
    <dataValidation type="list" allowBlank="1" showInputMessage="1" showErrorMessage="1" sqref="I6:I3000" xr:uid="{408C7564-9627-054E-8030-CBA36740ED6D}">
      <formula1>$Y$7:$Y$59</formula1>
    </dataValidation>
  </dataValidations>
  <hyperlinks>
    <hyperlink ref="E4" r:id="rId1" xr:uid="{7A39BED4-AD0E-334B-9593-63C1FED9B338}"/>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665E43-C905-2A42-AFC5-8A40555CAA42}">
  <sheetPr codeName="Sheet14">
    <tabColor theme="0"/>
  </sheetPr>
  <dimension ref="A1:I78"/>
  <sheetViews>
    <sheetView topLeftCell="E38" workbookViewId="0">
      <selection activeCell="G38" sqref="G38"/>
    </sheetView>
  </sheetViews>
  <sheetFormatPr baseColWidth="10" defaultColWidth="10.83203125" defaultRowHeight="16"/>
  <cols>
    <col min="1" max="1" width="3.33203125" style="99" customWidth="1"/>
    <col min="2" max="2" width="14.6640625" style="7" customWidth="1"/>
    <col min="3" max="3" width="17.5" style="7" customWidth="1"/>
    <col min="4" max="4" width="21.83203125" style="7" customWidth="1"/>
    <col min="5" max="5" width="14.5" style="7" customWidth="1"/>
    <col min="6" max="6" width="13.33203125" style="19" bestFit="1" customWidth="1"/>
    <col min="7" max="8" width="16.83203125" style="8" customWidth="1"/>
    <col min="9" max="9" width="47.6640625" style="7" customWidth="1"/>
    <col min="10" max="16384" width="10.83203125" style="7"/>
  </cols>
  <sheetData>
    <row r="1" spans="1:9" s="3" customFormat="1">
      <c r="A1" s="67"/>
      <c r="C1" s="4"/>
      <c r="F1" s="18"/>
      <c r="G1" s="62"/>
      <c r="H1" s="62"/>
    </row>
    <row r="2" spans="1:9" s="6" customFormat="1" ht="16" customHeight="1">
      <c r="A2" s="68"/>
      <c r="B2" s="171" t="s">
        <v>200</v>
      </c>
      <c r="C2" s="171"/>
      <c r="D2" s="171"/>
      <c r="E2" s="171"/>
      <c r="F2" s="171"/>
      <c r="G2" s="171"/>
      <c r="H2" s="171"/>
    </row>
    <row r="3" spans="1:9" s="6" customFormat="1" ht="36" customHeight="1">
      <c r="A3" s="68"/>
      <c r="B3" s="176" t="s">
        <v>547</v>
      </c>
      <c r="C3" s="176"/>
      <c r="D3" s="176"/>
      <c r="E3" s="176"/>
      <c r="F3" s="176"/>
      <c r="G3" s="176"/>
      <c r="H3" s="176"/>
    </row>
    <row r="4" spans="1:9" s="6" customFormat="1" ht="29" customHeight="1">
      <c r="A4" s="68"/>
      <c r="B4" s="173" t="s">
        <v>475</v>
      </c>
      <c r="C4" s="173"/>
      <c r="D4" s="173"/>
      <c r="E4" s="173"/>
      <c r="F4" s="173"/>
      <c r="G4" s="173"/>
      <c r="H4" s="173"/>
    </row>
    <row r="5" spans="1:9" s="52" customFormat="1" ht="30" customHeight="1">
      <c r="A5" s="100"/>
      <c r="B5" s="2" t="s">
        <v>552</v>
      </c>
      <c r="C5" s="2" t="s">
        <v>132</v>
      </c>
      <c r="D5" s="2" t="s">
        <v>7</v>
      </c>
      <c r="E5" s="2" t="s">
        <v>8</v>
      </c>
      <c r="F5" s="25" t="s">
        <v>135</v>
      </c>
      <c r="G5" s="2" t="s">
        <v>474</v>
      </c>
      <c r="H5" s="2" t="s">
        <v>573</v>
      </c>
    </row>
    <row r="6" spans="1:9" s="49" customFormat="1" ht="20" customHeight="1">
      <c r="A6" s="70" t="s">
        <v>1522</v>
      </c>
      <c r="B6" s="29" t="s">
        <v>1364</v>
      </c>
      <c r="C6" s="29" t="s">
        <v>216</v>
      </c>
      <c r="D6" s="29" t="s">
        <v>1355</v>
      </c>
      <c r="E6" s="29" t="s">
        <v>473</v>
      </c>
      <c r="F6" s="32">
        <f>VLOOKUP(I6,DB!J:L,3,FALSE)</f>
        <v>4.5649999999999996E-2</v>
      </c>
      <c r="G6" s="56"/>
      <c r="H6" s="32">
        <f t="shared" ref="H6:H37" si="0">G6*F6</f>
        <v>0</v>
      </c>
      <c r="I6" s="71" t="str">
        <f>CONCATENATE(A6,B6,C6,D6,E6)</f>
        <v>Scope 3Business travel- landCars (by size)Small carBattery Electric Vehiclekm</v>
      </c>
    </row>
    <row r="7" spans="1:9" s="49" customFormat="1" ht="20" customHeight="1">
      <c r="A7" s="70" t="s">
        <v>1522</v>
      </c>
      <c r="B7" s="29" t="s">
        <v>1364</v>
      </c>
      <c r="C7" s="29" t="s">
        <v>137</v>
      </c>
      <c r="D7" s="29" t="s">
        <v>1355</v>
      </c>
      <c r="E7" s="29" t="s">
        <v>473</v>
      </c>
      <c r="F7" s="32">
        <f>VLOOKUP(I7,DB!J:L,3,FALSE)</f>
        <v>5.2539999999999996E-2</v>
      </c>
      <c r="G7" s="56"/>
      <c r="H7" s="32">
        <f t="shared" si="0"/>
        <v>0</v>
      </c>
      <c r="I7" s="71" t="str">
        <f t="shared" ref="I7:I56" si="1">CONCATENATE(A7,B7,C7,D7,E7)</f>
        <v>Scope 3Business travel- landCars (by size)Medium carBattery Electric Vehiclekm</v>
      </c>
    </row>
    <row r="8" spans="1:9" s="49" customFormat="1" ht="20" customHeight="1">
      <c r="A8" s="70" t="s">
        <v>1522</v>
      </c>
      <c r="B8" s="29" t="s">
        <v>1364</v>
      </c>
      <c r="C8" s="29" t="s">
        <v>217</v>
      </c>
      <c r="D8" s="29" t="s">
        <v>1355</v>
      </c>
      <c r="E8" s="29" t="s">
        <v>473</v>
      </c>
      <c r="F8" s="32">
        <f>VLOOKUP(I8,DB!J:L,3,FALSE)</f>
        <v>6.0660000000000006E-2</v>
      </c>
      <c r="G8" s="56"/>
      <c r="H8" s="32">
        <f t="shared" si="0"/>
        <v>0</v>
      </c>
      <c r="I8" s="71" t="str">
        <f t="shared" si="1"/>
        <v>Scope 3Business travel- landCars (by size)Large carBattery Electric Vehiclekm</v>
      </c>
    </row>
    <row r="9" spans="1:9" s="49" customFormat="1" ht="20" customHeight="1">
      <c r="A9" s="70" t="s">
        <v>1522</v>
      </c>
      <c r="B9" s="29" t="s">
        <v>1364</v>
      </c>
      <c r="C9" s="29" t="s">
        <v>218</v>
      </c>
      <c r="D9" s="29" t="s">
        <v>1355</v>
      </c>
      <c r="E9" s="29" t="s">
        <v>473</v>
      </c>
      <c r="F9" s="32">
        <f>VLOOKUP(I9,DB!J:L,3,FALSE)</f>
        <v>5.4770000000000006E-2</v>
      </c>
      <c r="G9" s="56"/>
      <c r="H9" s="32">
        <f t="shared" si="0"/>
        <v>0</v>
      </c>
      <c r="I9" s="71" t="str">
        <f t="shared" si="1"/>
        <v>Scope 3Business travel- landCars (by size)Average carBattery Electric Vehiclekm</v>
      </c>
    </row>
    <row r="10" spans="1:9" s="49" customFormat="1" ht="20" customHeight="1">
      <c r="A10" s="70" t="s">
        <v>1522</v>
      </c>
      <c r="B10" s="29" t="s">
        <v>1364</v>
      </c>
      <c r="C10" s="29" t="s">
        <v>216</v>
      </c>
      <c r="D10" s="29" t="s">
        <v>10</v>
      </c>
      <c r="E10" s="29" t="s">
        <v>473</v>
      </c>
      <c r="F10" s="32">
        <f>VLOOKUP(I10,DB!J:L,3,FALSE)</f>
        <v>0</v>
      </c>
      <c r="G10" s="56"/>
      <c r="H10" s="32">
        <f t="shared" si="0"/>
        <v>0</v>
      </c>
      <c r="I10" s="71" t="str">
        <f t="shared" si="1"/>
        <v>Scope 3Business travel- landCars (by size)Small carCNGkm</v>
      </c>
    </row>
    <row r="11" spans="1:9" s="49" customFormat="1" ht="20" customHeight="1">
      <c r="A11" s="70" t="s">
        <v>1522</v>
      </c>
      <c r="B11" s="29" t="s">
        <v>1364</v>
      </c>
      <c r="C11" s="29" t="s">
        <v>137</v>
      </c>
      <c r="D11" s="29" t="s">
        <v>10</v>
      </c>
      <c r="E11" s="29" t="s">
        <v>473</v>
      </c>
      <c r="F11" s="32">
        <f>VLOOKUP(I11,DB!J:L,3,FALSE)</f>
        <v>0.15948999999999999</v>
      </c>
      <c r="G11" s="56"/>
      <c r="H11" s="32">
        <f t="shared" si="0"/>
        <v>0</v>
      </c>
      <c r="I11" s="71" t="str">
        <f t="shared" si="1"/>
        <v>Scope 3Business travel- landCars (by size)Medium carCNGkm</v>
      </c>
    </row>
    <row r="12" spans="1:9" s="49" customFormat="1" ht="20" customHeight="1">
      <c r="A12" s="70" t="s">
        <v>1522</v>
      </c>
      <c r="B12" s="29" t="s">
        <v>1364</v>
      </c>
      <c r="C12" s="29" t="s">
        <v>217</v>
      </c>
      <c r="D12" s="29" t="s">
        <v>10</v>
      </c>
      <c r="E12" s="29" t="s">
        <v>473</v>
      </c>
      <c r="F12" s="32">
        <f>VLOOKUP(I12,DB!J:L,3,FALSE)</f>
        <v>0.23626</v>
      </c>
      <c r="G12" s="56"/>
      <c r="H12" s="32">
        <f t="shared" si="0"/>
        <v>0</v>
      </c>
      <c r="I12" s="71" t="str">
        <f t="shared" si="1"/>
        <v>Scope 3Business travel- landCars (by size)Large carCNGkm</v>
      </c>
    </row>
    <row r="13" spans="1:9" s="49" customFormat="1" ht="20" customHeight="1">
      <c r="A13" s="70" t="s">
        <v>1522</v>
      </c>
      <c r="B13" s="29" t="s">
        <v>1364</v>
      </c>
      <c r="C13" s="29" t="s">
        <v>218</v>
      </c>
      <c r="D13" s="29" t="s">
        <v>10</v>
      </c>
      <c r="E13" s="29" t="s">
        <v>473</v>
      </c>
      <c r="F13" s="32">
        <f>VLOOKUP(I13,DB!J:L,3,FALSE)</f>
        <v>0.17624000000000001</v>
      </c>
      <c r="G13" s="56"/>
      <c r="H13" s="32">
        <f t="shared" si="0"/>
        <v>0</v>
      </c>
      <c r="I13" s="71" t="str">
        <f t="shared" si="1"/>
        <v>Scope 3Business travel- landCars (by size)Average carCNGkm</v>
      </c>
    </row>
    <row r="14" spans="1:9" s="49" customFormat="1" ht="20" customHeight="1">
      <c r="A14" s="70" t="s">
        <v>1522</v>
      </c>
      <c r="B14" s="29" t="s">
        <v>1364</v>
      </c>
      <c r="C14" s="29" t="s">
        <v>216</v>
      </c>
      <c r="D14" s="29" t="s">
        <v>142</v>
      </c>
      <c r="E14" s="29" t="s">
        <v>473</v>
      </c>
      <c r="F14" s="32">
        <f>VLOOKUP(I14,DB!J:L,3,FALSE)</f>
        <v>0.13758000000000001</v>
      </c>
      <c r="G14" s="56"/>
      <c r="H14" s="32">
        <f t="shared" si="0"/>
        <v>0</v>
      </c>
      <c r="I14" s="71" t="str">
        <f t="shared" si="1"/>
        <v>Scope 3Business travel- landCars (by size)Small carDieselkm</v>
      </c>
    </row>
    <row r="15" spans="1:9" s="49" customFormat="1" ht="20" customHeight="1">
      <c r="A15" s="70" t="s">
        <v>1522</v>
      </c>
      <c r="B15" s="29" t="s">
        <v>1364</v>
      </c>
      <c r="C15" s="29" t="s">
        <v>137</v>
      </c>
      <c r="D15" s="29" t="s">
        <v>142</v>
      </c>
      <c r="E15" s="29" t="s">
        <v>473</v>
      </c>
      <c r="F15" s="32">
        <f>VLOOKUP(I15,DB!J:L,3,FALSE)</f>
        <v>0.16496</v>
      </c>
      <c r="G15" s="56"/>
      <c r="H15" s="32">
        <f t="shared" si="0"/>
        <v>0</v>
      </c>
      <c r="I15" s="71" t="str">
        <f t="shared" si="1"/>
        <v>Scope 3Business travel- landCars (by size)Medium carDieselkm</v>
      </c>
    </row>
    <row r="16" spans="1:9" s="49" customFormat="1" ht="20" customHeight="1">
      <c r="A16" s="70" t="s">
        <v>1522</v>
      </c>
      <c r="B16" s="29" t="s">
        <v>1364</v>
      </c>
      <c r="C16" s="29" t="s">
        <v>217</v>
      </c>
      <c r="D16" s="29" t="s">
        <v>142</v>
      </c>
      <c r="E16" s="29" t="s">
        <v>473</v>
      </c>
      <c r="F16" s="32">
        <f>VLOOKUP(I16,DB!J:L,3,FALSE)</f>
        <v>0.20721000000000001</v>
      </c>
      <c r="G16" s="56"/>
      <c r="H16" s="32">
        <f t="shared" si="0"/>
        <v>0</v>
      </c>
      <c r="I16" s="71" t="str">
        <f t="shared" si="1"/>
        <v>Scope 3Business travel- landCars (by size)Large carDieselkm</v>
      </c>
    </row>
    <row r="17" spans="1:9" s="49" customFormat="1" ht="20" customHeight="1">
      <c r="A17" s="70" t="s">
        <v>1522</v>
      </c>
      <c r="B17" s="29" t="s">
        <v>1364</v>
      </c>
      <c r="C17" s="29" t="s">
        <v>218</v>
      </c>
      <c r="D17" s="29" t="s">
        <v>142</v>
      </c>
      <c r="E17" s="29" t="s">
        <v>473</v>
      </c>
      <c r="F17" s="32">
        <f>VLOOKUP(I17,DB!J:L,3,FALSE)</f>
        <v>0.16843</v>
      </c>
      <c r="G17" s="56"/>
      <c r="H17" s="32">
        <f t="shared" si="0"/>
        <v>0</v>
      </c>
      <c r="I17" s="71" t="str">
        <f t="shared" si="1"/>
        <v>Scope 3Business travel- landCars (by size)Average carDieselkm</v>
      </c>
    </row>
    <row r="18" spans="1:9" s="49" customFormat="1" ht="20" customHeight="1">
      <c r="A18" s="70" t="s">
        <v>1522</v>
      </c>
      <c r="B18" s="29" t="s">
        <v>1364</v>
      </c>
      <c r="C18" s="29" t="s">
        <v>216</v>
      </c>
      <c r="D18" s="29" t="s">
        <v>219</v>
      </c>
      <c r="E18" s="29" t="s">
        <v>473</v>
      </c>
      <c r="F18" s="32">
        <f>VLOOKUP(I18,DB!J:L,3,FALSE)</f>
        <v>0.10494000000000001</v>
      </c>
      <c r="G18" s="56"/>
      <c r="H18" s="32">
        <f t="shared" si="0"/>
        <v>0</v>
      </c>
      <c r="I18" s="71" t="str">
        <f t="shared" si="1"/>
        <v>Scope 3Business travel- landCars (by size)Small carHybridkm</v>
      </c>
    </row>
    <row r="19" spans="1:9" s="49" customFormat="1" ht="20" customHeight="1">
      <c r="A19" s="70" t="s">
        <v>1522</v>
      </c>
      <c r="B19" s="29" t="s">
        <v>1364</v>
      </c>
      <c r="C19" s="29" t="s">
        <v>137</v>
      </c>
      <c r="D19" s="29" t="s">
        <v>219</v>
      </c>
      <c r="E19" s="29" t="s">
        <v>473</v>
      </c>
      <c r="F19" s="32">
        <f>VLOOKUP(I19,DB!J:L,3,FALSE)</f>
        <v>0.10957</v>
      </c>
      <c r="G19" s="56"/>
      <c r="H19" s="32">
        <f t="shared" si="0"/>
        <v>0</v>
      </c>
      <c r="I19" s="71" t="str">
        <f t="shared" si="1"/>
        <v>Scope 3Business travel- landCars (by size)Medium carHybridkm</v>
      </c>
    </row>
    <row r="20" spans="1:9" s="49" customFormat="1" ht="20" customHeight="1">
      <c r="A20" s="70" t="s">
        <v>1522</v>
      </c>
      <c r="B20" s="29" t="s">
        <v>1364</v>
      </c>
      <c r="C20" s="29" t="s">
        <v>217</v>
      </c>
      <c r="D20" s="29" t="s">
        <v>219</v>
      </c>
      <c r="E20" s="29" t="s">
        <v>473</v>
      </c>
      <c r="F20" s="32">
        <f>VLOOKUP(I20,DB!J:L,3,FALSE)</f>
        <v>0.15151000000000001</v>
      </c>
      <c r="G20" s="56"/>
      <c r="H20" s="32">
        <f t="shared" si="0"/>
        <v>0</v>
      </c>
      <c r="I20" s="71" t="str">
        <f t="shared" si="1"/>
        <v>Scope 3Business travel- landCars (by size)Large carHybridkm</v>
      </c>
    </row>
    <row r="21" spans="1:9" s="49" customFormat="1" ht="20" customHeight="1">
      <c r="A21" s="70" t="s">
        <v>1522</v>
      </c>
      <c r="B21" s="29" t="s">
        <v>1364</v>
      </c>
      <c r="C21" s="29" t="s">
        <v>218</v>
      </c>
      <c r="D21" s="29" t="s">
        <v>219</v>
      </c>
      <c r="E21" s="29" t="s">
        <v>473</v>
      </c>
      <c r="F21" s="32">
        <f>VLOOKUP(I21,DB!J:L,3,FALSE)</f>
        <v>0.11952</v>
      </c>
      <c r="G21" s="56"/>
      <c r="H21" s="32">
        <f t="shared" si="0"/>
        <v>0</v>
      </c>
      <c r="I21" s="71" t="str">
        <f t="shared" si="1"/>
        <v>Scope 3Business travel- landCars (by size)Average carHybridkm</v>
      </c>
    </row>
    <row r="22" spans="1:9" s="49" customFormat="1" ht="20" customHeight="1">
      <c r="A22" s="70" t="s">
        <v>1522</v>
      </c>
      <c r="B22" s="29" t="s">
        <v>1364</v>
      </c>
      <c r="C22" s="29" t="s">
        <v>216</v>
      </c>
      <c r="D22" s="29" t="s">
        <v>12</v>
      </c>
      <c r="E22" s="29" t="s">
        <v>473</v>
      </c>
      <c r="F22" s="32">
        <f>VLOOKUP(I22,DB!J:L,3,FALSE)</f>
        <v>0</v>
      </c>
      <c r="G22" s="56"/>
      <c r="H22" s="32">
        <f t="shared" si="0"/>
        <v>0</v>
      </c>
      <c r="I22" s="71" t="str">
        <f t="shared" si="1"/>
        <v>Scope 3Business travel- landCars (by size)Small carLPGkm</v>
      </c>
    </row>
    <row r="23" spans="1:9" s="49" customFormat="1" ht="20" customHeight="1">
      <c r="A23" s="70" t="s">
        <v>1522</v>
      </c>
      <c r="B23" s="29" t="s">
        <v>1364</v>
      </c>
      <c r="C23" s="29" t="s">
        <v>137</v>
      </c>
      <c r="D23" s="29" t="s">
        <v>12</v>
      </c>
      <c r="E23" s="29" t="s">
        <v>473</v>
      </c>
      <c r="F23" s="32">
        <f>VLOOKUP(I23,DB!J:L,3,FALSE)</f>
        <v>0.17927000000000001</v>
      </c>
      <c r="G23" s="56"/>
      <c r="H23" s="32">
        <f t="shared" si="0"/>
        <v>0</v>
      </c>
      <c r="I23" s="71" t="str">
        <f t="shared" si="1"/>
        <v>Scope 3Business travel- landCars (by size)Medium carLPGkm</v>
      </c>
    </row>
    <row r="24" spans="1:9" s="49" customFormat="1" ht="20" customHeight="1">
      <c r="A24" s="70" t="s">
        <v>1522</v>
      </c>
      <c r="B24" s="29" t="s">
        <v>1364</v>
      </c>
      <c r="C24" s="29" t="s">
        <v>217</v>
      </c>
      <c r="D24" s="29" t="s">
        <v>12</v>
      </c>
      <c r="E24" s="29" t="s">
        <v>473</v>
      </c>
      <c r="F24" s="32">
        <f>VLOOKUP(I24,DB!J:L,3,FALSE)</f>
        <v>0.26643</v>
      </c>
      <c r="G24" s="56"/>
      <c r="H24" s="32">
        <f t="shared" si="0"/>
        <v>0</v>
      </c>
      <c r="I24" s="71" t="str">
        <f t="shared" si="1"/>
        <v>Scope 3Business travel- landCars (by size)Large carLPGkm</v>
      </c>
    </row>
    <row r="25" spans="1:9" s="49" customFormat="1" ht="20" customHeight="1">
      <c r="A25" s="70" t="s">
        <v>1522</v>
      </c>
      <c r="B25" s="29" t="s">
        <v>1364</v>
      </c>
      <c r="C25" s="29" t="s">
        <v>218</v>
      </c>
      <c r="D25" s="29" t="s">
        <v>12</v>
      </c>
      <c r="E25" s="29" t="s">
        <v>473</v>
      </c>
      <c r="F25" s="32">
        <f>VLOOKUP(I25,DB!J:L,3,FALSE)</f>
        <v>0.19828000000000001</v>
      </c>
      <c r="G25" s="56"/>
      <c r="H25" s="32">
        <f t="shared" si="0"/>
        <v>0</v>
      </c>
      <c r="I25" s="71" t="str">
        <f t="shared" si="1"/>
        <v>Scope 3Business travel- landCars (by size)Average carLPGkm</v>
      </c>
    </row>
    <row r="26" spans="1:9" s="49" customFormat="1" ht="20" customHeight="1">
      <c r="A26" s="70" t="s">
        <v>1522</v>
      </c>
      <c r="B26" s="29" t="s">
        <v>1364</v>
      </c>
      <c r="C26" s="29" t="s">
        <v>216</v>
      </c>
      <c r="D26" s="29" t="s">
        <v>211</v>
      </c>
      <c r="E26" s="29" t="s">
        <v>473</v>
      </c>
      <c r="F26" s="32">
        <f>VLOOKUP(I26,DB!J:L,3,FALSE)</f>
        <v>0.14946000000000001</v>
      </c>
      <c r="G26" s="56"/>
      <c r="H26" s="32">
        <f t="shared" si="0"/>
        <v>0</v>
      </c>
      <c r="I26" s="71" t="str">
        <f t="shared" si="1"/>
        <v>Scope 3Business travel- landCars (by size)Small carPetrolkm</v>
      </c>
    </row>
    <row r="27" spans="1:9" s="49" customFormat="1" ht="20" customHeight="1">
      <c r="A27" s="70" t="s">
        <v>1522</v>
      </c>
      <c r="B27" s="29" t="s">
        <v>1364</v>
      </c>
      <c r="C27" s="29" t="s">
        <v>137</v>
      </c>
      <c r="D27" s="29" t="s">
        <v>211</v>
      </c>
      <c r="E27" s="29" t="s">
        <v>473</v>
      </c>
      <c r="F27" s="32">
        <f>VLOOKUP(I27,DB!J:L,3,FALSE)</f>
        <v>0.18784999999999999</v>
      </c>
      <c r="G27" s="56"/>
      <c r="H27" s="32">
        <f t="shared" si="0"/>
        <v>0</v>
      </c>
      <c r="I27" s="71" t="str">
        <f t="shared" si="1"/>
        <v>Scope 3Business travel- landCars (by size)Medium carPetrolkm</v>
      </c>
    </row>
    <row r="28" spans="1:9" s="49" customFormat="1" ht="20" customHeight="1">
      <c r="A28" s="70" t="s">
        <v>1522</v>
      </c>
      <c r="B28" s="29" t="s">
        <v>1364</v>
      </c>
      <c r="C28" s="29" t="s">
        <v>217</v>
      </c>
      <c r="D28" s="29" t="s">
        <v>211</v>
      </c>
      <c r="E28" s="29" t="s">
        <v>473</v>
      </c>
      <c r="F28" s="32">
        <f>VLOOKUP(I28,DB!J:L,3,FALSE)</f>
        <v>0.27909</v>
      </c>
      <c r="G28" s="56"/>
      <c r="H28" s="32">
        <f t="shared" si="0"/>
        <v>0</v>
      </c>
      <c r="I28" s="71" t="str">
        <f t="shared" si="1"/>
        <v>Scope 3Business travel- landCars (by size)Large carPetrolkm</v>
      </c>
    </row>
    <row r="29" spans="1:9" s="49" customFormat="1" ht="20" customHeight="1">
      <c r="A29" s="70" t="s">
        <v>1522</v>
      </c>
      <c r="B29" s="29" t="s">
        <v>1364</v>
      </c>
      <c r="C29" s="29" t="s">
        <v>218</v>
      </c>
      <c r="D29" s="29" t="s">
        <v>211</v>
      </c>
      <c r="E29" s="29" t="s">
        <v>473</v>
      </c>
      <c r="F29" s="32">
        <f>VLOOKUP(I29,DB!J:L,3,FALSE)</f>
        <v>0.17430999999999999</v>
      </c>
      <c r="G29" s="56"/>
      <c r="H29" s="32">
        <f t="shared" si="0"/>
        <v>0</v>
      </c>
      <c r="I29" s="71" t="str">
        <f t="shared" si="1"/>
        <v>Scope 3Business travel- landCars (by size)Average carPetrolkm</v>
      </c>
    </row>
    <row r="30" spans="1:9" s="49" customFormat="1" ht="20" customHeight="1">
      <c r="A30" s="70" t="s">
        <v>1522</v>
      </c>
      <c r="B30" s="29" t="s">
        <v>1364</v>
      </c>
      <c r="C30" s="29" t="s">
        <v>216</v>
      </c>
      <c r="D30" s="29" t="s">
        <v>1354</v>
      </c>
      <c r="E30" s="29" t="s">
        <v>473</v>
      </c>
      <c r="F30" s="32">
        <f>VLOOKUP(I30,DB!J:L,3,FALSE)</f>
        <v>5.568E-2</v>
      </c>
      <c r="G30" s="56"/>
      <c r="H30" s="32">
        <f t="shared" si="0"/>
        <v>0</v>
      </c>
      <c r="I30" s="71" t="str">
        <f t="shared" si="1"/>
        <v>Scope 3Business travel- landCars (by size)Small carPlug-in Hybrid Electric Vehiclekm</v>
      </c>
    </row>
    <row r="31" spans="1:9" s="49" customFormat="1" ht="20" customHeight="1">
      <c r="A31" s="70" t="s">
        <v>1522</v>
      </c>
      <c r="B31" s="29" t="s">
        <v>1364</v>
      </c>
      <c r="C31" s="29" t="s">
        <v>137</v>
      </c>
      <c r="D31" s="29" t="s">
        <v>1354</v>
      </c>
      <c r="E31" s="29" t="s">
        <v>473</v>
      </c>
      <c r="F31" s="32">
        <f>VLOOKUP(I31,DB!J:L,3,FALSE)</f>
        <v>9.0970000000000009E-2</v>
      </c>
      <c r="G31" s="56"/>
      <c r="H31" s="32">
        <f t="shared" si="0"/>
        <v>0</v>
      </c>
      <c r="I31" s="71" t="str">
        <f t="shared" si="1"/>
        <v>Scope 3Business travel- landCars (by size)Medium carPlug-in Hybrid Electric Vehiclekm</v>
      </c>
    </row>
    <row r="32" spans="1:9" s="49" customFormat="1" ht="20" customHeight="1">
      <c r="A32" s="70" t="s">
        <v>1522</v>
      </c>
      <c r="B32" s="29" t="s">
        <v>1364</v>
      </c>
      <c r="C32" s="29" t="s">
        <v>217</v>
      </c>
      <c r="D32" s="29" t="s">
        <v>1354</v>
      </c>
      <c r="E32" s="29" t="s">
        <v>473</v>
      </c>
      <c r="F32" s="32">
        <f>VLOOKUP(I32,DB!J:L,3,FALSE)</f>
        <v>0.10492</v>
      </c>
      <c r="G32" s="56"/>
      <c r="H32" s="32">
        <f t="shared" si="0"/>
        <v>0</v>
      </c>
      <c r="I32" s="71" t="str">
        <f t="shared" si="1"/>
        <v>Scope 3Business travel- landCars (by size)Large carPlug-in Hybrid Electric Vehiclekm</v>
      </c>
    </row>
    <row r="33" spans="1:9" s="49" customFormat="1" ht="20" customHeight="1">
      <c r="A33" s="70" t="s">
        <v>1522</v>
      </c>
      <c r="B33" s="29" t="s">
        <v>1364</v>
      </c>
      <c r="C33" s="29" t="s">
        <v>218</v>
      </c>
      <c r="D33" s="29" t="s">
        <v>1354</v>
      </c>
      <c r="E33" s="29" t="s">
        <v>473</v>
      </c>
      <c r="F33" s="32">
        <f>VLOOKUP(I33,DB!J:L,3,FALSE)</f>
        <v>9.6939999999999998E-2</v>
      </c>
      <c r="G33" s="56"/>
      <c r="H33" s="32">
        <f t="shared" si="0"/>
        <v>0</v>
      </c>
      <c r="I33" s="71" t="str">
        <f t="shared" si="1"/>
        <v>Scope 3Business travel- landCars (by size)Average carPlug-in Hybrid Electric Vehiclekm</v>
      </c>
    </row>
    <row r="34" spans="1:9" s="49" customFormat="1" ht="20" customHeight="1">
      <c r="A34" s="70" t="s">
        <v>1522</v>
      </c>
      <c r="B34" s="29" t="s">
        <v>1364</v>
      </c>
      <c r="C34" s="29" t="s">
        <v>216</v>
      </c>
      <c r="D34" s="29" t="s">
        <v>212</v>
      </c>
      <c r="E34" s="29" t="s">
        <v>473</v>
      </c>
      <c r="F34" s="32">
        <f>VLOOKUP(I34,DB!J:L,3,FALSE)</f>
        <v>0.14549000000000001</v>
      </c>
      <c r="G34" s="56"/>
      <c r="H34" s="32">
        <f t="shared" si="0"/>
        <v>0</v>
      </c>
      <c r="I34" s="71" t="str">
        <f t="shared" si="1"/>
        <v>Scope 3Business travel- landCars (by size)Small carUnknownkm</v>
      </c>
    </row>
    <row r="35" spans="1:9" s="49" customFormat="1" ht="20" customHeight="1">
      <c r="A35" s="70" t="s">
        <v>1522</v>
      </c>
      <c r="B35" s="29" t="s">
        <v>1364</v>
      </c>
      <c r="C35" s="29" t="s">
        <v>137</v>
      </c>
      <c r="D35" s="29" t="s">
        <v>212</v>
      </c>
      <c r="E35" s="29" t="s">
        <v>473</v>
      </c>
      <c r="F35" s="32">
        <f>VLOOKUP(I35,DB!J:L,3,FALSE)</f>
        <v>0.17562</v>
      </c>
      <c r="G35" s="56"/>
      <c r="H35" s="32">
        <f t="shared" si="0"/>
        <v>0</v>
      </c>
      <c r="I35" s="71" t="str">
        <f t="shared" si="1"/>
        <v>Scope 3Business travel- landCars (by size)Medium carUnknownkm</v>
      </c>
    </row>
    <row r="36" spans="1:9" s="49" customFormat="1" ht="20" customHeight="1">
      <c r="A36" s="70" t="s">
        <v>1522</v>
      </c>
      <c r="B36" s="29" t="s">
        <v>1364</v>
      </c>
      <c r="C36" s="29" t="s">
        <v>217</v>
      </c>
      <c r="D36" s="29" t="s">
        <v>212</v>
      </c>
      <c r="E36" s="29" t="s">
        <v>473</v>
      </c>
      <c r="F36" s="32">
        <f>VLOOKUP(I36,DB!J:L,3,FALSE)</f>
        <v>0.22597</v>
      </c>
      <c r="G36" s="56"/>
      <c r="H36" s="32">
        <f t="shared" si="0"/>
        <v>0</v>
      </c>
      <c r="I36" s="71" t="str">
        <f t="shared" si="1"/>
        <v>Scope 3Business travel- landCars (by size)Large carUnknownkm</v>
      </c>
    </row>
    <row r="37" spans="1:9" s="49" customFormat="1" ht="20" customHeight="1">
      <c r="A37" s="70" t="s">
        <v>1522</v>
      </c>
      <c r="B37" s="29" t="s">
        <v>1364</v>
      </c>
      <c r="C37" s="29" t="s">
        <v>218</v>
      </c>
      <c r="D37" s="29" t="s">
        <v>212</v>
      </c>
      <c r="E37" s="29" t="s">
        <v>473</v>
      </c>
      <c r="F37" s="32">
        <f>VLOOKUP(I37,DB!J:L,3,FALSE)</f>
        <v>0.17147999999999999</v>
      </c>
      <c r="G37" s="56"/>
      <c r="H37" s="32">
        <f t="shared" si="0"/>
        <v>0</v>
      </c>
      <c r="I37" s="71" t="str">
        <f t="shared" si="1"/>
        <v>Scope 3Business travel- landCars (by size)Average carUnknownkm</v>
      </c>
    </row>
    <row r="38" spans="1:9" s="49" customFormat="1" ht="20" customHeight="1">
      <c r="A38" s="70" t="s">
        <v>1528</v>
      </c>
      <c r="B38" s="29" t="s">
        <v>467</v>
      </c>
      <c r="C38" s="29" t="s">
        <v>198</v>
      </c>
      <c r="D38" s="29"/>
      <c r="E38" s="29" t="s">
        <v>472</v>
      </c>
      <c r="F38" s="32">
        <f>VLOOKUP(I38,DB!J:L,3,FALSE)</f>
        <v>1.8737999999999998E-2</v>
      </c>
      <c r="G38" s="56"/>
      <c r="H38" s="32">
        <f t="shared" ref="H38:H56" si="2">G38*F38</f>
        <v>0</v>
      </c>
      <c r="I38" s="71" t="str">
        <f t="shared" si="1"/>
        <v>Scope 3Business travel- SeaFerryFoot passengerpassenger.km</v>
      </c>
    </row>
    <row r="39" spans="1:9" s="49" customFormat="1" ht="20" customHeight="1">
      <c r="A39" s="70" t="s">
        <v>1528</v>
      </c>
      <c r="B39" s="29" t="s">
        <v>467</v>
      </c>
      <c r="C39" s="29" t="s">
        <v>199</v>
      </c>
      <c r="D39" s="29"/>
      <c r="E39" s="29" t="s">
        <v>472</v>
      </c>
      <c r="F39" s="32">
        <f>VLOOKUP(I39,DB!J:L,3,FALSE)</f>
        <v>0.12951699999999999</v>
      </c>
      <c r="G39" s="56"/>
      <c r="H39" s="32">
        <f t="shared" si="2"/>
        <v>0</v>
      </c>
      <c r="I39" s="71" t="str">
        <f t="shared" si="1"/>
        <v>Scope 3Business travel- SeaFerryCar passengerpassenger.km</v>
      </c>
    </row>
    <row r="40" spans="1:9" s="49" customFormat="1" ht="20" customHeight="1">
      <c r="A40" s="70" t="s">
        <v>1528</v>
      </c>
      <c r="B40" s="29" t="s">
        <v>467</v>
      </c>
      <c r="C40" s="29" t="s">
        <v>1188</v>
      </c>
      <c r="D40" s="29"/>
      <c r="E40" s="29" t="s">
        <v>472</v>
      </c>
      <c r="F40" s="32">
        <f>VLOOKUP(I40,DB!J:L,3,FALSE)</f>
        <v>0.112862</v>
      </c>
      <c r="G40" s="56"/>
      <c r="H40" s="32">
        <f t="shared" si="2"/>
        <v>0</v>
      </c>
      <c r="I40" s="71" t="str">
        <f t="shared" si="1"/>
        <v>Scope 3Business travel- SeaFerryAverage (all passenger)passenger.km</v>
      </c>
    </row>
    <row r="41" spans="1:9" s="49" customFormat="1" ht="20" customHeight="1">
      <c r="A41" s="70" t="s">
        <v>1522</v>
      </c>
      <c r="B41" s="29" t="s">
        <v>220</v>
      </c>
      <c r="C41" s="29" t="s">
        <v>133</v>
      </c>
      <c r="D41" s="29"/>
      <c r="E41" s="29" t="s">
        <v>473</v>
      </c>
      <c r="F41" s="32">
        <f>VLOOKUP(I41,DB!J:L,3,FALSE)</f>
        <v>8.3060000000000009E-2</v>
      </c>
      <c r="G41" s="56"/>
      <c r="H41" s="32">
        <f t="shared" si="2"/>
        <v>0</v>
      </c>
      <c r="I41" s="71" t="str">
        <f t="shared" si="1"/>
        <v>Scope 3Business travel- landMotorbikeSmallkm</v>
      </c>
    </row>
    <row r="42" spans="1:9" s="49" customFormat="1" ht="20" customHeight="1">
      <c r="A42" s="70" t="s">
        <v>1522</v>
      </c>
      <c r="B42" s="29" t="s">
        <v>220</v>
      </c>
      <c r="C42" s="29" t="s">
        <v>213</v>
      </c>
      <c r="D42" s="29"/>
      <c r="E42" s="29" t="s">
        <v>473</v>
      </c>
      <c r="F42" s="32">
        <f>VLOOKUP(I42,DB!J:L,3,FALSE)</f>
        <v>0.1009</v>
      </c>
      <c r="G42" s="56"/>
      <c r="H42" s="32">
        <f t="shared" si="2"/>
        <v>0</v>
      </c>
      <c r="I42" s="71" t="str">
        <f t="shared" si="1"/>
        <v>Scope 3Business travel- landMotorbikeMediumkm</v>
      </c>
    </row>
    <row r="43" spans="1:9" s="49" customFormat="1" ht="20" customHeight="1">
      <c r="A43" s="70" t="s">
        <v>1522</v>
      </c>
      <c r="B43" s="29" t="s">
        <v>220</v>
      </c>
      <c r="C43" s="29" t="s">
        <v>214</v>
      </c>
      <c r="D43" s="29"/>
      <c r="E43" s="29" t="s">
        <v>473</v>
      </c>
      <c r="F43" s="32">
        <f>VLOOKUP(I43,DB!J:L,3,FALSE)</f>
        <v>0.13244999999999998</v>
      </c>
      <c r="G43" s="56"/>
      <c r="H43" s="32">
        <f t="shared" si="2"/>
        <v>0</v>
      </c>
      <c r="I43" s="71" t="str">
        <f t="shared" si="1"/>
        <v>Scope 3Business travel- landMotorbikeLargekm</v>
      </c>
    </row>
    <row r="44" spans="1:9" s="49" customFormat="1" ht="20" customHeight="1">
      <c r="A44" s="70" t="s">
        <v>1522</v>
      </c>
      <c r="B44" s="29" t="s">
        <v>220</v>
      </c>
      <c r="C44" s="29" t="s">
        <v>215</v>
      </c>
      <c r="D44" s="29"/>
      <c r="E44" s="29" t="s">
        <v>473</v>
      </c>
      <c r="F44" s="32">
        <f>VLOOKUP(I44,DB!J:L,3,FALSE)</f>
        <v>0.11355</v>
      </c>
      <c r="G44" s="56"/>
      <c r="H44" s="32">
        <f t="shared" si="2"/>
        <v>0</v>
      </c>
      <c r="I44" s="71" t="str">
        <f t="shared" si="1"/>
        <v>Scope 3Business travel- landMotorbikeAveragekm</v>
      </c>
    </row>
    <row r="45" spans="1:9" s="49" customFormat="1" ht="20" customHeight="1">
      <c r="A45" s="70" t="s">
        <v>1522</v>
      </c>
      <c r="B45" s="29" t="s">
        <v>1488</v>
      </c>
      <c r="C45" s="29" t="s">
        <v>1420</v>
      </c>
      <c r="D45" s="29"/>
      <c r="E45" s="29" t="s">
        <v>473</v>
      </c>
      <c r="F45" s="32">
        <f>VLOOKUP(I45,DB!J:L,3,FALSE)</f>
        <v>0.20826</v>
      </c>
      <c r="G45" s="56"/>
      <c r="H45" s="32">
        <f t="shared" si="2"/>
        <v>0</v>
      </c>
      <c r="I45" s="71" t="str">
        <f t="shared" si="1"/>
        <v>Scope 3Business travel- landTaxisRegular taxikm</v>
      </c>
    </row>
    <row r="46" spans="1:9" s="49" customFormat="1" ht="20" customHeight="1">
      <c r="A46" s="70" t="s">
        <v>1522</v>
      </c>
      <c r="B46" s="29" t="s">
        <v>1488</v>
      </c>
      <c r="C46" s="29" t="s">
        <v>1420</v>
      </c>
      <c r="D46" s="29"/>
      <c r="E46" s="29" t="s">
        <v>472</v>
      </c>
      <c r="F46" s="32">
        <f>VLOOKUP(I46,DB!J:L,3,FALSE)</f>
        <v>0.14876</v>
      </c>
      <c r="G46" s="56"/>
      <c r="H46" s="32">
        <f t="shared" si="2"/>
        <v>0</v>
      </c>
      <c r="I46" s="71" t="str">
        <f t="shared" si="1"/>
        <v>Scope 3Business travel- landTaxisRegular taxipassenger.km</v>
      </c>
    </row>
    <row r="47" spans="1:9" s="49" customFormat="1" ht="20" customHeight="1">
      <c r="A47" s="70" t="s">
        <v>1522</v>
      </c>
      <c r="B47" s="29" t="s">
        <v>1488</v>
      </c>
      <c r="C47" s="29" t="s">
        <v>194</v>
      </c>
      <c r="D47" s="29"/>
      <c r="E47" s="29" t="s">
        <v>473</v>
      </c>
      <c r="F47" s="32">
        <f>VLOOKUP(I47,DB!J:L,3,FALSE)</f>
        <v>0.30624000000000001</v>
      </c>
      <c r="G47" s="56"/>
      <c r="H47" s="32">
        <f t="shared" si="2"/>
        <v>0</v>
      </c>
      <c r="I47" s="71" t="str">
        <f t="shared" si="1"/>
        <v>Scope 3Business travel- landTaxisBlack cabkm</v>
      </c>
    </row>
    <row r="48" spans="1:9" s="49" customFormat="1" ht="20" customHeight="1">
      <c r="A48" s="70" t="s">
        <v>1522</v>
      </c>
      <c r="B48" s="29" t="s">
        <v>1488</v>
      </c>
      <c r="C48" s="29" t="s">
        <v>194</v>
      </c>
      <c r="D48" s="29"/>
      <c r="E48" s="29" t="s">
        <v>472</v>
      </c>
      <c r="F48" s="32">
        <f>VLOOKUP(I48,DB!J:L,3,FALSE)</f>
        <v>0.20416000000000001</v>
      </c>
      <c r="G48" s="56"/>
      <c r="H48" s="32">
        <f t="shared" si="2"/>
        <v>0</v>
      </c>
      <c r="I48" s="71" t="str">
        <f t="shared" si="1"/>
        <v>Scope 3Business travel- landTaxisBlack cabpassenger.km</v>
      </c>
    </row>
    <row r="49" spans="1:9" s="49" customFormat="1" ht="20" customHeight="1">
      <c r="A49" s="70" t="s">
        <v>1522</v>
      </c>
      <c r="B49" s="29" t="s">
        <v>469</v>
      </c>
      <c r="C49" s="29" t="s">
        <v>1422</v>
      </c>
      <c r="D49" s="29"/>
      <c r="E49" s="29" t="s">
        <v>472</v>
      </c>
      <c r="F49" s="32">
        <f>VLOOKUP(I49,DB!J:L,3,FALSE)</f>
        <v>0.11774000000000001</v>
      </c>
      <c r="G49" s="56"/>
      <c r="H49" s="32">
        <f t="shared" si="2"/>
        <v>0</v>
      </c>
      <c r="I49" s="71" t="str">
        <f t="shared" si="1"/>
        <v>Scope 3Business travel- landBusLocal bus (not London)passenger.km</v>
      </c>
    </row>
    <row r="50" spans="1:9" s="49" customFormat="1" ht="20" customHeight="1">
      <c r="A50" s="70" t="s">
        <v>1522</v>
      </c>
      <c r="B50" s="29" t="s">
        <v>469</v>
      </c>
      <c r="C50" s="29" t="s">
        <v>1423</v>
      </c>
      <c r="D50" s="29"/>
      <c r="E50" s="29" t="s">
        <v>472</v>
      </c>
      <c r="F50" s="32">
        <f>VLOOKUP(I50,DB!J:L,3,FALSE)</f>
        <v>7.7179999999999999E-2</v>
      </c>
      <c r="G50" s="56"/>
      <c r="H50" s="32">
        <f t="shared" si="2"/>
        <v>0</v>
      </c>
      <c r="I50" s="71" t="str">
        <f t="shared" si="1"/>
        <v>Scope 3Business travel- landBusLocal London buspassenger.km</v>
      </c>
    </row>
    <row r="51" spans="1:9" s="49" customFormat="1" ht="20" customHeight="1">
      <c r="A51" s="70" t="s">
        <v>1522</v>
      </c>
      <c r="B51" s="29" t="s">
        <v>469</v>
      </c>
      <c r="C51" s="29" t="s">
        <v>470</v>
      </c>
      <c r="D51" s="29"/>
      <c r="E51" s="29" t="s">
        <v>472</v>
      </c>
      <c r="F51" s="32">
        <f>VLOOKUP(I51,DB!J:L,3,FALSE)</f>
        <v>0.10227</v>
      </c>
      <c r="G51" s="56"/>
      <c r="H51" s="32">
        <f t="shared" si="2"/>
        <v>0</v>
      </c>
      <c r="I51" s="71" t="str">
        <f t="shared" si="1"/>
        <v>Scope 3Business travel- landBusAverage local buspassenger.km</v>
      </c>
    </row>
    <row r="52" spans="1:9" s="49" customFormat="1" ht="20" customHeight="1">
      <c r="A52" s="70" t="s">
        <v>1522</v>
      </c>
      <c r="B52" s="29" t="s">
        <v>469</v>
      </c>
      <c r="C52" s="29" t="s">
        <v>471</v>
      </c>
      <c r="D52" s="29"/>
      <c r="E52" s="29" t="s">
        <v>472</v>
      </c>
      <c r="F52" s="32">
        <f>VLOOKUP(I52,DB!J:L,3,FALSE)</f>
        <v>2.6839999999999999E-2</v>
      </c>
      <c r="G52" s="56"/>
      <c r="H52" s="32">
        <f t="shared" si="2"/>
        <v>0</v>
      </c>
      <c r="I52" s="71" t="str">
        <f t="shared" si="1"/>
        <v>Scope 3Business travel- landBusCoachpassenger.km</v>
      </c>
    </row>
    <row r="53" spans="1:9" s="49" customFormat="1" ht="20" customHeight="1">
      <c r="A53" s="70" t="s">
        <v>1522</v>
      </c>
      <c r="B53" s="29" t="s">
        <v>206</v>
      </c>
      <c r="C53" s="29" t="s">
        <v>195</v>
      </c>
      <c r="D53" s="29"/>
      <c r="E53" s="29" t="s">
        <v>472</v>
      </c>
      <c r="F53" s="32">
        <f>VLOOKUP(I53,DB!J:L,3,FALSE)</f>
        <v>3.5490000000000001E-2</v>
      </c>
      <c r="G53" s="56"/>
      <c r="H53" s="32">
        <f t="shared" si="2"/>
        <v>0</v>
      </c>
      <c r="I53" s="71" t="str">
        <f t="shared" si="1"/>
        <v>Scope 3Business travel- landRailNational railpassenger.km</v>
      </c>
    </row>
    <row r="54" spans="1:9" s="49" customFormat="1" ht="20" customHeight="1">
      <c r="A54" s="70" t="s">
        <v>1522</v>
      </c>
      <c r="B54" s="29" t="s">
        <v>206</v>
      </c>
      <c r="C54" s="29" t="s">
        <v>196</v>
      </c>
      <c r="D54" s="29"/>
      <c r="E54" s="29" t="s">
        <v>472</v>
      </c>
      <c r="F54" s="32">
        <f>VLOOKUP(I54,DB!J:L,3,FALSE)</f>
        <v>4.4599999999999996E-3</v>
      </c>
      <c r="G54" s="56"/>
      <c r="H54" s="32">
        <f t="shared" si="2"/>
        <v>0</v>
      </c>
      <c r="I54" s="71" t="str">
        <f t="shared" si="1"/>
        <v>Scope 3Business travel- landRailInternational railpassenger.km</v>
      </c>
    </row>
    <row r="55" spans="1:9" s="49" customFormat="1" ht="20" customHeight="1">
      <c r="A55" s="70" t="s">
        <v>1522</v>
      </c>
      <c r="B55" s="29" t="s">
        <v>206</v>
      </c>
      <c r="C55" s="29" t="s">
        <v>197</v>
      </c>
      <c r="D55" s="29"/>
      <c r="E55" s="29" t="s">
        <v>472</v>
      </c>
      <c r="F55" s="32">
        <f>VLOOKUP(I55,DB!J:L,3,FALSE)</f>
        <v>2.8129999999999999E-2</v>
      </c>
      <c r="G55" s="56"/>
      <c r="H55" s="32">
        <f t="shared" si="2"/>
        <v>0</v>
      </c>
      <c r="I55" s="71" t="str">
        <f t="shared" si="1"/>
        <v>Scope 3Business travel- landRailLight rail and trampassenger.km</v>
      </c>
    </row>
    <row r="56" spans="1:9" s="49" customFormat="1" ht="20" customHeight="1">
      <c r="A56" s="70" t="s">
        <v>1522</v>
      </c>
      <c r="B56" s="29" t="s">
        <v>206</v>
      </c>
      <c r="C56" s="29" t="s">
        <v>1425</v>
      </c>
      <c r="D56" s="29"/>
      <c r="E56" s="29" t="s">
        <v>472</v>
      </c>
      <c r="F56" s="32">
        <f>VLOOKUP(I56,DB!J:L,3,FALSE)</f>
        <v>2.7809999999999998E-2</v>
      </c>
      <c r="G56" s="56"/>
      <c r="H56" s="32">
        <f t="shared" si="2"/>
        <v>0</v>
      </c>
      <c r="I56" s="71" t="str">
        <f t="shared" si="1"/>
        <v>Scope 3Business travel- landRailLondon Undergroundpassenger.km</v>
      </c>
    </row>
    <row r="57" spans="1:9" s="20" customFormat="1" ht="14">
      <c r="A57" s="71"/>
      <c r="F57" s="21"/>
      <c r="G57" s="22"/>
      <c r="H57" s="22"/>
    </row>
    <row r="58" spans="1:9" s="20" customFormat="1" ht="14">
      <c r="A58" s="71"/>
      <c r="F58" s="21"/>
      <c r="G58" s="22"/>
      <c r="H58" s="22"/>
    </row>
    <row r="59" spans="1:9" s="20" customFormat="1" ht="14">
      <c r="A59" s="71"/>
      <c r="F59" s="21"/>
      <c r="G59" s="22"/>
      <c r="H59" s="22"/>
    </row>
    <row r="60" spans="1:9" s="20" customFormat="1" ht="14">
      <c r="A60" s="71"/>
      <c r="F60" s="21"/>
      <c r="G60" s="22"/>
      <c r="H60" s="22"/>
    </row>
    <row r="61" spans="1:9" s="20" customFormat="1" ht="14">
      <c r="A61" s="71"/>
      <c r="F61" s="21"/>
      <c r="G61" s="22"/>
      <c r="H61" s="22"/>
    </row>
    <row r="62" spans="1:9" s="20" customFormat="1" ht="14">
      <c r="A62" s="71"/>
      <c r="F62" s="21"/>
      <c r="G62" s="22"/>
      <c r="H62" s="22"/>
    </row>
    <row r="63" spans="1:9" s="20" customFormat="1" ht="14">
      <c r="A63" s="71"/>
      <c r="F63" s="21"/>
      <c r="G63" s="22"/>
      <c r="H63" s="22"/>
    </row>
    <row r="64" spans="1:9" s="20" customFormat="1" ht="14">
      <c r="A64" s="71"/>
      <c r="F64" s="21"/>
      <c r="G64" s="22"/>
      <c r="H64" s="22"/>
    </row>
    <row r="65" spans="1:8" s="20" customFormat="1" ht="14">
      <c r="A65" s="71"/>
      <c r="F65" s="21"/>
      <c r="G65" s="22"/>
      <c r="H65" s="22"/>
    </row>
    <row r="66" spans="1:8" s="20" customFormat="1" ht="14">
      <c r="A66" s="71"/>
      <c r="F66" s="21"/>
      <c r="G66" s="22"/>
      <c r="H66" s="22"/>
    </row>
    <row r="67" spans="1:8" s="20" customFormat="1" ht="14">
      <c r="A67" s="71"/>
      <c r="F67" s="21"/>
      <c r="G67" s="22"/>
      <c r="H67" s="22"/>
    </row>
    <row r="68" spans="1:8" s="20" customFormat="1" ht="14">
      <c r="A68" s="71"/>
      <c r="F68" s="21"/>
      <c r="G68" s="22"/>
      <c r="H68" s="22"/>
    </row>
    <row r="69" spans="1:8" s="20" customFormat="1" ht="14">
      <c r="A69" s="71"/>
      <c r="F69" s="21"/>
      <c r="G69" s="22"/>
      <c r="H69" s="22"/>
    </row>
    <row r="70" spans="1:8" s="20" customFormat="1" ht="14">
      <c r="A70" s="71"/>
      <c r="F70" s="21"/>
      <c r="G70" s="22"/>
      <c r="H70" s="22"/>
    </row>
    <row r="71" spans="1:8" s="20" customFormat="1" ht="14">
      <c r="A71" s="71"/>
      <c r="F71" s="21"/>
      <c r="G71" s="22"/>
      <c r="H71" s="22"/>
    </row>
    <row r="72" spans="1:8" s="20" customFormat="1" ht="14">
      <c r="A72" s="71"/>
      <c r="F72" s="21"/>
      <c r="G72" s="22"/>
      <c r="H72" s="22"/>
    </row>
    <row r="73" spans="1:8" s="20" customFormat="1" ht="14">
      <c r="A73" s="71"/>
      <c r="F73" s="21"/>
      <c r="G73" s="22"/>
      <c r="H73" s="22"/>
    </row>
    <row r="74" spans="1:8" s="20" customFormat="1" ht="14">
      <c r="A74" s="71"/>
      <c r="F74" s="21"/>
      <c r="G74" s="22"/>
      <c r="H74" s="22"/>
    </row>
    <row r="75" spans="1:8" s="20" customFormat="1" ht="14">
      <c r="A75" s="71"/>
      <c r="F75" s="21"/>
      <c r="G75" s="22"/>
      <c r="H75" s="22"/>
    </row>
    <row r="76" spans="1:8" s="20" customFormat="1" ht="14">
      <c r="A76" s="71"/>
      <c r="F76" s="21"/>
      <c r="G76" s="22"/>
      <c r="H76" s="22"/>
    </row>
    <row r="77" spans="1:8" s="20" customFormat="1" ht="14">
      <c r="A77" s="71"/>
      <c r="F77" s="21"/>
      <c r="G77" s="22"/>
      <c r="H77" s="22"/>
    </row>
    <row r="78" spans="1:8" s="20" customFormat="1" ht="14">
      <c r="A78" s="71"/>
      <c r="F78" s="21"/>
      <c r="G78" s="22"/>
      <c r="H78" s="22"/>
    </row>
  </sheetData>
  <sheetProtection algorithmName="SHA-512" hashValue="VtD4RozPj5l7y28SOFx1j9GsCVmLKfORQ59U6ARWC1q1gojFqyE+fuqlj+piKDzk8LAXf3K1FKQb/q8TX8FyfQ==" saltValue="hU4KL58owLL7JIwzFUtpDw==" spinCount="100000" sheet="1" formatCells="0" selectLockedCells="1"/>
  <autoFilter ref="B5:H56" xr:uid="{A5270E80-E8C4-0B46-A31F-3B4A51309BE1}">
    <sortState xmlns:xlrd2="http://schemas.microsoft.com/office/spreadsheetml/2017/richdata2" ref="B6:H56">
      <sortCondition ref="D5:D56"/>
    </sortState>
  </autoFilter>
  <mergeCells count="3">
    <mergeCell ref="B2:H2"/>
    <mergeCell ref="B3:H3"/>
    <mergeCell ref="B4:H4"/>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0276F3-354D-5744-832F-7E6508DA30C4}">
  <sheetPr codeName="Sheet15">
    <tabColor theme="0"/>
  </sheetPr>
  <dimension ref="A1:O111"/>
  <sheetViews>
    <sheetView topLeftCell="A102" zoomScale="55" zoomScaleNormal="55" workbookViewId="0">
      <selection activeCell="G6" sqref="G6"/>
    </sheetView>
  </sheetViews>
  <sheetFormatPr baseColWidth="10" defaultColWidth="10.83203125" defaultRowHeight="16"/>
  <cols>
    <col min="1" max="1" width="3.5" style="7" customWidth="1"/>
    <col min="2" max="2" width="15.33203125" style="7" customWidth="1"/>
    <col min="3" max="3" width="28.83203125" style="7" customWidth="1"/>
    <col min="4" max="4" width="27.83203125" style="7" customWidth="1"/>
    <col min="5" max="5" width="14.83203125" style="7" customWidth="1"/>
    <col min="6" max="6" width="8.5" style="17" bestFit="1" customWidth="1"/>
    <col min="7" max="8" width="14.1640625" style="8" customWidth="1"/>
    <col min="9" max="9" width="13.6640625" style="8" customWidth="1"/>
    <col min="10" max="10" width="10.83203125" style="99"/>
    <col min="11" max="16384" width="10.83203125" style="7"/>
  </cols>
  <sheetData>
    <row r="1" spans="1:10" s="3" customFormat="1" ht="15">
      <c r="C1" s="4"/>
      <c r="F1" s="16"/>
      <c r="G1" s="5"/>
      <c r="H1" s="5"/>
      <c r="I1" s="5"/>
      <c r="J1" s="67"/>
    </row>
    <row r="2" spans="1:10" s="6" customFormat="1" ht="16" customHeight="1">
      <c r="B2" s="171" t="s">
        <v>5</v>
      </c>
      <c r="C2" s="171"/>
      <c r="D2" s="171"/>
      <c r="E2" s="171"/>
      <c r="F2" s="171"/>
      <c r="G2" s="171"/>
      <c r="H2" s="171"/>
      <c r="I2" s="171"/>
      <c r="J2" s="68"/>
    </row>
    <row r="3" spans="1:10" s="6" customFormat="1" ht="16" customHeight="1">
      <c r="B3" s="176" t="s">
        <v>548</v>
      </c>
      <c r="C3" s="176"/>
      <c r="D3" s="176"/>
      <c r="E3" s="176"/>
      <c r="F3" s="176"/>
      <c r="G3" s="176"/>
      <c r="H3" s="176"/>
      <c r="I3" s="176"/>
      <c r="J3" s="68"/>
    </row>
    <row r="4" spans="1:10" s="6" customFormat="1" ht="22" customHeight="1">
      <c r="B4" s="173"/>
      <c r="C4" s="173"/>
      <c r="D4" s="173"/>
      <c r="E4" s="173"/>
      <c r="F4" s="173"/>
      <c r="G4" s="173"/>
      <c r="H4" s="173"/>
      <c r="I4" s="173"/>
      <c r="J4" s="68"/>
    </row>
    <row r="5" spans="1:10" s="52" customFormat="1" ht="30" customHeight="1">
      <c r="B5" s="2" t="s">
        <v>552</v>
      </c>
      <c r="C5" s="2" t="s">
        <v>132</v>
      </c>
      <c r="D5" s="2" t="s">
        <v>7</v>
      </c>
      <c r="E5" s="2" t="s">
        <v>8</v>
      </c>
      <c r="F5" s="2" t="s">
        <v>135</v>
      </c>
      <c r="G5" s="2" t="s">
        <v>1531</v>
      </c>
      <c r="H5" s="2" t="s">
        <v>143</v>
      </c>
      <c r="I5" s="2" t="s">
        <v>573</v>
      </c>
      <c r="J5" s="100"/>
    </row>
    <row r="6" spans="1:10" s="49" customFormat="1" ht="23" customHeight="1">
      <c r="A6" s="70" t="s">
        <v>1523</v>
      </c>
      <c r="B6" s="29" t="s">
        <v>221</v>
      </c>
      <c r="C6" s="29" t="s">
        <v>1365</v>
      </c>
      <c r="D6" s="29" t="s">
        <v>142</v>
      </c>
      <c r="E6" s="29" t="s">
        <v>205</v>
      </c>
      <c r="F6" s="32">
        <f>VLOOKUP(J6,DB!J:L,3,FALSE)</f>
        <v>0.81484999999999996</v>
      </c>
      <c r="G6" s="57"/>
      <c r="H6" s="57"/>
      <c r="I6" s="33">
        <f>H6*G6*F6</f>
        <v>0</v>
      </c>
      <c r="J6" s="70" t="str">
        <f>CONCATENATE(A6,B6,C6,D6,E6)</f>
        <v>Scope 3Freighting goodsVansClass I (up to 1.305 tonnes)Dieseltonne.km</v>
      </c>
    </row>
    <row r="7" spans="1:10" s="49" customFormat="1" ht="23" customHeight="1">
      <c r="A7" s="70" t="s">
        <v>1523</v>
      </c>
      <c r="B7" s="29" t="s">
        <v>221</v>
      </c>
      <c r="C7" s="29" t="s">
        <v>1365</v>
      </c>
      <c r="D7" s="29" t="s">
        <v>211</v>
      </c>
      <c r="E7" s="29" t="s">
        <v>205</v>
      </c>
      <c r="F7" s="32">
        <f>VLOOKUP(J7,DB!J:L,3,FALSE)</f>
        <v>1.0738300000000001</v>
      </c>
      <c r="G7" s="57"/>
      <c r="H7" s="57"/>
      <c r="I7" s="33">
        <f t="shared" ref="I7:I70" si="0">H7*G7*F7</f>
        <v>0</v>
      </c>
      <c r="J7" s="70" t="str">
        <f t="shared" ref="J7:J58" si="1">CONCATENATE(A7,B7,C7,D7,E7)</f>
        <v>Scope 3Freighting goodsVansClass I (up to 1.305 tonnes)Petroltonne.km</v>
      </c>
    </row>
    <row r="8" spans="1:10" s="49" customFormat="1" ht="23" customHeight="1">
      <c r="A8" s="70" t="s">
        <v>1523</v>
      </c>
      <c r="B8" s="29" t="s">
        <v>221</v>
      </c>
      <c r="C8" s="29" t="s">
        <v>1365</v>
      </c>
      <c r="D8" s="29" t="s">
        <v>10</v>
      </c>
      <c r="E8" s="29" t="s">
        <v>205</v>
      </c>
      <c r="F8" s="32">
        <f>VLOOKUP(J8,DB!J:L,3,FALSE)</f>
        <v>0</v>
      </c>
      <c r="G8" s="57"/>
      <c r="H8" s="57"/>
      <c r="I8" s="33">
        <f t="shared" si="0"/>
        <v>0</v>
      </c>
      <c r="J8" s="70" t="str">
        <f t="shared" si="1"/>
        <v>Scope 3Freighting goodsVansClass I (up to 1.305 tonnes)CNGtonne.km</v>
      </c>
    </row>
    <row r="9" spans="1:10" s="49" customFormat="1" ht="23" customHeight="1">
      <c r="A9" s="70" t="s">
        <v>1523</v>
      </c>
      <c r="B9" s="29" t="s">
        <v>221</v>
      </c>
      <c r="C9" s="29" t="s">
        <v>1365</v>
      </c>
      <c r="D9" s="29" t="s">
        <v>12</v>
      </c>
      <c r="E9" s="29" t="s">
        <v>205</v>
      </c>
      <c r="F9" s="32">
        <f>VLOOKUP(J9,DB!J:L,3,FALSE)</f>
        <v>0</v>
      </c>
      <c r="G9" s="57"/>
      <c r="H9" s="57"/>
      <c r="I9" s="33">
        <f t="shared" si="0"/>
        <v>0</v>
      </c>
      <c r="J9" s="70" t="str">
        <f t="shared" si="1"/>
        <v>Scope 3Freighting goodsVansClass I (up to 1.305 tonnes)LPGtonne.km</v>
      </c>
    </row>
    <row r="10" spans="1:10" s="49" customFormat="1" ht="23" customHeight="1">
      <c r="A10" s="70" t="s">
        <v>1523</v>
      </c>
      <c r="B10" s="29" t="s">
        <v>221</v>
      </c>
      <c r="C10" s="29" t="s">
        <v>1365</v>
      </c>
      <c r="D10" s="29" t="s">
        <v>212</v>
      </c>
      <c r="E10" s="29" t="s">
        <v>205</v>
      </c>
      <c r="F10" s="32">
        <f>VLOOKUP(J10,DB!J:L,3,FALSE)</f>
        <v>0</v>
      </c>
      <c r="G10" s="57"/>
      <c r="H10" s="57"/>
      <c r="I10" s="33">
        <f t="shared" si="0"/>
        <v>0</v>
      </c>
      <c r="J10" s="70" t="str">
        <f t="shared" si="1"/>
        <v>Scope 3Freighting goodsVansClass I (up to 1.305 tonnes)Unknowntonne.km</v>
      </c>
    </row>
    <row r="11" spans="1:10" s="49" customFormat="1" ht="23" customHeight="1">
      <c r="A11" s="70" t="s">
        <v>1523</v>
      </c>
      <c r="B11" s="29" t="s">
        <v>221</v>
      </c>
      <c r="C11" s="29" t="s">
        <v>1365</v>
      </c>
      <c r="D11" s="29" t="s">
        <v>1354</v>
      </c>
      <c r="E11" s="29" t="s">
        <v>205</v>
      </c>
      <c r="F11" s="32">
        <f>VLOOKUP(J11,DB!J:L,3,FALSE)</f>
        <v>0</v>
      </c>
      <c r="G11" s="57"/>
      <c r="H11" s="57"/>
      <c r="I11" s="33">
        <f t="shared" si="0"/>
        <v>0</v>
      </c>
      <c r="J11" s="70" t="str">
        <f t="shared" si="1"/>
        <v>Scope 3Freighting goodsVansClass I (up to 1.305 tonnes)Plug-in Hybrid Electric Vehicletonne.km</v>
      </c>
    </row>
    <row r="12" spans="1:10" s="49" customFormat="1" ht="23" customHeight="1">
      <c r="A12" s="70" t="s">
        <v>1523</v>
      </c>
      <c r="B12" s="29" t="s">
        <v>221</v>
      </c>
      <c r="C12" s="29" t="s">
        <v>1365</v>
      </c>
      <c r="D12" s="29" t="s">
        <v>1355</v>
      </c>
      <c r="E12" s="29" t="s">
        <v>205</v>
      </c>
      <c r="F12" s="32">
        <f>VLOOKUP(J12,DB!J:L,3,FALSE)</f>
        <v>0.18775999999999998</v>
      </c>
      <c r="G12" s="57"/>
      <c r="H12" s="57"/>
      <c r="I12" s="33">
        <f t="shared" si="0"/>
        <v>0</v>
      </c>
      <c r="J12" s="70" t="str">
        <f t="shared" si="1"/>
        <v>Scope 3Freighting goodsVansClass I (up to 1.305 tonnes)Battery Electric Vehicletonne.km</v>
      </c>
    </row>
    <row r="13" spans="1:10" s="49" customFormat="1" ht="23" customHeight="1">
      <c r="A13" s="70" t="s">
        <v>1523</v>
      </c>
      <c r="B13" s="29" t="s">
        <v>221</v>
      </c>
      <c r="C13" s="29" t="s">
        <v>1366</v>
      </c>
      <c r="D13" s="29" t="s">
        <v>142</v>
      </c>
      <c r="E13" s="29" t="s">
        <v>205</v>
      </c>
      <c r="F13" s="32">
        <f>VLOOKUP(J13,DB!J:L,3,FALSE)</f>
        <v>0.62919999999999998</v>
      </c>
      <c r="G13" s="57"/>
      <c r="H13" s="57"/>
      <c r="I13" s="33">
        <f t="shared" si="0"/>
        <v>0</v>
      </c>
      <c r="J13" s="70" t="str">
        <f t="shared" si="1"/>
        <v>Scope 3Freighting goodsVansClass II (1.305 to 1.74 tonnes)Dieseltonne.km</v>
      </c>
    </row>
    <row r="14" spans="1:10" s="49" customFormat="1" ht="23" customHeight="1">
      <c r="A14" s="70" t="s">
        <v>1523</v>
      </c>
      <c r="B14" s="29" t="s">
        <v>221</v>
      </c>
      <c r="C14" s="29" t="s">
        <v>1366</v>
      </c>
      <c r="D14" s="29" t="s">
        <v>211</v>
      </c>
      <c r="E14" s="29" t="s">
        <v>205</v>
      </c>
      <c r="F14" s="32">
        <f>VLOOKUP(J14,DB!J:L,3,FALSE)</f>
        <v>0.72057000000000004</v>
      </c>
      <c r="G14" s="57"/>
      <c r="H14" s="57"/>
      <c r="I14" s="33">
        <f t="shared" si="0"/>
        <v>0</v>
      </c>
      <c r="J14" s="70" t="str">
        <f t="shared" si="1"/>
        <v>Scope 3Freighting goodsVansClass II (1.305 to 1.74 tonnes)Petroltonne.km</v>
      </c>
    </row>
    <row r="15" spans="1:10" s="49" customFormat="1" ht="23" customHeight="1">
      <c r="A15" s="70" t="s">
        <v>1523</v>
      </c>
      <c r="B15" s="29" t="s">
        <v>221</v>
      </c>
      <c r="C15" s="29" t="s">
        <v>1366</v>
      </c>
      <c r="D15" s="29" t="s">
        <v>10</v>
      </c>
      <c r="E15" s="29" t="s">
        <v>205</v>
      </c>
      <c r="F15" s="32">
        <f>VLOOKUP(J15,DB!J:L,3,FALSE)</f>
        <v>0</v>
      </c>
      <c r="G15" s="57"/>
      <c r="H15" s="57"/>
      <c r="I15" s="33">
        <f t="shared" si="0"/>
        <v>0</v>
      </c>
      <c r="J15" s="70" t="str">
        <f t="shared" si="1"/>
        <v>Scope 3Freighting goodsVansClass II (1.305 to 1.74 tonnes)CNGtonne.km</v>
      </c>
    </row>
    <row r="16" spans="1:10" s="49" customFormat="1" ht="23" customHeight="1">
      <c r="A16" s="70" t="s">
        <v>1523</v>
      </c>
      <c r="B16" s="29" t="s">
        <v>221</v>
      </c>
      <c r="C16" s="29" t="s">
        <v>1366</v>
      </c>
      <c r="D16" s="29" t="s">
        <v>12</v>
      </c>
      <c r="E16" s="29" t="s">
        <v>205</v>
      </c>
      <c r="F16" s="32">
        <f>VLOOKUP(J16,DB!J:L,3,FALSE)</f>
        <v>0</v>
      </c>
      <c r="G16" s="57"/>
      <c r="H16" s="57"/>
      <c r="I16" s="33">
        <f t="shared" si="0"/>
        <v>0</v>
      </c>
      <c r="J16" s="70" t="str">
        <f t="shared" si="1"/>
        <v>Scope 3Freighting goodsVansClass II (1.305 to 1.74 tonnes)LPGtonne.km</v>
      </c>
    </row>
    <row r="17" spans="1:15" s="54" customFormat="1" ht="23" customHeight="1">
      <c r="A17" s="70" t="s">
        <v>1523</v>
      </c>
      <c r="B17" s="29" t="s">
        <v>221</v>
      </c>
      <c r="C17" s="29" t="s">
        <v>1366</v>
      </c>
      <c r="D17" s="29" t="s">
        <v>212</v>
      </c>
      <c r="E17" s="29" t="s">
        <v>205</v>
      </c>
      <c r="F17" s="32">
        <f>VLOOKUP(J17,DB!J:L,3,FALSE)</f>
        <v>0</v>
      </c>
      <c r="G17" s="57"/>
      <c r="H17" s="57"/>
      <c r="I17" s="33">
        <f t="shared" si="0"/>
        <v>0</v>
      </c>
      <c r="J17" s="70" t="str">
        <f t="shared" si="1"/>
        <v>Scope 3Freighting goodsVansClass II (1.305 to 1.74 tonnes)Unknowntonne.km</v>
      </c>
      <c r="K17" s="49"/>
      <c r="L17" s="49"/>
      <c r="M17" s="49"/>
      <c r="N17" s="49"/>
      <c r="O17" s="49"/>
    </row>
    <row r="18" spans="1:15" s="54" customFormat="1" ht="23" customHeight="1">
      <c r="A18" s="70" t="s">
        <v>1523</v>
      </c>
      <c r="B18" s="29" t="s">
        <v>221</v>
      </c>
      <c r="C18" s="29" t="s">
        <v>1366</v>
      </c>
      <c r="D18" s="29" t="s">
        <v>1354</v>
      </c>
      <c r="E18" s="29" t="s">
        <v>205</v>
      </c>
      <c r="F18" s="32">
        <f>VLOOKUP(J18,DB!J:L,3,FALSE)</f>
        <v>0</v>
      </c>
      <c r="G18" s="57"/>
      <c r="H18" s="57"/>
      <c r="I18" s="33">
        <f t="shared" si="0"/>
        <v>0</v>
      </c>
      <c r="J18" s="70" t="str">
        <f t="shared" si="1"/>
        <v>Scope 3Freighting goodsVansClass II (1.305 to 1.74 tonnes)Plug-in Hybrid Electric Vehicletonne.km</v>
      </c>
      <c r="K18" s="49"/>
      <c r="L18" s="49"/>
      <c r="M18" s="49"/>
      <c r="N18" s="49"/>
      <c r="O18" s="49"/>
    </row>
    <row r="19" spans="1:15" s="54" customFormat="1" ht="23" customHeight="1">
      <c r="A19" s="70" t="s">
        <v>1523</v>
      </c>
      <c r="B19" s="29" t="s">
        <v>221</v>
      </c>
      <c r="C19" s="29" t="s">
        <v>1366</v>
      </c>
      <c r="D19" s="29" t="s">
        <v>1355</v>
      </c>
      <c r="E19" s="29" t="s">
        <v>205</v>
      </c>
      <c r="F19" s="32">
        <f>VLOOKUP(J19,DB!J:L,3,FALSE)</f>
        <v>0.24576000000000001</v>
      </c>
      <c r="G19" s="57"/>
      <c r="H19" s="57"/>
      <c r="I19" s="33">
        <f t="shared" si="0"/>
        <v>0</v>
      </c>
      <c r="J19" s="70" t="str">
        <f t="shared" si="1"/>
        <v>Scope 3Freighting goodsVansClass II (1.305 to 1.74 tonnes)Battery Electric Vehicletonne.km</v>
      </c>
      <c r="K19" s="49"/>
      <c r="L19" s="49"/>
      <c r="M19" s="49"/>
      <c r="N19" s="49"/>
      <c r="O19" s="49"/>
    </row>
    <row r="20" spans="1:15" s="54" customFormat="1" ht="23" customHeight="1">
      <c r="A20" s="70" t="s">
        <v>1523</v>
      </c>
      <c r="B20" s="29" t="s">
        <v>221</v>
      </c>
      <c r="C20" s="29" t="s">
        <v>1367</v>
      </c>
      <c r="D20" s="29" t="s">
        <v>142</v>
      </c>
      <c r="E20" s="29" t="s">
        <v>205</v>
      </c>
      <c r="F20" s="32">
        <f>VLOOKUP(J20,DB!J:L,3,FALSE)</f>
        <v>0.59231999999999996</v>
      </c>
      <c r="G20" s="57"/>
      <c r="H20" s="57"/>
      <c r="I20" s="33">
        <f t="shared" si="0"/>
        <v>0</v>
      </c>
      <c r="J20" s="70" t="str">
        <f t="shared" si="1"/>
        <v>Scope 3Freighting goodsVansClass III (1.74 to 3.5 tonnes)Dieseltonne.km</v>
      </c>
      <c r="K20" s="49"/>
      <c r="L20" s="49"/>
      <c r="M20" s="49"/>
      <c r="N20" s="49"/>
      <c r="O20" s="49"/>
    </row>
    <row r="21" spans="1:15" s="54" customFormat="1" ht="23" customHeight="1">
      <c r="A21" s="70" t="s">
        <v>1523</v>
      </c>
      <c r="B21" s="29" t="s">
        <v>221</v>
      </c>
      <c r="C21" s="29" t="s">
        <v>1367</v>
      </c>
      <c r="D21" s="29" t="s">
        <v>211</v>
      </c>
      <c r="E21" s="29" t="s">
        <v>205</v>
      </c>
      <c r="F21" s="32">
        <f>VLOOKUP(J21,DB!J:L,3,FALSE)</f>
        <v>0.77568999999999999</v>
      </c>
      <c r="G21" s="57"/>
      <c r="H21" s="57"/>
      <c r="I21" s="33">
        <f t="shared" si="0"/>
        <v>0</v>
      </c>
      <c r="J21" s="70" t="str">
        <f t="shared" si="1"/>
        <v>Scope 3Freighting goodsVansClass III (1.74 to 3.5 tonnes)Petroltonne.km</v>
      </c>
      <c r="K21" s="49"/>
      <c r="L21" s="49"/>
      <c r="M21" s="49"/>
      <c r="N21" s="49"/>
      <c r="O21" s="49"/>
    </row>
    <row r="22" spans="1:15" s="54" customFormat="1" ht="23" customHeight="1">
      <c r="A22" s="70" t="s">
        <v>1523</v>
      </c>
      <c r="B22" s="29" t="s">
        <v>221</v>
      </c>
      <c r="C22" s="29" t="s">
        <v>1367</v>
      </c>
      <c r="D22" s="29" t="s">
        <v>10</v>
      </c>
      <c r="E22" s="29" t="s">
        <v>205</v>
      </c>
      <c r="F22" s="32">
        <f>VLOOKUP(J22,DB!J:L,3,FALSE)</f>
        <v>0</v>
      </c>
      <c r="G22" s="57"/>
      <c r="H22" s="57"/>
      <c r="I22" s="33">
        <f t="shared" si="0"/>
        <v>0</v>
      </c>
      <c r="J22" s="70" t="str">
        <f t="shared" si="1"/>
        <v>Scope 3Freighting goodsVansClass III (1.74 to 3.5 tonnes)CNGtonne.km</v>
      </c>
      <c r="K22" s="49"/>
      <c r="L22" s="49"/>
      <c r="M22" s="49"/>
      <c r="N22" s="49"/>
      <c r="O22" s="49"/>
    </row>
    <row r="23" spans="1:15" s="54" customFormat="1" ht="23" customHeight="1">
      <c r="A23" s="70" t="s">
        <v>1523</v>
      </c>
      <c r="B23" s="29" t="s">
        <v>221</v>
      </c>
      <c r="C23" s="29" t="s">
        <v>1367</v>
      </c>
      <c r="D23" s="29" t="s">
        <v>12</v>
      </c>
      <c r="E23" s="29" t="s">
        <v>205</v>
      </c>
      <c r="F23" s="32">
        <f>VLOOKUP(J23,DB!J:L,3,FALSE)</f>
        <v>0</v>
      </c>
      <c r="G23" s="57"/>
      <c r="H23" s="57"/>
      <c r="I23" s="33">
        <f t="shared" si="0"/>
        <v>0</v>
      </c>
      <c r="J23" s="70" t="str">
        <f t="shared" si="1"/>
        <v>Scope 3Freighting goodsVansClass III (1.74 to 3.5 tonnes)LPGtonne.km</v>
      </c>
      <c r="K23" s="49"/>
      <c r="L23" s="49"/>
      <c r="M23" s="49"/>
      <c r="N23" s="49"/>
      <c r="O23" s="49"/>
    </row>
    <row r="24" spans="1:15" s="54" customFormat="1" ht="23" customHeight="1">
      <c r="A24" s="70" t="s">
        <v>1523</v>
      </c>
      <c r="B24" s="29" t="s">
        <v>221</v>
      </c>
      <c r="C24" s="29" t="s">
        <v>1367</v>
      </c>
      <c r="D24" s="29" t="s">
        <v>212</v>
      </c>
      <c r="E24" s="29" t="s">
        <v>205</v>
      </c>
      <c r="F24" s="32">
        <f>VLOOKUP(J24,DB!J:L,3,FALSE)</f>
        <v>0</v>
      </c>
      <c r="G24" s="57"/>
      <c r="H24" s="57"/>
      <c r="I24" s="33">
        <f t="shared" si="0"/>
        <v>0</v>
      </c>
      <c r="J24" s="70" t="str">
        <f t="shared" si="1"/>
        <v>Scope 3Freighting goodsVansClass III (1.74 to 3.5 tonnes)Unknowntonne.km</v>
      </c>
      <c r="K24" s="49"/>
      <c r="L24" s="49"/>
      <c r="M24" s="49"/>
      <c r="N24" s="49"/>
      <c r="O24" s="49"/>
    </row>
    <row r="25" spans="1:15" s="54" customFormat="1" ht="23" customHeight="1">
      <c r="A25" s="70" t="s">
        <v>1523</v>
      </c>
      <c r="B25" s="29" t="s">
        <v>221</v>
      </c>
      <c r="C25" s="29" t="s">
        <v>1367</v>
      </c>
      <c r="D25" s="29" t="s">
        <v>1354</v>
      </c>
      <c r="E25" s="29" t="s">
        <v>205</v>
      </c>
      <c r="F25" s="32">
        <f>VLOOKUP(J25,DB!J:L,3,FALSE)</f>
        <v>0</v>
      </c>
      <c r="G25" s="57"/>
      <c r="H25" s="57"/>
      <c r="I25" s="33">
        <f t="shared" si="0"/>
        <v>0</v>
      </c>
      <c r="J25" s="70" t="str">
        <f t="shared" si="1"/>
        <v>Scope 3Freighting goodsVansClass III (1.74 to 3.5 tonnes)Plug-in Hybrid Electric Vehicletonne.km</v>
      </c>
      <c r="K25" s="49"/>
      <c r="L25" s="49"/>
      <c r="M25" s="49"/>
      <c r="N25" s="49"/>
      <c r="O25" s="49"/>
    </row>
    <row r="26" spans="1:15" s="54" customFormat="1" ht="23" customHeight="1">
      <c r="A26" s="70" t="s">
        <v>1523</v>
      </c>
      <c r="B26" s="29" t="s">
        <v>221</v>
      </c>
      <c r="C26" s="29" t="s">
        <v>1367</v>
      </c>
      <c r="D26" s="29" t="s">
        <v>1355</v>
      </c>
      <c r="E26" s="29" t="s">
        <v>205</v>
      </c>
      <c r="F26" s="32">
        <f>VLOOKUP(J26,DB!J:L,3,FALSE)</f>
        <v>0.22935</v>
      </c>
      <c r="G26" s="57"/>
      <c r="H26" s="57"/>
      <c r="I26" s="33">
        <f t="shared" si="0"/>
        <v>0</v>
      </c>
      <c r="J26" s="70" t="str">
        <f t="shared" si="1"/>
        <v>Scope 3Freighting goodsVansClass III (1.74 to 3.5 tonnes)Battery Electric Vehicletonne.km</v>
      </c>
      <c r="K26" s="49"/>
      <c r="L26" s="49"/>
      <c r="M26" s="49"/>
      <c r="N26" s="49"/>
      <c r="O26" s="49"/>
    </row>
    <row r="27" spans="1:15" s="54" customFormat="1" ht="23" customHeight="1">
      <c r="A27" s="70" t="s">
        <v>1523</v>
      </c>
      <c r="B27" s="29" t="s">
        <v>221</v>
      </c>
      <c r="C27" s="29" t="s">
        <v>1368</v>
      </c>
      <c r="D27" s="29" t="s">
        <v>142</v>
      </c>
      <c r="E27" s="29" t="s">
        <v>205</v>
      </c>
      <c r="F27" s="32">
        <f>VLOOKUP(J27,DB!J:L,3,FALSE)</f>
        <v>0.60260999999999998</v>
      </c>
      <c r="G27" s="57"/>
      <c r="H27" s="57"/>
      <c r="I27" s="33">
        <f t="shared" si="0"/>
        <v>0</v>
      </c>
      <c r="J27" s="70" t="str">
        <f t="shared" si="1"/>
        <v>Scope 3Freighting goodsVansAverage (up to 3.5 tonnes)Dieseltonne.km</v>
      </c>
      <c r="K27" s="49"/>
      <c r="L27" s="49"/>
      <c r="M27" s="49"/>
      <c r="N27" s="49"/>
      <c r="O27" s="49"/>
    </row>
    <row r="28" spans="1:15" s="54" customFormat="1" ht="23" customHeight="1">
      <c r="A28" s="70" t="s">
        <v>1523</v>
      </c>
      <c r="B28" s="29" t="s">
        <v>221</v>
      </c>
      <c r="C28" s="29" t="s">
        <v>1368</v>
      </c>
      <c r="D28" s="29" t="s">
        <v>211</v>
      </c>
      <c r="E28" s="29" t="s">
        <v>205</v>
      </c>
      <c r="F28" s="32">
        <f>VLOOKUP(J28,DB!J:L,3,FALSE)</f>
        <v>0.71914999999999996</v>
      </c>
      <c r="G28" s="57"/>
      <c r="H28" s="57"/>
      <c r="I28" s="33">
        <f t="shared" si="0"/>
        <v>0</v>
      </c>
      <c r="J28" s="70" t="str">
        <f t="shared" si="1"/>
        <v>Scope 3Freighting goodsVansAverage (up to 3.5 tonnes)Petroltonne.km</v>
      </c>
      <c r="K28" s="49"/>
      <c r="L28" s="49"/>
      <c r="M28" s="49"/>
      <c r="N28" s="49"/>
      <c r="O28" s="49"/>
    </row>
    <row r="29" spans="1:15" s="54" customFormat="1" ht="23" customHeight="1">
      <c r="A29" s="70" t="s">
        <v>1523</v>
      </c>
      <c r="B29" s="29" t="s">
        <v>221</v>
      </c>
      <c r="C29" s="29" t="s">
        <v>1368</v>
      </c>
      <c r="D29" s="29" t="s">
        <v>10</v>
      </c>
      <c r="E29" s="29" t="s">
        <v>205</v>
      </c>
      <c r="F29" s="32">
        <f>VLOOKUP(J29,DB!J:L,3,FALSE)</f>
        <v>0.61514999999999997</v>
      </c>
      <c r="G29" s="57"/>
      <c r="H29" s="57"/>
      <c r="I29" s="33">
        <f t="shared" si="0"/>
        <v>0</v>
      </c>
      <c r="J29" s="70" t="str">
        <f t="shared" si="1"/>
        <v>Scope 3Freighting goodsVansAverage (up to 3.5 tonnes)CNGtonne.km</v>
      </c>
      <c r="K29" s="49"/>
      <c r="L29" s="49"/>
      <c r="M29" s="49"/>
      <c r="N29" s="49"/>
      <c r="O29" s="49"/>
    </row>
    <row r="30" spans="1:15" s="54" customFormat="1" ht="23" customHeight="1">
      <c r="A30" s="70" t="s">
        <v>1523</v>
      </c>
      <c r="B30" s="29" t="s">
        <v>221</v>
      </c>
      <c r="C30" s="29" t="s">
        <v>1368</v>
      </c>
      <c r="D30" s="29" t="s">
        <v>12</v>
      </c>
      <c r="E30" s="29" t="s">
        <v>205</v>
      </c>
      <c r="F30" s="32">
        <f>VLOOKUP(J30,DB!J:L,3,FALSE)</f>
        <v>0.67659000000000002</v>
      </c>
      <c r="G30" s="57"/>
      <c r="H30" s="57"/>
      <c r="I30" s="33">
        <f t="shared" si="0"/>
        <v>0</v>
      </c>
      <c r="J30" s="70" t="str">
        <f t="shared" si="1"/>
        <v>Scope 3Freighting goodsVansAverage (up to 3.5 tonnes)LPGtonne.km</v>
      </c>
      <c r="K30" s="49"/>
      <c r="L30" s="49"/>
      <c r="M30" s="49"/>
      <c r="N30" s="49"/>
      <c r="O30" s="49"/>
    </row>
    <row r="31" spans="1:15" s="54" customFormat="1" ht="23" customHeight="1">
      <c r="A31" s="70" t="s">
        <v>1523</v>
      </c>
      <c r="B31" s="29" t="s">
        <v>221</v>
      </c>
      <c r="C31" s="29" t="s">
        <v>1368</v>
      </c>
      <c r="D31" s="29" t="s">
        <v>212</v>
      </c>
      <c r="E31" s="29" t="s">
        <v>205</v>
      </c>
      <c r="F31" s="32">
        <f>VLOOKUP(J31,DB!J:L,3,FALSE)</f>
        <v>0.60634999999999994</v>
      </c>
      <c r="G31" s="57"/>
      <c r="H31" s="57"/>
      <c r="I31" s="33">
        <f t="shared" si="0"/>
        <v>0</v>
      </c>
      <c r="J31" s="70" t="str">
        <f t="shared" si="1"/>
        <v>Scope 3Freighting goodsVansAverage (up to 3.5 tonnes)Unknowntonne.km</v>
      </c>
      <c r="K31" s="49"/>
      <c r="L31" s="49"/>
      <c r="M31" s="49"/>
      <c r="N31" s="49"/>
      <c r="O31" s="49"/>
    </row>
    <row r="32" spans="1:15" s="54" customFormat="1" ht="23" customHeight="1">
      <c r="A32" s="70" t="s">
        <v>1523</v>
      </c>
      <c r="B32" s="29" t="s">
        <v>221</v>
      </c>
      <c r="C32" s="29" t="s">
        <v>1368</v>
      </c>
      <c r="D32" s="29" t="s">
        <v>1354</v>
      </c>
      <c r="E32" s="29" t="s">
        <v>205</v>
      </c>
      <c r="F32" s="32">
        <f>VLOOKUP(J32,DB!J:L,3,FALSE)</f>
        <v>0</v>
      </c>
      <c r="G32" s="57"/>
      <c r="H32" s="57"/>
      <c r="I32" s="33">
        <f t="shared" si="0"/>
        <v>0</v>
      </c>
      <c r="J32" s="70" t="str">
        <f t="shared" si="1"/>
        <v>Scope 3Freighting goodsVansAverage (up to 3.5 tonnes)Plug-in Hybrid Electric Vehicletonne.km</v>
      </c>
      <c r="K32" s="49"/>
      <c r="L32" s="49"/>
      <c r="M32" s="49"/>
      <c r="N32" s="49"/>
      <c r="O32" s="49"/>
    </row>
    <row r="33" spans="1:15" s="54" customFormat="1" ht="23" customHeight="1">
      <c r="A33" s="70" t="s">
        <v>1523</v>
      </c>
      <c r="B33" s="29" t="s">
        <v>221</v>
      </c>
      <c r="C33" s="29" t="s">
        <v>1368</v>
      </c>
      <c r="D33" s="29" t="s">
        <v>1355</v>
      </c>
      <c r="E33" s="29" t="s">
        <v>205</v>
      </c>
      <c r="F33" s="32">
        <f>VLOOKUP(J33,DB!J:L,3,FALSE)</f>
        <v>0.24546999999999999</v>
      </c>
      <c r="G33" s="57"/>
      <c r="H33" s="57"/>
      <c r="I33" s="33">
        <f t="shared" si="0"/>
        <v>0</v>
      </c>
      <c r="J33" s="70" t="str">
        <f t="shared" si="1"/>
        <v>Scope 3Freighting goodsVansAverage (up to 3.5 tonnes)Battery Electric Vehicletonne.km</v>
      </c>
      <c r="K33" s="49"/>
      <c r="L33" s="49"/>
      <c r="M33" s="49"/>
      <c r="N33" s="49"/>
      <c r="O33" s="49"/>
    </row>
    <row r="34" spans="1:15" s="54" customFormat="1" ht="23" customHeight="1">
      <c r="A34" s="70" t="s">
        <v>1523</v>
      </c>
      <c r="B34" s="29" t="s">
        <v>1369</v>
      </c>
      <c r="C34" s="29" t="s">
        <v>222</v>
      </c>
      <c r="D34" s="29" t="s">
        <v>1373</v>
      </c>
      <c r="E34" s="29" t="s">
        <v>205</v>
      </c>
      <c r="F34" s="32">
        <f>VLOOKUP(J34,DB!J:L,3,FALSE)</f>
        <v>0.48674000000000001</v>
      </c>
      <c r="G34" s="57"/>
      <c r="H34" s="57"/>
      <c r="I34" s="33">
        <f t="shared" si="0"/>
        <v>0</v>
      </c>
      <c r="J34" s="70" t="str">
        <f t="shared" si="1"/>
        <v>Scope 3Freighting goodsHGV (all diesel)Rigid (&gt;3.5 - 7.5 tonnes)Average ladentonne.km</v>
      </c>
      <c r="K34" s="49"/>
      <c r="L34" s="49"/>
      <c r="M34" s="49"/>
      <c r="N34" s="49"/>
      <c r="O34" s="49"/>
    </row>
    <row r="35" spans="1:15" s="54" customFormat="1" ht="23" customHeight="1">
      <c r="A35" s="70" t="s">
        <v>1523</v>
      </c>
      <c r="B35" s="29" t="s">
        <v>1369</v>
      </c>
      <c r="C35" s="29" t="s">
        <v>223</v>
      </c>
      <c r="D35" s="29" t="s">
        <v>1373</v>
      </c>
      <c r="E35" s="29" t="s">
        <v>205</v>
      </c>
      <c r="F35" s="32">
        <f>VLOOKUP(J35,DB!J:L,3,FALSE)</f>
        <v>0.34001999999999999</v>
      </c>
      <c r="G35" s="57"/>
      <c r="H35" s="57"/>
      <c r="I35" s="33">
        <f t="shared" si="0"/>
        <v>0</v>
      </c>
      <c r="J35" s="70" t="str">
        <f t="shared" si="1"/>
        <v>Scope 3Freighting goodsHGV (all diesel)Rigid (&gt;7.5 tonnes-17 tonnes)Average ladentonne.km</v>
      </c>
      <c r="K35" s="49"/>
      <c r="L35" s="49"/>
      <c r="M35" s="49"/>
      <c r="N35" s="49"/>
      <c r="O35" s="49"/>
    </row>
    <row r="36" spans="1:15" s="54" customFormat="1" ht="23" customHeight="1">
      <c r="A36" s="70" t="s">
        <v>1523</v>
      </c>
      <c r="B36" s="29" t="s">
        <v>1369</v>
      </c>
      <c r="C36" s="29" t="s">
        <v>224</v>
      </c>
      <c r="D36" s="29" t="s">
        <v>1373</v>
      </c>
      <c r="E36" s="29" t="s">
        <v>205</v>
      </c>
      <c r="F36" s="32">
        <f>VLOOKUP(J36,DB!J:L,3,FALSE)</f>
        <v>0.18142</v>
      </c>
      <c r="G36" s="57"/>
      <c r="H36" s="57"/>
      <c r="I36" s="33">
        <f t="shared" si="0"/>
        <v>0</v>
      </c>
      <c r="J36" s="70" t="str">
        <f t="shared" si="1"/>
        <v>Scope 3Freighting goodsHGV (all diesel)Rigid (&gt;17 tonnes)Average ladentonne.km</v>
      </c>
      <c r="K36" s="49"/>
      <c r="L36" s="49"/>
      <c r="M36" s="49"/>
      <c r="N36" s="49"/>
      <c r="O36" s="49"/>
    </row>
    <row r="37" spans="1:15" s="54" customFormat="1" ht="23" customHeight="1">
      <c r="A37" s="70" t="s">
        <v>1523</v>
      </c>
      <c r="B37" s="29" t="s">
        <v>1369</v>
      </c>
      <c r="C37" s="29" t="s">
        <v>201</v>
      </c>
      <c r="D37" s="29" t="s">
        <v>1373</v>
      </c>
      <c r="E37" s="29" t="s">
        <v>205</v>
      </c>
      <c r="F37" s="32">
        <f>VLOOKUP(J37,DB!J:L,3,FALSE)</f>
        <v>0.20780000000000001</v>
      </c>
      <c r="G37" s="57"/>
      <c r="H37" s="57"/>
      <c r="I37" s="33">
        <f t="shared" si="0"/>
        <v>0</v>
      </c>
      <c r="J37" s="70" t="str">
        <f t="shared" si="1"/>
        <v>Scope 3Freighting goodsHGV (all diesel)All rigidsAverage ladentonne.km</v>
      </c>
      <c r="K37" s="49"/>
      <c r="L37" s="49"/>
      <c r="M37" s="49"/>
      <c r="N37" s="49"/>
      <c r="O37" s="49"/>
    </row>
    <row r="38" spans="1:15" s="54" customFormat="1" ht="23" customHeight="1">
      <c r="A38" s="70" t="s">
        <v>1523</v>
      </c>
      <c r="B38" s="29" t="s">
        <v>1369</v>
      </c>
      <c r="C38" s="29" t="s">
        <v>225</v>
      </c>
      <c r="D38" s="29" t="s">
        <v>1373</v>
      </c>
      <c r="E38" s="29" t="s">
        <v>205</v>
      </c>
      <c r="F38" s="32">
        <f>VLOOKUP(J38,DB!J:L,3,FALSE)</f>
        <v>0.12626000000000001</v>
      </c>
      <c r="G38" s="57"/>
      <c r="H38" s="57"/>
      <c r="I38" s="33">
        <f t="shared" si="0"/>
        <v>0</v>
      </c>
      <c r="J38" s="70" t="str">
        <f t="shared" si="1"/>
        <v>Scope 3Freighting goodsHGV (all diesel)Articulated (&gt;3.5 - 33t)Average ladentonne.km</v>
      </c>
      <c r="K38" s="49"/>
      <c r="L38" s="49"/>
      <c r="M38" s="49"/>
      <c r="N38" s="49"/>
      <c r="O38" s="49"/>
    </row>
    <row r="39" spans="1:15" s="54" customFormat="1" ht="23" customHeight="1">
      <c r="A39" s="70" t="s">
        <v>1523</v>
      </c>
      <c r="B39" s="29" t="s">
        <v>1369</v>
      </c>
      <c r="C39" s="29" t="s">
        <v>226</v>
      </c>
      <c r="D39" s="29" t="s">
        <v>1373</v>
      </c>
      <c r="E39" s="29" t="s">
        <v>205</v>
      </c>
      <c r="F39" s="32">
        <f>VLOOKUP(J39,DB!J:L,3,FALSE)</f>
        <v>8.0170000000000005E-2</v>
      </c>
      <c r="G39" s="57"/>
      <c r="H39" s="57"/>
      <c r="I39" s="33">
        <f t="shared" si="0"/>
        <v>0</v>
      </c>
      <c r="J39" s="70" t="str">
        <f t="shared" si="1"/>
        <v>Scope 3Freighting goodsHGV (all diesel)Articulated (&gt;33t)Average ladentonne.km</v>
      </c>
      <c r="K39" s="49"/>
      <c r="L39" s="49"/>
      <c r="M39" s="49"/>
      <c r="N39" s="49"/>
      <c r="O39" s="49"/>
    </row>
    <row r="40" spans="1:15" s="54" customFormat="1" ht="23" customHeight="1">
      <c r="A40" s="70" t="s">
        <v>1523</v>
      </c>
      <c r="B40" s="29" t="s">
        <v>1369</v>
      </c>
      <c r="C40" s="29" t="s">
        <v>227</v>
      </c>
      <c r="D40" s="29" t="s">
        <v>1373</v>
      </c>
      <c r="E40" s="29" t="s">
        <v>205</v>
      </c>
      <c r="F40" s="32">
        <f>VLOOKUP(J40,DB!J:L,3,FALSE)</f>
        <v>8.1199999999999994E-2</v>
      </c>
      <c r="G40" s="57"/>
      <c r="H40" s="57"/>
      <c r="I40" s="33">
        <f t="shared" si="0"/>
        <v>0</v>
      </c>
      <c r="J40" s="70" t="str">
        <f t="shared" si="1"/>
        <v>Scope 3Freighting goodsHGV (all diesel)All articsAverage ladentonne.km</v>
      </c>
      <c r="K40" s="49"/>
      <c r="L40" s="49"/>
      <c r="M40" s="49"/>
      <c r="N40" s="49"/>
      <c r="O40" s="49"/>
    </row>
    <row r="41" spans="1:15" s="54" customFormat="1" ht="23" customHeight="1">
      <c r="A41" s="70" t="s">
        <v>1523</v>
      </c>
      <c r="B41" s="29" t="s">
        <v>1369</v>
      </c>
      <c r="C41" s="29" t="s">
        <v>228</v>
      </c>
      <c r="D41" s="29" t="s">
        <v>1373</v>
      </c>
      <c r="E41" s="29" t="s">
        <v>205</v>
      </c>
      <c r="F41" s="32">
        <f>VLOOKUP(J41,DB!J:L,3,FALSE)</f>
        <v>0.10749</v>
      </c>
      <c r="G41" s="57"/>
      <c r="H41" s="57"/>
      <c r="I41" s="33">
        <f t="shared" si="0"/>
        <v>0</v>
      </c>
      <c r="J41" s="70" t="str">
        <f t="shared" si="1"/>
        <v>Scope 3Freighting goodsHGV (all diesel)All HGVsAverage ladentonne.km</v>
      </c>
      <c r="K41" s="49"/>
      <c r="L41" s="49"/>
      <c r="M41" s="49"/>
      <c r="N41" s="49"/>
      <c r="O41" s="49"/>
    </row>
    <row r="42" spans="1:15" s="54" customFormat="1" ht="23" customHeight="1">
      <c r="A42" s="70" t="s">
        <v>1523</v>
      </c>
      <c r="B42" s="29" t="s">
        <v>1498</v>
      </c>
      <c r="C42" s="29" t="s">
        <v>222</v>
      </c>
      <c r="D42" s="29" t="s">
        <v>1373</v>
      </c>
      <c r="E42" s="29" t="s">
        <v>205</v>
      </c>
      <c r="F42" s="32">
        <f>VLOOKUP(J42,DB!J:L,3,FALSE)</f>
        <v>0.57945999999999998</v>
      </c>
      <c r="G42" s="57"/>
      <c r="H42" s="57"/>
      <c r="I42" s="33">
        <f t="shared" si="0"/>
        <v>0</v>
      </c>
      <c r="J42" s="70" t="str">
        <f t="shared" si="1"/>
        <v>Scope 3Freighting goodsHGV refrigerated (all diesel)Rigid (&gt;3.5 - 7.5 tonnes)Average ladentonne.km</v>
      </c>
      <c r="K42" s="49"/>
      <c r="L42" s="49"/>
      <c r="M42" s="49"/>
      <c r="N42" s="49"/>
      <c r="O42" s="49"/>
    </row>
    <row r="43" spans="1:15" s="54" customFormat="1" ht="23" customHeight="1">
      <c r="A43" s="70" t="s">
        <v>1523</v>
      </c>
      <c r="B43" s="29" t="s">
        <v>1498</v>
      </c>
      <c r="C43" s="29" t="s">
        <v>223</v>
      </c>
      <c r="D43" s="29" t="s">
        <v>1373</v>
      </c>
      <c r="E43" s="29" t="s">
        <v>205</v>
      </c>
      <c r="F43" s="32">
        <f>VLOOKUP(J43,DB!J:L,3,FALSE)</f>
        <v>0.40478999999999998</v>
      </c>
      <c r="G43" s="57"/>
      <c r="H43" s="57"/>
      <c r="I43" s="33">
        <f t="shared" si="0"/>
        <v>0</v>
      </c>
      <c r="J43" s="70" t="str">
        <f t="shared" si="1"/>
        <v>Scope 3Freighting goodsHGV refrigerated (all diesel)Rigid (&gt;7.5 tonnes-17 tonnes)Average ladentonne.km</v>
      </c>
      <c r="K43" s="49"/>
      <c r="L43" s="49"/>
      <c r="M43" s="49"/>
      <c r="N43" s="49"/>
      <c r="O43" s="49"/>
    </row>
    <row r="44" spans="1:15" s="54" customFormat="1" ht="23" customHeight="1">
      <c r="A44" s="70" t="s">
        <v>1523</v>
      </c>
      <c r="B44" s="29" t="s">
        <v>1498</v>
      </c>
      <c r="C44" s="29" t="s">
        <v>224</v>
      </c>
      <c r="D44" s="29" t="s">
        <v>1373</v>
      </c>
      <c r="E44" s="29" t="s">
        <v>205</v>
      </c>
      <c r="F44" s="32">
        <f>VLOOKUP(J44,DB!J:L,3,FALSE)</f>
        <v>0.21598000000000001</v>
      </c>
      <c r="G44" s="57"/>
      <c r="H44" s="57"/>
      <c r="I44" s="33">
        <f t="shared" si="0"/>
        <v>0</v>
      </c>
      <c r="J44" s="70" t="str">
        <f t="shared" si="1"/>
        <v>Scope 3Freighting goodsHGV refrigerated (all diesel)Rigid (&gt;17 tonnes)Average ladentonne.km</v>
      </c>
      <c r="K44" s="49"/>
      <c r="L44" s="49"/>
      <c r="M44" s="49"/>
      <c r="N44" s="49"/>
      <c r="O44" s="49"/>
    </row>
    <row r="45" spans="1:15" s="54" customFormat="1" ht="23" customHeight="1">
      <c r="A45" s="70" t="s">
        <v>1523</v>
      </c>
      <c r="B45" s="29" t="s">
        <v>1498</v>
      </c>
      <c r="C45" s="29" t="s">
        <v>201</v>
      </c>
      <c r="D45" s="29" t="s">
        <v>1373</v>
      </c>
      <c r="E45" s="29" t="s">
        <v>205</v>
      </c>
      <c r="F45" s="32">
        <f>VLOOKUP(J45,DB!J:L,3,FALSE)</f>
        <v>0.24739</v>
      </c>
      <c r="G45" s="57"/>
      <c r="H45" s="57"/>
      <c r="I45" s="33">
        <f t="shared" si="0"/>
        <v>0</v>
      </c>
      <c r="J45" s="70" t="str">
        <f t="shared" si="1"/>
        <v>Scope 3Freighting goodsHGV refrigerated (all diesel)All rigidsAverage ladentonne.km</v>
      </c>
      <c r="K45" s="49"/>
      <c r="L45" s="49"/>
      <c r="M45" s="49"/>
      <c r="N45" s="49"/>
      <c r="O45" s="49"/>
    </row>
    <row r="46" spans="1:15" s="54" customFormat="1" ht="23" customHeight="1">
      <c r="A46" s="70" t="s">
        <v>1523</v>
      </c>
      <c r="B46" s="29" t="s">
        <v>1498</v>
      </c>
      <c r="C46" s="29" t="s">
        <v>225</v>
      </c>
      <c r="D46" s="29" t="s">
        <v>1373</v>
      </c>
      <c r="E46" s="29" t="s">
        <v>205</v>
      </c>
      <c r="F46" s="32">
        <f>VLOOKUP(J46,DB!J:L,3,FALSE)</f>
        <v>0.14602000000000001</v>
      </c>
      <c r="G46" s="57"/>
      <c r="H46" s="57"/>
      <c r="I46" s="33">
        <f t="shared" si="0"/>
        <v>0</v>
      </c>
      <c r="J46" s="70" t="str">
        <f t="shared" si="1"/>
        <v>Scope 3Freighting goodsHGV refrigerated (all diesel)Articulated (&gt;3.5 - 33t)Average ladentonne.km</v>
      </c>
      <c r="K46" s="49"/>
      <c r="L46" s="49"/>
      <c r="M46" s="49"/>
      <c r="N46" s="49"/>
      <c r="O46" s="49"/>
    </row>
    <row r="47" spans="1:15" s="54" customFormat="1" ht="23" customHeight="1">
      <c r="A47" s="70" t="s">
        <v>1523</v>
      </c>
      <c r="B47" s="29" t="s">
        <v>1498</v>
      </c>
      <c r="C47" s="29" t="s">
        <v>226</v>
      </c>
      <c r="D47" s="29" t="s">
        <v>1373</v>
      </c>
      <c r="E47" s="29" t="s">
        <v>205</v>
      </c>
      <c r="F47" s="32">
        <f>VLOOKUP(J47,DB!J:L,3,FALSE)</f>
        <v>9.2719999999999997E-2</v>
      </c>
      <c r="G47" s="57"/>
      <c r="H47" s="57"/>
      <c r="I47" s="33">
        <f t="shared" si="0"/>
        <v>0</v>
      </c>
      <c r="J47" s="70" t="str">
        <f t="shared" si="1"/>
        <v>Scope 3Freighting goodsHGV refrigerated (all diesel)Articulated (&gt;33t)Average ladentonne.km</v>
      </c>
      <c r="K47" s="49"/>
      <c r="L47" s="49"/>
      <c r="M47" s="49"/>
      <c r="N47" s="49"/>
      <c r="O47" s="49"/>
    </row>
    <row r="48" spans="1:15" s="54" customFormat="1" ht="23" customHeight="1">
      <c r="A48" s="70" t="s">
        <v>1523</v>
      </c>
      <c r="B48" s="29" t="s">
        <v>1498</v>
      </c>
      <c r="C48" s="29" t="s">
        <v>227</v>
      </c>
      <c r="D48" s="29" t="s">
        <v>1373</v>
      </c>
      <c r="E48" s="29" t="s">
        <v>205</v>
      </c>
      <c r="F48" s="32">
        <f>VLOOKUP(J48,DB!J:L,3,FALSE)</f>
        <v>9.3899999999999997E-2</v>
      </c>
      <c r="G48" s="57"/>
      <c r="H48" s="57"/>
      <c r="I48" s="33">
        <f t="shared" si="0"/>
        <v>0</v>
      </c>
      <c r="J48" s="70" t="str">
        <f t="shared" si="1"/>
        <v>Scope 3Freighting goodsHGV refrigerated (all diesel)All articsAverage ladentonne.km</v>
      </c>
      <c r="K48" s="49"/>
      <c r="L48" s="49"/>
      <c r="M48" s="49"/>
      <c r="N48" s="49"/>
      <c r="O48" s="49"/>
    </row>
    <row r="49" spans="1:15" s="54" customFormat="1" ht="23" customHeight="1">
      <c r="A49" s="70" t="s">
        <v>1523</v>
      </c>
      <c r="B49" s="29" t="s">
        <v>1498</v>
      </c>
      <c r="C49" s="29" t="s">
        <v>228</v>
      </c>
      <c r="D49" s="29" t="s">
        <v>1373</v>
      </c>
      <c r="E49" s="29" t="s">
        <v>205</v>
      </c>
      <c r="F49" s="32">
        <f>VLOOKUP(J49,DB!J:L,3,FALSE)</f>
        <v>0.12587999999999999</v>
      </c>
      <c r="G49" s="57"/>
      <c r="H49" s="57"/>
      <c r="I49" s="33">
        <f t="shared" si="0"/>
        <v>0</v>
      </c>
      <c r="J49" s="70" t="str">
        <f t="shared" si="1"/>
        <v>Scope 3Freighting goodsHGV refrigerated (all diesel)All HGVsAverage ladentonne.km</v>
      </c>
      <c r="K49" s="49"/>
      <c r="L49" s="49"/>
      <c r="M49" s="49"/>
      <c r="N49" s="49"/>
      <c r="O49" s="49"/>
    </row>
    <row r="50" spans="1:15" s="54" customFormat="1" ht="23" customHeight="1">
      <c r="A50" s="70" t="s">
        <v>1523</v>
      </c>
      <c r="B50" s="29" t="s">
        <v>204</v>
      </c>
      <c r="C50" s="29" t="s">
        <v>1240</v>
      </c>
      <c r="D50" s="29" t="s">
        <v>1407</v>
      </c>
      <c r="E50" s="29" t="s">
        <v>205</v>
      </c>
      <c r="F50" s="32">
        <f>VLOOKUP(J50,DB!J:L,3,FALSE)</f>
        <v>4.4936300000000005</v>
      </c>
      <c r="G50" s="57"/>
      <c r="H50" s="57"/>
      <c r="I50" s="33">
        <f t="shared" si="0"/>
        <v>0</v>
      </c>
      <c r="J50" s="70" t="str">
        <f t="shared" si="1"/>
        <v>Scope 3Freighting goodsFreight flightsDomestic, to/from UKWith RFtonne.km</v>
      </c>
      <c r="K50" s="49"/>
      <c r="L50" s="49"/>
      <c r="M50" s="49"/>
      <c r="N50" s="49"/>
      <c r="O50" s="49"/>
    </row>
    <row r="51" spans="1:15" s="54" customFormat="1" ht="23" customHeight="1">
      <c r="A51" s="70" t="s">
        <v>1523</v>
      </c>
      <c r="B51" s="29" t="s">
        <v>204</v>
      </c>
      <c r="C51" s="29" t="s">
        <v>1240</v>
      </c>
      <c r="D51" s="29" t="s">
        <v>1408</v>
      </c>
      <c r="E51" s="29" t="s">
        <v>205</v>
      </c>
      <c r="F51" s="32">
        <f>VLOOKUP(J51,DB!J:L,3,FALSE)</f>
        <v>2.3765000000000001</v>
      </c>
      <c r="G51" s="57"/>
      <c r="H51" s="57"/>
      <c r="I51" s="33">
        <f t="shared" si="0"/>
        <v>0</v>
      </c>
      <c r="J51" s="70" t="str">
        <f t="shared" si="1"/>
        <v>Scope 3Freighting goodsFreight flightsDomestic, to/from UKWithout RFtonne.km</v>
      </c>
      <c r="K51" s="49"/>
      <c r="L51" s="49"/>
      <c r="M51" s="49"/>
      <c r="N51" s="49"/>
      <c r="O51" s="49"/>
    </row>
    <row r="52" spans="1:15" s="54" customFormat="1" ht="23" customHeight="1">
      <c r="A52" s="70" t="s">
        <v>1523</v>
      </c>
      <c r="B52" s="29" t="s">
        <v>204</v>
      </c>
      <c r="C52" s="29" t="s">
        <v>1241</v>
      </c>
      <c r="D52" s="29" t="s">
        <v>1407</v>
      </c>
      <c r="E52" s="29" t="s">
        <v>205</v>
      </c>
      <c r="F52" s="32">
        <f>VLOOKUP(J52,DB!J:L,3,FALSE)</f>
        <v>2.3022900000000002</v>
      </c>
      <c r="G52" s="57"/>
      <c r="H52" s="57"/>
      <c r="I52" s="33">
        <f t="shared" si="0"/>
        <v>0</v>
      </c>
      <c r="J52" s="70" t="str">
        <f t="shared" si="1"/>
        <v>Scope 3Freighting goodsFreight flightsShort-haul, to/from UKWith RFtonne.km</v>
      </c>
      <c r="K52" s="49"/>
      <c r="L52" s="49"/>
      <c r="M52" s="49"/>
      <c r="N52" s="49"/>
      <c r="O52" s="49"/>
    </row>
    <row r="53" spans="1:15" s="54" customFormat="1" ht="23" customHeight="1">
      <c r="A53" s="70" t="s">
        <v>1523</v>
      </c>
      <c r="B53" s="29" t="s">
        <v>204</v>
      </c>
      <c r="C53" s="29" t="s">
        <v>1241</v>
      </c>
      <c r="D53" s="29" t="s">
        <v>1408</v>
      </c>
      <c r="E53" s="29" t="s">
        <v>205</v>
      </c>
      <c r="F53" s="32">
        <f>VLOOKUP(J53,DB!J:L,3,FALSE)</f>
        <v>1.2171700000000001</v>
      </c>
      <c r="G53" s="57"/>
      <c r="H53" s="57"/>
      <c r="I53" s="33">
        <f t="shared" si="0"/>
        <v>0</v>
      </c>
      <c r="J53" s="70" t="str">
        <f t="shared" si="1"/>
        <v>Scope 3Freighting goodsFreight flightsShort-haul, to/from UKWithout RFtonne.km</v>
      </c>
      <c r="K53" s="49"/>
      <c r="L53" s="49"/>
      <c r="M53" s="49"/>
      <c r="N53" s="49"/>
      <c r="O53" s="49"/>
    </row>
    <row r="54" spans="1:15" s="54" customFormat="1" ht="23" customHeight="1">
      <c r="A54" s="70" t="s">
        <v>1523</v>
      </c>
      <c r="B54" s="29" t="s">
        <v>204</v>
      </c>
      <c r="C54" s="29" t="s">
        <v>1242</v>
      </c>
      <c r="D54" s="29" t="s">
        <v>1407</v>
      </c>
      <c r="E54" s="29" t="s">
        <v>205</v>
      </c>
      <c r="F54" s="32">
        <f>VLOOKUP(J54,DB!J:L,3,FALSE)</f>
        <v>1.0189000000000001</v>
      </c>
      <c r="G54" s="57"/>
      <c r="H54" s="57"/>
      <c r="I54" s="33">
        <f t="shared" si="0"/>
        <v>0</v>
      </c>
      <c r="J54" s="70" t="str">
        <f t="shared" si="1"/>
        <v>Scope 3Freighting goodsFreight flightsLong-haul, to/from UKWith RFtonne.km</v>
      </c>
      <c r="K54" s="49"/>
      <c r="L54" s="49"/>
      <c r="M54" s="49"/>
      <c r="N54" s="49"/>
      <c r="O54" s="49"/>
    </row>
    <row r="55" spans="1:15" s="54" customFormat="1" ht="23" customHeight="1">
      <c r="A55" s="70" t="s">
        <v>1523</v>
      </c>
      <c r="B55" s="29" t="s">
        <v>204</v>
      </c>
      <c r="C55" s="29" t="s">
        <v>1242</v>
      </c>
      <c r="D55" s="29" t="s">
        <v>1408</v>
      </c>
      <c r="E55" s="29" t="s">
        <v>205</v>
      </c>
      <c r="F55" s="32">
        <f>VLOOKUP(J55,DB!J:L,3,FALSE)</f>
        <v>0.53867000000000009</v>
      </c>
      <c r="G55" s="57"/>
      <c r="H55" s="57"/>
      <c r="I55" s="33">
        <f t="shared" si="0"/>
        <v>0</v>
      </c>
      <c r="J55" s="70" t="str">
        <f t="shared" si="1"/>
        <v>Scope 3Freighting goodsFreight flightsLong-haul, to/from UKWithout RFtonne.km</v>
      </c>
      <c r="K55" s="49"/>
      <c r="L55" s="49"/>
      <c r="M55" s="49"/>
      <c r="N55" s="49"/>
      <c r="O55" s="49"/>
    </row>
    <row r="56" spans="1:15" s="54" customFormat="1" ht="23" customHeight="1">
      <c r="A56" s="70" t="s">
        <v>1523</v>
      </c>
      <c r="B56" s="29" t="s">
        <v>204</v>
      </c>
      <c r="C56" s="29" t="s">
        <v>1243</v>
      </c>
      <c r="D56" s="29" t="s">
        <v>1407</v>
      </c>
      <c r="E56" s="29" t="s">
        <v>205</v>
      </c>
      <c r="F56" s="32">
        <f>VLOOKUP(J56,DB!J:L,3,FALSE)</f>
        <v>1.0189000000000001</v>
      </c>
      <c r="G56" s="57"/>
      <c r="H56" s="57"/>
      <c r="I56" s="33">
        <f t="shared" si="0"/>
        <v>0</v>
      </c>
      <c r="J56" s="70" t="str">
        <f t="shared" si="1"/>
        <v>Scope 3Freighting goodsFreight flightsInternational, to/from non-UKWith RFtonne.km</v>
      </c>
      <c r="K56" s="49"/>
      <c r="L56" s="49"/>
      <c r="M56" s="49"/>
      <c r="N56" s="49"/>
      <c r="O56" s="49"/>
    </row>
    <row r="57" spans="1:15" s="54" customFormat="1" ht="23" customHeight="1">
      <c r="A57" s="70" t="s">
        <v>1523</v>
      </c>
      <c r="B57" s="29" t="s">
        <v>204</v>
      </c>
      <c r="C57" s="29" t="s">
        <v>1243</v>
      </c>
      <c r="D57" s="29" t="s">
        <v>1408</v>
      </c>
      <c r="E57" s="29" t="s">
        <v>205</v>
      </c>
      <c r="F57" s="32">
        <f>VLOOKUP(J57,DB!J:L,3,FALSE)</f>
        <v>0.53867000000000009</v>
      </c>
      <c r="G57" s="57"/>
      <c r="H57" s="57"/>
      <c r="I57" s="33">
        <f t="shared" si="0"/>
        <v>0</v>
      </c>
      <c r="J57" s="70" t="str">
        <f t="shared" si="1"/>
        <v>Scope 3Freighting goodsFreight flightsInternational, to/from non-UKWithout RFtonne.km</v>
      </c>
      <c r="K57" s="49"/>
      <c r="L57" s="49"/>
      <c r="M57" s="49"/>
      <c r="N57" s="49"/>
      <c r="O57" s="49"/>
    </row>
    <row r="58" spans="1:15" s="54" customFormat="1" ht="23" customHeight="1">
      <c r="A58" s="70" t="s">
        <v>1523</v>
      </c>
      <c r="B58" s="29" t="s">
        <v>206</v>
      </c>
      <c r="C58" s="29" t="s">
        <v>207</v>
      </c>
      <c r="D58" s="29"/>
      <c r="E58" s="29" t="s">
        <v>205</v>
      </c>
      <c r="F58" s="32">
        <f>VLOOKUP(J58,DB!J:L,3,FALSE)</f>
        <v>2.7820000000000001E-2</v>
      </c>
      <c r="G58" s="57"/>
      <c r="H58" s="57"/>
      <c r="I58" s="33">
        <f t="shared" si="0"/>
        <v>0</v>
      </c>
      <c r="J58" s="70" t="str">
        <f t="shared" si="1"/>
        <v>Scope 3Freighting goodsRailFreight traintonne.km</v>
      </c>
      <c r="K58" s="49"/>
      <c r="L58" s="49"/>
      <c r="M58" s="49"/>
      <c r="N58" s="49"/>
      <c r="O58" s="49"/>
    </row>
    <row r="59" spans="1:15" s="54" customFormat="1" ht="23" customHeight="1">
      <c r="A59" s="70" t="s">
        <v>1523</v>
      </c>
      <c r="B59" s="29" t="s">
        <v>208</v>
      </c>
      <c r="C59" s="29" t="s">
        <v>1432</v>
      </c>
      <c r="D59" s="29" t="s">
        <v>1433</v>
      </c>
      <c r="E59" s="29" t="s">
        <v>205</v>
      </c>
      <c r="F59" s="32">
        <f>VLOOKUP(J59,DB!J:L,3,FALSE)</f>
        <v>2.9399999999999999E-3</v>
      </c>
      <c r="G59" s="57"/>
      <c r="H59" s="57"/>
      <c r="I59" s="33">
        <f t="shared" si="0"/>
        <v>0</v>
      </c>
      <c r="J59" s="70" t="str">
        <f>CONCATENATE(A59,B59,C59,D59,E59)</f>
        <v>Scope 3Freighting goodsSea tankerCrude tanker200,000+ dwttonne.km</v>
      </c>
      <c r="K59" s="49"/>
      <c r="L59" s="49"/>
      <c r="M59" s="49"/>
      <c r="N59" s="49"/>
      <c r="O59" s="49"/>
    </row>
    <row r="60" spans="1:15" s="54" customFormat="1" ht="23" customHeight="1">
      <c r="A60" s="70" t="s">
        <v>1523</v>
      </c>
      <c r="B60" s="29" t="s">
        <v>208</v>
      </c>
      <c r="C60" s="29" t="s">
        <v>1432</v>
      </c>
      <c r="D60" s="29" t="s">
        <v>1434</v>
      </c>
      <c r="E60" s="29" t="s">
        <v>205</v>
      </c>
      <c r="F60" s="32">
        <f>VLOOKUP(J60,DB!J:L,3,FALSE)</f>
        <v>4.4610000000000006E-3</v>
      </c>
      <c r="G60" s="57"/>
      <c r="H60" s="57"/>
      <c r="I60" s="33">
        <f t="shared" si="0"/>
        <v>0</v>
      </c>
      <c r="J60" s="70" t="str">
        <f t="shared" ref="J60:J111" si="2">CONCATENATE(A60,B60,C60,D60,E60)</f>
        <v>Scope 3Freighting goodsSea tankerCrude tanker120,000–199,999 dwttonne.km</v>
      </c>
      <c r="K60" s="49"/>
      <c r="L60" s="49"/>
      <c r="M60" s="49"/>
      <c r="N60" s="49"/>
      <c r="O60" s="49"/>
    </row>
    <row r="61" spans="1:15" s="54" customFormat="1" ht="23" customHeight="1">
      <c r="A61" s="70" t="s">
        <v>1523</v>
      </c>
      <c r="B61" s="29" t="s">
        <v>208</v>
      </c>
      <c r="C61" s="29" t="s">
        <v>1432</v>
      </c>
      <c r="D61" s="29" t="s">
        <v>1435</v>
      </c>
      <c r="E61" s="29" t="s">
        <v>205</v>
      </c>
      <c r="F61" s="32">
        <f>VLOOKUP(J61,DB!J:L,3,FALSE)</f>
        <v>5.9820000000000012E-3</v>
      </c>
      <c r="G61" s="57"/>
      <c r="H61" s="57"/>
      <c r="I61" s="33">
        <f t="shared" si="0"/>
        <v>0</v>
      </c>
      <c r="J61" s="70" t="str">
        <f t="shared" si="2"/>
        <v>Scope 3Freighting goodsSea tankerCrude tanker80,000–119,999 dwttonne.km</v>
      </c>
      <c r="K61" s="49"/>
      <c r="L61" s="49"/>
      <c r="M61" s="49"/>
      <c r="N61" s="49"/>
      <c r="O61" s="49"/>
    </row>
    <row r="62" spans="1:15" s="54" customFormat="1" ht="23" customHeight="1">
      <c r="A62" s="70" t="s">
        <v>1523</v>
      </c>
      <c r="B62" s="29" t="s">
        <v>208</v>
      </c>
      <c r="C62" s="29" t="s">
        <v>1432</v>
      </c>
      <c r="D62" s="29" t="s">
        <v>1436</v>
      </c>
      <c r="E62" s="29" t="s">
        <v>205</v>
      </c>
      <c r="F62" s="32">
        <f>VLOOKUP(J62,DB!J:L,3,FALSE)</f>
        <v>7.6039999999999996E-3</v>
      </c>
      <c r="G62" s="57"/>
      <c r="H62" s="57"/>
      <c r="I62" s="33">
        <f t="shared" si="0"/>
        <v>0</v>
      </c>
      <c r="J62" s="70" t="str">
        <f t="shared" si="2"/>
        <v>Scope 3Freighting goodsSea tankerCrude tanker60,000–79,999 dwttonne.km</v>
      </c>
      <c r="K62" s="49"/>
      <c r="L62" s="49"/>
      <c r="M62" s="49"/>
      <c r="N62" s="49"/>
      <c r="O62" s="49"/>
    </row>
    <row r="63" spans="1:15" s="54" customFormat="1" ht="23" customHeight="1">
      <c r="A63" s="70" t="s">
        <v>1523</v>
      </c>
      <c r="B63" s="29" t="s">
        <v>208</v>
      </c>
      <c r="C63" s="29" t="s">
        <v>1432</v>
      </c>
      <c r="D63" s="29" t="s">
        <v>1437</v>
      </c>
      <c r="E63" s="29" t="s">
        <v>205</v>
      </c>
      <c r="F63" s="32">
        <f>VLOOKUP(J63,DB!J:L,3,FALSE)</f>
        <v>9.2270000000000008E-3</v>
      </c>
      <c r="G63" s="57"/>
      <c r="H63" s="57"/>
      <c r="I63" s="33">
        <f t="shared" si="0"/>
        <v>0</v>
      </c>
      <c r="J63" s="70" t="str">
        <f t="shared" si="2"/>
        <v>Scope 3Freighting goodsSea tankerCrude tanker10,000–59,999 dwttonne.km</v>
      </c>
      <c r="K63" s="49"/>
      <c r="L63" s="49"/>
      <c r="M63" s="49"/>
      <c r="N63" s="49"/>
      <c r="O63" s="49"/>
    </row>
    <row r="64" spans="1:15" s="54" customFormat="1" ht="23" customHeight="1">
      <c r="A64" s="70" t="s">
        <v>1523</v>
      </c>
      <c r="B64" s="29" t="s">
        <v>208</v>
      </c>
      <c r="C64" s="29" t="s">
        <v>1432</v>
      </c>
      <c r="D64" s="29" t="s">
        <v>1438</v>
      </c>
      <c r="E64" s="29" t="s">
        <v>205</v>
      </c>
      <c r="F64" s="32">
        <f>VLOOKUP(J64,DB!J:L,3,FALSE)</f>
        <v>3.3763000000000001E-2</v>
      </c>
      <c r="G64" s="57"/>
      <c r="H64" s="57"/>
      <c r="I64" s="33">
        <f t="shared" si="0"/>
        <v>0</v>
      </c>
      <c r="J64" s="70" t="str">
        <f t="shared" si="2"/>
        <v>Scope 3Freighting goodsSea tankerCrude tanker0–9999 dwttonne.km</v>
      </c>
      <c r="K64" s="49"/>
      <c r="L64" s="49"/>
      <c r="M64" s="49"/>
      <c r="N64" s="49"/>
      <c r="O64" s="49"/>
    </row>
    <row r="65" spans="1:15" s="54" customFormat="1" ht="23" customHeight="1">
      <c r="A65" s="70" t="s">
        <v>1523</v>
      </c>
      <c r="B65" s="29" t="s">
        <v>208</v>
      </c>
      <c r="C65" s="29" t="s">
        <v>1432</v>
      </c>
      <c r="D65" s="29" t="s">
        <v>215</v>
      </c>
      <c r="E65" s="29" t="s">
        <v>205</v>
      </c>
      <c r="F65" s="32">
        <f>VLOOKUP(J65,DB!J:L,3,FALSE)</f>
        <v>4.5720000000000005E-3</v>
      </c>
      <c r="G65" s="57"/>
      <c r="H65" s="57"/>
      <c r="I65" s="33">
        <f t="shared" si="0"/>
        <v>0</v>
      </c>
      <c r="J65" s="70" t="str">
        <f t="shared" si="2"/>
        <v>Scope 3Freighting goodsSea tankerCrude tankerAveragetonne.km</v>
      </c>
      <c r="K65" s="49"/>
      <c r="L65" s="49"/>
      <c r="M65" s="49"/>
      <c r="N65" s="49"/>
      <c r="O65" s="49"/>
    </row>
    <row r="66" spans="1:15" s="54" customFormat="1" ht="23" customHeight="1">
      <c r="A66" s="70" t="s">
        <v>1523</v>
      </c>
      <c r="B66" s="29" t="s">
        <v>208</v>
      </c>
      <c r="C66" s="29" t="s">
        <v>1439</v>
      </c>
      <c r="D66" s="29" t="s">
        <v>1440</v>
      </c>
      <c r="E66" s="29" t="s">
        <v>205</v>
      </c>
      <c r="F66" s="32">
        <f>VLOOKUP(J66,DB!J:L,3,FALSE)</f>
        <v>5.7800000000000004E-3</v>
      </c>
      <c r="G66" s="57"/>
      <c r="H66" s="57"/>
      <c r="I66" s="33">
        <f t="shared" si="0"/>
        <v>0</v>
      </c>
      <c r="J66" s="70" t="str">
        <f t="shared" si="2"/>
        <v>Scope 3Freighting goodsSea tankerProducts tanker 60,000+ dwttonne.km</v>
      </c>
      <c r="K66" s="49"/>
      <c r="L66" s="49"/>
      <c r="M66" s="49"/>
      <c r="N66" s="49"/>
      <c r="O66" s="49"/>
    </row>
    <row r="67" spans="1:15" s="54" customFormat="1" ht="23" customHeight="1">
      <c r="A67" s="70" t="s">
        <v>1523</v>
      </c>
      <c r="B67" s="29" t="s">
        <v>208</v>
      </c>
      <c r="C67" s="29" t="s">
        <v>1439</v>
      </c>
      <c r="D67" s="29" t="s">
        <v>1441</v>
      </c>
      <c r="E67" s="29" t="s">
        <v>205</v>
      </c>
      <c r="F67" s="32">
        <f>VLOOKUP(J67,DB!J:L,3,FALSE)</f>
        <v>1.0442999999999999E-2</v>
      </c>
      <c r="G67" s="57"/>
      <c r="H67" s="57"/>
      <c r="I67" s="33">
        <f t="shared" si="0"/>
        <v>0</v>
      </c>
      <c r="J67" s="70" t="str">
        <f t="shared" si="2"/>
        <v>Scope 3Freighting goodsSea tankerProducts tanker 20,000–59,999 dwttonne.km</v>
      </c>
      <c r="K67" s="49"/>
      <c r="L67" s="49"/>
      <c r="M67" s="49"/>
      <c r="N67" s="49"/>
      <c r="O67" s="49"/>
    </row>
    <row r="68" spans="1:15" s="54" customFormat="1" ht="23" customHeight="1">
      <c r="A68" s="70" t="s">
        <v>1523</v>
      </c>
      <c r="B68" s="29" t="s">
        <v>208</v>
      </c>
      <c r="C68" s="29" t="s">
        <v>1439</v>
      </c>
      <c r="D68" s="29" t="s">
        <v>1442</v>
      </c>
      <c r="E68" s="29" t="s">
        <v>205</v>
      </c>
      <c r="F68" s="32">
        <f>VLOOKUP(J68,DB!J:L,3,FALSE)</f>
        <v>1.8960999999999999E-2</v>
      </c>
      <c r="G68" s="57"/>
      <c r="H68" s="57"/>
      <c r="I68" s="33">
        <f t="shared" si="0"/>
        <v>0</v>
      </c>
      <c r="J68" s="70" t="str">
        <f t="shared" si="2"/>
        <v>Scope 3Freighting goodsSea tankerProducts tanker 10,000–19,999 dwttonne.km</v>
      </c>
      <c r="K68" s="49"/>
      <c r="L68" s="49"/>
      <c r="M68" s="49"/>
      <c r="N68" s="49"/>
      <c r="O68" s="49"/>
    </row>
    <row r="69" spans="1:15" s="54" customFormat="1" ht="23" customHeight="1">
      <c r="A69" s="70" t="s">
        <v>1523</v>
      </c>
      <c r="B69" s="29" t="s">
        <v>208</v>
      </c>
      <c r="C69" s="29" t="s">
        <v>1439</v>
      </c>
      <c r="D69" s="29" t="s">
        <v>1443</v>
      </c>
      <c r="E69" s="29" t="s">
        <v>205</v>
      </c>
      <c r="F69" s="32">
        <f>VLOOKUP(J69,DB!J:L,3,FALSE)</f>
        <v>2.9606999999999998E-2</v>
      </c>
      <c r="G69" s="57"/>
      <c r="H69" s="57"/>
      <c r="I69" s="33">
        <f t="shared" si="0"/>
        <v>0</v>
      </c>
      <c r="J69" s="70" t="str">
        <f t="shared" si="2"/>
        <v>Scope 3Freighting goodsSea tankerProducts tanker 5000–9999 dwttonne.km</v>
      </c>
      <c r="K69" s="49"/>
      <c r="L69" s="49"/>
      <c r="M69" s="49"/>
      <c r="N69" s="49"/>
      <c r="O69" s="49"/>
    </row>
    <row r="70" spans="1:15" s="54" customFormat="1" ht="23" customHeight="1">
      <c r="A70" s="70" t="s">
        <v>1523</v>
      </c>
      <c r="B70" s="29" t="s">
        <v>208</v>
      </c>
      <c r="C70" s="29" t="s">
        <v>1439</v>
      </c>
      <c r="D70" s="29" t="s">
        <v>1444</v>
      </c>
      <c r="E70" s="29" t="s">
        <v>205</v>
      </c>
      <c r="F70" s="32">
        <f>VLOOKUP(J70,DB!J:L,3,FALSE)</f>
        <v>4.5626E-2</v>
      </c>
      <c r="G70" s="57"/>
      <c r="H70" s="57"/>
      <c r="I70" s="33">
        <f t="shared" si="0"/>
        <v>0</v>
      </c>
      <c r="J70" s="70" t="str">
        <f t="shared" si="2"/>
        <v>Scope 3Freighting goodsSea tankerProducts tanker 0–4999 dwttonne.km</v>
      </c>
      <c r="K70" s="49"/>
      <c r="L70" s="49"/>
      <c r="M70" s="49"/>
      <c r="N70" s="49"/>
      <c r="O70" s="49"/>
    </row>
    <row r="71" spans="1:15" s="54" customFormat="1" ht="23" customHeight="1">
      <c r="A71" s="70" t="s">
        <v>1523</v>
      </c>
      <c r="B71" s="29" t="s">
        <v>208</v>
      </c>
      <c r="C71" s="29" t="s">
        <v>1439</v>
      </c>
      <c r="D71" s="29" t="s">
        <v>215</v>
      </c>
      <c r="E71" s="29" t="s">
        <v>205</v>
      </c>
      <c r="F71" s="32">
        <f>VLOOKUP(J71,DB!J:L,3,FALSE)</f>
        <v>9.0339999999999986E-3</v>
      </c>
      <c r="G71" s="57"/>
      <c r="H71" s="57"/>
      <c r="I71" s="33">
        <f t="shared" ref="I71:I111" si="3">H71*G71*F71</f>
        <v>0</v>
      </c>
      <c r="J71" s="70" t="str">
        <f t="shared" si="2"/>
        <v>Scope 3Freighting goodsSea tankerProducts tanker Averagetonne.km</v>
      </c>
      <c r="K71" s="49"/>
      <c r="L71" s="49"/>
      <c r="M71" s="49"/>
      <c r="N71" s="49"/>
      <c r="O71" s="49"/>
    </row>
    <row r="72" spans="1:15" s="54" customFormat="1" ht="23" customHeight="1">
      <c r="A72" s="70" t="s">
        <v>1523</v>
      </c>
      <c r="B72" s="29" t="s">
        <v>208</v>
      </c>
      <c r="C72" s="29" t="s">
        <v>1445</v>
      </c>
      <c r="D72" s="29" t="s">
        <v>1446</v>
      </c>
      <c r="E72" s="29" t="s">
        <v>205</v>
      </c>
      <c r="F72" s="32">
        <f>VLOOKUP(J72,DB!J:L,3,FALSE)</f>
        <v>8.5170000000000003E-3</v>
      </c>
      <c r="G72" s="57"/>
      <c r="H72" s="57"/>
      <c r="I72" s="33">
        <f t="shared" si="3"/>
        <v>0</v>
      </c>
      <c r="J72" s="70" t="str">
        <f t="shared" si="2"/>
        <v>Scope 3Freighting goodsSea tankerChemical tanker 20,000+ dwttonne.km</v>
      </c>
      <c r="K72" s="49"/>
      <c r="L72" s="49"/>
      <c r="M72" s="49"/>
      <c r="N72" s="49"/>
      <c r="O72" s="49"/>
    </row>
    <row r="73" spans="1:15" s="54" customFormat="1" ht="23" customHeight="1">
      <c r="A73" s="70" t="s">
        <v>1523</v>
      </c>
      <c r="B73" s="29" t="s">
        <v>208</v>
      </c>
      <c r="C73" s="29" t="s">
        <v>1445</v>
      </c>
      <c r="D73" s="29" t="s">
        <v>1442</v>
      </c>
      <c r="E73" s="29" t="s">
        <v>205</v>
      </c>
      <c r="F73" s="32">
        <f>VLOOKUP(J73,DB!J:L,3,FALSE)</f>
        <v>1.095E-2</v>
      </c>
      <c r="G73" s="57"/>
      <c r="H73" s="57"/>
      <c r="I73" s="33">
        <f t="shared" si="3"/>
        <v>0</v>
      </c>
      <c r="J73" s="70" t="str">
        <f t="shared" si="2"/>
        <v>Scope 3Freighting goodsSea tankerChemical tanker 10,000–19,999 dwttonne.km</v>
      </c>
      <c r="K73" s="49"/>
      <c r="L73" s="49"/>
      <c r="M73" s="49"/>
      <c r="N73" s="49"/>
      <c r="O73" s="49"/>
    </row>
    <row r="74" spans="1:15" s="54" customFormat="1" ht="23" customHeight="1">
      <c r="A74" s="70" t="s">
        <v>1523</v>
      </c>
      <c r="B74" s="29" t="s">
        <v>208</v>
      </c>
      <c r="C74" s="29" t="s">
        <v>1445</v>
      </c>
      <c r="D74" s="29" t="s">
        <v>1443</v>
      </c>
      <c r="E74" s="29" t="s">
        <v>205</v>
      </c>
      <c r="F74" s="32">
        <f>VLOOKUP(J74,DB!J:L,3,FALSE)</f>
        <v>1.5310999999999998E-2</v>
      </c>
      <c r="G74" s="57"/>
      <c r="H74" s="57"/>
      <c r="I74" s="33">
        <f t="shared" si="3"/>
        <v>0</v>
      </c>
      <c r="J74" s="70" t="str">
        <f t="shared" si="2"/>
        <v>Scope 3Freighting goodsSea tankerChemical tanker 5000–9999 dwttonne.km</v>
      </c>
      <c r="K74" s="49"/>
      <c r="L74" s="49"/>
      <c r="M74" s="49"/>
      <c r="N74" s="49"/>
      <c r="O74" s="49"/>
    </row>
    <row r="75" spans="1:15" s="54" customFormat="1" ht="23" customHeight="1">
      <c r="A75" s="70" t="s">
        <v>1523</v>
      </c>
      <c r="B75" s="29" t="s">
        <v>208</v>
      </c>
      <c r="C75" s="29" t="s">
        <v>1445</v>
      </c>
      <c r="D75" s="29" t="s">
        <v>1444</v>
      </c>
      <c r="E75" s="29" t="s">
        <v>205</v>
      </c>
      <c r="F75" s="32">
        <f>VLOOKUP(J75,DB!J:L,3,FALSE)</f>
        <v>2.2509000000000001E-2</v>
      </c>
      <c r="G75" s="57"/>
      <c r="H75" s="57"/>
      <c r="I75" s="33">
        <f t="shared" si="3"/>
        <v>0</v>
      </c>
      <c r="J75" s="70" t="str">
        <f t="shared" si="2"/>
        <v>Scope 3Freighting goodsSea tankerChemical tanker 0–4999 dwttonne.km</v>
      </c>
      <c r="K75" s="49"/>
      <c r="L75" s="49"/>
      <c r="M75" s="49"/>
      <c r="N75" s="49"/>
      <c r="O75" s="49"/>
    </row>
    <row r="76" spans="1:15" s="54" customFormat="1" ht="23" customHeight="1">
      <c r="A76" s="70" t="s">
        <v>1523</v>
      </c>
      <c r="B76" s="29" t="s">
        <v>208</v>
      </c>
      <c r="C76" s="29" t="s">
        <v>1445</v>
      </c>
      <c r="D76" s="29" t="s">
        <v>215</v>
      </c>
      <c r="E76" s="29" t="s">
        <v>205</v>
      </c>
      <c r="F76" s="32">
        <f>VLOOKUP(J76,DB!J:L,3,FALSE)</f>
        <v>1.0322E-2</v>
      </c>
      <c r="G76" s="57"/>
      <c r="H76" s="57"/>
      <c r="I76" s="33">
        <f t="shared" si="3"/>
        <v>0</v>
      </c>
      <c r="J76" s="70" t="str">
        <f t="shared" si="2"/>
        <v>Scope 3Freighting goodsSea tankerChemical tanker Averagetonne.km</v>
      </c>
      <c r="K76" s="49"/>
      <c r="L76" s="49"/>
      <c r="M76" s="49"/>
      <c r="N76" s="49"/>
      <c r="O76" s="49"/>
    </row>
    <row r="77" spans="1:15" s="54" customFormat="1" ht="23" customHeight="1">
      <c r="A77" s="70" t="s">
        <v>1523</v>
      </c>
      <c r="B77" s="29" t="s">
        <v>208</v>
      </c>
      <c r="C77" s="29" t="s">
        <v>1447</v>
      </c>
      <c r="D77" s="29" t="s">
        <v>1448</v>
      </c>
      <c r="E77" s="29" t="s">
        <v>205</v>
      </c>
      <c r="F77" s="32">
        <f>VLOOKUP(J77,DB!J:L,3,FALSE)</f>
        <v>9.4300000000000009E-3</v>
      </c>
      <c r="G77" s="57"/>
      <c r="H77" s="57"/>
      <c r="I77" s="33">
        <f t="shared" si="3"/>
        <v>0</v>
      </c>
      <c r="J77" s="70" t="str">
        <f t="shared" si="2"/>
        <v>Scope 3Freighting goodsSea tankerLNG tanker200,000+ m3tonne.km</v>
      </c>
      <c r="K77" s="49"/>
      <c r="L77" s="49"/>
      <c r="M77" s="49"/>
      <c r="N77" s="49"/>
      <c r="O77" s="49"/>
    </row>
    <row r="78" spans="1:15" s="54" customFormat="1" ht="23" customHeight="1">
      <c r="A78" s="70" t="s">
        <v>1523</v>
      </c>
      <c r="B78" s="29" t="s">
        <v>208</v>
      </c>
      <c r="C78" s="29" t="s">
        <v>1447</v>
      </c>
      <c r="D78" s="29" t="s">
        <v>1449</v>
      </c>
      <c r="E78" s="29" t="s">
        <v>205</v>
      </c>
      <c r="F78" s="32">
        <f>VLOOKUP(J78,DB!J:L,3,FALSE)</f>
        <v>1.4701000000000001E-2</v>
      </c>
      <c r="G78" s="57"/>
      <c r="H78" s="57"/>
      <c r="I78" s="33">
        <f t="shared" si="3"/>
        <v>0</v>
      </c>
      <c r="J78" s="70" t="str">
        <f t="shared" si="2"/>
        <v>Scope 3Freighting goodsSea tankerLNG tanker0–199,999 m3tonne.km</v>
      </c>
      <c r="K78" s="49"/>
      <c r="L78" s="49"/>
      <c r="M78" s="49"/>
      <c r="N78" s="49"/>
      <c r="O78" s="49"/>
    </row>
    <row r="79" spans="1:15" s="54" customFormat="1" ht="23" customHeight="1">
      <c r="A79" s="70" t="s">
        <v>1523</v>
      </c>
      <c r="B79" s="29" t="s">
        <v>208</v>
      </c>
      <c r="C79" s="29" t="s">
        <v>1447</v>
      </c>
      <c r="D79" s="29" t="s">
        <v>215</v>
      </c>
      <c r="E79" s="29" t="s">
        <v>205</v>
      </c>
      <c r="F79" s="32">
        <f>VLOOKUP(J79,DB!J:L,3,FALSE)</f>
        <v>1.1548000000000001E-2</v>
      </c>
      <c r="G79" s="57"/>
      <c r="H79" s="57"/>
      <c r="I79" s="33">
        <f t="shared" si="3"/>
        <v>0</v>
      </c>
      <c r="J79" s="70" t="str">
        <f t="shared" si="2"/>
        <v>Scope 3Freighting goodsSea tankerLNG tankerAveragetonne.km</v>
      </c>
      <c r="K79" s="49"/>
      <c r="L79" s="49"/>
      <c r="M79" s="49"/>
      <c r="N79" s="49"/>
      <c r="O79" s="49"/>
    </row>
    <row r="80" spans="1:15" s="54" customFormat="1" ht="23" customHeight="1">
      <c r="A80" s="70" t="s">
        <v>1523</v>
      </c>
      <c r="B80" s="29" t="s">
        <v>208</v>
      </c>
      <c r="C80" s="29" t="s">
        <v>1499</v>
      </c>
      <c r="D80" s="29" t="s">
        <v>1451</v>
      </c>
      <c r="E80" s="29" t="s">
        <v>205</v>
      </c>
      <c r="F80" s="32">
        <f>VLOOKUP(J80,DB!J:L,3,FALSE)</f>
        <v>9.1259999999999987E-3</v>
      </c>
      <c r="G80" s="57"/>
      <c r="H80" s="57"/>
      <c r="I80" s="33">
        <f t="shared" si="3"/>
        <v>0</v>
      </c>
      <c r="J80" s="70" t="str">
        <f t="shared" si="2"/>
        <v>Scope 3Freighting goodsSea tankerLPG Tanker50,000+ m3tonne.km</v>
      </c>
      <c r="K80" s="49"/>
      <c r="L80" s="49"/>
      <c r="M80" s="49"/>
      <c r="N80" s="49"/>
      <c r="O80" s="49"/>
    </row>
    <row r="81" spans="1:15" s="54" customFormat="1" ht="23" customHeight="1">
      <c r="A81" s="70" t="s">
        <v>1523</v>
      </c>
      <c r="B81" s="29" t="s">
        <v>208</v>
      </c>
      <c r="C81" s="29" t="s">
        <v>1499</v>
      </c>
      <c r="D81" s="29" t="s">
        <v>1452</v>
      </c>
      <c r="E81" s="29" t="s">
        <v>205</v>
      </c>
      <c r="F81" s="32">
        <f>VLOOKUP(J81,DB!J:L,3,FALSE)</f>
        <v>4.4104999999999998E-2</v>
      </c>
      <c r="G81" s="57"/>
      <c r="H81" s="57"/>
      <c r="I81" s="33">
        <f t="shared" si="3"/>
        <v>0</v>
      </c>
      <c r="J81" s="70" t="str">
        <f t="shared" si="2"/>
        <v>Scope 3Freighting goodsSea tankerLPG Tanker0–49,999 m3tonne.km</v>
      </c>
      <c r="K81" s="49"/>
      <c r="L81" s="49"/>
      <c r="M81" s="49"/>
      <c r="N81" s="49"/>
      <c r="O81" s="49"/>
    </row>
    <row r="82" spans="1:15" s="54" customFormat="1" ht="23" customHeight="1">
      <c r="A82" s="70" t="s">
        <v>1523</v>
      </c>
      <c r="B82" s="29" t="s">
        <v>208</v>
      </c>
      <c r="C82" s="29" t="s">
        <v>1499</v>
      </c>
      <c r="D82" s="29" t="s">
        <v>215</v>
      </c>
      <c r="E82" s="29" t="s">
        <v>205</v>
      </c>
      <c r="F82" s="32">
        <f>VLOOKUP(J82,DB!J:L,3,FALSE)</f>
        <v>1.0382000000000001E-2</v>
      </c>
      <c r="G82" s="57"/>
      <c r="H82" s="57"/>
      <c r="I82" s="33">
        <f t="shared" si="3"/>
        <v>0</v>
      </c>
      <c r="J82" s="70" t="str">
        <f t="shared" si="2"/>
        <v>Scope 3Freighting goodsSea tankerLPG TankerAveragetonne.km</v>
      </c>
      <c r="K82" s="49"/>
      <c r="L82" s="49"/>
      <c r="M82" s="49"/>
      <c r="N82" s="49"/>
      <c r="O82" s="49"/>
    </row>
    <row r="83" spans="1:15" s="54" customFormat="1" ht="23" customHeight="1">
      <c r="A83" s="70" t="s">
        <v>1523</v>
      </c>
      <c r="B83" s="29" t="s">
        <v>209</v>
      </c>
      <c r="C83" s="29" t="s">
        <v>1475</v>
      </c>
      <c r="D83" s="29" t="s">
        <v>1433</v>
      </c>
      <c r="E83" s="29" t="s">
        <v>205</v>
      </c>
      <c r="F83" s="32">
        <f>VLOOKUP(J83,DB!J:L,3,FALSE)</f>
        <v>2.5350000000000004E-3</v>
      </c>
      <c r="G83" s="57"/>
      <c r="H83" s="57"/>
      <c r="I83" s="33">
        <f t="shared" si="3"/>
        <v>0</v>
      </c>
      <c r="J83" s="70" t="str">
        <f t="shared" si="2"/>
        <v>Scope 3Freighting goodsCargo shipBulk carrier200,000+ dwttonne.km</v>
      </c>
      <c r="K83" s="49"/>
      <c r="L83" s="49"/>
      <c r="M83" s="49"/>
      <c r="N83" s="49"/>
      <c r="O83" s="49"/>
    </row>
    <row r="84" spans="1:15" s="54" customFormat="1" ht="23" customHeight="1">
      <c r="A84" s="70" t="s">
        <v>1523</v>
      </c>
      <c r="B84" s="29" t="s">
        <v>209</v>
      </c>
      <c r="C84" s="29" t="s">
        <v>1475</v>
      </c>
      <c r="D84" s="29" t="s">
        <v>1476</v>
      </c>
      <c r="E84" s="29" t="s">
        <v>205</v>
      </c>
      <c r="F84" s="32">
        <f>VLOOKUP(J84,DB!J:L,3,FALSE)</f>
        <v>3.042E-3</v>
      </c>
      <c r="G84" s="57"/>
      <c r="H84" s="57"/>
      <c r="I84" s="33">
        <f t="shared" si="3"/>
        <v>0</v>
      </c>
      <c r="J84" s="70" t="str">
        <f t="shared" si="2"/>
        <v>Scope 3Freighting goodsCargo shipBulk carrier100,000–199,999 dwttonne.km</v>
      </c>
      <c r="K84" s="49"/>
      <c r="L84" s="49"/>
      <c r="M84" s="49"/>
      <c r="N84" s="49"/>
      <c r="O84" s="49"/>
    </row>
    <row r="85" spans="1:15" s="54" customFormat="1" ht="23" customHeight="1">
      <c r="A85" s="70" t="s">
        <v>1523</v>
      </c>
      <c r="B85" s="29" t="s">
        <v>209</v>
      </c>
      <c r="C85" s="29" t="s">
        <v>1475</v>
      </c>
      <c r="D85" s="29" t="s">
        <v>1477</v>
      </c>
      <c r="E85" s="29" t="s">
        <v>205</v>
      </c>
      <c r="F85" s="32">
        <f>VLOOKUP(J85,DB!J:L,3,FALSE)</f>
        <v>4.1569999999999992E-3</v>
      </c>
      <c r="G85" s="57"/>
      <c r="H85" s="57"/>
      <c r="I85" s="33">
        <f t="shared" si="3"/>
        <v>0</v>
      </c>
      <c r="J85" s="70" t="str">
        <f t="shared" si="2"/>
        <v>Scope 3Freighting goodsCargo shipBulk carrier60,000–99,999 dwttonne.km</v>
      </c>
      <c r="K85" s="49"/>
      <c r="L85" s="49"/>
      <c r="M85" s="49"/>
      <c r="N85" s="49"/>
      <c r="O85" s="49"/>
    </row>
    <row r="86" spans="1:15" s="54" customFormat="1" ht="23" customHeight="1">
      <c r="A86" s="70" t="s">
        <v>1523</v>
      </c>
      <c r="B86" s="29" t="s">
        <v>209</v>
      </c>
      <c r="C86" s="29" t="s">
        <v>1475</v>
      </c>
      <c r="D86" s="29" t="s">
        <v>1478</v>
      </c>
      <c r="E86" s="29" t="s">
        <v>205</v>
      </c>
      <c r="F86" s="32">
        <f>VLOOKUP(J86,DB!J:L,3,FALSE)</f>
        <v>5.7800000000000004E-3</v>
      </c>
      <c r="G86" s="57"/>
      <c r="H86" s="57"/>
      <c r="I86" s="33">
        <f t="shared" si="3"/>
        <v>0</v>
      </c>
      <c r="J86" s="70" t="str">
        <f t="shared" si="2"/>
        <v>Scope 3Freighting goodsCargo shipBulk carrier35,000–59,999 dwttonne.km</v>
      </c>
      <c r="K86" s="49"/>
      <c r="L86" s="49"/>
      <c r="M86" s="49"/>
      <c r="N86" s="49"/>
      <c r="O86" s="49"/>
    </row>
    <row r="87" spans="1:15" s="54" customFormat="1" ht="23" customHeight="1">
      <c r="A87" s="70" t="s">
        <v>1523</v>
      </c>
      <c r="B87" s="29" t="s">
        <v>209</v>
      </c>
      <c r="C87" s="29" t="s">
        <v>1475</v>
      </c>
      <c r="D87" s="29" t="s">
        <v>1479</v>
      </c>
      <c r="E87" s="29" t="s">
        <v>205</v>
      </c>
      <c r="F87" s="32">
        <f>VLOOKUP(J87,DB!J:L,3,FALSE)</f>
        <v>8.0100000000000015E-3</v>
      </c>
      <c r="G87" s="57"/>
      <c r="H87" s="57"/>
      <c r="I87" s="33">
        <f t="shared" si="3"/>
        <v>0</v>
      </c>
      <c r="J87" s="70" t="str">
        <f t="shared" si="2"/>
        <v>Scope 3Freighting goodsCargo shipBulk carrier10,000–34,999 dwttonne.km</v>
      </c>
      <c r="K87" s="49"/>
      <c r="L87" s="49"/>
      <c r="M87" s="49"/>
      <c r="N87" s="49"/>
      <c r="O87" s="49"/>
    </row>
    <row r="88" spans="1:15" s="54" customFormat="1" ht="23" customHeight="1">
      <c r="A88" s="70" t="s">
        <v>1523</v>
      </c>
      <c r="B88" s="29" t="s">
        <v>209</v>
      </c>
      <c r="C88" s="29" t="s">
        <v>1475</v>
      </c>
      <c r="D88" s="29" t="s">
        <v>1438</v>
      </c>
      <c r="E88" s="29" t="s">
        <v>205</v>
      </c>
      <c r="F88" s="32">
        <f>VLOOKUP(J88,DB!J:L,3,FALSE)</f>
        <v>2.9606999999999998E-2</v>
      </c>
      <c r="G88" s="57"/>
      <c r="H88" s="57"/>
      <c r="I88" s="33">
        <f t="shared" si="3"/>
        <v>0</v>
      </c>
      <c r="J88" s="70" t="str">
        <f t="shared" si="2"/>
        <v>Scope 3Freighting goodsCargo shipBulk carrier0–9999 dwttonne.km</v>
      </c>
      <c r="K88" s="49"/>
      <c r="L88" s="49"/>
      <c r="M88" s="49"/>
      <c r="N88" s="49"/>
      <c r="O88" s="49"/>
    </row>
    <row r="89" spans="1:15" s="54" customFormat="1" ht="23" customHeight="1">
      <c r="A89" s="70" t="s">
        <v>1523</v>
      </c>
      <c r="B89" s="29" t="s">
        <v>209</v>
      </c>
      <c r="C89" s="29" t="s">
        <v>1475</v>
      </c>
      <c r="D89" s="29" t="s">
        <v>215</v>
      </c>
      <c r="E89" s="29" t="s">
        <v>205</v>
      </c>
      <c r="F89" s="32">
        <f>VLOOKUP(J89,DB!J:L,3,FALSE)</f>
        <v>3.539E-3</v>
      </c>
      <c r="G89" s="57"/>
      <c r="H89" s="57"/>
      <c r="I89" s="33">
        <f t="shared" si="3"/>
        <v>0</v>
      </c>
      <c r="J89" s="70" t="str">
        <f t="shared" si="2"/>
        <v>Scope 3Freighting goodsCargo shipBulk carrierAveragetonne.km</v>
      </c>
      <c r="K89" s="49"/>
      <c r="L89" s="49"/>
      <c r="M89" s="49"/>
      <c r="N89" s="49"/>
      <c r="O89" s="49"/>
    </row>
    <row r="90" spans="1:15" s="54" customFormat="1" ht="23" customHeight="1">
      <c r="A90" s="70" t="s">
        <v>1523</v>
      </c>
      <c r="B90" s="29" t="s">
        <v>209</v>
      </c>
      <c r="C90" s="29" t="s">
        <v>1454</v>
      </c>
      <c r="D90" s="29" t="s">
        <v>1455</v>
      </c>
      <c r="E90" s="29" t="s">
        <v>205</v>
      </c>
      <c r="F90" s="32">
        <f>VLOOKUP(J90,DB!J:L,3,FALSE)</f>
        <v>1.2066000000000002E-2</v>
      </c>
      <c r="G90" s="57"/>
      <c r="H90" s="57"/>
      <c r="I90" s="33">
        <f t="shared" si="3"/>
        <v>0</v>
      </c>
      <c r="J90" s="70" t="str">
        <f t="shared" si="2"/>
        <v>Scope 3Freighting goodsCargo shipGeneral cargo10,000+ dwttonne.km</v>
      </c>
      <c r="K90" s="49"/>
      <c r="L90" s="49"/>
      <c r="M90" s="49"/>
      <c r="N90" s="49"/>
      <c r="O90" s="49"/>
    </row>
    <row r="91" spans="1:15" s="54" customFormat="1" ht="23" customHeight="1">
      <c r="A91" s="70" t="s">
        <v>1523</v>
      </c>
      <c r="B91" s="29" t="s">
        <v>209</v>
      </c>
      <c r="C91" s="29" t="s">
        <v>1454</v>
      </c>
      <c r="D91" s="29" t="s">
        <v>1443</v>
      </c>
      <c r="E91" s="29" t="s">
        <v>205</v>
      </c>
      <c r="F91" s="32">
        <f>VLOOKUP(J91,DB!J:L,3,FALSE)</f>
        <v>1.6020000000000003E-2</v>
      </c>
      <c r="G91" s="57"/>
      <c r="H91" s="57"/>
      <c r="I91" s="33">
        <f t="shared" si="3"/>
        <v>0</v>
      </c>
      <c r="J91" s="70" t="str">
        <f t="shared" si="2"/>
        <v>Scope 3Freighting goodsCargo shipGeneral cargo5000–9999 dwttonne.km</v>
      </c>
      <c r="K91" s="49"/>
      <c r="L91" s="49"/>
      <c r="M91" s="49"/>
      <c r="N91" s="49"/>
      <c r="O91" s="49"/>
    </row>
    <row r="92" spans="1:15" s="54" customFormat="1" ht="23" customHeight="1">
      <c r="A92" s="70" t="s">
        <v>1523</v>
      </c>
      <c r="B92" s="29" t="s">
        <v>209</v>
      </c>
      <c r="C92" s="29" t="s">
        <v>1454</v>
      </c>
      <c r="D92" s="29" t="s">
        <v>1444</v>
      </c>
      <c r="E92" s="29" t="s">
        <v>205</v>
      </c>
      <c r="F92" s="32">
        <f>VLOOKUP(J92,DB!J:L,3,FALSE)</f>
        <v>1.4093000000000001E-2</v>
      </c>
      <c r="G92" s="57"/>
      <c r="H92" s="57"/>
      <c r="I92" s="33">
        <f t="shared" si="3"/>
        <v>0</v>
      </c>
      <c r="J92" s="70" t="str">
        <f t="shared" si="2"/>
        <v>Scope 3Freighting goodsCargo shipGeneral cargo0–4999 dwttonne.km</v>
      </c>
      <c r="K92" s="49"/>
      <c r="L92" s="49"/>
      <c r="M92" s="49"/>
      <c r="N92" s="49"/>
      <c r="O92" s="49"/>
    </row>
    <row r="93" spans="1:15" s="54" customFormat="1" ht="23" customHeight="1">
      <c r="A93" s="70" t="s">
        <v>1523</v>
      </c>
      <c r="B93" s="29" t="s">
        <v>209</v>
      </c>
      <c r="C93" s="29" t="s">
        <v>1454</v>
      </c>
      <c r="D93" s="29" t="s">
        <v>1456</v>
      </c>
      <c r="E93" s="29" t="s">
        <v>205</v>
      </c>
      <c r="F93" s="32">
        <f>VLOOKUP(J93,DB!J:L,3,FALSE)</f>
        <v>1.1153E-2</v>
      </c>
      <c r="G93" s="57"/>
      <c r="H93" s="57"/>
      <c r="I93" s="33">
        <f t="shared" si="3"/>
        <v>0</v>
      </c>
      <c r="J93" s="70" t="str">
        <f t="shared" si="2"/>
        <v>Scope 3Freighting goodsCargo shipGeneral cargo10,000+ dwt 100+ TEUtonne.km</v>
      </c>
      <c r="K93" s="49"/>
      <c r="L93" s="49"/>
      <c r="M93" s="49"/>
      <c r="N93" s="49"/>
      <c r="O93" s="49"/>
    </row>
    <row r="94" spans="1:15" s="54" customFormat="1" ht="23" customHeight="1">
      <c r="A94" s="70" t="s">
        <v>1523</v>
      </c>
      <c r="B94" s="29" t="s">
        <v>209</v>
      </c>
      <c r="C94" s="29" t="s">
        <v>1454</v>
      </c>
      <c r="D94" s="29" t="s">
        <v>1457</v>
      </c>
      <c r="E94" s="29" t="s">
        <v>205</v>
      </c>
      <c r="F94" s="32">
        <f>VLOOKUP(J94,DB!J:L,3,FALSE)</f>
        <v>1.7743000000000002E-2</v>
      </c>
      <c r="G94" s="57"/>
      <c r="H94" s="57"/>
      <c r="I94" s="33">
        <f t="shared" si="3"/>
        <v>0</v>
      </c>
      <c r="J94" s="70" t="str">
        <f t="shared" si="2"/>
        <v>Scope 3Freighting goodsCargo shipGeneral cargo5000–9999 dwt 100+ TEUtonne.km</v>
      </c>
      <c r="K94" s="49"/>
      <c r="L94" s="49"/>
      <c r="M94" s="49"/>
      <c r="N94" s="49"/>
      <c r="O94" s="49"/>
    </row>
    <row r="95" spans="1:15" s="54" customFormat="1" ht="23" customHeight="1">
      <c r="A95" s="70" t="s">
        <v>1523</v>
      </c>
      <c r="B95" s="29" t="s">
        <v>209</v>
      </c>
      <c r="C95" s="29" t="s">
        <v>1454</v>
      </c>
      <c r="D95" s="29" t="s">
        <v>1458</v>
      </c>
      <c r="E95" s="29" t="s">
        <v>205</v>
      </c>
      <c r="F95" s="32">
        <f>VLOOKUP(J95,DB!J:L,3,FALSE)</f>
        <v>2.0076E-2</v>
      </c>
      <c r="G95" s="57"/>
      <c r="H95" s="57"/>
      <c r="I95" s="33">
        <f t="shared" si="3"/>
        <v>0</v>
      </c>
      <c r="J95" s="70" t="str">
        <f t="shared" si="2"/>
        <v>Scope 3Freighting goodsCargo shipGeneral cargo0–4999 dwt 100+ TEUtonne.km</v>
      </c>
      <c r="K95" s="49"/>
      <c r="L95" s="49"/>
      <c r="M95" s="49"/>
      <c r="N95" s="49"/>
      <c r="O95" s="49"/>
    </row>
    <row r="96" spans="1:15" s="54" customFormat="1" ht="23" customHeight="1">
      <c r="A96" s="70" t="s">
        <v>1523</v>
      </c>
      <c r="B96" s="29" t="s">
        <v>209</v>
      </c>
      <c r="C96" s="29" t="s">
        <v>1454</v>
      </c>
      <c r="D96" s="29" t="s">
        <v>215</v>
      </c>
      <c r="E96" s="29" t="s">
        <v>205</v>
      </c>
      <c r="F96" s="32">
        <f>VLOOKUP(J96,DB!J:L,3,FALSE)</f>
        <v>1.3232000000000001E-2</v>
      </c>
      <c r="G96" s="57"/>
      <c r="H96" s="57"/>
      <c r="I96" s="33">
        <f t="shared" si="3"/>
        <v>0</v>
      </c>
      <c r="J96" s="70" t="str">
        <f t="shared" si="2"/>
        <v>Scope 3Freighting goodsCargo shipGeneral cargoAveragetonne.km</v>
      </c>
      <c r="K96" s="49"/>
      <c r="L96" s="49"/>
      <c r="M96" s="49"/>
      <c r="N96" s="49"/>
      <c r="O96" s="49"/>
    </row>
    <row r="97" spans="1:15" s="54" customFormat="1" ht="23" customHeight="1">
      <c r="A97" s="70" t="s">
        <v>1523</v>
      </c>
      <c r="B97" s="29" t="s">
        <v>209</v>
      </c>
      <c r="C97" s="29" t="s">
        <v>1468</v>
      </c>
      <c r="D97" s="29" t="s">
        <v>1469</v>
      </c>
      <c r="E97" s="29" t="s">
        <v>205</v>
      </c>
      <c r="F97" s="32">
        <f>VLOOKUP(J97,DB!J:L,3,FALSE)</f>
        <v>1.2674000000000001E-2</v>
      </c>
      <c r="G97" s="57"/>
      <c r="H97" s="57"/>
      <c r="I97" s="33">
        <f t="shared" si="3"/>
        <v>0</v>
      </c>
      <c r="J97" s="70" t="str">
        <f t="shared" si="2"/>
        <v>Scope 3Freighting goodsCargo shipContainer ship8000+ TEUtonne.km</v>
      </c>
      <c r="K97" s="49"/>
      <c r="L97" s="49"/>
      <c r="M97" s="49"/>
      <c r="N97" s="49"/>
      <c r="O97" s="49"/>
    </row>
    <row r="98" spans="1:15" s="54" customFormat="1" ht="23" customHeight="1">
      <c r="A98" s="70" t="s">
        <v>1523</v>
      </c>
      <c r="B98" s="29" t="s">
        <v>209</v>
      </c>
      <c r="C98" s="29" t="s">
        <v>1468</v>
      </c>
      <c r="D98" s="29" t="s">
        <v>1470</v>
      </c>
      <c r="E98" s="29" t="s">
        <v>205</v>
      </c>
      <c r="F98" s="32">
        <f>VLOOKUP(J98,DB!J:L,3,FALSE)</f>
        <v>1.6831000000000002E-2</v>
      </c>
      <c r="G98" s="57"/>
      <c r="H98" s="57"/>
      <c r="I98" s="33">
        <f t="shared" si="3"/>
        <v>0</v>
      </c>
      <c r="J98" s="70" t="str">
        <f t="shared" si="2"/>
        <v>Scope 3Freighting goodsCargo shipContainer ship5000–7999 TEUtonne.km</v>
      </c>
      <c r="K98" s="49"/>
      <c r="L98" s="49"/>
      <c r="M98" s="49"/>
      <c r="N98" s="49"/>
      <c r="O98" s="49"/>
    </row>
    <row r="99" spans="1:15" s="54" customFormat="1" ht="23" customHeight="1">
      <c r="A99" s="70" t="s">
        <v>1523</v>
      </c>
      <c r="B99" s="29" t="s">
        <v>209</v>
      </c>
      <c r="C99" s="29" t="s">
        <v>1468</v>
      </c>
      <c r="D99" s="29" t="s">
        <v>1471</v>
      </c>
      <c r="E99" s="29" t="s">
        <v>205</v>
      </c>
      <c r="F99" s="32">
        <f>VLOOKUP(J99,DB!J:L,3,FALSE)</f>
        <v>1.6831000000000002E-2</v>
      </c>
      <c r="G99" s="57"/>
      <c r="H99" s="57"/>
      <c r="I99" s="33">
        <f t="shared" si="3"/>
        <v>0</v>
      </c>
      <c r="J99" s="70" t="str">
        <f t="shared" si="2"/>
        <v>Scope 3Freighting goodsCargo shipContainer ship3000–4999 TEUtonne.km</v>
      </c>
      <c r="K99" s="49"/>
      <c r="L99" s="49"/>
      <c r="M99" s="49"/>
      <c r="N99" s="49"/>
      <c r="O99" s="49"/>
    </row>
    <row r="100" spans="1:15" s="54" customFormat="1" ht="23" customHeight="1">
      <c r="A100" s="70" t="s">
        <v>1523</v>
      </c>
      <c r="B100" s="29" t="s">
        <v>209</v>
      </c>
      <c r="C100" s="29" t="s">
        <v>1468</v>
      </c>
      <c r="D100" s="29" t="s">
        <v>1472</v>
      </c>
      <c r="E100" s="29" t="s">
        <v>205</v>
      </c>
      <c r="F100" s="32">
        <f>VLOOKUP(J100,DB!J:L,3,FALSE)</f>
        <v>2.0278000000000001E-2</v>
      </c>
      <c r="G100" s="57"/>
      <c r="H100" s="57"/>
      <c r="I100" s="33">
        <f t="shared" si="3"/>
        <v>0</v>
      </c>
      <c r="J100" s="70" t="str">
        <f t="shared" si="2"/>
        <v>Scope 3Freighting goodsCargo shipContainer ship2000–2999 TEUtonne.km</v>
      </c>
      <c r="K100" s="49"/>
      <c r="L100" s="49"/>
      <c r="M100" s="49"/>
      <c r="N100" s="49"/>
      <c r="O100" s="49"/>
    </row>
    <row r="101" spans="1:15" s="54" customFormat="1" ht="23" customHeight="1">
      <c r="A101" s="70" t="s">
        <v>1523</v>
      </c>
      <c r="B101" s="29" t="s">
        <v>209</v>
      </c>
      <c r="C101" s="29" t="s">
        <v>1468</v>
      </c>
      <c r="D101" s="29" t="s">
        <v>1473</v>
      </c>
      <c r="E101" s="29" t="s">
        <v>205</v>
      </c>
      <c r="F101" s="32">
        <f>VLOOKUP(J101,DB!J:L,3,FALSE)</f>
        <v>3.2547000000000006E-2</v>
      </c>
      <c r="G101" s="57"/>
      <c r="H101" s="57"/>
      <c r="I101" s="33">
        <f t="shared" si="3"/>
        <v>0</v>
      </c>
      <c r="J101" s="70" t="str">
        <f t="shared" si="2"/>
        <v>Scope 3Freighting goodsCargo shipContainer ship1000–1999 TEUtonne.km</v>
      </c>
      <c r="K101" s="49"/>
      <c r="L101" s="49"/>
      <c r="M101" s="49"/>
      <c r="N101" s="49"/>
      <c r="O101" s="49"/>
    </row>
    <row r="102" spans="1:15" s="54" customFormat="1" ht="23" customHeight="1">
      <c r="A102" s="70" t="s">
        <v>1523</v>
      </c>
      <c r="B102" s="29" t="s">
        <v>209</v>
      </c>
      <c r="C102" s="29" t="s">
        <v>1468</v>
      </c>
      <c r="D102" s="29" t="s">
        <v>1474</v>
      </c>
      <c r="E102" s="29" t="s">
        <v>205</v>
      </c>
      <c r="F102" s="32">
        <f>VLOOKUP(J102,DB!J:L,3,FALSE)</f>
        <v>3.6804999999999997E-2</v>
      </c>
      <c r="G102" s="57"/>
      <c r="H102" s="57"/>
      <c r="I102" s="33">
        <f t="shared" si="3"/>
        <v>0</v>
      </c>
      <c r="J102" s="70" t="str">
        <f t="shared" si="2"/>
        <v>Scope 3Freighting goodsCargo shipContainer ship0–999 TEUtonne.km</v>
      </c>
      <c r="K102" s="49"/>
      <c r="L102" s="49"/>
      <c r="M102" s="49"/>
      <c r="N102" s="49"/>
      <c r="O102" s="49"/>
    </row>
    <row r="103" spans="1:15" s="54" customFormat="1" ht="23" customHeight="1">
      <c r="A103" s="70" t="s">
        <v>1523</v>
      </c>
      <c r="B103" s="29" t="s">
        <v>209</v>
      </c>
      <c r="C103" s="29" t="s">
        <v>1468</v>
      </c>
      <c r="D103" s="29" t="s">
        <v>215</v>
      </c>
      <c r="E103" s="29" t="s">
        <v>205</v>
      </c>
      <c r="F103" s="32">
        <f>VLOOKUP(J103,DB!J:L,3,FALSE)</f>
        <v>1.6142E-2</v>
      </c>
      <c r="G103" s="57"/>
      <c r="H103" s="57"/>
      <c r="I103" s="33">
        <f t="shared" si="3"/>
        <v>0</v>
      </c>
      <c r="J103" s="70" t="str">
        <f t="shared" si="2"/>
        <v>Scope 3Freighting goodsCargo shipContainer shipAveragetonne.km</v>
      </c>
      <c r="K103" s="49"/>
      <c r="L103" s="49"/>
      <c r="M103" s="49"/>
      <c r="N103" s="49"/>
      <c r="O103" s="49"/>
    </row>
    <row r="104" spans="1:15" s="54" customFormat="1" ht="23" customHeight="1">
      <c r="A104" s="70" t="s">
        <v>1523</v>
      </c>
      <c r="B104" s="29" t="s">
        <v>209</v>
      </c>
      <c r="C104" s="29" t="s">
        <v>1461</v>
      </c>
      <c r="D104" s="29" t="s">
        <v>1462</v>
      </c>
      <c r="E104" s="29" t="s">
        <v>205</v>
      </c>
      <c r="F104" s="32">
        <f>VLOOKUP(J104,DB!J:L,3,FALSE)</f>
        <v>3.2446000000000003E-2</v>
      </c>
      <c r="G104" s="57"/>
      <c r="H104" s="57"/>
      <c r="I104" s="33">
        <f t="shared" si="3"/>
        <v>0</v>
      </c>
      <c r="J104" s="70" t="str">
        <f t="shared" si="2"/>
        <v>Scope 3Freighting goodsCargo shipVehicle transport4000+ CEUtonne.km</v>
      </c>
      <c r="K104" s="49"/>
      <c r="L104" s="49"/>
      <c r="M104" s="49"/>
      <c r="N104" s="49"/>
      <c r="O104" s="49"/>
    </row>
    <row r="105" spans="1:15" s="54" customFormat="1" ht="23" customHeight="1">
      <c r="A105" s="70" t="s">
        <v>1523</v>
      </c>
      <c r="B105" s="29" t="s">
        <v>209</v>
      </c>
      <c r="C105" s="29" t="s">
        <v>1461</v>
      </c>
      <c r="D105" s="29" t="s">
        <v>1463</v>
      </c>
      <c r="E105" s="29" t="s">
        <v>205</v>
      </c>
      <c r="F105" s="32">
        <f>VLOOKUP(J105,DB!J:L,3,FALSE)</f>
        <v>5.8401000000000002E-2</v>
      </c>
      <c r="G105" s="57"/>
      <c r="H105" s="57"/>
      <c r="I105" s="33">
        <f t="shared" si="3"/>
        <v>0</v>
      </c>
      <c r="J105" s="70" t="str">
        <f t="shared" si="2"/>
        <v>Scope 3Freighting goodsCargo shipVehicle transport0–3999 CEUtonne.km</v>
      </c>
      <c r="K105" s="49"/>
      <c r="L105" s="49"/>
      <c r="M105" s="49"/>
      <c r="N105" s="49"/>
      <c r="O105" s="49"/>
    </row>
    <row r="106" spans="1:15" s="54" customFormat="1" ht="23" customHeight="1">
      <c r="A106" s="70" t="s">
        <v>1523</v>
      </c>
      <c r="B106" s="29" t="s">
        <v>209</v>
      </c>
      <c r="C106" s="29" t="s">
        <v>1461</v>
      </c>
      <c r="D106" s="29" t="s">
        <v>215</v>
      </c>
      <c r="E106" s="29" t="s">
        <v>205</v>
      </c>
      <c r="F106" s="32">
        <f>VLOOKUP(J106,DB!J:L,3,FALSE)</f>
        <v>3.8578999999999995E-2</v>
      </c>
      <c r="G106" s="57"/>
      <c r="H106" s="57"/>
      <c r="I106" s="33">
        <f t="shared" si="3"/>
        <v>0</v>
      </c>
      <c r="J106" s="70" t="str">
        <f t="shared" si="2"/>
        <v>Scope 3Freighting goodsCargo shipVehicle transportAveragetonne.km</v>
      </c>
      <c r="K106" s="49"/>
      <c r="L106" s="49"/>
      <c r="M106" s="49"/>
      <c r="N106" s="49"/>
      <c r="O106" s="49"/>
    </row>
    <row r="107" spans="1:15" s="54" customFormat="1" ht="23" customHeight="1">
      <c r="A107" s="70" t="s">
        <v>1523</v>
      </c>
      <c r="B107" s="29" t="s">
        <v>209</v>
      </c>
      <c r="C107" s="29" t="s">
        <v>1464</v>
      </c>
      <c r="D107" s="29" t="s">
        <v>1465</v>
      </c>
      <c r="E107" s="29" t="s">
        <v>205</v>
      </c>
      <c r="F107" s="32">
        <f>VLOOKUP(J107,DB!J:L,3,FALSE)</f>
        <v>5.0189000000000004E-2</v>
      </c>
      <c r="G107" s="57"/>
      <c r="H107" s="57"/>
      <c r="I107" s="33">
        <f t="shared" si="3"/>
        <v>0</v>
      </c>
      <c r="J107" s="70" t="str">
        <f t="shared" si="2"/>
        <v>Scope 3Freighting goodsCargo shipRoRo-Ferry2000+ LMtonne.km</v>
      </c>
      <c r="K107" s="49"/>
      <c r="L107" s="49"/>
      <c r="M107" s="49"/>
      <c r="N107" s="49"/>
      <c r="O107" s="49"/>
    </row>
    <row r="108" spans="1:15" s="54" customFormat="1" ht="23" customHeight="1">
      <c r="A108" s="70" t="s">
        <v>1523</v>
      </c>
      <c r="B108" s="29" t="s">
        <v>209</v>
      </c>
      <c r="C108" s="29" t="s">
        <v>1464</v>
      </c>
      <c r="D108" s="29" t="s">
        <v>1466</v>
      </c>
      <c r="E108" s="29" t="s">
        <v>205</v>
      </c>
      <c r="F108" s="32">
        <f>VLOOKUP(J108,DB!J:L,3,FALSE)</f>
        <v>6.1138999999999999E-2</v>
      </c>
      <c r="G108" s="57"/>
      <c r="H108" s="57"/>
      <c r="I108" s="33">
        <f t="shared" si="3"/>
        <v>0</v>
      </c>
      <c r="J108" s="70" t="str">
        <f t="shared" si="2"/>
        <v>Scope 3Freighting goodsCargo shipRoRo-Ferry0–1999 LMtonne.km</v>
      </c>
      <c r="K108" s="49"/>
      <c r="L108" s="49"/>
      <c r="M108" s="49"/>
      <c r="N108" s="49"/>
      <c r="O108" s="49"/>
    </row>
    <row r="109" spans="1:15" s="54" customFormat="1" ht="23" customHeight="1">
      <c r="A109" s="70" t="s">
        <v>1523</v>
      </c>
      <c r="B109" s="29" t="s">
        <v>209</v>
      </c>
      <c r="C109" s="29" t="s">
        <v>1464</v>
      </c>
      <c r="D109" s="29" t="s">
        <v>215</v>
      </c>
      <c r="E109" s="29" t="s">
        <v>205</v>
      </c>
      <c r="F109" s="32">
        <f>VLOOKUP(J109,DB!J:L,3,FALSE)</f>
        <v>5.1659000000000004E-2</v>
      </c>
      <c r="G109" s="57"/>
      <c r="H109" s="57"/>
      <c r="I109" s="33">
        <f t="shared" si="3"/>
        <v>0</v>
      </c>
      <c r="J109" s="70" t="str">
        <f t="shared" si="2"/>
        <v>Scope 3Freighting goodsCargo shipRoRo-FerryAveragetonne.km</v>
      </c>
      <c r="K109" s="49"/>
      <c r="L109" s="49"/>
      <c r="M109" s="49"/>
      <c r="N109" s="49"/>
      <c r="O109" s="49"/>
    </row>
    <row r="110" spans="1:15" s="54" customFormat="1" ht="23" customHeight="1">
      <c r="A110" s="70" t="s">
        <v>1523</v>
      </c>
      <c r="B110" s="29" t="s">
        <v>209</v>
      </c>
      <c r="C110" s="29" t="s">
        <v>1467</v>
      </c>
      <c r="D110" s="29" t="s">
        <v>215</v>
      </c>
      <c r="E110" s="29" t="s">
        <v>205</v>
      </c>
      <c r="F110" s="32">
        <f>VLOOKUP(J110,DB!J:L,3,FALSE)</f>
        <v>0.37667</v>
      </c>
      <c r="G110" s="57"/>
      <c r="H110" s="57"/>
      <c r="I110" s="33">
        <f t="shared" si="3"/>
        <v>0</v>
      </c>
      <c r="J110" s="70" t="str">
        <f t="shared" si="2"/>
        <v>Scope 3Freighting goodsCargo shipLarge RoPax ferryAveragetonne.km</v>
      </c>
      <c r="K110" s="49"/>
      <c r="L110" s="49"/>
      <c r="M110" s="49"/>
      <c r="N110" s="49"/>
      <c r="O110" s="49"/>
    </row>
    <row r="111" spans="1:15" s="54" customFormat="1" ht="23" customHeight="1">
      <c r="A111" s="70" t="s">
        <v>1523</v>
      </c>
      <c r="B111" s="29" t="s">
        <v>209</v>
      </c>
      <c r="C111" s="29" t="s">
        <v>1459</v>
      </c>
      <c r="D111" s="29" t="s">
        <v>1460</v>
      </c>
      <c r="E111" s="29" t="s">
        <v>205</v>
      </c>
      <c r="F111" s="32">
        <f>VLOOKUP(J111,DB!J:L,3,FALSE)</f>
        <v>1.3080000000000001E-2</v>
      </c>
      <c r="G111" s="57"/>
      <c r="H111" s="57"/>
      <c r="I111" s="33">
        <f t="shared" si="3"/>
        <v>0</v>
      </c>
      <c r="J111" s="70" t="str">
        <f t="shared" si="2"/>
        <v>Scope 3Freighting goodsCargo shipRefrigerated cargo All dwttonne.km</v>
      </c>
      <c r="K111" s="49"/>
      <c r="L111" s="49"/>
      <c r="M111" s="49"/>
      <c r="N111" s="49"/>
      <c r="O111" s="49"/>
    </row>
  </sheetData>
  <sheetProtection algorithmName="SHA-512" hashValue="WXgwB4xKRKimTQ4cIyRbA26ZBTh2JsCwdIdFPgzLLKrCdgmWAuyzcmDypydFZoSknbp1Mg8pPC6X8nMTrtJT9A==" saltValue="R2zE7ZcbY8WnKELqFvshKw==" spinCount="100000" sheet="1" formatCells="0" selectLockedCells="1"/>
  <mergeCells count="3">
    <mergeCell ref="B2:I2"/>
    <mergeCell ref="B3:I3"/>
    <mergeCell ref="B4:I4"/>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864314-9505-034B-BB1A-90AD8F8B0973}">
  <sheetPr>
    <tabColor theme="0"/>
  </sheetPr>
  <dimension ref="A1:I78"/>
  <sheetViews>
    <sheetView topLeftCell="A48" workbookViewId="0">
      <selection activeCell="G6" sqref="G6"/>
    </sheetView>
  </sheetViews>
  <sheetFormatPr baseColWidth="10" defaultColWidth="10.83203125" defaultRowHeight="16"/>
  <cols>
    <col min="1" max="1" width="3.33203125" style="99" customWidth="1"/>
    <col min="2" max="2" width="14.6640625" style="7" customWidth="1"/>
    <col min="3" max="3" width="17.5" style="7" customWidth="1"/>
    <col min="4" max="4" width="21.83203125" style="7" customWidth="1"/>
    <col min="5" max="5" width="14.5" style="7" customWidth="1"/>
    <col min="6" max="6" width="13.33203125" style="19" bestFit="1" customWidth="1"/>
    <col min="7" max="8" width="16.83203125" style="8" customWidth="1"/>
    <col min="9" max="9" width="47.6640625" style="7" customWidth="1"/>
    <col min="10" max="16384" width="10.83203125" style="7"/>
  </cols>
  <sheetData>
    <row r="1" spans="1:9" s="3" customFormat="1">
      <c r="A1" s="67"/>
      <c r="C1" s="4"/>
      <c r="F1" s="18"/>
      <c r="G1" s="62"/>
      <c r="H1" s="62"/>
    </row>
    <row r="2" spans="1:9" s="6" customFormat="1" ht="16" customHeight="1">
      <c r="A2" s="68"/>
      <c r="B2" s="171" t="s">
        <v>534</v>
      </c>
      <c r="C2" s="171"/>
      <c r="D2" s="171"/>
      <c r="E2" s="171"/>
      <c r="F2" s="171"/>
      <c r="G2" s="171"/>
      <c r="H2" s="171"/>
    </row>
    <row r="3" spans="1:9" s="6" customFormat="1">
      <c r="A3" s="68"/>
      <c r="B3" s="176" t="s">
        <v>554</v>
      </c>
      <c r="C3" s="176"/>
      <c r="D3" s="176"/>
      <c r="E3" s="176"/>
      <c r="F3" s="176"/>
      <c r="G3" s="176"/>
      <c r="H3" s="176"/>
    </row>
    <row r="4" spans="1:9" s="6" customFormat="1" ht="25" customHeight="1">
      <c r="A4" s="68"/>
      <c r="B4" s="173" t="s">
        <v>555</v>
      </c>
      <c r="C4" s="173"/>
      <c r="D4" s="173"/>
      <c r="E4" s="173"/>
      <c r="F4" s="173"/>
      <c r="G4" s="173"/>
      <c r="H4" s="173"/>
    </row>
    <row r="5" spans="1:9" s="52" customFormat="1" ht="30" customHeight="1">
      <c r="A5" s="100"/>
      <c r="B5" s="2" t="s">
        <v>552</v>
      </c>
      <c r="C5" s="2" t="s">
        <v>132</v>
      </c>
      <c r="D5" s="2" t="s">
        <v>7</v>
      </c>
      <c r="E5" s="2" t="s">
        <v>8</v>
      </c>
      <c r="F5" s="25" t="s">
        <v>135</v>
      </c>
      <c r="G5" s="2" t="s">
        <v>474</v>
      </c>
      <c r="H5" s="2" t="s">
        <v>573</v>
      </c>
    </row>
    <row r="6" spans="1:9" s="49" customFormat="1" ht="20" customHeight="1">
      <c r="A6" s="70" t="s">
        <v>1522</v>
      </c>
      <c r="B6" s="29" t="s">
        <v>1364</v>
      </c>
      <c r="C6" s="29" t="s">
        <v>216</v>
      </c>
      <c r="D6" s="29" t="s">
        <v>1355</v>
      </c>
      <c r="E6" s="29" t="s">
        <v>473</v>
      </c>
      <c r="F6" s="32">
        <f>VLOOKUP(I6,DB!J:L,3,FALSE)</f>
        <v>4.5649999999999996E-2</v>
      </c>
      <c r="G6" s="56"/>
      <c r="H6" s="32">
        <f t="shared" ref="H6:H56" si="0">G6*F6</f>
        <v>0</v>
      </c>
      <c r="I6" s="71" t="str">
        <f>CONCATENATE(A6,B6,C6,D6,E6)</f>
        <v>Scope 3Business travel- landCars (by size)Small carBattery Electric Vehiclekm</v>
      </c>
    </row>
    <row r="7" spans="1:9" s="49" customFormat="1" ht="20" customHeight="1">
      <c r="A7" s="70" t="s">
        <v>1522</v>
      </c>
      <c r="B7" s="29" t="s">
        <v>1364</v>
      </c>
      <c r="C7" s="29" t="s">
        <v>137</v>
      </c>
      <c r="D7" s="29" t="s">
        <v>1355</v>
      </c>
      <c r="E7" s="29" t="s">
        <v>473</v>
      </c>
      <c r="F7" s="32">
        <f>VLOOKUP(I7,DB!J:L,3,FALSE)</f>
        <v>5.2539999999999996E-2</v>
      </c>
      <c r="G7" s="56"/>
      <c r="H7" s="32">
        <f t="shared" si="0"/>
        <v>0</v>
      </c>
      <c r="I7" s="71" t="str">
        <f t="shared" ref="I7:I56" si="1">CONCATENATE(A7,B7,C7,D7,E7)</f>
        <v>Scope 3Business travel- landCars (by size)Medium carBattery Electric Vehiclekm</v>
      </c>
    </row>
    <row r="8" spans="1:9" s="49" customFormat="1" ht="20" customHeight="1">
      <c r="A8" s="70" t="s">
        <v>1522</v>
      </c>
      <c r="B8" s="29" t="s">
        <v>1364</v>
      </c>
      <c r="C8" s="29" t="s">
        <v>217</v>
      </c>
      <c r="D8" s="29" t="s">
        <v>1355</v>
      </c>
      <c r="E8" s="29" t="s">
        <v>473</v>
      </c>
      <c r="F8" s="32">
        <f>VLOOKUP(I8,DB!J:L,3,FALSE)</f>
        <v>6.0660000000000006E-2</v>
      </c>
      <c r="G8" s="56"/>
      <c r="H8" s="32">
        <f t="shared" si="0"/>
        <v>0</v>
      </c>
      <c r="I8" s="71" t="str">
        <f t="shared" si="1"/>
        <v>Scope 3Business travel- landCars (by size)Large carBattery Electric Vehiclekm</v>
      </c>
    </row>
    <row r="9" spans="1:9" s="49" customFormat="1" ht="20" customHeight="1">
      <c r="A9" s="70" t="s">
        <v>1522</v>
      </c>
      <c r="B9" s="29" t="s">
        <v>1364</v>
      </c>
      <c r="C9" s="29" t="s">
        <v>218</v>
      </c>
      <c r="D9" s="29" t="s">
        <v>1355</v>
      </c>
      <c r="E9" s="29" t="s">
        <v>473</v>
      </c>
      <c r="F9" s="32">
        <f>VLOOKUP(I9,DB!J:L,3,FALSE)</f>
        <v>5.4770000000000006E-2</v>
      </c>
      <c r="G9" s="56"/>
      <c r="H9" s="32">
        <f t="shared" si="0"/>
        <v>0</v>
      </c>
      <c r="I9" s="71" t="str">
        <f t="shared" si="1"/>
        <v>Scope 3Business travel- landCars (by size)Average carBattery Electric Vehiclekm</v>
      </c>
    </row>
    <row r="10" spans="1:9" s="49" customFormat="1" ht="20" customHeight="1">
      <c r="A10" s="70" t="s">
        <v>1522</v>
      </c>
      <c r="B10" s="29" t="s">
        <v>1364</v>
      </c>
      <c r="C10" s="29" t="s">
        <v>216</v>
      </c>
      <c r="D10" s="29" t="s">
        <v>10</v>
      </c>
      <c r="E10" s="29" t="s">
        <v>473</v>
      </c>
      <c r="F10" s="32">
        <f>VLOOKUP(I10,DB!J:L,3,FALSE)</f>
        <v>0</v>
      </c>
      <c r="G10" s="56"/>
      <c r="H10" s="32">
        <f t="shared" si="0"/>
        <v>0</v>
      </c>
      <c r="I10" s="71" t="str">
        <f t="shared" si="1"/>
        <v>Scope 3Business travel- landCars (by size)Small carCNGkm</v>
      </c>
    </row>
    <row r="11" spans="1:9" s="49" customFormat="1" ht="20" customHeight="1">
      <c r="A11" s="70" t="s">
        <v>1522</v>
      </c>
      <c r="B11" s="29" t="s">
        <v>1364</v>
      </c>
      <c r="C11" s="29" t="s">
        <v>137</v>
      </c>
      <c r="D11" s="29" t="s">
        <v>10</v>
      </c>
      <c r="E11" s="29" t="s">
        <v>473</v>
      </c>
      <c r="F11" s="32">
        <f>VLOOKUP(I11,DB!J:L,3,FALSE)</f>
        <v>0.15948999999999999</v>
      </c>
      <c r="G11" s="56"/>
      <c r="H11" s="32">
        <f t="shared" si="0"/>
        <v>0</v>
      </c>
      <c r="I11" s="71" t="str">
        <f t="shared" si="1"/>
        <v>Scope 3Business travel- landCars (by size)Medium carCNGkm</v>
      </c>
    </row>
    <row r="12" spans="1:9" s="49" customFormat="1" ht="20" customHeight="1">
      <c r="A12" s="70" t="s">
        <v>1522</v>
      </c>
      <c r="B12" s="29" t="s">
        <v>1364</v>
      </c>
      <c r="C12" s="29" t="s">
        <v>217</v>
      </c>
      <c r="D12" s="29" t="s">
        <v>10</v>
      </c>
      <c r="E12" s="29" t="s">
        <v>473</v>
      </c>
      <c r="F12" s="32">
        <f>VLOOKUP(I12,DB!J:L,3,FALSE)</f>
        <v>0.23626</v>
      </c>
      <c r="G12" s="56"/>
      <c r="H12" s="32">
        <f t="shared" si="0"/>
        <v>0</v>
      </c>
      <c r="I12" s="71" t="str">
        <f t="shared" si="1"/>
        <v>Scope 3Business travel- landCars (by size)Large carCNGkm</v>
      </c>
    </row>
    <row r="13" spans="1:9" s="49" customFormat="1" ht="20" customHeight="1">
      <c r="A13" s="70" t="s">
        <v>1522</v>
      </c>
      <c r="B13" s="29" t="s">
        <v>1364</v>
      </c>
      <c r="C13" s="29" t="s">
        <v>218</v>
      </c>
      <c r="D13" s="29" t="s">
        <v>10</v>
      </c>
      <c r="E13" s="29" t="s">
        <v>473</v>
      </c>
      <c r="F13" s="32">
        <f>VLOOKUP(I13,DB!J:L,3,FALSE)</f>
        <v>0.17624000000000001</v>
      </c>
      <c r="G13" s="56"/>
      <c r="H13" s="32">
        <f t="shared" si="0"/>
        <v>0</v>
      </c>
      <c r="I13" s="71" t="str">
        <f t="shared" si="1"/>
        <v>Scope 3Business travel- landCars (by size)Average carCNGkm</v>
      </c>
    </row>
    <row r="14" spans="1:9" s="49" customFormat="1" ht="20" customHeight="1">
      <c r="A14" s="70" t="s">
        <v>1522</v>
      </c>
      <c r="B14" s="29" t="s">
        <v>1364</v>
      </c>
      <c r="C14" s="29" t="s">
        <v>216</v>
      </c>
      <c r="D14" s="29" t="s">
        <v>142</v>
      </c>
      <c r="E14" s="29" t="s">
        <v>473</v>
      </c>
      <c r="F14" s="32">
        <f>VLOOKUP(I14,DB!J:L,3,FALSE)</f>
        <v>0.13758000000000001</v>
      </c>
      <c r="G14" s="56"/>
      <c r="H14" s="32">
        <f t="shared" si="0"/>
        <v>0</v>
      </c>
      <c r="I14" s="71" t="str">
        <f t="shared" si="1"/>
        <v>Scope 3Business travel- landCars (by size)Small carDieselkm</v>
      </c>
    </row>
    <row r="15" spans="1:9" s="49" customFormat="1" ht="20" customHeight="1">
      <c r="A15" s="70" t="s">
        <v>1522</v>
      </c>
      <c r="B15" s="29" t="s">
        <v>1364</v>
      </c>
      <c r="C15" s="29" t="s">
        <v>137</v>
      </c>
      <c r="D15" s="29" t="s">
        <v>142</v>
      </c>
      <c r="E15" s="29" t="s">
        <v>473</v>
      </c>
      <c r="F15" s="32">
        <f>VLOOKUP(I15,DB!J:L,3,FALSE)</f>
        <v>0.16496</v>
      </c>
      <c r="G15" s="56"/>
      <c r="H15" s="32">
        <f t="shared" si="0"/>
        <v>0</v>
      </c>
      <c r="I15" s="71" t="str">
        <f t="shared" si="1"/>
        <v>Scope 3Business travel- landCars (by size)Medium carDieselkm</v>
      </c>
    </row>
    <row r="16" spans="1:9" s="49" customFormat="1" ht="20" customHeight="1">
      <c r="A16" s="70" t="s">
        <v>1522</v>
      </c>
      <c r="B16" s="29" t="s">
        <v>1364</v>
      </c>
      <c r="C16" s="29" t="s">
        <v>217</v>
      </c>
      <c r="D16" s="29" t="s">
        <v>142</v>
      </c>
      <c r="E16" s="29" t="s">
        <v>473</v>
      </c>
      <c r="F16" s="32">
        <f>VLOOKUP(I16,DB!J:L,3,FALSE)</f>
        <v>0.20721000000000001</v>
      </c>
      <c r="G16" s="56"/>
      <c r="H16" s="32">
        <f t="shared" si="0"/>
        <v>0</v>
      </c>
      <c r="I16" s="71" t="str">
        <f t="shared" si="1"/>
        <v>Scope 3Business travel- landCars (by size)Large carDieselkm</v>
      </c>
    </row>
    <row r="17" spans="1:9" s="49" customFormat="1" ht="20" customHeight="1">
      <c r="A17" s="70" t="s">
        <v>1522</v>
      </c>
      <c r="B17" s="29" t="s">
        <v>1364</v>
      </c>
      <c r="C17" s="29" t="s">
        <v>218</v>
      </c>
      <c r="D17" s="29" t="s">
        <v>142</v>
      </c>
      <c r="E17" s="29" t="s">
        <v>473</v>
      </c>
      <c r="F17" s="32">
        <f>VLOOKUP(I17,DB!J:L,3,FALSE)</f>
        <v>0.16843</v>
      </c>
      <c r="G17" s="56"/>
      <c r="H17" s="32">
        <f t="shared" si="0"/>
        <v>0</v>
      </c>
      <c r="I17" s="71" t="str">
        <f t="shared" si="1"/>
        <v>Scope 3Business travel- landCars (by size)Average carDieselkm</v>
      </c>
    </row>
    <row r="18" spans="1:9" s="49" customFormat="1" ht="20" customHeight="1">
      <c r="A18" s="70" t="s">
        <v>1522</v>
      </c>
      <c r="B18" s="29" t="s">
        <v>1364</v>
      </c>
      <c r="C18" s="29" t="s">
        <v>216</v>
      </c>
      <c r="D18" s="29" t="s">
        <v>219</v>
      </c>
      <c r="E18" s="29" t="s">
        <v>473</v>
      </c>
      <c r="F18" s="32">
        <f>VLOOKUP(I18,DB!J:L,3,FALSE)</f>
        <v>0.10494000000000001</v>
      </c>
      <c r="G18" s="56"/>
      <c r="H18" s="32">
        <f t="shared" si="0"/>
        <v>0</v>
      </c>
      <c r="I18" s="71" t="str">
        <f t="shared" si="1"/>
        <v>Scope 3Business travel- landCars (by size)Small carHybridkm</v>
      </c>
    </row>
    <row r="19" spans="1:9" s="49" customFormat="1" ht="20" customHeight="1">
      <c r="A19" s="70" t="s">
        <v>1522</v>
      </c>
      <c r="B19" s="29" t="s">
        <v>1364</v>
      </c>
      <c r="C19" s="29" t="s">
        <v>137</v>
      </c>
      <c r="D19" s="29" t="s">
        <v>219</v>
      </c>
      <c r="E19" s="29" t="s">
        <v>473</v>
      </c>
      <c r="F19" s="32">
        <f>VLOOKUP(I19,DB!J:L,3,FALSE)</f>
        <v>0.10957</v>
      </c>
      <c r="G19" s="56"/>
      <c r="H19" s="32">
        <f t="shared" si="0"/>
        <v>0</v>
      </c>
      <c r="I19" s="71" t="str">
        <f t="shared" si="1"/>
        <v>Scope 3Business travel- landCars (by size)Medium carHybridkm</v>
      </c>
    </row>
    <row r="20" spans="1:9" s="49" customFormat="1" ht="20" customHeight="1">
      <c r="A20" s="70" t="s">
        <v>1522</v>
      </c>
      <c r="B20" s="29" t="s">
        <v>1364</v>
      </c>
      <c r="C20" s="29" t="s">
        <v>217</v>
      </c>
      <c r="D20" s="29" t="s">
        <v>219</v>
      </c>
      <c r="E20" s="29" t="s">
        <v>473</v>
      </c>
      <c r="F20" s="32">
        <f>VLOOKUP(I20,DB!J:L,3,FALSE)</f>
        <v>0.15151000000000001</v>
      </c>
      <c r="G20" s="56"/>
      <c r="H20" s="32">
        <f t="shared" si="0"/>
        <v>0</v>
      </c>
      <c r="I20" s="71" t="str">
        <f t="shared" si="1"/>
        <v>Scope 3Business travel- landCars (by size)Large carHybridkm</v>
      </c>
    </row>
    <row r="21" spans="1:9" s="49" customFormat="1" ht="20" customHeight="1">
      <c r="A21" s="70" t="s">
        <v>1522</v>
      </c>
      <c r="B21" s="29" t="s">
        <v>1364</v>
      </c>
      <c r="C21" s="29" t="s">
        <v>218</v>
      </c>
      <c r="D21" s="29" t="s">
        <v>219</v>
      </c>
      <c r="E21" s="29" t="s">
        <v>473</v>
      </c>
      <c r="F21" s="32">
        <f>VLOOKUP(I21,DB!J:L,3,FALSE)</f>
        <v>0.11952</v>
      </c>
      <c r="G21" s="56"/>
      <c r="H21" s="32">
        <f t="shared" si="0"/>
        <v>0</v>
      </c>
      <c r="I21" s="71" t="str">
        <f t="shared" si="1"/>
        <v>Scope 3Business travel- landCars (by size)Average carHybridkm</v>
      </c>
    </row>
    <row r="22" spans="1:9" s="49" customFormat="1" ht="20" customHeight="1">
      <c r="A22" s="70" t="s">
        <v>1522</v>
      </c>
      <c r="B22" s="29" t="s">
        <v>1364</v>
      </c>
      <c r="C22" s="29" t="s">
        <v>216</v>
      </c>
      <c r="D22" s="29" t="s">
        <v>12</v>
      </c>
      <c r="E22" s="29" t="s">
        <v>473</v>
      </c>
      <c r="F22" s="32">
        <f>VLOOKUP(I22,DB!J:L,3,FALSE)</f>
        <v>0</v>
      </c>
      <c r="G22" s="56"/>
      <c r="H22" s="32">
        <f t="shared" si="0"/>
        <v>0</v>
      </c>
      <c r="I22" s="71" t="str">
        <f t="shared" si="1"/>
        <v>Scope 3Business travel- landCars (by size)Small carLPGkm</v>
      </c>
    </row>
    <row r="23" spans="1:9" s="49" customFormat="1" ht="20" customHeight="1">
      <c r="A23" s="70" t="s">
        <v>1522</v>
      </c>
      <c r="B23" s="29" t="s">
        <v>1364</v>
      </c>
      <c r="C23" s="29" t="s">
        <v>137</v>
      </c>
      <c r="D23" s="29" t="s">
        <v>12</v>
      </c>
      <c r="E23" s="29" t="s">
        <v>473</v>
      </c>
      <c r="F23" s="32">
        <f>VLOOKUP(I23,DB!J:L,3,FALSE)</f>
        <v>0.17927000000000001</v>
      </c>
      <c r="G23" s="56"/>
      <c r="H23" s="32">
        <f t="shared" si="0"/>
        <v>0</v>
      </c>
      <c r="I23" s="71" t="str">
        <f t="shared" si="1"/>
        <v>Scope 3Business travel- landCars (by size)Medium carLPGkm</v>
      </c>
    </row>
    <row r="24" spans="1:9" s="49" customFormat="1" ht="20" customHeight="1">
      <c r="A24" s="70" t="s">
        <v>1522</v>
      </c>
      <c r="B24" s="29" t="s">
        <v>1364</v>
      </c>
      <c r="C24" s="29" t="s">
        <v>217</v>
      </c>
      <c r="D24" s="29" t="s">
        <v>12</v>
      </c>
      <c r="E24" s="29" t="s">
        <v>473</v>
      </c>
      <c r="F24" s="32">
        <f>VLOOKUP(I24,DB!J:L,3,FALSE)</f>
        <v>0.26643</v>
      </c>
      <c r="G24" s="56"/>
      <c r="H24" s="32">
        <f t="shared" si="0"/>
        <v>0</v>
      </c>
      <c r="I24" s="71" t="str">
        <f t="shared" si="1"/>
        <v>Scope 3Business travel- landCars (by size)Large carLPGkm</v>
      </c>
    </row>
    <row r="25" spans="1:9" s="49" customFormat="1" ht="20" customHeight="1">
      <c r="A25" s="70" t="s">
        <v>1522</v>
      </c>
      <c r="B25" s="29" t="s">
        <v>1364</v>
      </c>
      <c r="C25" s="29" t="s">
        <v>218</v>
      </c>
      <c r="D25" s="29" t="s">
        <v>12</v>
      </c>
      <c r="E25" s="29" t="s">
        <v>473</v>
      </c>
      <c r="F25" s="32">
        <f>VLOOKUP(I25,DB!J:L,3,FALSE)</f>
        <v>0.19828000000000001</v>
      </c>
      <c r="G25" s="56"/>
      <c r="H25" s="32">
        <f t="shared" si="0"/>
        <v>0</v>
      </c>
      <c r="I25" s="71" t="str">
        <f t="shared" si="1"/>
        <v>Scope 3Business travel- landCars (by size)Average carLPGkm</v>
      </c>
    </row>
    <row r="26" spans="1:9" s="49" customFormat="1" ht="20" customHeight="1">
      <c r="A26" s="70" t="s">
        <v>1522</v>
      </c>
      <c r="B26" s="29" t="s">
        <v>1364</v>
      </c>
      <c r="C26" s="29" t="s">
        <v>216</v>
      </c>
      <c r="D26" s="29" t="s">
        <v>211</v>
      </c>
      <c r="E26" s="29" t="s">
        <v>473</v>
      </c>
      <c r="F26" s="32">
        <f>VLOOKUP(I26,DB!J:L,3,FALSE)</f>
        <v>0.14946000000000001</v>
      </c>
      <c r="G26" s="56"/>
      <c r="H26" s="32">
        <f t="shared" si="0"/>
        <v>0</v>
      </c>
      <c r="I26" s="71" t="str">
        <f t="shared" si="1"/>
        <v>Scope 3Business travel- landCars (by size)Small carPetrolkm</v>
      </c>
    </row>
    <row r="27" spans="1:9" s="49" customFormat="1" ht="20" customHeight="1">
      <c r="A27" s="70" t="s">
        <v>1522</v>
      </c>
      <c r="B27" s="29" t="s">
        <v>1364</v>
      </c>
      <c r="C27" s="29" t="s">
        <v>137</v>
      </c>
      <c r="D27" s="29" t="s">
        <v>211</v>
      </c>
      <c r="E27" s="29" t="s">
        <v>473</v>
      </c>
      <c r="F27" s="32">
        <f>VLOOKUP(I27,DB!J:L,3,FALSE)</f>
        <v>0.18784999999999999</v>
      </c>
      <c r="G27" s="56"/>
      <c r="H27" s="32">
        <f t="shared" si="0"/>
        <v>0</v>
      </c>
      <c r="I27" s="71" t="str">
        <f t="shared" si="1"/>
        <v>Scope 3Business travel- landCars (by size)Medium carPetrolkm</v>
      </c>
    </row>
    <row r="28" spans="1:9" s="49" customFormat="1" ht="20" customHeight="1">
      <c r="A28" s="70" t="s">
        <v>1522</v>
      </c>
      <c r="B28" s="29" t="s">
        <v>1364</v>
      </c>
      <c r="C28" s="29" t="s">
        <v>217</v>
      </c>
      <c r="D28" s="29" t="s">
        <v>211</v>
      </c>
      <c r="E28" s="29" t="s">
        <v>473</v>
      </c>
      <c r="F28" s="32">
        <f>VLOOKUP(I28,DB!J:L,3,FALSE)</f>
        <v>0.27909</v>
      </c>
      <c r="G28" s="56"/>
      <c r="H28" s="32">
        <f t="shared" si="0"/>
        <v>0</v>
      </c>
      <c r="I28" s="71" t="str">
        <f t="shared" si="1"/>
        <v>Scope 3Business travel- landCars (by size)Large carPetrolkm</v>
      </c>
    </row>
    <row r="29" spans="1:9" s="49" customFormat="1" ht="20" customHeight="1">
      <c r="A29" s="70" t="s">
        <v>1522</v>
      </c>
      <c r="B29" s="29" t="s">
        <v>1364</v>
      </c>
      <c r="C29" s="29" t="s">
        <v>218</v>
      </c>
      <c r="D29" s="29" t="s">
        <v>211</v>
      </c>
      <c r="E29" s="29" t="s">
        <v>473</v>
      </c>
      <c r="F29" s="32">
        <f>VLOOKUP(I29,DB!J:L,3,FALSE)</f>
        <v>0.17430999999999999</v>
      </c>
      <c r="G29" s="56"/>
      <c r="H29" s="32">
        <f t="shared" si="0"/>
        <v>0</v>
      </c>
      <c r="I29" s="71" t="str">
        <f t="shared" si="1"/>
        <v>Scope 3Business travel- landCars (by size)Average carPetrolkm</v>
      </c>
    </row>
    <row r="30" spans="1:9" s="49" customFormat="1" ht="20" customHeight="1">
      <c r="A30" s="70" t="s">
        <v>1522</v>
      </c>
      <c r="B30" s="29" t="s">
        <v>1364</v>
      </c>
      <c r="C30" s="29" t="s">
        <v>216</v>
      </c>
      <c r="D30" s="29" t="s">
        <v>1354</v>
      </c>
      <c r="E30" s="29" t="s">
        <v>473</v>
      </c>
      <c r="F30" s="32">
        <f>VLOOKUP(I30,DB!J:L,3,FALSE)</f>
        <v>5.568E-2</v>
      </c>
      <c r="G30" s="56"/>
      <c r="H30" s="32">
        <f t="shared" si="0"/>
        <v>0</v>
      </c>
      <c r="I30" s="71" t="str">
        <f t="shared" si="1"/>
        <v>Scope 3Business travel- landCars (by size)Small carPlug-in Hybrid Electric Vehiclekm</v>
      </c>
    </row>
    <row r="31" spans="1:9" s="49" customFormat="1" ht="20" customHeight="1">
      <c r="A31" s="70" t="s">
        <v>1522</v>
      </c>
      <c r="B31" s="29" t="s">
        <v>1364</v>
      </c>
      <c r="C31" s="29" t="s">
        <v>137</v>
      </c>
      <c r="D31" s="29" t="s">
        <v>1354</v>
      </c>
      <c r="E31" s="29" t="s">
        <v>473</v>
      </c>
      <c r="F31" s="32">
        <f>VLOOKUP(I31,DB!J:L,3,FALSE)</f>
        <v>9.0970000000000009E-2</v>
      </c>
      <c r="G31" s="56"/>
      <c r="H31" s="32">
        <f t="shared" si="0"/>
        <v>0</v>
      </c>
      <c r="I31" s="71" t="str">
        <f t="shared" si="1"/>
        <v>Scope 3Business travel- landCars (by size)Medium carPlug-in Hybrid Electric Vehiclekm</v>
      </c>
    </row>
    <row r="32" spans="1:9" s="49" customFormat="1" ht="20" customHeight="1">
      <c r="A32" s="70" t="s">
        <v>1522</v>
      </c>
      <c r="B32" s="29" t="s">
        <v>1364</v>
      </c>
      <c r="C32" s="29" t="s">
        <v>217</v>
      </c>
      <c r="D32" s="29" t="s">
        <v>1354</v>
      </c>
      <c r="E32" s="29" t="s">
        <v>473</v>
      </c>
      <c r="F32" s="32">
        <f>VLOOKUP(I32,DB!J:L,3,FALSE)</f>
        <v>0.10492</v>
      </c>
      <c r="G32" s="56"/>
      <c r="H32" s="32">
        <f t="shared" si="0"/>
        <v>0</v>
      </c>
      <c r="I32" s="71" t="str">
        <f t="shared" si="1"/>
        <v>Scope 3Business travel- landCars (by size)Large carPlug-in Hybrid Electric Vehiclekm</v>
      </c>
    </row>
    <row r="33" spans="1:9" s="49" customFormat="1" ht="20" customHeight="1">
      <c r="A33" s="70" t="s">
        <v>1522</v>
      </c>
      <c r="B33" s="29" t="s">
        <v>1364</v>
      </c>
      <c r="C33" s="29" t="s">
        <v>218</v>
      </c>
      <c r="D33" s="29" t="s">
        <v>1354</v>
      </c>
      <c r="E33" s="29" t="s">
        <v>473</v>
      </c>
      <c r="F33" s="32">
        <f>VLOOKUP(I33,DB!J:L,3,FALSE)</f>
        <v>9.6939999999999998E-2</v>
      </c>
      <c r="G33" s="56"/>
      <c r="H33" s="32">
        <f t="shared" si="0"/>
        <v>0</v>
      </c>
      <c r="I33" s="71" t="str">
        <f t="shared" si="1"/>
        <v>Scope 3Business travel- landCars (by size)Average carPlug-in Hybrid Electric Vehiclekm</v>
      </c>
    </row>
    <row r="34" spans="1:9" s="49" customFormat="1" ht="20" customHeight="1">
      <c r="A34" s="70" t="s">
        <v>1522</v>
      </c>
      <c r="B34" s="29" t="s">
        <v>1364</v>
      </c>
      <c r="C34" s="29" t="s">
        <v>216</v>
      </c>
      <c r="D34" s="29" t="s">
        <v>212</v>
      </c>
      <c r="E34" s="29" t="s">
        <v>473</v>
      </c>
      <c r="F34" s="32">
        <f>VLOOKUP(I34,DB!J:L,3,FALSE)</f>
        <v>0.14549000000000001</v>
      </c>
      <c r="G34" s="56"/>
      <c r="H34" s="32">
        <f t="shared" si="0"/>
        <v>0</v>
      </c>
      <c r="I34" s="71" t="str">
        <f t="shared" si="1"/>
        <v>Scope 3Business travel- landCars (by size)Small carUnknownkm</v>
      </c>
    </row>
    <row r="35" spans="1:9" s="49" customFormat="1" ht="20" customHeight="1">
      <c r="A35" s="70" t="s">
        <v>1522</v>
      </c>
      <c r="B35" s="29" t="s">
        <v>1364</v>
      </c>
      <c r="C35" s="29" t="s">
        <v>137</v>
      </c>
      <c r="D35" s="29" t="s">
        <v>212</v>
      </c>
      <c r="E35" s="29" t="s">
        <v>473</v>
      </c>
      <c r="F35" s="32">
        <f>VLOOKUP(I35,DB!J:L,3,FALSE)</f>
        <v>0.17562</v>
      </c>
      <c r="G35" s="56"/>
      <c r="H35" s="32">
        <f t="shared" si="0"/>
        <v>0</v>
      </c>
      <c r="I35" s="71" t="str">
        <f t="shared" si="1"/>
        <v>Scope 3Business travel- landCars (by size)Medium carUnknownkm</v>
      </c>
    </row>
    <row r="36" spans="1:9" s="49" customFormat="1" ht="20" customHeight="1">
      <c r="A36" s="70" t="s">
        <v>1522</v>
      </c>
      <c r="B36" s="29" t="s">
        <v>1364</v>
      </c>
      <c r="C36" s="29" t="s">
        <v>217</v>
      </c>
      <c r="D36" s="29" t="s">
        <v>212</v>
      </c>
      <c r="E36" s="29" t="s">
        <v>473</v>
      </c>
      <c r="F36" s="32">
        <f>VLOOKUP(I36,DB!J:L,3,FALSE)</f>
        <v>0.22597</v>
      </c>
      <c r="G36" s="56"/>
      <c r="H36" s="32">
        <f t="shared" si="0"/>
        <v>0</v>
      </c>
      <c r="I36" s="71" t="str">
        <f t="shared" si="1"/>
        <v>Scope 3Business travel- landCars (by size)Large carUnknownkm</v>
      </c>
    </row>
    <row r="37" spans="1:9" s="49" customFormat="1" ht="20" customHeight="1">
      <c r="A37" s="70" t="s">
        <v>1522</v>
      </c>
      <c r="B37" s="29" t="s">
        <v>1364</v>
      </c>
      <c r="C37" s="29" t="s">
        <v>218</v>
      </c>
      <c r="D37" s="29" t="s">
        <v>212</v>
      </c>
      <c r="E37" s="29" t="s">
        <v>473</v>
      </c>
      <c r="F37" s="32">
        <f>VLOOKUP(I37,DB!J:L,3,FALSE)</f>
        <v>0.17147999999999999</v>
      </c>
      <c r="G37" s="56"/>
      <c r="H37" s="32">
        <f t="shared" si="0"/>
        <v>0</v>
      </c>
      <c r="I37" s="71" t="str">
        <f t="shared" si="1"/>
        <v>Scope 3Business travel- landCars (by size)Average carUnknownkm</v>
      </c>
    </row>
    <row r="38" spans="1:9" s="49" customFormat="1" ht="20" customHeight="1">
      <c r="A38" s="70" t="s">
        <v>1528</v>
      </c>
      <c r="B38" s="29" t="s">
        <v>467</v>
      </c>
      <c r="C38" s="29" t="s">
        <v>198</v>
      </c>
      <c r="D38" s="29"/>
      <c r="E38" s="29" t="s">
        <v>472</v>
      </c>
      <c r="F38" s="32">
        <f>VLOOKUP(I38,DB!J:L,3,FALSE)</f>
        <v>1.8737999999999998E-2</v>
      </c>
      <c r="G38" s="56"/>
      <c r="H38" s="32">
        <f t="shared" si="0"/>
        <v>0</v>
      </c>
      <c r="I38" s="71" t="str">
        <f t="shared" si="1"/>
        <v>Scope 3Business travel- SeaFerryFoot passengerpassenger.km</v>
      </c>
    </row>
    <row r="39" spans="1:9" s="49" customFormat="1" ht="20" customHeight="1">
      <c r="A39" s="70" t="s">
        <v>1528</v>
      </c>
      <c r="B39" s="29" t="s">
        <v>467</v>
      </c>
      <c r="C39" s="29" t="s">
        <v>199</v>
      </c>
      <c r="D39" s="29"/>
      <c r="E39" s="29" t="s">
        <v>472</v>
      </c>
      <c r="F39" s="32">
        <f>VLOOKUP(I39,DB!J:L,3,FALSE)</f>
        <v>0.12951699999999999</v>
      </c>
      <c r="G39" s="56"/>
      <c r="H39" s="32">
        <f t="shared" si="0"/>
        <v>0</v>
      </c>
      <c r="I39" s="71" t="str">
        <f t="shared" si="1"/>
        <v>Scope 3Business travel- SeaFerryCar passengerpassenger.km</v>
      </c>
    </row>
    <row r="40" spans="1:9" s="49" customFormat="1" ht="20" customHeight="1">
      <c r="A40" s="70" t="s">
        <v>1528</v>
      </c>
      <c r="B40" s="29" t="s">
        <v>467</v>
      </c>
      <c r="C40" s="29" t="s">
        <v>1188</v>
      </c>
      <c r="D40" s="29"/>
      <c r="E40" s="29" t="s">
        <v>472</v>
      </c>
      <c r="F40" s="32">
        <f>VLOOKUP(I40,DB!J:L,3,FALSE)</f>
        <v>0.112862</v>
      </c>
      <c r="G40" s="56"/>
      <c r="H40" s="32">
        <f t="shared" si="0"/>
        <v>0</v>
      </c>
      <c r="I40" s="71" t="str">
        <f t="shared" si="1"/>
        <v>Scope 3Business travel- SeaFerryAverage (all passenger)passenger.km</v>
      </c>
    </row>
    <row r="41" spans="1:9" s="49" customFormat="1" ht="20" customHeight="1">
      <c r="A41" s="70" t="s">
        <v>1522</v>
      </c>
      <c r="B41" s="29" t="s">
        <v>220</v>
      </c>
      <c r="C41" s="29" t="s">
        <v>133</v>
      </c>
      <c r="D41" s="29"/>
      <c r="E41" s="29" t="s">
        <v>473</v>
      </c>
      <c r="F41" s="32">
        <f>VLOOKUP(I41,DB!J:L,3,FALSE)</f>
        <v>8.3060000000000009E-2</v>
      </c>
      <c r="G41" s="56"/>
      <c r="H41" s="32">
        <f t="shared" si="0"/>
        <v>0</v>
      </c>
      <c r="I41" s="71" t="str">
        <f t="shared" si="1"/>
        <v>Scope 3Business travel- landMotorbikeSmallkm</v>
      </c>
    </row>
    <row r="42" spans="1:9" s="49" customFormat="1" ht="20" customHeight="1">
      <c r="A42" s="70" t="s">
        <v>1522</v>
      </c>
      <c r="B42" s="29" t="s">
        <v>220</v>
      </c>
      <c r="C42" s="29" t="s">
        <v>213</v>
      </c>
      <c r="D42" s="29"/>
      <c r="E42" s="29" t="s">
        <v>473</v>
      </c>
      <c r="F42" s="32">
        <f>VLOOKUP(I42,DB!J:L,3,FALSE)</f>
        <v>0.1009</v>
      </c>
      <c r="G42" s="56"/>
      <c r="H42" s="32">
        <f t="shared" si="0"/>
        <v>0</v>
      </c>
      <c r="I42" s="71" t="str">
        <f t="shared" si="1"/>
        <v>Scope 3Business travel- landMotorbikeMediumkm</v>
      </c>
    </row>
    <row r="43" spans="1:9" s="49" customFormat="1" ht="20" customHeight="1">
      <c r="A43" s="70" t="s">
        <v>1522</v>
      </c>
      <c r="B43" s="29" t="s">
        <v>220</v>
      </c>
      <c r="C43" s="29" t="s">
        <v>214</v>
      </c>
      <c r="D43" s="29"/>
      <c r="E43" s="29" t="s">
        <v>473</v>
      </c>
      <c r="F43" s="32">
        <f>VLOOKUP(I43,DB!J:L,3,FALSE)</f>
        <v>0.13244999999999998</v>
      </c>
      <c r="G43" s="56"/>
      <c r="H43" s="32">
        <f t="shared" si="0"/>
        <v>0</v>
      </c>
      <c r="I43" s="71" t="str">
        <f t="shared" si="1"/>
        <v>Scope 3Business travel- landMotorbikeLargekm</v>
      </c>
    </row>
    <row r="44" spans="1:9" s="49" customFormat="1" ht="20" customHeight="1">
      <c r="A44" s="70" t="s">
        <v>1522</v>
      </c>
      <c r="B44" s="29" t="s">
        <v>220</v>
      </c>
      <c r="C44" s="29" t="s">
        <v>215</v>
      </c>
      <c r="D44" s="29"/>
      <c r="E44" s="29" t="s">
        <v>473</v>
      </c>
      <c r="F44" s="32">
        <f>VLOOKUP(I44,DB!J:L,3,FALSE)</f>
        <v>0.11355</v>
      </c>
      <c r="G44" s="56"/>
      <c r="H44" s="32">
        <f t="shared" si="0"/>
        <v>0</v>
      </c>
      <c r="I44" s="71" t="str">
        <f t="shared" si="1"/>
        <v>Scope 3Business travel- landMotorbikeAveragekm</v>
      </c>
    </row>
    <row r="45" spans="1:9" s="49" customFormat="1" ht="20" customHeight="1">
      <c r="A45" s="70" t="s">
        <v>1522</v>
      </c>
      <c r="B45" s="29" t="s">
        <v>1488</v>
      </c>
      <c r="C45" s="29" t="s">
        <v>1420</v>
      </c>
      <c r="D45" s="29"/>
      <c r="E45" s="29" t="s">
        <v>473</v>
      </c>
      <c r="F45" s="32">
        <f>VLOOKUP(I45,DB!J:L,3,FALSE)</f>
        <v>0.20826</v>
      </c>
      <c r="G45" s="56"/>
      <c r="H45" s="32">
        <f t="shared" si="0"/>
        <v>0</v>
      </c>
      <c r="I45" s="71" t="str">
        <f t="shared" si="1"/>
        <v>Scope 3Business travel- landTaxisRegular taxikm</v>
      </c>
    </row>
    <row r="46" spans="1:9" s="49" customFormat="1" ht="20" customHeight="1">
      <c r="A46" s="70" t="s">
        <v>1522</v>
      </c>
      <c r="B46" s="29" t="s">
        <v>1488</v>
      </c>
      <c r="C46" s="29" t="s">
        <v>1420</v>
      </c>
      <c r="D46" s="29"/>
      <c r="E46" s="29" t="s">
        <v>472</v>
      </c>
      <c r="F46" s="32">
        <f>VLOOKUP(I46,DB!J:L,3,FALSE)</f>
        <v>0.14876</v>
      </c>
      <c r="G46" s="56"/>
      <c r="H46" s="32">
        <f t="shared" si="0"/>
        <v>0</v>
      </c>
      <c r="I46" s="71" t="str">
        <f t="shared" si="1"/>
        <v>Scope 3Business travel- landTaxisRegular taxipassenger.km</v>
      </c>
    </row>
    <row r="47" spans="1:9" s="49" customFormat="1" ht="20" customHeight="1">
      <c r="A47" s="70" t="s">
        <v>1522</v>
      </c>
      <c r="B47" s="29" t="s">
        <v>1488</v>
      </c>
      <c r="C47" s="29" t="s">
        <v>194</v>
      </c>
      <c r="D47" s="29"/>
      <c r="E47" s="29" t="s">
        <v>473</v>
      </c>
      <c r="F47" s="32">
        <f>VLOOKUP(I47,DB!J:L,3,FALSE)</f>
        <v>0.30624000000000001</v>
      </c>
      <c r="G47" s="56"/>
      <c r="H47" s="32">
        <f t="shared" si="0"/>
        <v>0</v>
      </c>
      <c r="I47" s="71" t="str">
        <f t="shared" si="1"/>
        <v>Scope 3Business travel- landTaxisBlack cabkm</v>
      </c>
    </row>
    <row r="48" spans="1:9" s="49" customFormat="1" ht="20" customHeight="1">
      <c r="A48" s="70" t="s">
        <v>1522</v>
      </c>
      <c r="B48" s="29" t="s">
        <v>1488</v>
      </c>
      <c r="C48" s="29" t="s">
        <v>194</v>
      </c>
      <c r="D48" s="29"/>
      <c r="E48" s="29" t="s">
        <v>472</v>
      </c>
      <c r="F48" s="32">
        <f>VLOOKUP(I48,DB!J:L,3,FALSE)</f>
        <v>0.20416000000000001</v>
      </c>
      <c r="G48" s="56"/>
      <c r="H48" s="32">
        <f t="shared" si="0"/>
        <v>0</v>
      </c>
      <c r="I48" s="71" t="str">
        <f t="shared" si="1"/>
        <v>Scope 3Business travel- landTaxisBlack cabpassenger.km</v>
      </c>
    </row>
    <row r="49" spans="1:9" s="49" customFormat="1" ht="20" customHeight="1">
      <c r="A49" s="70" t="s">
        <v>1522</v>
      </c>
      <c r="B49" s="29" t="s">
        <v>469</v>
      </c>
      <c r="C49" s="29" t="s">
        <v>1422</v>
      </c>
      <c r="D49" s="29"/>
      <c r="E49" s="29" t="s">
        <v>472</v>
      </c>
      <c r="F49" s="32">
        <f>VLOOKUP(I49,DB!J:L,3,FALSE)</f>
        <v>0.11774000000000001</v>
      </c>
      <c r="G49" s="56"/>
      <c r="H49" s="32">
        <f t="shared" si="0"/>
        <v>0</v>
      </c>
      <c r="I49" s="71" t="str">
        <f t="shared" si="1"/>
        <v>Scope 3Business travel- landBusLocal bus (not London)passenger.km</v>
      </c>
    </row>
    <row r="50" spans="1:9" s="49" customFormat="1" ht="20" customHeight="1">
      <c r="A50" s="70" t="s">
        <v>1522</v>
      </c>
      <c r="B50" s="29" t="s">
        <v>469</v>
      </c>
      <c r="C50" s="29" t="s">
        <v>1423</v>
      </c>
      <c r="D50" s="29"/>
      <c r="E50" s="29" t="s">
        <v>472</v>
      </c>
      <c r="F50" s="32">
        <f>VLOOKUP(I50,DB!J:L,3,FALSE)</f>
        <v>7.7179999999999999E-2</v>
      </c>
      <c r="G50" s="56"/>
      <c r="H50" s="32">
        <f t="shared" si="0"/>
        <v>0</v>
      </c>
      <c r="I50" s="71" t="str">
        <f t="shared" si="1"/>
        <v>Scope 3Business travel- landBusLocal London buspassenger.km</v>
      </c>
    </row>
    <row r="51" spans="1:9" s="49" customFormat="1" ht="20" customHeight="1">
      <c r="A51" s="70" t="s">
        <v>1522</v>
      </c>
      <c r="B51" s="29" t="s">
        <v>469</v>
      </c>
      <c r="C51" s="29" t="s">
        <v>470</v>
      </c>
      <c r="D51" s="29"/>
      <c r="E51" s="29" t="s">
        <v>472</v>
      </c>
      <c r="F51" s="32">
        <f>VLOOKUP(I51,DB!J:L,3,FALSE)</f>
        <v>0.10227</v>
      </c>
      <c r="G51" s="56"/>
      <c r="H51" s="32">
        <f t="shared" si="0"/>
        <v>0</v>
      </c>
      <c r="I51" s="71" t="str">
        <f t="shared" si="1"/>
        <v>Scope 3Business travel- landBusAverage local buspassenger.km</v>
      </c>
    </row>
    <row r="52" spans="1:9" s="49" customFormat="1" ht="20" customHeight="1">
      <c r="A52" s="70" t="s">
        <v>1522</v>
      </c>
      <c r="B52" s="29" t="s">
        <v>469</v>
      </c>
      <c r="C52" s="29" t="s">
        <v>471</v>
      </c>
      <c r="D52" s="29"/>
      <c r="E52" s="29" t="s">
        <v>472</v>
      </c>
      <c r="F52" s="32">
        <f>VLOOKUP(I52,DB!J:L,3,FALSE)</f>
        <v>2.6839999999999999E-2</v>
      </c>
      <c r="G52" s="56"/>
      <c r="H52" s="32">
        <f t="shared" si="0"/>
        <v>0</v>
      </c>
      <c r="I52" s="71" t="str">
        <f t="shared" si="1"/>
        <v>Scope 3Business travel- landBusCoachpassenger.km</v>
      </c>
    </row>
    <row r="53" spans="1:9" s="49" customFormat="1" ht="20" customHeight="1">
      <c r="A53" s="70" t="s">
        <v>1522</v>
      </c>
      <c r="B53" s="29" t="s">
        <v>206</v>
      </c>
      <c r="C53" s="29" t="s">
        <v>195</v>
      </c>
      <c r="D53" s="29"/>
      <c r="E53" s="29" t="s">
        <v>472</v>
      </c>
      <c r="F53" s="32">
        <f>VLOOKUP(I53,DB!J:L,3,FALSE)</f>
        <v>3.5490000000000001E-2</v>
      </c>
      <c r="G53" s="56"/>
      <c r="H53" s="32">
        <f t="shared" si="0"/>
        <v>0</v>
      </c>
      <c r="I53" s="71" t="str">
        <f t="shared" si="1"/>
        <v>Scope 3Business travel- landRailNational railpassenger.km</v>
      </c>
    </row>
    <row r="54" spans="1:9" s="49" customFormat="1" ht="20" customHeight="1">
      <c r="A54" s="70" t="s">
        <v>1522</v>
      </c>
      <c r="B54" s="29" t="s">
        <v>206</v>
      </c>
      <c r="C54" s="29" t="s">
        <v>196</v>
      </c>
      <c r="D54" s="29"/>
      <c r="E54" s="29" t="s">
        <v>472</v>
      </c>
      <c r="F54" s="32">
        <f>VLOOKUP(I54,DB!J:L,3,FALSE)</f>
        <v>4.4599999999999996E-3</v>
      </c>
      <c r="G54" s="56"/>
      <c r="H54" s="32">
        <f t="shared" si="0"/>
        <v>0</v>
      </c>
      <c r="I54" s="71" t="str">
        <f t="shared" si="1"/>
        <v>Scope 3Business travel- landRailInternational railpassenger.km</v>
      </c>
    </row>
    <row r="55" spans="1:9" s="49" customFormat="1" ht="20" customHeight="1">
      <c r="A55" s="70" t="s">
        <v>1522</v>
      </c>
      <c r="B55" s="29" t="s">
        <v>206</v>
      </c>
      <c r="C55" s="29" t="s">
        <v>197</v>
      </c>
      <c r="D55" s="29"/>
      <c r="E55" s="29" t="s">
        <v>472</v>
      </c>
      <c r="F55" s="32">
        <f>VLOOKUP(I55,DB!J:L,3,FALSE)</f>
        <v>2.8129999999999999E-2</v>
      </c>
      <c r="G55" s="56"/>
      <c r="H55" s="32">
        <f t="shared" si="0"/>
        <v>0</v>
      </c>
      <c r="I55" s="71" t="str">
        <f t="shared" si="1"/>
        <v>Scope 3Business travel- landRailLight rail and trampassenger.km</v>
      </c>
    </row>
    <row r="56" spans="1:9" s="49" customFormat="1" ht="20" customHeight="1">
      <c r="A56" s="70" t="s">
        <v>1522</v>
      </c>
      <c r="B56" s="29" t="s">
        <v>206</v>
      </c>
      <c r="C56" s="29" t="s">
        <v>1425</v>
      </c>
      <c r="D56" s="29"/>
      <c r="E56" s="29" t="s">
        <v>472</v>
      </c>
      <c r="F56" s="32">
        <f>VLOOKUP(I56,DB!J:L,3,FALSE)</f>
        <v>2.7809999999999998E-2</v>
      </c>
      <c r="G56" s="56"/>
      <c r="H56" s="32">
        <f t="shared" si="0"/>
        <v>0</v>
      </c>
      <c r="I56" s="71" t="str">
        <f t="shared" si="1"/>
        <v>Scope 3Business travel- landRailLondon Undergroundpassenger.km</v>
      </c>
    </row>
    <row r="57" spans="1:9" s="20" customFormat="1" ht="14">
      <c r="A57" s="71"/>
      <c r="F57" s="21"/>
      <c r="G57" s="22"/>
      <c r="H57" s="22"/>
    </row>
    <row r="58" spans="1:9" s="20" customFormat="1" ht="14">
      <c r="A58" s="71"/>
      <c r="F58" s="21"/>
      <c r="G58" s="22"/>
      <c r="H58" s="22"/>
    </row>
    <row r="59" spans="1:9" s="20" customFormat="1" ht="14">
      <c r="A59" s="71"/>
      <c r="F59" s="21"/>
      <c r="G59" s="22"/>
      <c r="H59" s="22"/>
    </row>
    <row r="60" spans="1:9" s="20" customFormat="1" ht="14">
      <c r="A60" s="71"/>
      <c r="F60" s="21"/>
      <c r="G60" s="22"/>
      <c r="H60" s="22"/>
    </row>
    <row r="61" spans="1:9" s="20" customFormat="1" ht="14">
      <c r="A61" s="71"/>
      <c r="F61" s="21"/>
      <c r="G61" s="22"/>
      <c r="H61" s="22"/>
    </row>
    <row r="62" spans="1:9" s="20" customFormat="1" ht="14">
      <c r="A62" s="71"/>
      <c r="F62" s="21"/>
      <c r="G62" s="22"/>
      <c r="H62" s="22"/>
    </row>
    <row r="63" spans="1:9" s="20" customFormat="1" ht="14">
      <c r="A63" s="71"/>
      <c r="F63" s="21"/>
      <c r="G63" s="22"/>
      <c r="H63" s="22"/>
    </row>
    <row r="64" spans="1:9" s="20" customFormat="1" ht="14">
      <c r="A64" s="71"/>
      <c r="F64" s="21"/>
      <c r="G64" s="22"/>
      <c r="H64" s="22"/>
    </row>
    <row r="65" spans="1:8" s="20" customFormat="1" ht="14">
      <c r="A65" s="71"/>
      <c r="F65" s="21"/>
      <c r="G65" s="22"/>
      <c r="H65" s="22"/>
    </row>
    <row r="66" spans="1:8" s="20" customFormat="1" ht="14">
      <c r="A66" s="71"/>
      <c r="F66" s="21"/>
      <c r="G66" s="22"/>
      <c r="H66" s="22"/>
    </row>
    <row r="67" spans="1:8" s="20" customFormat="1" ht="14">
      <c r="A67" s="71"/>
      <c r="F67" s="21"/>
      <c r="G67" s="22"/>
      <c r="H67" s="22"/>
    </row>
    <row r="68" spans="1:8" s="20" customFormat="1" ht="14">
      <c r="A68" s="71"/>
      <c r="F68" s="21"/>
      <c r="G68" s="22"/>
      <c r="H68" s="22"/>
    </row>
    <row r="69" spans="1:8" s="20" customFormat="1" ht="14">
      <c r="A69" s="71"/>
      <c r="F69" s="21"/>
      <c r="G69" s="22"/>
      <c r="H69" s="22"/>
    </row>
    <row r="70" spans="1:8" s="20" customFormat="1" ht="14">
      <c r="A70" s="71"/>
      <c r="F70" s="21"/>
      <c r="G70" s="22"/>
      <c r="H70" s="22"/>
    </row>
    <row r="71" spans="1:8" s="20" customFormat="1" ht="14">
      <c r="A71" s="71"/>
      <c r="F71" s="21"/>
      <c r="G71" s="22"/>
      <c r="H71" s="22"/>
    </row>
    <row r="72" spans="1:8" s="20" customFormat="1" ht="14">
      <c r="A72" s="71"/>
      <c r="F72" s="21"/>
      <c r="G72" s="22"/>
      <c r="H72" s="22"/>
    </row>
    <row r="73" spans="1:8" s="20" customFormat="1" ht="14">
      <c r="A73" s="71"/>
      <c r="F73" s="21"/>
      <c r="G73" s="22"/>
      <c r="H73" s="22"/>
    </row>
    <row r="74" spans="1:8" s="20" customFormat="1" ht="14">
      <c r="A74" s="71"/>
      <c r="F74" s="21"/>
      <c r="G74" s="22"/>
      <c r="H74" s="22"/>
    </row>
    <row r="75" spans="1:8" s="20" customFormat="1" ht="14">
      <c r="A75" s="71"/>
      <c r="F75" s="21"/>
      <c r="G75" s="22"/>
      <c r="H75" s="22"/>
    </row>
    <row r="76" spans="1:8" s="20" customFormat="1" ht="14">
      <c r="A76" s="71"/>
      <c r="F76" s="21"/>
      <c r="G76" s="22"/>
      <c r="H76" s="22"/>
    </row>
    <row r="77" spans="1:8" s="20" customFormat="1" ht="14">
      <c r="A77" s="71"/>
      <c r="F77" s="21"/>
      <c r="G77" s="22"/>
      <c r="H77" s="22"/>
    </row>
    <row r="78" spans="1:8" s="20" customFormat="1" ht="14">
      <c r="A78" s="71"/>
      <c r="F78" s="21"/>
      <c r="G78" s="22"/>
      <c r="H78" s="22"/>
    </row>
  </sheetData>
  <sheetProtection algorithmName="SHA-512" hashValue="VtD4RozPj5l7y28SOFx1j9GsCVmLKfORQ59U6ARWC1q1gojFqyE+fuqlj+piKDzk8LAXf3K1FKQb/q8TX8FyfQ==" saltValue="hU4KL58owLL7JIwzFUtpDw==" spinCount="100000" sheet="1" formatCells="0" selectLockedCells="1"/>
  <autoFilter ref="B5:H56" xr:uid="{A5270E80-E8C4-0B46-A31F-3B4A51309BE1}">
    <sortState xmlns:xlrd2="http://schemas.microsoft.com/office/spreadsheetml/2017/richdata2" ref="B6:H56">
      <sortCondition ref="D5:D56"/>
    </sortState>
  </autoFilter>
  <mergeCells count="3">
    <mergeCell ref="B2:H2"/>
    <mergeCell ref="B3:H3"/>
    <mergeCell ref="B4:H4"/>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290DFC-898E-A440-B521-CC9B384A5A5F}">
  <sheetPr>
    <tabColor theme="0"/>
  </sheetPr>
  <dimension ref="A1:E17"/>
  <sheetViews>
    <sheetView workbookViewId="0">
      <selection activeCell="D6" sqref="D6"/>
    </sheetView>
  </sheetViews>
  <sheetFormatPr baseColWidth="10" defaultColWidth="10.83203125" defaultRowHeight="16"/>
  <cols>
    <col min="1" max="1" width="22.83203125" style="7" customWidth="1"/>
    <col min="2" max="2" width="10.1640625" style="7" customWidth="1"/>
    <col min="3" max="3" width="8.5" style="17" bestFit="1" customWidth="1"/>
    <col min="4" max="4" width="12.6640625" style="7" customWidth="1"/>
    <col min="5" max="5" width="16.83203125" style="17" customWidth="1"/>
    <col min="6" max="16384" width="10.83203125" style="7"/>
  </cols>
  <sheetData>
    <row r="1" spans="1:5" s="3" customFormat="1">
      <c r="B1" s="7"/>
      <c r="C1" s="17"/>
      <c r="D1" s="73"/>
      <c r="E1" s="63"/>
    </row>
    <row r="2" spans="1:5" s="6" customFormat="1" ht="16" customHeight="1">
      <c r="A2" s="72" t="s">
        <v>578</v>
      </c>
      <c r="C2" s="10"/>
      <c r="E2" s="10"/>
    </row>
    <row r="3" spans="1:5" s="6" customFormat="1" ht="29" customHeight="1">
      <c r="A3" s="176" t="s">
        <v>579</v>
      </c>
      <c r="B3" s="176"/>
      <c r="C3" s="176"/>
      <c r="D3" s="176"/>
      <c r="E3" s="176"/>
    </row>
    <row r="4" spans="1:5" s="6" customFormat="1" ht="22" customHeight="1">
      <c r="A4" s="173" t="s">
        <v>597</v>
      </c>
      <c r="B4" s="173"/>
      <c r="C4" s="173"/>
      <c r="D4" s="173"/>
      <c r="E4" s="173"/>
    </row>
    <row r="5" spans="1:5" s="52" customFormat="1" ht="30" customHeight="1">
      <c r="A5" s="2" t="s">
        <v>552</v>
      </c>
      <c r="B5" s="2" t="s">
        <v>8</v>
      </c>
      <c r="C5" s="2" t="s">
        <v>135</v>
      </c>
      <c r="D5" s="2" t="s">
        <v>193</v>
      </c>
      <c r="E5" s="2" t="s">
        <v>573</v>
      </c>
    </row>
    <row r="6" spans="1:5" s="49" customFormat="1" ht="23" customHeight="1">
      <c r="A6" s="29" t="s">
        <v>580</v>
      </c>
      <c r="B6" s="29" t="s">
        <v>591</v>
      </c>
      <c r="C6" s="32">
        <v>0.84</v>
      </c>
      <c r="D6" s="104"/>
      <c r="E6" s="32">
        <f>D6*C6</f>
        <v>0</v>
      </c>
    </row>
    <row r="7" spans="1:5" s="49" customFormat="1" ht="23" customHeight="1">
      <c r="A7" s="29" t="s">
        <v>581</v>
      </c>
      <c r="B7" s="29" t="s">
        <v>591</v>
      </c>
      <c r="C7" s="32">
        <v>2.33</v>
      </c>
      <c r="D7" s="104"/>
      <c r="E7" s="32">
        <f t="shared" ref="E7:E17" si="0">D7*C7</f>
        <v>0</v>
      </c>
    </row>
    <row r="8" spans="1:5" s="49" customFormat="1" ht="23" customHeight="1">
      <c r="A8" s="29" t="s">
        <v>582</v>
      </c>
      <c r="B8" s="29" t="s">
        <v>592</v>
      </c>
      <c r="C8" s="32">
        <v>2.02</v>
      </c>
      <c r="D8" s="104"/>
      <c r="E8" s="32">
        <f t="shared" si="0"/>
        <v>0</v>
      </c>
    </row>
    <row r="9" spans="1:5" s="49" customFormat="1" ht="23" customHeight="1">
      <c r="A9" s="29" t="s">
        <v>583</v>
      </c>
      <c r="B9" s="29" t="s">
        <v>593</v>
      </c>
      <c r="C9" s="32">
        <v>4.7</v>
      </c>
      <c r="D9" s="104"/>
      <c r="E9" s="32">
        <f t="shared" si="0"/>
        <v>0</v>
      </c>
    </row>
    <row r="10" spans="1:5" s="49" customFormat="1" ht="23" customHeight="1">
      <c r="A10" s="29" t="s">
        <v>584</v>
      </c>
      <c r="B10" s="29" t="s">
        <v>594</v>
      </c>
      <c r="C10" s="32">
        <v>0.2</v>
      </c>
      <c r="D10" s="104"/>
      <c r="E10" s="32">
        <f t="shared" si="0"/>
        <v>0</v>
      </c>
    </row>
    <row r="11" spans="1:5" s="49" customFormat="1" ht="23" customHeight="1">
      <c r="A11" s="29" t="s">
        <v>585</v>
      </c>
      <c r="B11" s="29" t="s">
        <v>594</v>
      </c>
      <c r="C11" s="32">
        <v>1.87</v>
      </c>
      <c r="D11" s="104"/>
      <c r="E11" s="32">
        <f t="shared" si="0"/>
        <v>0</v>
      </c>
    </row>
    <row r="12" spans="1:5" s="49" customFormat="1" ht="23" customHeight="1">
      <c r="A12" s="29" t="s">
        <v>586</v>
      </c>
      <c r="B12" s="29" t="s">
        <v>595</v>
      </c>
      <c r="C12" s="32">
        <v>2.77</v>
      </c>
      <c r="D12" s="104"/>
      <c r="E12" s="32">
        <f t="shared" si="0"/>
        <v>0</v>
      </c>
    </row>
    <row r="13" spans="1:5" s="49" customFormat="1" ht="23" customHeight="1">
      <c r="A13" s="29" t="s">
        <v>587</v>
      </c>
      <c r="B13" s="29" t="s">
        <v>596</v>
      </c>
      <c r="C13" s="32">
        <v>1.27</v>
      </c>
      <c r="D13" s="104"/>
      <c r="E13" s="32">
        <f t="shared" si="0"/>
        <v>0</v>
      </c>
    </row>
    <row r="14" spans="1:5" s="49" customFormat="1" ht="23" customHeight="1">
      <c r="A14" s="29" t="s">
        <v>605</v>
      </c>
      <c r="B14" s="29" t="s">
        <v>593</v>
      </c>
      <c r="C14" s="32">
        <v>1.69</v>
      </c>
      <c r="D14" s="104"/>
      <c r="E14" s="32">
        <f t="shared" si="0"/>
        <v>0</v>
      </c>
    </row>
    <row r="15" spans="1:5" s="49" customFormat="1" ht="23" customHeight="1">
      <c r="A15" s="29" t="s">
        <v>588</v>
      </c>
      <c r="B15" s="29" t="s">
        <v>593</v>
      </c>
      <c r="C15" s="32">
        <v>2.85</v>
      </c>
      <c r="D15" s="104"/>
      <c r="E15" s="32">
        <f t="shared" si="0"/>
        <v>0</v>
      </c>
    </row>
    <row r="16" spans="1:5" s="49" customFormat="1" ht="23" customHeight="1">
      <c r="A16" s="29" t="s">
        <v>589</v>
      </c>
      <c r="B16" s="29" t="s">
        <v>593</v>
      </c>
      <c r="C16" s="32">
        <v>6.93</v>
      </c>
      <c r="D16" s="104"/>
      <c r="E16" s="32">
        <f t="shared" si="0"/>
        <v>0</v>
      </c>
    </row>
    <row r="17" spans="1:5" s="49" customFormat="1" ht="23" customHeight="1">
      <c r="A17" s="29" t="s">
        <v>590</v>
      </c>
      <c r="B17" s="29" t="s">
        <v>593</v>
      </c>
      <c r="C17" s="32">
        <v>3.39</v>
      </c>
      <c r="D17" s="104"/>
      <c r="E17" s="32">
        <f t="shared" si="0"/>
        <v>0</v>
      </c>
    </row>
  </sheetData>
  <sheetProtection algorithmName="SHA-512" hashValue="PbxI07MIiCjPfPxwxFRyPhA40sKbZ5T1qQsm38eRAyM8NJtUV98EeU9M4sbQuvTwRQ/QEaA3U5OK5m203GNW1g==" saltValue="w6IguCs5rTW3THX6XzUjXw==" spinCount="100000" sheet="1" formatCells="0" selectLockedCells="1"/>
  <mergeCells count="2">
    <mergeCell ref="A4:E4"/>
    <mergeCell ref="A3:E3"/>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CA0F2F-8677-5042-B50E-3C98F6DE349A}">
  <sheetPr>
    <tabColor theme="0"/>
  </sheetPr>
  <dimension ref="A1:U100"/>
  <sheetViews>
    <sheetView zoomScale="90" zoomScaleNormal="90" workbookViewId="0">
      <selection activeCell="A6" sqref="A6"/>
    </sheetView>
  </sheetViews>
  <sheetFormatPr baseColWidth="10" defaultColWidth="10.83203125" defaultRowHeight="16"/>
  <cols>
    <col min="1" max="2" width="22.83203125" style="7" customWidth="1"/>
    <col min="3" max="3" width="10.1640625" style="7" customWidth="1"/>
    <col min="4" max="4" width="13.33203125" style="17" customWidth="1"/>
    <col min="5" max="5" width="10.6640625" style="17" customWidth="1"/>
    <col min="6" max="6" width="12.83203125" style="17" customWidth="1"/>
    <col min="7" max="9" width="19" style="7" customWidth="1"/>
    <col min="10" max="10" width="16.83203125" style="17" customWidth="1"/>
    <col min="11" max="17" width="10.83203125" style="7"/>
    <col min="18" max="18" width="12.5" style="7" customWidth="1"/>
    <col min="19" max="16384" width="10.83203125" style="7"/>
  </cols>
  <sheetData>
    <row r="1" spans="1:21" s="3" customFormat="1">
      <c r="C1" s="7"/>
      <c r="D1" s="17"/>
      <c r="E1" s="17"/>
      <c r="F1" s="17"/>
      <c r="G1" s="73"/>
      <c r="H1" s="73"/>
      <c r="I1" s="73"/>
      <c r="J1" s="63"/>
    </row>
    <row r="2" spans="1:21" s="6" customFormat="1" ht="16" customHeight="1">
      <c r="A2" s="72" t="s">
        <v>618</v>
      </c>
      <c r="B2" s="72"/>
      <c r="D2" s="10"/>
      <c r="E2" s="10"/>
      <c r="F2" s="10"/>
      <c r="J2" s="10"/>
    </row>
    <row r="3" spans="1:21" s="6" customFormat="1" ht="36" customHeight="1">
      <c r="A3" s="176" t="s">
        <v>630</v>
      </c>
      <c r="B3" s="176"/>
      <c r="C3" s="176"/>
      <c r="D3" s="176"/>
      <c r="E3" s="176"/>
      <c r="F3" s="176"/>
      <c r="G3" s="176"/>
      <c r="H3" s="176"/>
      <c r="I3" s="176"/>
      <c r="J3" s="176"/>
    </row>
    <row r="4" spans="1:21" s="6" customFormat="1" ht="82" customHeight="1">
      <c r="A4" s="173" t="s">
        <v>624</v>
      </c>
      <c r="B4" s="173"/>
      <c r="C4" s="173"/>
      <c r="D4" s="173"/>
      <c r="E4" s="173"/>
      <c r="F4" s="173"/>
      <c r="G4" s="173"/>
      <c r="H4" s="173"/>
      <c r="I4" s="173"/>
      <c r="J4" s="173"/>
    </row>
    <row r="5" spans="1:21" s="105" customFormat="1" ht="53" customHeight="1">
      <c r="A5" s="15" t="s">
        <v>617</v>
      </c>
      <c r="B5" s="15" t="s">
        <v>191</v>
      </c>
      <c r="C5" s="15" t="s">
        <v>8</v>
      </c>
      <c r="D5" s="15" t="s">
        <v>626</v>
      </c>
      <c r="E5" s="15" t="s">
        <v>135</v>
      </c>
      <c r="F5" s="15" t="s">
        <v>524</v>
      </c>
      <c r="G5" s="15" t="s">
        <v>1529</v>
      </c>
      <c r="H5" s="15" t="s">
        <v>627</v>
      </c>
      <c r="I5" s="15" t="s">
        <v>635</v>
      </c>
      <c r="J5" s="15" t="s">
        <v>573</v>
      </c>
    </row>
    <row r="6" spans="1:21" s="49" customFormat="1" ht="20" customHeight="1">
      <c r="A6" s="58"/>
      <c r="B6" s="58"/>
      <c r="C6" s="29" t="s">
        <v>136</v>
      </c>
      <c r="D6" s="32">
        <f t="shared" ref="D6:D36" si="0">IF(A6&lt;&gt;"",VLOOKUP(A6,$R$6:$T$8,3,FALSE),0)</f>
        <v>0</v>
      </c>
      <c r="E6" s="32">
        <f>IF(B6&lt;&gt;"",VLOOKUP(B6,DB!$D$2843:$L$3076,9,0),0)</f>
        <v>0</v>
      </c>
      <c r="F6" s="57"/>
      <c r="G6" s="103"/>
      <c r="H6" s="103"/>
      <c r="I6" s="104"/>
      <c r="J6" s="32">
        <f>F6*(G6*160)*H6*D6*E6*I6</f>
        <v>0</v>
      </c>
      <c r="K6" s="106"/>
      <c r="M6" s="107"/>
      <c r="R6" s="70" t="s">
        <v>620</v>
      </c>
      <c r="S6" s="70" t="s">
        <v>136</v>
      </c>
      <c r="T6" s="70">
        <v>3.65</v>
      </c>
      <c r="U6" s="70"/>
    </row>
    <row r="7" spans="1:21" s="49" customFormat="1" ht="20" customHeight="1">
      <c r="A7" s="58"/>
      <c r="B7" s="58"/>
      <c r="C7" s="29" t="s">
        <v>136</v>
      </c>
      <c r="D7" s="32">
        <f t="shared" ref="D7" si="1">IF(A7&lt;&gt;"",VLOOKUP(A7,$R$6:$T$8,3,FALSE),0)</f>
        <v>0</v>
      </c>
      <c r="E7" s="32">
        <f>IF(B7&lt;&gt;"",VLOOKUP(B7,DB!$D$2843:$L$3076,9,0),0)</f>
        <v>0</v>
      </c>
      <c r="F7" s="57"/>
      <c r="G7" s="103"/>
      <c r="H7" s="103"/>
      <c r="I7" s="104"/>
      <c r="J7" s="32">
        <f t="shared" ref="J7:J36" si="2">F7*(G7*160)*H7*D7*E7*I7</f>
        <v>0</v>
      </c>
      <c r="K7" s="106"/>
      <c r="M7" s="107"/>
      <c r="R7" s="70" t="s">
        <v>621</v>
      </c>
      <c r="S7" s="70" t="s">
        <v>136</v>
      </c>
      <c r="T7" s="70">
        <v>5.15</v>
      </c>
      <c r="U7" s="70"/>
    </row>
    <row r="8" spans="1:21" s="49" customFormat="1" ht="20" customHeight="1">
      <c r="A8" s="58"/>
      <c r="B8" s="58"/>
      <c r="C8" s="29" t="s">
        <v>136</v>
      </c>
      <c r="D8" s="32">
        <f t="shared" si="0"/>
        <v>0</v>
      </c>
      <c r="E8" s="32">
        <f>IF(B8&lt;&gt;"",VLOOKUP(B8,DB!$D$2843:$L$3076,9,0),0)</f>
        <v>0</v>
      </c>
      <c r="F8" s="57"/>
      <c r="G8" s="103"/>
      <c r="H8" s="103"/>
      <c r="I8" s="103"/>
      <c r="J8" s="32">
        <f t="shared" si="2"/>
        <v>0</v>
      </c>
      <c r="K8" s="106"/>
      <c r="M8" s="107" t="s">
        <v>621</v>
      </c>
      <c r="R8" s="99" t="s">
        <v>619</v>
      </c>
      <c r="S8" s="99" t="s">
        <v>136</v>
      </c>
      <c r="T8" s="99">
        <v>0.15000000000000002</v>
      </c>
      <c r="U8" s="99"/>
    </row>
    <row r="9" spans="1:21" ht="20" customHeight="1">
      <c r="A9" s="58"/>
      <c r="B9" s="58"/>
      <c r="C9" s="29" t="s">
        <v>136</v>
      </c>
      <c r="D9" s="32">
        <f t="shared" si="0"/>
        <v>0</v>
      </c>
      <c r="E9" s="32">
        <f>IF(B9&lt;&gt;"",VLOOKUP(B9,DB!$D$2843:$L$3076,9,0),0)</f>
        <v>0</v>
      </c>
      <c r="F9" s="57"/>
      <c r="G9" s="103"/>
      <c r="H9" s="103"/>
      <c r="I9" s="103"/>
      <c r="J9" s="32">
        <f t="shared" si="2"/>
        <v>0</v>
      </c>
      <c r="M9" s="107" t="s">
        <v>620</v>
      </c>
      <c r="R9" s="99"/>
      <c r="S9" s="99"/>
      <c r="T9" s="99"/>
      <c r="U9" s="99"/>
    </row>
    <row r="10" spans="1:21" ht="20" customHeight="1">
      <c r="A10" s="58"/>
      <c r="B10" s="58"/>
      <c r="C10" s="29" t="s">
        <v>136</v>
      </c>
      <c r="D10" s="32">
        <f t="shared" si="0"/>
        <v>0</v>
      </c>
      <c r="E10" s="32">
        <f>IF(B10&lt;&gt;"",VLOOKUP(B10,DB!$D$2843:$L$3076,9,0),0)</f>
        <v>0</v>
      </c>
      <c r="F10" s="57"/>
      <c r="G10" s="103"/>
      <c r="H10" s="103"/>
      <c r="I10" s="103"/>
      <c r="J10" s="32">
        <f t="shared" si="2"/>
        <v>0</v>
      </c>
      <c r="M10" s="107" t="s">
        <v>619</v>
      </c>
      <c r="R10" s="99"/>
      <c r="S10" s="99"/>
      <c r="T10" s="99"/>
      <c r="U10" s="99"/>
    </row>
    <row r="11" spans="1:21" ht="20" customHeight="1">
      <c r="A11" s="58"/>
      <c r="B11" s="58"/>
      <c r="C11" s="29" t="s">
        <v>136</v>
      </c>
      <c r="D11" s="32">
        <f t="shared" si="0"/>
        <v>0</v>
      </c>
      <c r="E11" s="32">
        <f>IF(B11&lt;&gt;"",VLOOKUP(B11,DB!$D$2843:$L$3076,9,0),0)</f>
        <v>0</v>
      </c>
      <c r="F11" s="57"/>
      <c r="G11" s="103"/>
      <c r="H11" s="103"/>
      <c r="I11" s="103"/>
      <c r="J11" s="32">
        <f t="shared" si="2"/>
        <v>0</v>
      </c>
      <c r="M11" s="107"/>
    </row>
    <row r="12" spans="1:21" ht="20" customHeight="1">
      <c r="A12" s="58"/>
      <c r="B12" s="58"/>
      <c r="C12" s="29" t="s">
        <v>136</v>
      </c>
      <c r="D12" s="32">
        <f t="shared" si="0"/>
        <v>0</v>
      </c>
      <c r="E12" s="32">
        <f>IF(B12&lt;&gt;"",VLOOKUP(B12,DB!$D$2843:$L$3076,9,0),0)</f>
        <v>0</v>
      </c>
      <c r="F12" s="57"/>
      <c r="G12" s="103"/>
      <c r="H12" s="103"/>
      <c r="I12" s="103"/>
      <c r="J12" s="32">
        <f t="shared" si="2"/>
        <v>0</v>
      </c>
      <c r="M12" s="107"/>
    </row>
    <row r="13" spans="1:21" ht="20" customHeight="1">
      <c r="A13" s="58"/>
      <c r="B13" s="58"/>
      <c r="C13" s="29" t="s">
        <v>136</v>
      </c>
      <c r="D13" s="32">
        <f t="shared" si="0"/>
        <v>0</v>
      </c>
      <c r="E13" s="32">
        <f>IF(B13&lt;&gt;"",VLOOKUP(B13,DB!$D$2843:$L$3076,9,0),0)</f>
        <v>0</v>
      </c>
      <c r="F13" s="57"/>
      <c r="G13" s="103"/>
      <c r="H13" s="103"/>
      <c r="I13" s="103"/>
      <c r="J13" s="32">
        <f t="shared" si="2"/>
        <v>0</v>
      </c>
      <c r="M13" s="107"/>
    </row>
    <row r="14" spans="1:21" ht="20" customHeight="1">
      <c r="A14" s="58"/>
      <c r="B14" s="58"/>
      <c r="C14" s="29" t="s">
        <v>136</v>
      </c>
      <c r="D14" s="32">
        <f t="shared" si="0"/>
        <v>0</v>
      </c>
      <c r="E14" s="32">
        <f>IF(B14&lt;&gt;"",VLOOKUP(B14,DB!$D$2843:$L$3076,9,0),0)</f>
        <v>0</v>
      </c>
      <c r="F14" s="57"/>
      <c r="G14" s="103"/>
      <c r="H14" s="103"/>
      <c r="I14" s="103"/>
      <c r="J14" s="32">
        <f t="shared" si="2"/>
        <v>0</v>
      </c>
      <c r="M14" s="107"/>
    </row>
    <row r="15" spans="1:21" ht="20" customHeight="1">
      <c r="A15" s="58"/>
      <c r="B15" s="58"/>
      <c r="C15" s="29" t="s">
        <v>136</v>
      </c>
      <c r="D15" s="32">
        <f t="shared" si="0"/>
        <v>0</v>
      </c>
      <c r="E15" s="32">
        <f>IF(B15&lt;&gt;"",VLOOKUP(B15,DB!$D$2843:$L$3076,9,0),0)</f>
        <v>0</v>
      </c>
      <c r="F15" s="57"/>
      <c r="G15" s="103"/>
      <c r="H15" s="103"/>
      <c r="I15" s="103"/>
      <c r="J15" s="32">
        <f t="shared" si="2"/>
        <v>0</v>
      </c>
    </row>
    <row r="16" spans="1:21" ht="20" customHeight="1">
      <c r="A16" s="58"/>
      <c r="B16" s="58"/>
      <c r="C16" s="29" t="s">
        <v>136</v>
      </c>
      <c r="D16" s="32">
        <f t="shared" si="0"/>
        <v>0</v>
      </c>
      <c r="E16" s="32">
        <f>IF(B16&lt;&gt;"",VLOOKUP(B16,DB!$D$2843:$L$3076,9,0),0)</f>
        <v>0</v>
      </c>
      <c r="F16" s="57"/>
      <c r="G16" s="103"/>
      <c r="H16" s="103"/>
      <c r="I16" s="103"/>
      <c r="J16" s="32">
        <f t="shared" si="2"/>
        <v>0</v>
      </c>
    </row>
    <row r="17" spans="1:10" ht="20" customHeight="1">
      <c r="A17" s="58"/>
      <c r="B17" s="58"/>
      <c r="C17" s="29" t="s">
        <v>136</v>
      </c>
      <c r="D17" s="32">
        <f t="shared" si="0"/>
        <v>0</v>
      </c>
      <c r="E17" s="32">
        <f>IF(B17&lt;&gt;"",VLOOKUP(B17,DB!$D$2843:$L$3076,9,0),0)</f>
        <v>0</v>
      </c>
      <c r="F17" s="57"/>
      <c r="G17" s="103"/>
      <c r="H17" s="103"/>
      <c r="I17" s="103"/>
      <c r="J17" s="32">
        <f t="shared" si="2"/>
        <v>0</v>
      </c>
    </row>
    <row r="18" spans="1:10" ht="20" customHeight="1">
      <c r="A18" s="58"/>
      <c r="B18" s="58"/>
      <c r="C18" s="29" t="s">
        <v>136</v>
      </c>
      <c r="D18" s="32">
        <f t="shared" si="0"/>
        <v>0</v>
      </c>
      <c r="E18" s="32">
        <f>IF(B18&lt;&gt;"",VLOOKUP(B18,DB!$D$2843:$L$3076,9,0),0)</f>
        <v>0</v>
      </c>
      <c r="F18" s="57"/>
      <c r="G18" s="103"/>
      <c r="H18" s="103"/>
      <c r="I18" s="103"/>
      <c r="J18" s="32">
        <f t="shared" si="2"/>
        <v>0</v>
      </c>
    </row>
    <row r="19" spans="1:10" ht="20" customHeight="1">
      <c r="A19" s="58"/>
      <c r="B19" s="58"/>
      <c r="C19" s="29" t="s">
        <v>136</v>
      </c>
      <c r="D19" s="32">
        <f t="shared" si="0"/>
        <v>0</v>
      </c>
      <c r="E19" s="32">
        <f>IF(B19&lt;&gt;"",VLOOKUP(B19,DB!$D$2843:$L$3076,9,0),0)</f>
        <v>0</v>
      </c>
      <c r="F19" s="57"/>
      <c r="G19" s="103"/>
      <c r="H19" s="103"/>
      <c r="I19" s="103"/>
      <c r="J19" s="32">
        <f t="shared" si="2"/>
        <v>0</v>
      </c>
    </row>
    <row r="20" spans="1:10" ht="20" customHeight="1">
      <c r="A20" s="58"/>
      <c r="B20" s="58"/>
      <c r="C20" s="29" t="s">
        <v>136</v>
      </c>
      <c r="D20" s="32">
        <f t="shared" si="0"/>
        <v>0</v>
      </c>
      <c r="E20" s="32">
        <f>IF(B20&lt;&gt;"",VLOOKUP(B20,DB!$D$2843:$L$3076,9,0),0)</f>
        <v>0</v>
      </c>
      <c r="F20" s="57"/>
      <c r="G20" s="103"/>
      <c r="H20" s="103"/>
      <c r="I20" s="103"/>
      <c r="J20" s="32">
        <f t="shared" si="2"/>
        <v>0</v>
      </c>
    </row>
    <row r="21" spans="1:10" ht="20" customHeight="1">
      <c r="A21" s="58"/>
      <c r="B21" s="58"/>
      <c r="C21" s="29" t="s">
        <v>136</v>
      </c>
      <c r="D21" s="32">
        <f t="shared" si="0"/>
        <v>0</v>
      </c>
      <c r="E21" s="32">
        <f>IF(B21&lt;&gt;"",VLOOKUP(B21,DB!$D$2843:$L$3076,9,0),0)</f>
        <v>0</v>
      </c>
      <c r="F21" s="57"/>
      <c r="G21" s="103"/>
      <c r="H21" s="103"/>
      <c r="I21" s="103"/>
      <c r="J21" s="32">
        <f t="shared" si="2"/>
        <v>0</v>
      </c>
    </row>
    <row r="22" spans="1:10" ht="20" customHeight="1">
      <c r="A22" s="58"/>
      <c r="B22" s="58"/>
      <c r="C22" s="29" t="s">
        <v>136</v>
      </c>
      <c r="D22" s="32">
        <f t="shared" si="0"/>
        <v>0</v>
      </c>
      <c r="E22" s="32">
        <f>IF(B22&lt;&gt;"",VLOOKUP(B22,DB!$D$2843:$L$3076,9,0),0)</f>
        <v>0</v>
      </c>
      <c r="F22" s="57"/>
      <c r="G22" s="103"/>
      <c r="H22" s="103"/>
      <c r="I22" s="103"/>
      <c r="J22" s="32">
        <f t="shared" si="2"/>
        <v>0</v>
      </c>
    </row>
    <row r="23" spans="1:10" ht="20" customHeight="1">
      <c r="A23" s="58"/>
      <c r="B23" s="58"/>
      <c r="C23" s="29" t="s">
        <v>136</v>
      </c>
      <c r="D23" s="32">
        <f t="shared" si="0"/>
        <v>0</v>
      </c>
      <c r="E23" s="32">
        <f>IF(B23&lt;&gt;"",VLOOKUP(B23,DB!$D$2843:$L$3076,9,0),0)</f>
        <v>0</v>
      </c>
      <c r="F23" s="57"/>
      <c r="G23" s="103"/>
      <c r="H23" s="103"/>
      <c r="I23" s="103"/>
      <c r="J23" s="32">
        <f t="shared" si="2"/>
        <v>0</v>
      </c>
    </row>
    <row r="24" spans="1:10" ht="20" customHeight="1">
      <c r="A24" s="58"/>
      <c r="B24" s="58"/>
      <c r="C24" s="29" t="s">
        <v>136</v>
      </c>
      <c r="D24" s="32">
        <f t="shared" si="0"/>
        <v>0</v>
      </c>
      <c r="E24" s="32">
        <f>IF(B24&lt;&gt;"",VLOOKUP(B24,DB!$D$2843:$L$3076,9,0),0)</f>
        <v>0</v>
      </c>
      <c r="F24" s="57"/>
      <c r="G24" s="103"/>
      <c r="H24" s="103"/>
      <c r="I24" s="103"/>
      <c r="J24" s="32">
        <f t="shared" si="2"/>
        <v>0</v>
      </c>
    </row>
    <row r="25" spans="1:10" ht="20" customHeight="1">
      <c r="A25" s="58"/>
      <c r="B25" s="58"/>
      <c r="C25" s="29" t="s">
        <v>136</v>
      </c>
      <c r="D25" s="32">
        <f t="shared" si="0"/>
        <v>0</v>
      </c>
      <c r="E25" s="32">
        <f>IF(B25&lt;&gt;"",VLOOKUP(B25,DB!$D$2843:$L$3076,9,0),0)</f>
        <v>0</v>
      </c>
      <c r="F25" s="57"/>
      <c r="G25" s="103"/>
      <c r="H25" s="103"/>
      <c r="I25" s="103"/>
      <c r="J25" s="32">
        <f t="shared" si="2"/>
        <v>0</v>
      </c>
    </row>
    <row r="26" spans="1:10" ht="20" customHeight="1">
      <c r="A26" s="58"/>
      <c r="B26" s="58"/>
      <c r="C26" s="29" t="s">
        <v>136</v>
      </c>
      <c r="D26" s="32">
        <f t="shared" si="0"/>
        <v>0</v>
      </c>
      <c r="E26" s="32">
        <f>IF(B26&lt;&gt;"",VLOOKUP(B26,DB!$D$2843:$L$3076,9,0),0)</f>
        <v>0</v>
      </c>
      <c r="F26" s="57"/>
      <c r="G26" s="103"/>
      <c r="H26" s="103"/>
      <c r="I26" s="103"/>
      <c r="J26" s="32">
        <f t="shared" si="2"/>
        <v>0</v>
      </c>
    </row>
    <row r="27" spans="1:10" ht="20" customHeight="1">
      <c r="A27" s="58"/>
      <c r="B27" s="58"/>
      <c r="C27" s="29" t="s">
        <v>136</v>
      </c>
      <c r="D27" s="32">
        <f t="shared" si="0"/>
        <v>0</v>
      </c>
      <c r="E27" s="32">
        <f>IF(B27&lt;&gt;"",VLOOKUP(B27,DB!$D$2843:$L$3076,9,0),0)</f>
        <v>0</v>
      </c>
      <c r="F27" s="57"/>
      <c r="G27" s="103"/>
      <c r="H27" s="103"/>
      <c r="I27" s="103"/>
      <c r="J27" s="32">
        <f t="shared" si="2"/>
        <v>0</v>
      </c>
    </row>
    <row r="28" spans="1:10" ht="20" customHeight="1">
      <c r="A28" s="58"/>
      <c r="B28" s="58"/>
      <c r="C28" s="29" t="s">
        <v>136</v>
      </c>
      <c r="D28" s="32">
        <f t="shared" si="0"/>
        <v>0</v>
      </c>
      <c r="E28" s="32">
        <f>IF(B28&lt;&gt;"",VLOOKUP(B28,DB!$D$2843:$L$3076,9,0),0)</f>
        <v>0</v>
      </c>
      <c r="F28" s="57"/>
      <c r="G28" s="103"/>
      <c r="H28" s="103"/>
      <c r="I28" s="103"/>
      <c r="J28" s="32">
        <f t="shared" si="2"/>
        <v>0</v>
      </c>
    </row>
    <row r="29" spans="1:10" ht="20" customHeight="1">
      <c r="A29" s="58"/>
      <c r="B29" s="58"/>
      <c r="C29" s="29" t="s">
        <v>136</v>
      </c>
      <c r="D29" s="32">
        <f t="shared" si="0"/>
        <v>0</v>
      </c>
      <c r="E29" s="32">
        <f>IF(B29&lt;&gt;"",VLOOKUP(B29,DB!$D$2843:$L$3076,9,0),0)</f>
        <v>0</v>
      </c>
      <c r="F29" s="57"/>
      <c r="G29" s="103"/>
      <c r="H29" s="103"/>
      <c r="I29" s="103"/>
      <c r="J29" s="32">
        <f t="shared" si="2"/>
        <v>0</v>
      </c>
    </row>
    <row r="30" spans="1:10" ht="20" customHeight="1">
      <c r="A30" s="58"/>
      <c r="B30" s="58"/>
      <c r="C30" s="29" t="s">
        <v>136</v>
      </c>
      <c r="D30" s="32">
        <f t="shared" si="0"/>
        <v>0</v>
      </c>
      <c r="E30" s="32">
        <f>IF(B30&lt;&gt;"",VLOOKUP(B30,DB!$D$2843:$L$3076,9,0),0)</f>
        <v>0</v>
      </c>
      <c r="F30" s="57"/>
      <c r="G30" s="103"/>
      <c r="H30" s="103"/>
      <c r="I30" s="103"/>
      <c r="J30" s="32">
        <f t="shared" si="2"/>
        <v>0</v>
      </c>
    </row>
    <row r="31" spans="1:10" ht="20" customHeight="1">
      <c r="A31" s="58"/>
      <c r="B31" s="58"/>
      <c r="C31" s="29" t="s">
        <v>136</v>
      </c>
      <c r="D31" s="32">
        <f t="shared" si="0"/>
        <v>0</v>
      </c>
      <c r="E31" s="32">
        <f>IF(B31&lt;&gt;"",VLOOKUP(B31,DB!$D$2843:$L$3076,9,0),0)</f>
        <v>0</v>
      </c>
      <c r="F31" s="57"/>
      <c r="G31" s="103"/>
      <c r="H31" s="103"/>
      <c r="I31" s="103"/>
      <c r="J31" s="32">
        <f t="shared" si="2"/>
        <v>0</v>
      </c>
    </row>
    <row r="32" spans="1:10" ht="20" customHeight="1">
      <c r="A32" s="58"/>
      <c r="B32" s="58"/>
      <c r="C32" s="29" t="s">
        <v>136</v>
      </c>
      <c r="D32" s="32">
        <f t="shared" si="0"/>
        <v>0</v>
      </c>
      <c r="E32" s="32">
        <f>IF(B32&lt;&gt;"",VLOOKUP(B32,DB!$D$2843:$L$3076,9,0),0)</f>
        <v>0</v>
      </c>
      <c r="F32" s="57"/>
      <c r="G32" s="103"/>
      <c r="H32" s="103"/>
      <c r="I32" s="103"/>
      <c r="J32" s="32">
        <f t="shared" si="2"/>
        <v>0</v>
      </c>
    </row>
    <row r="33" spans="1:10" ht="20" customHeight="1">
      <c r="A33" s="58"/>
      <c r="B33" s="58"/>
      <c r="C33" s="29" t="s">
        <v>136</v>
      </c>
      <c r="D33" s="32">
        <f t="shared" si="0"/>
        <v>0</v>
      </c>
      <c r="E33" s="32">
        <f>IF(B33&lt;&gt;"",VLOOKUP(B33,DB!$D$2843:$L$3076,9,0),0)</f>
        <v>0</v>
      </c>
      <c r="F33" s="57"/>
      <c r="G33" s="103"/>
      <c r="H33" s="103"/>
      <c r="I33" s="103"/>
      <c r="J33" s="32">
        <f t="shared" si="2"/>
        <v>0</v>
      </c>
    </row>
    <row r="34" spans="1:10" ht="20" customHeight="1">
      <c r="A34" s="58"/>
      <c r="B34" s="58"/>
      <c r="C34" s="29" t="s">
        <v>136</v>
      </c>
      <c r="D34" s="32">
        <f t="shared" si="0"/>
        <v>0</v>
      </c>
      <c r="E34" s="32">
        <f>IF(B34&lt;&gt;"",VLOOKUP(B34,DB!$D$2843:$L$3076,9,0),0)</f>
        <v>0</v>
      </c>
      <c r="F34" s="57"/>
      <c r="G34" s="103"/>
      <c r="H34" s="103"/>
      <c r="I34" s="103"/>
      <c r="J34" s="32">
        <f t="shared" si="2"/>
        <v>0</v>
      </c>
    </row>
    <row r="35" spans="1:10" ht="20" customHeight="1">
      <c r="A35" s="58"/>
      <c r="B35" s="58"/>
      <c r="C35" s="29" t="s">
        <v>136</v>
      </c>
      <c r="D35" s="32">
        <f t="shared" si="0"/>
        <v>0</v>
      </c>
      <c r="E35" s="32">
        <f>IF(B35&lt;&gt;"",VLOOKUP(B35,DB!$D$2843:$L$3076,9,0),0)</f>
        <v>0</v>
      </c>
      <c r="F35" s="57"/>
      <c r="G35" s="103"/>
      <c r="H35" s="103"/>
      <c r="I35" s="103"/>
      <c r="J35" s="32">
        <f t="shared" si="2"/>
        <v>0</v>
      </c>
    </row>
    <row r="36" spans="1:10" ht="20" customHeight="1">
      <c r="A36" s="58"/>
      <c r="B36" s="58"/>
      <c r="C36" s="29" t="s">
        <v>136</v>
      </c>
      <c r="D36" s="32">
        <f t="shared" si="0"/>
        <v>0</v>
      </c>
      <c r="E36" s="32">
        <f>IF(B36&lt;&gt;"",VLOOKUP(B36,DB!$D$2843:$L$3076,9,0),0)</f>
        <v>0</v>
      </c>
      <c r="F36" s="57"/>
      <c r="G36" s="103"/>
      <c r="H36" s="103"/>
      <c r="I36" s="103"/>
      <c r="J36" s="32">
        <f t="shared" si="2"/>
        <v>0</v>
      </c>
    </row>
    <row r="37" spans="1:10" ht="20" customHeight="1">
      <c r="A37" s="58"/>
      <c r="B37" s="58"/>
      <c r="C37" s="29" t="s">
        <v>136</v>
      </c>
      <c r="D37" s="32">
        <f t="shared" ref="D37:D100" si="3">IF(A37&lt;&gt;"",VLOOKUP(A37,$R$6:$T$8,3,FALSE),0)</f>
        <v>0</v>
      </c>
      <c r="E37" s="32">
        <f>IF(B37&lt;&gt;"",VLOOKUP(B37,DB!$D$2843:$L$3076,9,0),0)</f>
        <v>0</v>
      </c>
      <c r="F37" s="57"/>
      <c r="G37" s="103"/>
      <c r="H37" s="103"/>
      <c r="I37" s="103"/>
      <c r="J37" s="32">
        <f t="shared" ref="J37:J100" si="4">F37*(G37*160)*H37*D37*E37*I37</f>
        <v>0</v>
      </c>
    </row>
    <row r="38" spans="1:10" ht="20" customHeight="1">
      <c r="A38" s="58"/>
      <c r="B38" s="58"/>
      <c r="C38" s="29" t="s">
        <v>136</v>
      </c>
      <c r="D38" s="32">
        <f t="shared" si="3"/>
        <v>0</v>
      </c>
      <c r="E38" s="32">
        <f>IF(B38&lt;&gt;"",VLOOKUP(B38,DB!$D$2843:$L$3076,9,0),0)</f>
        <v>0</v>
      </c>
      <c r="F38" s="57"/>
      <c r="G38" s="103"/>
      <c r="H38" s="103"/>
      <c r="I38" s="103"/>
      <c r="J38" s="32">
        <f t="shared" si="4"/>
        <v>0</v>
      </c>
    </row>
    <row r="39" spans="1:10" ht="20" customHeight="1">
      <c r="A39" s="58"/>
      <c r="B39" s="58"/>
      <c r="C39" s="29" t="s">
        <v>136</v>
      </c>
      <c r="D39" s="32">
        <f t="shared" si="3"/>
        <v>0</v>
      </c>
      <c r="E39" s="32">
        <f>IF(B39&lt;&gt;"",VLOOKUP(B39,DB!$D$2843:$L$3076,9,0),0)</f>
        <v>0</v>
      </c>
      <c r="F39" s="57"/>
      <c r="G39" s="103"/>
      <c r="H39" s="103"/>
      <c r="I39" s="103"/>
      <c r="J39" s="32">
        <f t="shared" si="4"/>
        <v>0</v>
      </c>
    </row>
    <row r="40" spans="1:10" ht="20" customHeight="1">
      <c r="A40" s="58"/>
      <c r="B40" s="58"/>
      <c r="C40" s="29" t="s">
        <v>136</v>
      </c>
      <c r="D40" s="32">
        <f t="shared" si="3"/>
        <v>0</v>
      </c>
      <c r="E40" s="32">
        <f>IF(B40&lt;&gt;"",VLOOKUP(B40,DB!$D$2843:$L$3076,9,0),0)</f>
        <v>0</v>
      </c>
      <c r="F40" s="57"/>
      <c r="G40" s="103"/>
      <c r="H40" s="103"/>
      <c r="I40" s="103"/>
      <c r="J40" s="32">
        <f t="shared" si="4"/>
        <v>0</v>
      </c>
    </row>
    <row r="41" spans="1:10" ht="20" customHeight="1">
      <c r="A41" s="58"/>
      <c r="B41" s="58"/>
      <c r="C41" s="29" t="s">
        <v>136</v>
      </c>
      <c r="D41" s="32">
        <f t="shared" si="3"/>
        <v>0</v>
      </c>
      <c r="E41" s="32">
        <f>IF(B41&lt;&gt;"",VLOOKUP(B41,DB!$D$2843:$L$3076,9,0),0)</f>
        <v>0</v>
      </c>
      <c r="F41" s="57"/>
      <c r="G41" s="103"/>
      <c r="H41" s="103"/>
      <c r="I41" s="103"/>
      <c r="J41" s="32">
        <f t="shared" si="4"/>
        <v>0</v>
      </c>
    </row>
    <row r="42" spans="1:10" ht="20" customHeight="1">
      <c r="A42" s="58"/>
      <c r="B42" s="58"/>
      <c r="C42" s="29" t="s">
        <v>136</v>
      </c>
      <c r="D42" s="32">
        <f t="shared" si="3"/>
        <v>0</v>
      </c>
      <c r="E42" s="32">
        <f>IF(B42&lt;&gt;"",VLOOKUP(B42,DB!$D$2843:$L$3076,9,0),0)</f>
        <v>0</v>
      </c>
      <c r="F42" s="57"/>
      <c r="G42" s="103"/>
      <c r="H42" s="103"/>
      <c r="I42" s="103"/>
      <c r="J42" s="32">
        <f t="shared" si="4"/>
        <v>0</v>
      </c>
    </row>
    <row r="43" spans="1:10" ht="20" customHeight="1">
      <c r="A43" s="58"/>
      <c r="B43" s="58"/>
      <c r="C43" s="29" t="s">
        <v>136</v>
      </c>
      <c r="D43" s="32">
        <f t="shared" si="3"/>
        <v>0</v>
      </c>
      <c r="E43" s="32">
        <f>IF(B43&lt;&gt;"",VLOOKUP(B43,DB!$D$2843:$L$3076,9,0),0)</f>
        <v>0</v>
      </c>
      <c r="F43" s="57"/>
      <c r="G43" s="103"/>
      <c r="H43" s="103"/>
      <c r="I43" s="103"/>
      <c r="J43" s="32">
        <f t="shared" si="4"/>
        <v>0</v>
      </c>
    </row>
    <row r="44" spans="1:10" ht="20" customHeight="1">
      <c r="A44" s="58"/>
      <c r="B44" s="58"/>
      <c r="C44" s="29" t="s">
        <v>136</v>
      </c>
      <c r="D44" s="32">
        <f t="shared" si="3"/>
        <v>0</v>
      </c>
      <c r="E44" s="32">
        <f>IF(B44&lt;&gt;"",VLOOKUP(B44,DB!$D$2843:$L$3076,9,0),0)</f>
        <v>0</v>
      </c>
      <c r="F44" s="57"/>
      <c r="G44" s="103"/>
      <c r="H44" s="103"/>
      <c r="I44" s="103"/>
      <c r="J44" s="32">
        <f t="shared" si="4"/>
        <v>0</v>
      </c>
    </row>
    <row r="45" spans="1:10" ht="20" customHeight="1">
      <c r="A45" s="58"/>
      <c r="B45" s="58"/>
      <c r="C45" s="29" t="s">
        <v>136</v>
      </c>
      <c r="D45" s="32">
        <f t="shared" si="3"/>
        <v>0</v>
      </c>
      <c r="E45" s="32">
        <f>IF(B45&lt;&gt;"",VLOOKUP(B45,DB!$D$2843:$L$3076,9,0),0)</f>
        <v>0</v>
      </c>
      <c r="F45" s="57"/>
      <c r="G45" s="103"/>
      <c r="H45" s="103"/>
      <c r="I45" s="103"/>
      <c r="J45" s="32">
        <f t="shared" si="4"/>
        <v>0</v>
      </c>
    </row>
    <row r="46" spans="1:10" ht="20" customHeight="1">
      <c r="A46" s="58"/>
      <c r="B46" s="58"/>
      <c r="C46" s="29" t="s">
        <v>136</v>
      </c>
      <c r="D46" s="32">
        <f t="shared" si="3"/>
        <v>0</v>
      </c>
      <c r="E46" s="32">
        <f>IF(B46&lt;&gt;"",VLOOKUP(B46,DB!$D$2843:$L$3076,9,0),0)</f>
        <v>0</v>
      </c>
      <c r="F46" s="57"/>
      <c r="G46" s="103"/>
      <c r="H46" s="103"/>
      <c r="I46" s="103"/>
      <c r="J46" s="32">
        <f t="shared" si="4"/>
        <v>0</v>
      </c>
    </row>
    <row r="47" spans="1:10" ht="20" customHeight="1">
      <c r="A47" s="58"/>
      <c r="B47" s="58"/>
      <c r="C47" s="29" t="s">
        <v>136</v>
      </c>
      <c r="D47" s="32">
        <f t="shared" si="3"/>
        <v>0</v>
      </c>
      <c r="E47" s="32">
        <f>IF(B47&lt;&gt;"",VLOOKUP(B47,DB!$D$2843:$L$3076,9,0),0)</f>
        <v>0</v>
      </c>
      <c r="F47" s="57"/>
      <c r="G47" s="103"/>
      <c r="H47" s="103"/>
      <c r="I47" s="103"/>
      <c r="J47" s="32">
        <f t="shared" si="4"/>
        <v>0</v>
      </c>
    </row>
    <row r="48" spans="1:10" ht="20" customHeight="1">
      <c r="A48" s="58"/>
      <c r="B48" s="58"/>
      <c r="C48" s="29" t="s">
        <v>136</v>
      </c>
      <c r="D48" s="32">
        <f t="shared" si="3"/>
        <v>0</v>
      </c>
      <c r="E48" s="32">
        <f>IF(B48&lt;&gt;"",VLOOKUP(B48,DB!$D$2843:$L$3076,9,0),0)</f>
        <v>0</v>
      </c>
      <c r="F48" s="57"/>
      <c r="G48" s="103"/>
      <c r="H48" s="103"/>
      <c r="I48" s="103"/>
      <c r="J48" s="32">
        <f t="shared" si="4"/>
        <v>0</v>
      </c>
    </row>
    <row r="49" spans="1:10" ht="20" customHeight="1">
      <c r="A49" s="58"/>
      <c r="B49" s="58"/>
      <c r="C49" s="29" t="s">
        <v>136</v>
      </c>
      <c r="D49" s="32">
        <f t="shared" si="3"/>
        <v>0</v>
      </c>
      <c r="E49" s="32">
        <f>IF(B49&lt;&gt;"",VLOOKUP(B49,DB!$D$2843:$L$3076,9,0),0)</f>
        <v>0</v>
      </c>
      <c r="F49" s="57"/>
      <c r="G49" s="103"/>
      <c r="H49" s="103"/>
      <c r="I49" s="103"/>
      <c r="J49" s="32">
        <f t="shared" si="4"/>
        <v>0</v>
      </c>
    </row>
    <row r="50" spans="1:10" ht="20" customHeight="1">
      <c r="A50" s="58"/>
      <c r="B50" s="58"/>
      <c r="C50" s="29" t="s">
        <v>136</v>
      </c>
      <c r="D50" s="32">
        <f t="shared" si="3"/>
        <v>0</v>
      </c>
      <c r="E50" s="32">
        <f>IF(B50&lt;&gt;"",VLOOKUP(B50,DB!$D$2843:$L$3076,9,0),0)</f>
        <v>0</v>
      </c>
      <c r="F50" s="57"/>
      <c r="G50" s="103"/>
      <c r="H50" s="103"/>
      <c r="I50" s="103"/>
      <c r="J50" s="32">
        <f t="shared" si="4"/>
        <v>0</v>
      </c>
    </row>
    <row r="51" spans="1:10" ht="20" customHeight="1">
      <c r="A51" s="58"/>
      <c r="B51" s="58"/>
      <c r="C51" s="29" t="s">
        <v>136</v>
      </c>
      <c r="D51" s="32">
        <f t="shared" si="3"/>
        <v>0</v>
      </c>
      <c r="E51" s="32">
        <f>IF(B51&lt;&gt;"",VLOOKUP(B51,DB!$D$2843:$L$3076,9,0),0)</f>
        <v>0</v>
      </c>
      <c r="F51" s="57"/>
      <c r="G51" s="103"/>
      <c r="H51" s="103"/>
      <c r="I51" s="103"/>
      <c r="J51" s="32">
        <f t="shared" si="4"/>
        <v>0</v>
      </c>
    </row>
    <row r="52" spans="1:10" ht="20" customHeight="1">
      <c r="A52" s="58"/>
      <c r="B52" s="58"/>
      <c r="C52" s="29" t="s">
        <v>136</v>
      </c>
      <c r="D52" s="32">
        <f t="shared" si="3"/>
        <v>0</v>
      </c>
      <c r="E52" s="32">
        <f>IF(B52&lt;&gt;"",VLOOKUP(B52,DB!$D$2843:$L$3076,9,0),0)</f>
        <v>0</v>
      </c>
      <c r="F52" s="57"/>
      <c r="G52" s="103"/>
      <c r="H52" s="103"/>
      <c r="I52" s="103"/>
      <c r="J52" s="32">
        <f t="shared" si="4"/>
        <v>0</v>
      </c>
    </row>
    <row r="53" spans="1:10" ht="20" customHeight="1">
      <c r="A53" s="58"/>
      <c r="B53" s="58"/>
      <c r="C53" s="29" t="s">
        <v>136</v>
      </c>
      <c r="D53" s="32">
        <f t="shared" si="3"/>
        <v>0</v>
      </c>
      <c r="E53" s="32">
        <f>IF(B53&lt;&gt;"",VLOOKUP(B53,DB!$D$2843:$L$3076,9,0),0)</f>
        <v>0</v>
      </c>
      <c r="F53" s="57"/>
      <c r="G53" s="103"/>
      <c r="H53" s="103"/>
      <c r="I53" s="103"/>
      <c r="J53" s="32">
        <f t="shared" si="4"/>
        <v>0</v>
      </c>
    </row>
    <row r="54" spans="1:10" ht="20" customHeight="1">
      <c r="A54" s="58"/>
      <c r="B54" s="58"/>
      <c r="C54" s="29" t="s">
        <v>136</v>
      </c>
      <c r="D54" s="32">
        <f t="shared" si="3"/>
        <v>0</v>
      </c>
      <c r="E54" s="32">
        <f>IF(B54&lt;&gt;"",VLOOKUP(B54,DB!$D$2843:$L$3076,9,0),0)</f>
        <v>0</v>
      </c>
      <c r="F54" s="57"/>
      <c r="G54" s="103"/>
      <c r="H54" s="103"/>
      <c r="I54" s="103"/>
      <c r="J54" s="32">
        <f t="shared" si="4"/>
        <v>0</v>
      </c>
    </row>
    <row r="55" spans="1:10" ht="20" customHeight="1">
      <c r="A55" s="58"/>
      <c r="B55" s="58"/>
      <c r="C55" s="29" t="s">
        <v>136</v>
      </c>
      <c r="D55" s="32">
        <f t="shared" si="3"/>
        <v>0</v>
      </c>
      <c r="E55" s="32">
        <f>IF(B55&lt;&gt;"",VLOOKUP(B55,DB!$D$2843:$L$3076,9,0),0)</f>
        <v>0</v>
      </c>
      <c r="F55" s="57"/>
      <c r="G55" s="103"/>
      <c r="H55" s="103"/>
      <c r="I55" s="103"/>
      <c r="J55" s="32">
        <f t="shared" si="4"/>
        <v>0</v>
      </c>
    </row>
    <row r="56" spans="1:10" ht="20" customHeight="1">
      <c r="A56" s="58"/>
      <c r="B56" s="58"/>
      <c r="C56" s="29" t="s">
        <v>136</v>
      </c>
      <c r="D56" s="32">
        <f t="shared" si="3"/>
        <v>0</v>
      </c>
      <c r="E56" s="32">
        <f>IF(B56&lt;&gt;"",VLOOKUP(B56,DB!$D$2843:$L$3076,9,0),0)</f>
        <v>0</v>
      </c>
      <c r="F56" s="57"/>
      <c r="G56" s="103"/>
      <c r="H56" s="103"/>
      <c r="I56" s="103"/>
      <c r="J56" s="32">
        <f t="shared" si="4"/>
        <v>0</v>
      </c>
    </row>
    <row r="57" spans="1:10" ht="20" customHeight="1">
      <c r="A57" s="58"/>
      <c r="B57" s="58"/>
      <c r="C57" s="29" t="s">
        <v>136</v>
      </c>
      <c r="D57" s="32">
        <f t="shared" si="3"/>
        <v>0</v>
      </c>
      <c r="E57" s="32">
        <f>IF(B57&lt;&gt;"",VLOOKUP(B57,DB!$D$2843:$L$3076,9,0),0)</f>
        <v>0</v>
      </c>
      <c r="F57" s="57"/>
      <c r="G57" s="103"/>
      <c r="H57" s="103"/>
      <c r="I57" s="103"/>
      <c r="J57" s="32">
        <f t="shared" si="4"/>
        <v>0</v>
      </c>
    </row>
    <row r="58" spans="1:10" ht="20" customHeight="1">
      <c r="A58" s="58"/>
      <c r="B58" s="58"/>
      <c r="C58" s="29" t="s">
        <v>136</v>
      </c>
      <c r="D58" s="32">
        <f t="shared" si="3"/>
        <v>0</v>
      </c>
      <c r="E58" s="32">
        <f>IF(B58&lt;&gt;"",VLOOKUP(B58,DB!$D$2843:$L$3076,9,0),0)</f>
        <v>0</v>
      </c>
      <c r="F58" s="57"/>
      <c r="G58" s="103"/>
      <c r="H58" s="103"/>
      <c r="I58" s="103"/>
      <c r="J58" s="32">
        <f t="shared" si="4"/>
        <v>0</v>
      </c>
    </row>
    <row r="59" spans="1:10" ht="20" customHeight="1">
      <c r="A59" s="58"/>
      <c r="B59" s="58"/>
      <c r="C59" s="29" t="s">
        <v>136</v>
      </c>
      <c r="D59" s="32">
        <f t="shared" si="3"/>
        <v>0</v>
      </c>
      <c r="E59" s="32">
        <f>IF(B59&lt;&gt;"",VLOOKUP(B59,DB!$D$2843:$L$3076,9,0),0)</f>
        <v>0</v>
      </c>
      <c r="F59" s="57"/>
      <c r="G59" s="103"/>
      <c r="H59" s="103"/>
      <c r="I59" s="103"/>
      <c r="J59" s="32">
        <f t="shared" si="4"/>
        <v>0</v>
      </c>
    </row>
    <row r="60" spans="1:10" ht="20" customHeight="1">
      <c r="A60" s="58"/>
      <c r="B60" s="58"/>
      <c r="C60" s="29" t="s">
        <v>136</v>
      </c>
      <c r="D60" s="32">
        <f t="shared" si="3"/>
        <v>0</v>
      </c>
      <c r="E60" s="32">
        <f>IF(B60&lt;&gt;"",VLOOKUP(B60,DB!$D$2843:$L$3076,9,0),0)</f>
        <v>0</v>
      </c>
      <c r="F60" s="57"/>
      <c r="G60" s="103"/>
      <c r="H60" s="103"/>
      <c r="I60" s="103"/>
      <c r="J60" s="32">
        <f t="shared" si="4"/>
        <v>0</v>
      </c>
    </row>
    <row r="61" spans="1:10" ht="20" customHeight="1">
      <c r="A61" s="58"/>
      <c r="B61" s="58"/>
      <c r="C61" s="29" t="s">
        <v>136</v>
      </c>
      <c r="D61" s="32">
        <f t="shared" si="3"/>
        <v>0</v>
      </c>
      <c r="E61" s="32">
        <f>IF(B61&lt;&gt;"",VLOOKUP(B61,DB!$D$2843:$L$3076,9,0),0)</f>
        <v>0</v>
      </c>
      <c r="F61" s="57"/>
      <c r="G61" s="103"/>
      <c r="H61" s="103"/>
      <c r="I61" s="103"/>
      <c r="J61" s="32">
        <f t="shared" si="4"/>
        <v>0</v>
      </c>
    </row>
    <row r="62" spans="1:10" ht="20" customHeight="1">
      <c r="A62" s="58"/>
      <c r="B62" s="58"/>
      <c r="C62" s="29" t="s">
        <v>136</v>
      </c>
      <c r="D62" s="32">
        <f t="shared" si="3"/>
        <v>0</v>
      </c>
      <c r="E62" s="32">
        <f>IF(B62&lt;&gt;"",VLOOKUP(B62,DB!$D$2843:$L$3076,9,0),0)</f>
        <v>0</v>
      </c>
      <c r="F62" s="57"/>
      <c r="G62" s="103"/>
      <c r="H62" s="103"/>
      <c r="I62" s="103"/>
      <c r="J62" s="32">
        <f t="shared" si="4"/>
        <v>0</v>
      </c>
    </row>
    <row r="63" spans="1:10" ht="20" customHeight="1">
      <c r="A63" s="58"/>
      <c r="B63" s="58"/>
      <c r="C63" s="29" t="s">
        <v>136</v>
      </c>
      <c r="D63" s="32">
        <f t="shared" si="3"/>
        <v>0</v>
      </c>
      <c r="E63" s="32">
        <f>IF(B63&lt;&gt;"",VLOOKUP(B63,DB!$D$2843:$L$3076,9,0),0)</f>
        <v>0</v>
      </c>
      <c r="F63" s="57"/>
      <c r="G63" s="103"/>
      <c r="H63" s="103"/>
      <c r="I63" s="103"/>
      <c r="J63" s="32">
        <f t="shared" si="4"/>
        <v>0</v>
      </c>
    </row>
    <row r="64" spans="1:10" ht="20" customHeight="1">
      <c r="A64" s="58"/>
      <c r="B64" s="58"/>
      <c r="C64" s="29" t="s">
        <v>136</v>
      </c>
      <c r="D64" s="32">
        <f t="shared" si="3"/>
        <v>0</v>
      </c>
      <c r="E64" s="32">
        <f>IF(B64&lt;&gt;"",VLOOKUP(B64,DB!$D$2843:$L$3076,9,0),0)</f>
        <v>0</v>
      </c>
      <c r="F64" s="57"/>
      <c r="G64" s="103"/>
      <c r="H64" s="103"/>
      <c r="I64" s="103"/>
      <c r="J64" s="32">
        <f t="shared" si="4"/>
        <v>0</v>
      </c>
    </row>
    <row r="65" spans="1:10" ht="20" customHeight="1">
      <c r="A65" s="58"/>
      <c r="B65" s="58"/>
      <c r="C65" s="29" t="s">
        <v>136</v>
      </c>
      <c r="D65" s="32">
        <f t="shared" si="3"/>
        <v>0</v>
      </c>
      <c r="E65" s="32">
        <f>IF(B65&lt;&gt;"",VLOOKUP(B65,DB!$D$2843:$L$3076,9,0),0)</f>
        <v>0</v>
      </c>
      <c r="F65" s="57"/>
      <c r="G65" s="103"/>
      <c r="H65" s="103"/>
      <c r="I65" s="103"/>
      <c r="J65" s="32">
        <f t="shared" si="4"/>
        <v>0</v>
      </c>
    </row>
    <row r="66" spans="1:10" ht="20" customHeight="1">
      <c r="A66" s="58"/>
      <c r="B66" s="58"/>
      <c r="C66" s="29" t="s">
        <v>136</v>
      </c>
      <c r="D66" s="32">
        <f t="shared" si="3"/>
        <v>0</v>
      </c>
      <c r="E66" s="32">
        <f>IF(B66&lt;&gt;"",VLOOKUP(B66,DB!$D$2843:$L$3076,9,0),0)</f>
        <v>0</v>
      </c>
      <c r="F66" s="57"/>
      <c r="G66" s="103"/>
      <c r="H66" s="103"/>
      <c r="I66" s="103"/>
      <c r="J66" s="32">
        <f t="shared" si="4"/>
        <v>0</v>
      </c>
    </row>
    <row r="67" spans="1:10" ht="20" customHeight="1">
      <c r="A67" s="58"/>
      <c r="B67" s="58"/>
      <c r="C67" s="29" t="s">
        <v>136</v>
      </c>
      <c r="D67" s="32">
        <f t="shared" si="3"/>
        <v>0</v>
      </c>
      <c r="E67" s="32">
        <f>IF(B67&lt;&gt;"",VLOOKUP(B67,DB!$D$2843:$L$3076,9,0),0)</f>
        <v>0</v>
      </c>
      <c r="F67" s="57"/>
      <c r="G67" s="103"/>
      <c r="H67" s="103"/>
      <c r="I67" s="103"/>
      <c r="J67" s="32">
        <f t="shared" si="4"/>
        <v>0</v>
      </c>
    </row>
    <row r="68" spans="1:10" ht="20" customHeight="1">
      <c r="A68" s="58"/>
      <c r="B68" s="58"/>
      <c r="C68" s="29" t="s">
        <v>136</v>
      </c>
      <c r="D68" s="32">
        <f t="shared" si="3"/>
        <v>0</v>
      </c>
      <c r="E68" s="32">
        <f>IF(B68&lt;&gt;"",VLOOKUP(B68,DB!$D$2843:$L$3076,9,0),0)</f>
        <v>0</v>
      </c>
      <c r="F68" s="57"/>
      <c r="G68" s="103"/>
      <c r="H68" s="103"/>
      <c r="I68" s="103"/>
      <c r="J68" s="32">
        <f t="shared" si="4"/>
        <v>0</v>
      </c>
    </row>
    <row r="69" spans="1:10" ht="20" customHeight="1">
      <c r="A69" s="58"/>
      <c r="B69" s="58"/>
      <c r="C69" s="29" t="s">
        <v>136</v>
      </c>
      <c r="D69" s="32">
        <f t="shared" si="3"/>
        <v>0</v>
      </c>
      <c r="E69" s="32">
        <f>IF(B69&lt;&gt;"",VLOOKUP(B69,DB!$D$2843:$L$3076,9,0),0)</f>
        <v>0</v>
      </c>
      <c r="F69" s="57"/>
      <c r="G69" s="103"/>
      <c r="H69" s="103"/>
      <c r="I69" s="103"/>
      <c r="J69" s="32">
        <f t="shared" si="4"/>
        <v>0</v>
      </c>
    </row>
    <row r="70" spans="1:10" ht="20" customHeight="1">
      <c r="A70" s="58"/>
      <c r="B70" s="58"/>
      <c r="C70" s="29" t="s">
        <v>136</v>
      </c>
      <c r="D70" s="32">
        <f t="shared" si="3"/>
        <v>0</v>
      </c>
      <c r="E70" s="32">
        <f>IF(B70&lt;&gt;"",VLOOKUP(B70,DB!$D$2843:$L$3076,9,0),0)</f>
        <v>0</v>
      </c>
      <c r="F70" s="57"/>
      <c r="G70" s="103"/>
      <c r="H70" s="103"/>
      <c r="I70" s="103"/>
      <c r="J70" s="32">
        <f t="shared" si="4"/>
        <v>0</v>
      </c>
    </row>
    <row r="71" spans="1:10" ht="20" customHeight="1">
      <c r="A71" s="58"/>
      <c r="B71" s="58"/>
      <c r="C71" s="29" t="s">
        <v>136</v>
      </c>
      <c r="D71" s="32">
        <f t="shared" si="3"/>
        <v>0</v>
      </c>
      <c r="E71" s="32">
        <f>IF(B71&lt;&gt;"",VLOOKUP(B71,DB!$D$2843:$L$3076,9,0),0)</f>
        <v>0</v>
      </c>
      <c r="F71" s="57"/>
      <c r="G71" s="103"/>
      <c r="H71" s="103"/>
      <c r="I71" s="103"/>
      <c r="J71" s="32">
        <f t="shared" si="4"/>
        <v>0</v>
      </c>
    </row>
    <row r="72" spans="1:10" ht="20" customHeight="1">
      <c r="A72" s="58"/>
      <c r="B72" s="58"/>
      <c r="C72" s="29" t="s">
        <v>136</v>
      </c>
      <c r="D72" s="32">
        <f t="shared" si="3"/>
        <v>0</v>
      </c>
      <c r="E72" s="32">
        <f>IF(B72&lt;&gt;"",VLOOKUP(B72,DB!$D$2843:$L$3076,9,0),0)</f>
        <v>0</v>
      </c>
      <c r="F72" s="57"/>
      <c r="G72" s="103"/>
      <c r="H72" s="103"/>
      <c r="I72" s="103"/>
      <c r="J72" s="32">
        <f t="shared" si="4"/>
        <v>0</v>
      </c>
    </row>
    <row r="73" spans="1:10" ht="20" customHeight="1">
      <c r="A73" s="58"/>
      <c r="B73" s="58"/>
      <c r="C73" s="29" t="s">
        <v>136</v>
      </c>
      <c r="D73" s="32">
        <f t="shared" si="3"/>
        <v>0</v>
      </c>
      <c r="E73" s="32">
        <f>IF(B73&lt;&gt;"",VLOOKUP(B73,DB!$D$2843:$L$3076,9,0),0)</f>
        <v>0</v>
      </c>
      <c r="F73" s="57"/>
      <c r="G73" s="103"/>
      <c r="H73" s="103"/>
      <c r="I73" s="103"/>
      <c r="J73" s="32">
        <f t="shared" si="4"/>
        <v>0</v>
      </c>
    </row>
    <row r="74" spans="1:10" ht="20" customHeight="1">
      <c r="A74" s="58"/>
      <c r="B74" s="58"/>
      <c r="C74" s="29" t="s">
        <v>136</v>
      </c>
      <c r="D74" s="32">
        <f t="shared" si="3"/>
        <v>0</v>
      </c>
      <c r="E74" s="32">
        <f>IF(B74&lt;&gt;"",VLOOKUP(B74,DB!$D$2843:$L$3076,9,0),0)</f>
        <v>0</v>
      </c>
      <c r="F74" s="57"/>
      <c r="G74" s="103"/>
      <c r="H74" s="103"/>
      <c r="I74" s="103"/>
      <c r="J74" s="32">
        <f t="shared" si="4"/>
        <v>0</v>
      </c>
    </row>
    <row r="75" spans="1:10" ht="20" customHeight="1">
      <c r="A75" s="58"/>
      <c r="B75" s="58"/>
      <c r="C75" s="29" t="s">
        <v>136</v>
      </c>
      <c r="D75" s="32">
        <f t="shared" si="3"/>
        <v>0</v>
      </c>
      <c r="E75" s="32">
        <f>IF(B75&lt;&gt;"",VLOOKUP(B75,DB!$D$2843:$L$3076,9,0),0)</f>
        <v>0</v>
      </c>
      <c r="F75" s="57"/>
      <c r="G75" s="103"/>
      <c r="H75" s="103"/>
      <c r="I75" s="103"/>
      <c r="J75" s="32">
        <f t="shared" si="4"/>
        <v>0</v>
      </c>
    </row>
    <row r="76" spans="1:10" ht="20" customHeight="1">
      <c r="A76" s="58"/>
      <c r="B76" s="58"/>
      <c r="C76" s="29" t="s">
        <v>136</v>
      </c>
      <c r="D76" s="32">
        <f t="shared" si="3"/>
        <v>0</v>
      </c>
      <c r="E76" s="32">
        <f>IF(B76&lt;&gt;"",VLOOKUP(B76,DB!$D$2843:$L$3076,9,0),0)</f>
        <v>0</v>
      </c>
      <c r="F76" s="57"/>
      <c r="G76" s="103"/>
      <c r="H76" s="103"/>
      <c r="I76" s="103"/>
      <c r="J76" s="32">
        <f t="shared" si="4"/>
        <v>0</v>
      </c>
    </row>
    <row r="77" spans="1:10" ht="20" customHeight="1">
      <c r="A77" s="58"/>
      <c r="B77" s="58"/>
      <c r="C77" s="29" t="s">
        <v>136</v>
      </c>
      <c r="D77" s="32">
        <f t="shared" si="3"/>
        <v>0</v>
      </c>
      <c r="E77" s="32">
        <f>IF(B77&lt;&gt;"",VLOOKUP(B77,DB!$D$2843:$L$3076,9,0),0)</f>
        <v>0</v>
      </c>
      <c r="F77" s="57"/>
      <c r="G77" s="103"/>
      <c r="H77" s="103"/>
      <c r="I77" s="103"/>
      <c r="J77" s="32">
        <f t="shared" si="4"/>
        <v>0</v>
      </c>
    </row>
    <row r="78" spans="1:10" ht="20" customHeight="1">
      <c r="A78" s="58"/>
      <c r="B78" s="58"/>
      <c r="C78" s="29" t="s">
        <v>136</v>
      </c>
      <c r="D78" s="32">
        <f t="shared" si="3"/>
        <v>0</v>
      </c>
      <c r="E78" s="32">
        <f>IF(B78&lt;&gt;"",VLOOKUP(B78,DB!$D$2843:$L$3076,9,0),0)</f>
        <v>0</v>
      </c>
      <c r="F78" s="57"/>
      <c r="G78" s="103"/>
      <c r="H78" s="103"/>
      <c r="I78" s="103"/>
      <c r="J78" s="32">
        <f t="shared" si="4"/>
        <v>0</v>
      </c>
    </row>
    <row r="79" spans="1:10" ht="20" customHeight="1">
      <c r="A79" s="58"/>
      <c r="B79" s="58"/>
      <c r="C79" s="29" t="s">
        <v>136</v>
      </c>
      <c r="D79" s="32">
        <f t="shared" si="3"/>
        <v>0</v>
      </c>
      <c r="E79" s="32">
        <f>IF(B79&lt;&gt;"",VLOOKUP(B79,DB!$D$2843:$L$3076,9,0),0)</f>
        <v>0</v>
      </c>
      <c r="F79" s="57"/>
      <c r="G79" s="103"/>
      <c r="H79" s="103"/>
      <c r="I79" s="103"/>
      <c r="J79" s="32">
        <f t="shared" si="4"/>
        <v>0</v>
      </c>
    </row>
    <row r="80" spans="1:10" ht="20" customHeight="1">
      <c r="A80" s="58"/>
      <c r="B80" s="58"/>
      <c r="C80" s="29" t="s">
        <v>136</v>
      </c>
      <c r="D80" s="32">
        <f t="shared" si="3"/>
        <v>0</v>
      </c>
      <c r="E80" s="32">
        <f>IF(B80&lt;&gt;"",VLOOKUP(B80,DB!$D$2843:$L$3076,9,0),0)</f>
        <v>0</v>
      </c>
      <c r="F80" s="57"/>
      <c r="G80" s="103"/>
      <c r="H80" s="103"/>
      <c r="I80" s="103"/>
      <c r="J80" s="32">
        <f t="shared" si="4"/>
        <v>0</v>
      </c>
    </row>
    <row r="81" spans="1:10" ht="20" customHeight="1">
      <c r="A81" s="58"/>
      <c r="B81" s="58"/>
      <c r="C81" s="29" t="s">
        <v>136</v>
      </c>
      <c r="D81" s="32">
        <f t="shared" si="3"/>
        <v>0</v>
      </c>
      <c r="E81" s="32">
        <f>IF(B81&lt;&gt;"",VLOOKUP(B81,DB!$D$2843:$L$3076,9,0),0)</f>
        <v>0</v>
      </c>
      <c r="F81" s="57"/>
      <c r="G81" s="103"/>
      <c r="H81" s="103"/>
      <c r="I81" s="103"/>
      <c r="J81" s="32">
        <f t="shared" si="4"/>
        <v>0</v>
      </c>
    </row>
    <row r="82" spans="1:10" ht="20" customHeight="1">
      <c r="A82" s="58"/>
      <c r="B82" s="58"/>
      <c r="C82" s="29" t="s">
        <v>136</v>
      </c>
      <c r="D82" s="32">
        <f t="shared" si="3"/>
        <v>0</v>
      </c>
      <c r="E82" s="32">
        <f>IF(B82&lt;&gt;"",VLOOKUP(B82,DB!$D$2843:$L$3076,9,0),0)</f>
        <v>0</v>
      </c>
      <c r="F82" s="57"/>
      <c r="G82" s="103"/>
      <c r="H82" s="103"/>
      <c r="I82" s="103"/>
      <c r="J82" s="32">
        <f t="shared" si="4"/>
        <v>0</v>
      </c>
    </row>
    <row r="83" spans="1:10" ht="20" customHeight="1">
      <c r="A83" s="58"/>
      <c r="B83" s="58"/>
      <c r="C83" s="29" t="s">
        <v>136</v>
      </c>
      <c r="D83" s="32">
        <f t="shared" si="3"/>
        <v>0</v>
      </c>
      <c r="E83" s="32">
        <f>IF(B83&lt;&gt;"",VLOOKUP(B83,DB!$D$2843:$L$3076,9,0),0)</f>
        <v>0</v>
      </c>
      <c r="F83" s="57"/>
      <c r="G83" s="103"/>
      <c r="H83" s="103"/>
      <c r="I83" s="103"/>
      <c r="J83" s="32">
        <f t="shared" si="4"/>
        <v>0</v>
      </c>
    </row>
    <row r="84" spans="1:10" ht="20" customHeight="1">
      <c r="A84" s="58"/>
      <c r="B84" s="58"/>
      <c r="C84" s="29" t="s">
        <v>136</v>
      </c>
      <c r="D84" s="32">
        <f t="shared" si="3"/>
        <v>0</v>
      </c>
      <c r="E84" s="32">
        <f>IF(B84&lt;&gt;"",VLOOKUP(B84,DB!$D$2843:$L$3076,9,0),0)</f>
        <v>0</v>
      </c>
      <c r="F84" s="57"/>
      <c r="G84" s="103"/>
      <c r="H84" s="103"/>
      <c r="I84" s="103"/>
      <c r="J84" s="32">
        <f t="shared" si="4"/>
        <v>0</v>
      </c>
    </row>
    <row r="85" spans="1:10" ht="20" customHeight="1">
      <c r="A85" s="58"/>
      <c r="B85" s="58"/>
      <c r="C85" s="29" t="s">
        <v>136</v>
      </c>
      <c r="D85" s="32">
        <f t="shared" si="3"/>
        <v>0</v>
      </c>
      <c r="E85" s="32">
        <f>IF(B85&lt;&gt;"",VLOOKUP(B85,DB!$D$2843:$L$3076,9,0),0)</f>
        <v>0</v>
      </c>
      <c r="F85" s="57"/>
      <c r="G85" s="103"/>
      <c r="H85" s="103"/>
      <c r="I85" s="103"/>
      <c r="J85" s="32">
        <f t="shared" si="4"/>
        <v>0</v>
      </c>
    </row>
    <row r="86" spans="1:10" ht="20" customHeight="1">
      <c r="A86" s="58"/>
      <c r="B86" s="58"/>
      <c r="C86" s="29" t="s">
        <v>136</v>
      </c>
      <c r="D86" s="32">
        <f t="shared" si="3"/>
        <v>0</v>
      </c>
      <c r="E86" s="32">
        <f>IF(B86&lt;&gt;"",VLOOKUP(B86,DB!$D$2843:$L$3076,9,0),0)</f>
        <v>0</v>
      </c>
      <c r="F86" s="57"/>
      <c r="G86" s="103"/>
      <c r="H86" s="103"/>
      <c r="I86" s="103"/>
      <c r="J86" s="32">
        <f t="shared" si="4"/>
        <v>0</v>
      </c>
    </row>
    <row r="87" spans="1:10" ht="20" customHeight="1">
      <c r="A87" s="58"/>
      <c r="B87" s="58"/>
      <c r="C87" s="29" t="s">
        <v>136</v>
      </c>
      <c r="D87" s="32">
        <f t="shared" si="3"/>
        <v>0</v>
      </c>
      <c r="E87" s="32">
        <f>IF(B87&lt;&gt;"",VLOOKUP(B87,DB!$D$2843:$L$3076,9,0),0)</f>
        <v>0</v>
      </c>
      <c r="F87" s="57"/>
      <c r="G87" s="103"/>
      <c r="H87" s="103"/>
      <c r="I87" s="103"/>
      <c r="J87" s="32">
        <f t="shared" si="4"/>
        <v>0</v>
      </c>
    </row>
    <row r="88" spans="1:10" ht="20" customHeight="1">
      <c r="A88" s="58"/>
      <c r="B88" s="58"/>
      <c r="C88" s="29" t="s">
        <v>136</v>
      </c>
      <c r="D88" s="32">
        <f t="shared" si="3"/>
        <v>0</v>
      </c>
      <c r="E88" s="32">
        <f>IF(B88&lt;&gt;"",VLOOKUP(B88,DB!$D$2843:$L$3076,9,0),0)</f>
        <v>0</v>
      </c>
      <c r="F88" s="57"/>
      <c r="G88" s="103"/>
      <c r="H88" s="103"/>
      <c r="I88" s="103"/>
      <c r="J88" s="32">
        <f t="shared" si="4"/>
        <v>0</v>
      </c>
    </row>
    <row r="89" spans="1:10" ht="20" customHeight="1">
      <c r="A89" s="58"/>
      <c r="B89" s="58"/>
      <c r="C89" s="29" t="s">
        <v>136</v>
      </c>
      <c r="D89" s="32">
        <f t="shared" si="3"/>
        <v>0</v>
      </c>
      <c r="E89" s="32">
        <f>IF(B89&lt;&gt;"",VLOOKUP(B89,DB!$D$2843:$L$3076,9,0),0)</f>
        <v>0</v>
      </c>
      <c r="F89" s="57"/>
      <c r="G89" s="103"/>
      <c r="H89" s="103"/>
      <c r="I89" s="103"/>
      <c r="J89" s="32">
        <f t="shared" si="4"/>
        <v>0</v>
      </c>
    </row>
    <row r="90" spans="1:10" ht="20" customHeight="1">
      <c r="A90" s="58"/>
      <c r="B90" s="58"/>
      <c r="C90" s="29" t="s">
        <v>136</v>
      </c>
      <c r="D90" s="32">
        <f t="shared" si="3"/>
        <v>0</v>
      </c>
      <c r="E90" s="32">
        <f>IF(B90&lt;&gt;"",VLOOKUP(B90,DB!$D$2843:$L$3076,9,0),0)</f>
        <v>0</v>
      </c>
      <c r="F90" s="57"/>
      <c r="G90" s="103"/>
      <c r="H90" s="103"/>
      <c r="I90" s="103"/>
      <c r="J90" s="32">
        <f t="shared" si="4"/>
        <v>0</v>
      </c>
    </row>
    <row r="91" spans="1:10" ht="20" customHeight="1">
      <c r="A91" s="58"/>
      <c r="B91" s="58"/>
      <c r="C91" s="29" t="s">
        <v>136</v>
      </c>
      <c r="D91" s="32">
        <f t="shared" si="3"/>
        <v>0</v>
      </c>
      <c r="E91" s="32">
        <f>IF(B91&lt;&gt;"",VLOOKUP(B91,DB!$D$2843:$L$3076,9,0),0)</f>
        <v>0</v>
      </c>
      <c r="F91" s="57"/>
      <c r="G91" s="103"/>
      <c r="H91" s="103"/>
      <c r="I91" s="103"/>
      <c r="J91" s="32">
        <f t="shared" si="4"/>
        <v>0</v>
      </c>
    </row>
    <row r="92" spans="1:10" ht="20" customHeight="1">
      <c r="A92" s="58"/>
      <c r="B92" s="58"/>
      <c r="C92" s="29" t="s">
        <v>136</v>
      </c>
      <c r="D92" s="32">
        <f t="shared" si="3"/>
        <v>0</v>
      </c>
      <c r="E92" s="32">
        <f>IF(B92&lt;&gt;"",VLOOKUP(B92,DB!$D$2843:$L$3076,9,0),0)</f>
        <v>0</v>
      </c>
      <c r="F92" s="57"/>
      <c r="G92" s="103"/>
      <c r="H92" s="103"/>
      <c r="I92" s="103"/>
      <c r="J92" s="32">
        <f t="shared" si="4"/>
        <v>0</v>
      </c>
    </row>
    <row r="93" spans="1:10" ht="20" customHeight="1">
      <c r="A93" s="58"/>
      <c r="B93" s="58"/>
      <c r="C93" s="29" t="s">
        <v>136</v>
      </c>
      <c r="D93" s="32">
        <f t="shared" si="3"/>
        <v>0</v>
      </c>
      <c r="E93" s="32">
        <f>IF(B93&lt;&gt;"",VLOOKUP(B93,DB!$D$2843:$L$3076,9,0),0)</f>
        <v>0</v>
      </c>
      <c r="F93" s="57"/>
      <c r="G93" s="103"/>
      <c r="H93" s="103"/>
      <c r="I93" s="103"/>
      <c r="J93" s="32">
        <f t="shared" si="4"/>
        <v>0</v>
      </c>
    </row>
    <row r="94" spans="1:10" ht="20" customHeight="1">
      <c r="A94" s="58"/>
      <c r="B94" s="58"/>
      <c r="C94" s="29" t="s">
        <v>136</v>
      </c>
      <c r="D94" s="32">
        <f t="shared" si="3"/>
        <v>0</v>
      </c>
      <c r="E94" s="32">
        <f>IF(B94&lt;&gt;"",VLOOKUP(B94,DB!$D$2843:$L$3076,9,0),0)</f>
        <v>0</v>
      </c>
      <c r="F94" s="57"/>
      <c r="G94" s="103"/>
      <c r="H94" s="103"/>
      <c r="I94" s="103"/>
      <c r="J94" s="32">
        <f t="shared" si="4"/>
        <v>0</v>
      </c>
    </row>
    <row r="95" spans="1:10" ht="20" customHeight="1">
      <c r="A95" s="58"/>
      <c r="B95" s="58"/>
      <c r="C95" s="29" t="s">
        <v>136</v>
      </c>
      <c r="D95" s="32">
        <f t="shared" si="3"/>
        <v>0</v>
      </c>
      <c r="E95" s="32">
        <f>IF(B95&lt;&gt;"",VLOOKUP(B95,DB!$D$2843:$L$3076,9,0),0)</f>
        <v>0</v>
      </c>
      <c r="F95" s="57"/>
      <c r="G95" s="103"/>
      <c r="H95" s="103"/>
      <c r="I95" s="103"/>
      <c r="J95" s="32">
        <f t="shared" si="4"/>
        <v>0</v>
      </c>
    </row>
    <row r="96" spans="1:10" ht="20" customHeight="1">
      <c r="A96" s="58"/>
      <c r="B96" s="58"/>
      <c r="C96" s="29" t="s">
        <v>136</v>
      </c>
      <c r="D96" s="32">
        <f t="shared" si="3"/>
        <v>0</v>
      </c>
      <c r="E96" s="32">
        <f>IF(B96&lt;&gt;"",VLOOKUP(B96,DB!$D$2843:$L$3076,9,0),0)</f>
        <v>0</v>
      </c>
      <c r="F96" s="57"/>
      <c r="G96" s="103"/>
      <c r="H96" s="103"/>
      <c r="I96" s="103"/>
      <c r="J96" s="32">
        <f t="shared" si="4"/>
        <v>0</v>
      </c>
    </row>
    <row r="97" spans="1:10" ht="20" customHeight="1">
      <c r="A97" s="58"/>
      <c r="B97" s="58"/>
      <c r="C97" s="29" t="s">
        <v>136</v>
      </c>
      <c r="D97" s="32">
        <f t="shared" si="3"/>
        <v>0</v>
      </c>
      <c r="E97" s="32">
        <f>IF(B97&lt;&gt;"",VLOOKUP(B97,DB!$D$2843:$L$3076,9,0),0)</f>
        <v>0</v>
      </c>
      <c r="F97" s="57"/>
      <c r="G97" s="103"/>
      <c r="H97" s="103"/>
      <c r="I97" s="103"/>
      <c r="J97" s="32">
        <f t="shared" si="4"/>
        <v>0</v>
      </c>
    </row>
    <row r="98" spans="1:10" ht="20" customHeight="1">
      <c r="A98" s="58"/>
      <c r="B98" s="58"/>
      <c r="C98" s="29" t="s">
        <v>136</v>
      </c>
      <c r="D98" s="32">
        <f t="shared" si="3"/>
        <v>0</v>
      </c>
      <c r="E98" s="32">
        <f>IF(B98&lt;&gt;"",VLOOKUP(B98,DB!$D$2843:$L$3076,9,0),0)</f>
        <v>0</v>
      </c>
      <c r="F98" s="57"/>
      <c r="G98" s="103"/>
      <c r="H98" s="103"/>
      <c r="I98" s="103"/>
      <c r="J98" s="32">
        <f t="shared" si="4"/>
        <v>0</v>
      </c>
    </row>
    <row r="99" spans="1:10" ht="20" customHeight="1">
      <c r="A99" s="58"/>
      <c r="B99" s="58"/>
      <c r="C99" s="29" t="s">
        <v>136</v>
      </c>
      <c r="D99" s="32">
        <f t="shared" si="3"/>
        <v>0</v>
      </c>
      <c r="E99" s="32">
        <f>IF(B99&lt;&gt;"",VLOOKUP(B99,DB!$D$2843:$L$3076,9,0),0)</f>
        <v>0</v>
      </c>
      <c r="F99" s="57"/>
      <c r="G99" s="103"/>
      <c r="H99" s="103"/>
      <c r="I99" s="103"/>
      <c r="J99" s="32">
        <f t="shared" si="4"/>
        <v>0</v>
      </c>
    </row>
    <row r="100" spans="1:10" ht="20" customHeight="1">
      <c r="A100" s="58"/>
      <c r="B100" s="58"/>
      <c r="C100" s="29" t="s">
        <v>136</v>
      </c>
      <c r="D100" s="32">
        <f t="shared" si="3"/>
        <v>0</v>
      </c>
      <c r="E100" s="32">
        <f>IF(B100&lt;&gt;"",VLOOKUP(B100,DB!$D$2843:$L$3076,9,0),0)</f>
        <v>0</v>
      </c>
      <c r="F100" s="57"/>
      <c r="G100" s="103"/>
      <c r="H100" s="103"/>
      <c r="I100" s="103"/>
      <c r="J100" s="32">
        <f t="shared" si="4"/>
        <v>0</v>
      </c>
    </row>
  </sheetData>
  <sheetProtection algorithmName="SHA-512" hashValue="rwlKZe8dyJ39YQZo3ZSiNzEjJumk+rOOb9vT27mncEO8X9oqlnOAFKaghJcJ3fCuuxs7QZJjGA9zgJTgqpdmYw==" saltValue="8KFnR3jIiNKFtqPsiKf9wA==" spinCount="100000" sheet="1" formatCells="0" selectLockedCells="1"/>
  <mergeCells count="2">
    <mergeCell ref="A3:J3"/>
    <mergeCell ref="A4:J4"/>
  </mergeCells>
  <dataValidations count="2">
    <dataValidation type="list" allowBlank="1" showInputMessage="1" showErrorMessage="1" sqref="M8:M10" xr:uid="{D2DB8BF6-26AC-6F41-9725-BD6C3448ABC7}">
      <formula1>$P$6:$P$8</formula1>
    </dataValidation>
    <dataValidation type="list" allowBlank="1" showInputMessage="1" showErrorMessage="1" sqref="A6:A100" xr:uid="{37A33A70-254F-8C43-ADE6-E368DE4F7FC2}">
      <formula1>$M$8:$M$10</formula1>
    </dataValidation>
  </dataValidations>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r:uid="{B52F0256-69C7-524C-9DC8-89CDF4BDC18C}">
          <x14:formula1>
            <xm:f>DB!$D$2843:$D$3076</xm:f>
          </x14:formula1>
          <xm:sqref>B6:B100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39C8FD-BF6F-6540-AA52-5F09447B9BBB}">
  <sheetPr>
    <tabColor theme="4" tint="-0.499984740745262"/>
  </sheetPr>
  <dimension ref="A1:A5"/>
  <sheetViews>
    <sheetView zoomScale="115" workbookViewId="0">
      <selection activeCell="A3" sqref="A3"/>
    </sheetView>
  </sheetViews>
  <sheetFormatPr baseColWidth="10" defaultColWidth="10.83203125" defaultRowHeight="15"/>
  <cols>
    <col min="1" max="1" width="116.1640625" style="38" customWidth="1"/>
    <col min="2" max="16384" width="10.83203125" style="38"/>
  </cols>
  <sheetData>
    <row r="1" spans="1:1" ht="30" customHeight="1">
      <c r="A1" s="65" t="s">
        <v>538</v>
      </c>
    </row>
    <row r="2" spans="1:1" ht="52" customHeight="1">
      <c r="A2" s="96" t="s">
        <v>1563</v>
      </c>
    </row>
    <row r="3" spans="1:1" ht="356" customHeight="1">
      <c r="A3" s="64" t="s">
        <v>576</v>
      </c>
    </row>
    <row r="4" spans="1:1" ht="16">
      <c r="A4" s="47"/>
    </row>
    <row r="5" spans="1:1">
      <c r="A5" s="37"/>
    </row>
  </sheetData>
  <sheetProtection algorithmName="SHA-512" hashValue="AOjJmiA5GsfUV7oCbpdlMOauPDyt1K5zwSDwiSMKKAgphkmdjO+tm+kh6VDY/PsCtChyF90I9CFoZHbluu623A==" saltValue="VWmTcoOW0JMCSu58rqDeQQ==" spinCount="100000" sheet="1" objects="1" scenarios="1"/>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014DEB-981B-2248-AE2E-9295107A1BE8}">
  <sheetPr codeName="Sheet9"/>
  <dimension ref="A1:G13"/>
  <sheetViews>
    <sheetView workbookViewId="0">
      <selection activeCell="E13" sqref="E13"/>
    </sheetView>
  </sheetViews>
  <sheetFormatPr baseColWidth="10" defaultColWidth="10.83203125" defaultRowHeight="15"/>
  <cols>
    <col min="1" max="1" width="3.1640625" style="3" customWidth="1"/>
    <col min="2" max="2" width="17.6640625" style="4" customWidth="1"/>
    <col min="3" max="3" width="15.6640625" style="3" customWidth="1"/>
    <col min="4" max="4" width="16.1640625" style="3" customWidth="1"/>
    <col min="5" max="5" width="16.1640625" style="27" customWidth="1"/>
    <col min="6" max="6" width="17.6640625" style="9" customWidth="1"/>
    <col min="7" max="7" width="11.33203125" style="9" customWidth="1"/>
    <col min="8" max="9" width="10.83203125" style="3"/>
    <col min="10" max="10" width="10.83203125" style="3" customWidth="1"/>
    <col min="11" max="16384" width="10.83203125" style="3"/>
  </cols>
  <sheetData>
    <row r="1" spans="1:7" ht="16">
      <c r="E1" s="62"/>
      <c r="F1" s="62"/>
    </row>
    <row r="2" spans="1:7" s="6" customFormat="1" ht="16">
      <c r="B2" s="171" t="s">
        <v>574</v>
      </c>
      <c r="C2" s="171"/>
      <c r="D2" s="171"/>
      <c r="E2" s="171"/>
      <c r="F2" s="171"/>
    </row>
    <row r="3" spans="1:7" s="6" customFormat="1" ht="16">
      <c r="B3" s="172" t="s">
        <v>545</v>
      </c>
      <c r="C3" s="172"/>
      <c r="D3" s="172"/>
      <c r="E3" s="172"/>
      <c r="F3" s="172"/>
    </row>
    <row r="4" spans="1:7" s="6" customFormat="1" ht="31" customHeight="1">
      <c r="B4" s="173" t="s">
        <v>551</v>
      </c>
      <c r="C4" s="173"/>
      <c r="D4" s="173"/>
      <c r="E4" s="173"/>
      <c r="F4" s="173"/>
      <c r="G4" s="10"/>
    </row>
    <row r="5" spans="1:7" s="11" customFormat="1" ht="32" customHeight="1">
      <c r="B5" s="2" t="s">
        <v>132</v>
      </c>
      <c r="C5" s="2" t="s">
        <v>8</v>
      </c>
      <c r="D5" s="2" t="s">
        <v>135</v>
      </c>
      <c r="E5" s="2" t="s">
        <v>193</v>
      </c>
      <c r="F5" s="2" t="s">
        <v>573</v>
      </c>
    </row>
    <row r="6" spans="1:7" ht="21" customHeight="1">
      <c r="A6" s="67" t="s">
        <v>1520</v>
      </c>
      <c r="B6" s="13" t="s">
        <v>575</v>
      </c>
      <c r="C6" s="13" t="s">
        <v>210</v>
      </c>
      <c r="D6" s="26">
        <f>VLOOKUP(G6,DB!J:L,3,FALSE)</f>
        <v>0.14899999999999999</v>
      </c>
      <c r="E6" s="59"/>
      <c r="F6" s="24">
        <f>E6*D6</f>
        <v>0</v>
      </c>
      <c r="G6" s="67" t="str">
        <f>CONCATENATE(A6,B6,C6)</f>
        <v>Scope 3Water SupplyWater SupplyWater Supplycubic metres</v>
      </c>
    </row>
    <row r="7" spans="1:7" ht="24" customHeight="1"/>
    <row r="9" spans="1:7" s="6" customFormat="1" ht="16">
      <c r="B9" s="171" t="s">
        <v>2</v>
      </c>
      <c r="C9" s="171"/>
      <c r="D9" s="171"/>
      <c r="E9" s="171"/>
      <c r="F9" s="171"/>
    </row>
    <row r="10" spans="1:7" s="6" customFormat="1" ht="16">
      <c r="B10" s="172" t="s">
        <v>544</v>
      </c>
      <c r="C10" s="172"/>
      <c r="D10" s="172"/>
      <c r="E10" s="172"/>
      <c r="F10" s="172"/>
    </row>
    <row r="11" spans="1:7" s="6" customFormat="1" ht="31" customHeight="1">
      <c r="B11" s="173" t="s">
        <v>551</v>
      </c>
      <c r="C11" s="173"/>
      <c r="D11" s="173"/>
      <c r="E11" s="173"/>
      <c r="F11" s="173"/>
      <c r="G11" s="10"/>
    </row>
    <row r="12" spans="1:7" s="11" customFormat="1" ht="30" customHeight="1">
      <c r="B12" s="2" t="s">
        <v>132</v>
      </c>
      <c r="C12" s="2" t="s">
        <v>8</v>
      </c>
      <c r="D12" s="2" t="s">
        <v>135</v>
      </c>
      <c r="E12" s="2" t="s">
        <v>193</v>
      </c>
      <c r="F12" s="2" t="s">
        <v>573</v>
      </c>
    </row>
    <row r="13" spans="1:7" ht="21" customHeight="1">
      <c r="A13" s="67" t="s">
        <v>1521</v>
      </c>
      <c r="B13" s="13" t="s">
        <v>141</v>
      </c>
      <c r="C13" s="13" t="s">
        <v>210</v>
      </c>
      <c r="D13" s="26">
        <f>VLOOKUP(G13,DB!J:L,3,FALSE)</f>
        <v>0.27200000000000002</v>
      </c>
      <c r="E13" s="59"/>
      <c r="F13" s="24">
        <f>E13*D13</f>
        <v>0</v>
      </c>
      <c r="G13" s="67" t="str">
        <f>CONCATENATE(A13,B13,C13)</f>
        <v>Scope 3Water TreatmentWater TreatmentWater Treatmentcubic metres</v>
      </c>
    </row>
  </sheetData>
  <sheetProtection algorithmName="SHA-512" hashValue="tmtXOXMYbzfkBedKu1Uyl79pRTn0wRkvGuPFRH4O6cqNbe9UCZANtK6Rz2hgfGLzQhdH5dM3AJ2+z4hxgtJHog==" saltValue="Vjw8SOi9XwcDH0n4AClHuA==" spinCount="100000" sheet="1" formatCells="0" selectLockedCells="1"/>
  <autoFilter ref="B5:C18" xr:uid="{8C03F5F2-7B0E-8846-9C31-712E5847C4BB}"/>
  <mergeCells count="6">
    <mergeCell ref="B2:F2"/>
    <mergeCell ref="B3:F3"/>
    <mergeCell ref="B4:F4"/>
    <mergeCell ref="B11:F11"/>
    <mergeCell ref="B9:F9"/>
    <mergeCell ref="B10:F10"/>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1F8E6F-22E9-3E4C-A58A-D1A1FCBA0AEB}">
  <sheetPr codeName="Sheet2">
    <tabColor theme="4" tint="-0.499984740745262"/>
  </sheetPr>
  <dimension ref="A1:F31"/>
  <sheetViews>
    <sheetView topLeftCell="A2" zoomScale="87" workbookViewId="0">
      <selection activeCell="A2" sqref="A2:E2"/>
    </sheetView>
  </sheetViews>
  <sheetFormatPr baseColWidth="10" defaultColWidth="10.83203125" defaultRowHeight="15"/>
  <cols>
    <col min="1" max="1" width="9.33203125" style="38" customWidth="1"/>
    <col min="2" max="2" width="20.83203125" style="38" customWidth="1"/>
    <col min="3" max="3" width="29.6640625" style="38" customWidth="1"/>
    <col min="4" max="4" width="44.33203125" style="93" bestFit="1" customWidth="1"/>
    <col min="5" max="5" width="91.83203125" style="38" customWidth="1"/>
    <col min="6" max="16384" width="10.83203125" style="38"/>
  </cols>
  <sheetData>
    <row r="1" spans="1:5" ht="29" customHeight="1">
      <c r="A1" s="154" t="s">
        <v>528</v>
      </c>
      <c r="B1" s="154"/>
      <c r="C1" s="154"/>
      <c r="D1" s="154"/>
      <c r="E1" s="154"/>
    </row>
    <row r="2" spans="1:5" ht="105" customHeight="1">
      <c r="A2" s="158" t="s">
        <v>1530</v>
      </c>
      <c r="B2" s="158"/>
      <c r="C2" s="158"/>
      <c r="D2" s="158"/>
      <c r="E2" s="158"/>
    </row>
    <row r="3" spans="1:5" ht="17" customHeight="1">
      <c r="A3" s="47"/>
      <c r="B3" s="84"/>
      <c r="C3" s="84"/>
      <c r="D3" s="85"/>
      <c r="E3" s="142"/>
    </row>
    <row r="4" spans="1:5" ht="30" customHeight="1">
      <c r="A4" s="155" t="s">
        <v>529</v>
      </c>
      <c r="B4" s="156"/>
      <c r="C4" s="156"/>
      <c r="D4" s="156"/>
      <c r="E4" s="157"/>
    </row>
    <row r="5" spans="1:5" s="37" customFormat="1" ht="23" customHeight="1">
      <c r="A5" s="86" t="s">
        <v>494</v>
      </c>
      <c r="B5" s="86" t="s">
        <v>600</v>
      </c>
      <c r="C5" s="86" t="s">
        <v>6</v>
      </c>
      <c r="D5" s="87" t="s">
        <v>481</v>
      </c>
      <c r="E5" s="86" t="s">
        <v>501</v>
      </c>
    </row>
    <row r="6" spans="1:5" s="90" customFormat="1" ht="29" customHeight="1">
      <c r="A6" s="88" t="s">
        <v>495</v>
      </c>
      <c r="B6" s="88" t="s">
        <v>482</v>
      </c>
      <c r="C6" s="88" t="s">
        <v>482</v>
      </c>
      <c r="D6" s="89" t="s">
        <v>537</v>
      </c>
      <c r="E6" s="88" t="s">
        <v>1541</v>
      </c>
    </row>
    <row r="7" spans="1:5" s="90" customFormat="1" ht="29" customHeight="1">
      <c r="A7" s="88" t="s">
        <v>495</v>
      </c>
      <c r="B7" s="88" t="s">
        <v>1320</v>
      </c>
      <c r="C7" s="88" t="s">
        <v>1320</v>
      </c>
      <c r="D7" s="89" t="s">
        <v>537</v>
      </c>
      <c r="E7" s="88" t="s">
        <v>1541</v>
      </c>
    </row>
    <row r="8" spans="1:5" s="90" customFormat="1" ht="29" customHeight="1">
      <c r="A8" s="88" t="s">
        <v>495</v>
      </c>
      <c r="B8" s="88" t="s">
        <v>483</v>
      </c>
      <c r="C8" s="88" t="s">
        <v>483</v>
      </c>
      <c r="D8" s="89" t="s">
        <v>537</v>
      </c>
      <c r="E8" s="88" t="s">
        <v>1541</v>
      </c>
    </row>
    <row r="9" spans="1:5" s="90" customFormat="1" ht="60">
      <c r="A9" s="88" t="s">
        <v>615</v>
      </c>
      <c r="B9" s="88" t="s">
        <v>613</v>
      </c>
      <c r="C9" s="88" t="s">
        <v>503</v>
      </c>
      <c r="D9" s="89" t="s">
        <v>537</v>
      </c>
      <c r="E9" s="88" t="s">
        <v>1560</v>
      </c>
    </row>
    <row r="10" spans="1:5" s="90" customFormat="1" ht="32" customHeight="1">
      <c r="A10" s="88" t="s">
        <v>495</v>
      </c>
      <c r="B10" s="88" t="s">
        <v>613</v>
      </c>
      <c r="C10" s="88" t="s">
        <v>502</v>
      </c>
      <c r="D10" s="89" t="s">
        <v>537</v>
      </c>
      <c r="E10" s="88" t="s">
        <v>1561</v>
      </c>
    </row>
    <row r="11" spans="1:5" s="90" customFormat="1" ht="150">
      <c r="A11" s="88" t="s">
        <v>496</v>
      </c>
      <c r="B11" s="88" t="s">
        <v>491</v>
      </c>
      <c r="C11" s="88" t="s">
        <v>192</v>
      </c>
      <c r="D11" s="89" t="s">
        <v>1562</v>
      </c>
      <c r="E11" s="91" t="s">
        <v>557</v>
      </c>
    </row>
    <row r="12" spans="1:5" s="90" customFormat="1" ht="37" customHeight="1">
      <c r="A12" s="88" t="s">
        <v>496</v>
      </c>
      <c r="B12" s="88" t="s">
        <v>491</v>
      </c>
      <c r="C12" s="88" t="s">
        <v>0</v>
      </c>
      <c r="D12" s="89" t="s">
        <v>537</v>
      </c>
      <c r="E12" s="88" t="s">
        <v>1541</v>
      </c>
    </row>
    <row r="13" spans="1:5" s="90" customFormat="1" ht="37" customHeight="1">
      <c r="A13" s="88" t="s">
        <v>496</v>
      </c>
      <c r="B13" s="88" t="s">
        <v>491</v>
      </c>
      <c r="C13" s="88" t="s">
        <v>622</v>
      </c>
      <c r="D13" s="89" t="s">
        <v>634</v>
      </c>
      <c r="E13" s="88" t="s">
        <v>1542</v>
      </c>
    </row>
    <row r="14" spans="1:5" s="90" customFormat="1" ht="29" customHeight="1">
      <c r="A14" s="88" t="s">
        <v>497</v>
      </c>
      <c r="B14" s="88" t="s">
        <v>477</v>
      </c>
      <c r="C14" s="88" t="s">
        <v>493</v>
      </c>
      <c r="D14" s="89" t="s">
        <v>537</v>
      </c>
      <c r="E14" s="88" t="s">
        <v>1541</v>
      </c>
    </row>
    <row r="15" spans="1:5" s="90" customFormat="1" ht="29" customHeight="1">
      <c r="A15" s="88" t="s">
        <v>497</v>
      </c>
      <c r="B15" s="88" t="s">
        <v>478</v>
      </c>
      <c r="C15" s="88" t="s">
        <v>498</v>
      </c>
      <c r="D15" s="89" t="s">
        <v>537</v>
      </c>
      <c r="E15" s="88" t="s">
        <v>1541</v>
      </c>
    </row>
    <row r="16" spans="1:5" s="90" customFormat="1" ht="29" customHeight="1">
      <c r="A16" s="88" t="s">
        <v>497</v>
      </c>
      <c r="B16" s="88" t="s">
        <v>140</v>
      </c>
      <c r="C16" s="88" t="s">
        <v>499</v>
      </c>
      <c r="D16" s="89" t="s">
        <v>537</v>
      </c>
      <c r="E16" s="88" t="s">
        <v>1541</v>
      </c>
    </row>
    <row r="17" spans="1:6" s="90" customFormat="1" ht="29" customHeight="1">
      <c r="A17" s="88" t="s">
        <v>497</v>
      </c>
      <c r="B17" s="88" t="s">
        <v>3</v>
      </c>
      <c r="C17" s="88" t="s">
        <v>479</v>
      </c>
      <c r="D17" s="89" t="s">
        <v>537</v>
      </c>
      <c r="E17" s="88" t="s">
        <v>479</v>
      </c>
    </row>
    <row r="18" spans="1:6" s="90" customFormat="1" ht="29" customHeight="1">
      <c r="A18" s="88" t="s">
        <v>497</v>
      </c>
      <c r="B18" s="88" t="s">
        <v>492</v>
      </c>
      <c r="C18" s="88" t="s">
        <v>500</v>
      </c>
      <c r="D18" s="89" t="s">
        <v>537</v>
      </c>
      <c r="E18" s="88" t="s">
        <v>1543</v>
      </c>
    </row>
    <row r="19" spans="1:6" s="90" customFormat="1" ht="29" customHeight="1">
      <c r="A19" s="88" t="s">
        <v>497</v>
      </c>
      <c r="B19" s="88" t="s">
        <v>480</v>
      </c>
      <c r="C19" s="88" t="s">
        <v>190</v>
      </c>
      <c r="D19" s="89" t="s">
        <v>601</v>
      </c>
      <c r="E19" s="88" t="s">
        <v>602</v>
      </c>
    </row>
    <row r="20" spans="1:6" s="90" customFormat="1" ht="29" customHeight="1">
      <c r="A20" s="88" t="s">
        <v>497</v>
      </c>
      <c r="B20" s="88" t="s">
        <v>480</v>
      </c>
      <c r="C20" s="88" t="s">
        <v>558</v>
      </c>
      <c r="D20" s="89" t="s">
        <v>559</v>
      </c>
      <c r="E20" s="92" t="s">
        <v>572</v>
      </c>
    </row>
    <row r="21" spans="1:6" s="90" customFormat="1" ht="29" customHeight="1">
      <c r="A21" s="88" t="s">
        <v>497</v>
      </c>
      <c r="B21" s="88" t="s">
        <v>485</v>
      </c>
      <c r="C21" s="88" t="s">
        <v>486</v>
      </c>
      <c r="D21" s="89" t="s">
        <v>537</v>
      </c>
      <c r="E21" s="88" t="s">
        <v>1541</v>
      </c>
    </row>
    <row r="22" spans="1:6" s="90" customFormat="1" ht="29" customHeight="1">
      <c r="A22" s="88" t="s">
        <v>497</v>
      </c>
      <c r="B22" s="88" t="s">
        <v>485</v>
      </c>
      <c r="C22" s="88" t="s">
        <v>487</v>
      </c>
      <c r="D22" s="89" t="s">
        <v>537</v>
      </c>
      <c r="E22" s="88" t="s">
        <v>1541</v>
      </c>
    </row>
    <row r="23" spans="1:6" s="90" customFormat="1" ht="29" customHeight="1">
      <c r="A23" s="88" t="s">
        <v>497</v>
      </c>
      <c r="B23" s="88" t="s">
        <v>5</v>
      </c>
      <c r="C23" s="88" t="s">
        <v>536</v>
      </c>
      <c r="D23" s="89" t="s">
        <v>537</v>
      </c>
      <c r="E23" s="88" t="s">
        <v>603</v>
      </c>
    </row>
    <row r="24" spans="1:6" s="90" customFormat="1" ht="30">
      <c r="A24" s="88" t="s">
        <v>497</v>
      </c>
      <c r="B24" s="88" t="s">
        <v>534</v>
      </c>
      <c r="C24" s="88" t="s">
        <v>535</v>
      </c>
      <c r="D24" s="89" t="s">
        <v>614</v>
      </c>
      <c r="E24" s="88" t="s">
        <v>1541</v>
      </c>
    </row>
    <row r="25" spans="1:6" s="90" customFormat="1" ht="29" customHeight="1">
      <c r="A25" s="88" t="s">
        <v>497</v>
      </c>
      <c r="B25" s="88" t="s">
        <v>598</v>
      </c>
      <c r="C25" s="88" t="s">
        <v>598</v>
      </c>
      <c r="D25" s="89" t="s">
        <v>599</v>
      </c>
      <c r="E25" s="88" t="s">
        <v>604</v>
      </c>
    </row>
    <row r="26" spans="1:6" s="90" customFormat="1" ht="45" customHeight="1">
      <c r="A26" s="88" t="s">
        <v>497</v>
      </c>
      <c r="B26" s="88" t="s">
        <v>628</v>
      </c>
      <c r="C26" s="88" t="s">
        <v>628</v>
      </c>
      <c r="D26" s="89" t="s">
        <v>629</v>
      </c>
      <c r="E26" s="88" t="s">
        <v>1547</v>
      </c>
    </row>
    <row r="27" spans="1:6" ht="20" customHeight="1"/>
    <row r="28" spans="1:6" ht="31" customHeight="1">
      <c r="A28" s="154" t="s">
        <v>520</v>
      </c>
      <c r="B28" s="154"/>
      <c r="C28" s="154"/>
      <c r="D28" s="154"/>
      <c r="E28" s="154"/>
    </row>
    <row r="29" spans="1:6" s="37" customFormat="1" ht="40" customHeight="1">
      <c r="A29" s="151" t="s">
        <v>488</v>
      </c>
      <c r="B29" s="152"/>
      <c r="C29" s="152"/>
      <c r="D29" s="152"/>
      <c r="E29" s="153"/>
      <c r="F29" s="94"/>
    </row>
    <row r="30" spans="1:6" s="37" customFormat="1" ht="40" customHeight="1">
      <c r="A30" s="151" t="s">
        <v>489</v>
      </c>
      <c r="B30" s="152"/>
      <c r="C30" s="152"/>
      <c r="D30" s="152"/>
      <c r="E30" s="153"/>
    </row>
    <row r="31" spans="1:6" s="37" customFormat="1" ht="40" customHeight="1">
      <c r="A31" s="151" t="s">
        <v>490</v>
      </c>
      <c r="B31" s="152"/>
      <c r="C31" s="152"/>
      <c r="D31" s="152"/>
      <c r="E31" s="153"/>
    </row>
  </sheetData>
  <sheetProtection algorithmName="SHA-512" hashValue="ti+x60VpNxeyFZ7mTcNfKXE9eyO0aR5P82X2jc+Z4DEVJQvjdsPVkxesMe3jGfut3V+/bNA9KofSzXZGw87wZg==" saltValue="zZNouzkAxYBG3H2msc8GZg==" spinCount="100000" sheet="1" objects="1" scenarios="1"/>
  <mergeCells count="7">
    <mergeCell ref="A29:E29"/>
    <mergeCell ref="A30:E30"/>
    <mergeCell ref="A31:E31"/>
    <mergeCell ref="A1:E1"/>
    <mergeCell ref="A4:E4"/>
    <mergeCell ref="A28:E28"/>
    <mergeCell ref="A2:E2"/>
  </mergeCells>
  <hyperlinks>
    <hyperlink ref="D6" r:id="rId1" display="Defra 2020" xr:uid="{7F5EBED5-0119-F84C-AA7A-0E902F0C5A71}"/>
    <hyperlink ref="D8:D10" r:id="rId2" display="Defra 2020" xr:uid="{126441CE-8FE3-3E46-A8D0-2FDED295437B}"/>
    <hyperlink ref="D12:D18" r:id="rId3" display="Defra 2020" xr:uid="{D2436292-21DC-7941-9AA4-81DE33931501}"/>
    <hyperlink ref="D21:D26" r:id="rId4" display="Defra 2020" xr:uid="{8FBF1C65-ED1D-FC48-8363-DCFF36A9E235}"/>
    <hyperlink ref="D19" r:id="rId5" display="ICAO calculator" xr:uid="{6FCCE25F-B7D1-EA48-A559-A92858F8723B}"/>
    <hyperlink ref="D11" r:id="rId6" display="TBD" xr:uid="{9A4800C7-82AE-2A4B-858F-0C52901CE9CA}"/>
    <hyperlink ref="D20" r:id="rId7" display="Cornell Hotel Sustainability Benchmarking Index" xr:uid="{132D577D-28A7-FC4C-B759-9F6A2D3DBF0F}"/>
    <hyperlink ref="D26" r:id="rId8" xr:uid="{5EB9A63A-A820-5843-869E-16B13EBFC2E1}"/>
    <hyperlink ref="D12" r:id="rId9" display="Defra 2020" xr:uid="{4E30F9F5-DAF8-4344-A1A7-C0632F72439D}"/>
    <hyperlink ref="D24" r:id="rId10" display="Defra 2020" xr:uid="{2BF52363-DE5D-7445-B532-576204479A45}"/>
    <hyperlink ref="D25" r:id="rId11" display="UK Government GHG Conversion Factors for Company Reporting" xr:uid="{C8C8516B-7EE9-354D-AF22-01C9F8C98979}"/>
    <hyperlink ref="D13" r:id="rId12" xr:uid="{7135EBA6-72D4-4B4F-8789-39FF4909C1A5}"/>
    <hyperlink ref="D7" r:id="rId13" display="Defra 2020" xr:uid="{103F5748-3BFB-864E-8681-ADCD7FF43554}"/>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955C24-9522-6A49-993B-67B4BC7D25D0}">
  <sheetPr codeName="Sheet1">
    <tabColor theme="4" tint="-0.499984740745262"/>
    <pageSetUpPr fitToPage="1"/>
  </sheetPr>
  <dimension ref="A1:E29"/>
  <sheetViews>
    <sheetView zoomScale="60" zoomScaleNormal="60" workbookViewId="0">
      <selection activeCell="G13" sqref="G13"/>
    </sheetView>
  </sheetViews>
  <sheetFormatPr baseColWidth="10" defaultColWidth="10.83203125" defaultRowHeight="16"/>
  <cols>
    <col min="1" max="1" width="5.1640625" style="42" customWidth="1"/>
    <col min="2" max="2" width="5.1640625" style="43" customWidth="1"/>
    <col min="3" max="3" width="41.33203125" style="46" customWidth="1"/>
    <col min="4" max="4" width="39.1640625" style="44" customWidth="1"/>
    <col min="5" max="5" width="18.6640625" style="45" customWidth="1"/>
    <col min="6" max="16384" width="10.83203125" style="36"/>
  </cols>
  <sheetData>
    <row r="1" spans="1:5" ht="33" customHeight="1">
      <c r="A1" s="159" t="str">
        <f>CONCATENATE('Your organisation'!C5," - ",'Your organisation'!C8," GHG emissions report")</f>
        <v xml:space="preserve"> -  GHG emissions report</v>
      </c>
      <c r="B1" s="159"/>
      <c r="C1" s="159"/>
      <c r="D1" s="159"/>
      <c r="E1" s="159"/>
    </row>
    <row r="2" spans="1:5" ht="36" customHeight="1">
      <c r="A2" s="160" t="s">
        <v>519</v>
      </c>
      <c r="B2" s="160"/>
      <c r="C2" s="160" t="s">
        <v>517</v>
      </c>
      <c r="D2" s="160"/>
      <c r="E2" s="97" t="s">
        <v>577</v>
      </c>
    </row>
    <row r="3" spans="1:5" ht="36" customHeight="1">
      <c r="A3" s="162" t="s">
        <v>518</v>
      </c>
      <c r="B3" s="162" t="s">
        <v>495</v>
      </c>
      <c r="C3" s="161" t="s">
        <v>504</v>
      </c>
      <c r="D3" s="98" t="s">
        <v>482</v>
      </c>
      <c r="E3" s="148">
        <f>SUM(Fuels!H6:H150)/1000</f>
        <v>0</v>
      </c>
    </row>
    <row r="4" spans="1:5" ht="36" customHeight="1">
      <c r="A4" s="163"/>
      <c r="B4" s="163"/>
      <c r="C4" s="161"/>
      <c r="D4" s="98" t="s">
        <v>1320</v>
      </c>
      <c r="E4" s="148">
        <f>SUM(Bioenergy!H6:H150)/1000</f>
        <v>0</v>
      </c>
    </row>
    <row r="5" spans="1:5" ht="36" customHeight="1">
      <c r="A5" s="163"/>
      <c r="B5" s="163"/>
      <c r="C5" s="161"/>
      <c r="D5" s="98" t="s">
        <v>483</v>
      </c>
      <c r="E5" s="148">
        <f>SUM(Refrigerants!H6:H150)/1000</f>
        <v>0</v>
      </c>
    </row>
    <row r="6" spans="1:5" ht="36" customHeight="1">
      <c r="A6" s="163"/>
      <c r="B6" s="163"/>
      <c r="C6" s="161" t="s">
        <v>506</v>
      </c>
      <c r="D6" s="98" t="s">
        <v>505</v>
      </c>
      <c r="E6" s="148">
        <f>SUMPRODUCT('Owned vehicles'!G7:G40,'Owned vehicles'!I7:I40)/1000</f>
        <v>0</v>
      </c>
    </row>
    <row r="7" spans="1:5" ht="36" customHeight="1">
      <c r="A7" s="163"/>
      <c r="B7" s="163"/>
      <c r="C7" s="161"/>
      <c r="D7" s="98" t="s">
        <v>507</v>
      </c>
      <c r="E7" s="148">
        <f>SUMPRODUCT('Owned vehicles'!G41:G80,'Owned vehicles'!I41:I80)/1000</f>
        <v>0</v>
      </c>
    </row>
    <row r="8" spans="1:5" ht="36" customHeight="1">
      <c r="A8" s="163"/>
      <c r="B8" s="164"/>
      <c r="C8" s="168" t="s">
        <v>1544</v>
      </c>
      <c r="D8" s="169"/>
      <c r="E8" s="149">
        <f>SUM(E3:E7)</f>
        <v>0</v>
      </c>
    </row>
    <row r="9" spans="1:5" ht="36" customHeight="1">
      <c r="A9" s="163"/>
      <c r="B9" s="162" t="s">
        <v>496</v>
      </c>
      <c r="C9" s="165" t="s">
        <v>508</v>
      </c>
      <c r="D9" s="98" t="s">
        <v>192</v>
      </c>
      <c r="E9" s="148">
        <f>SUM('Electricity, heat, cooling, T&amp;D'!I6:I8)/1000</f>
        <v>0</v>
      </c>
    </row>
    <row r="10" spans="1:5" ht="36" customHeight="1">
      <c r="A10" s="163"/>
      <c r="B10" s="163"/>
      <c r="C10" s="166"/>
      <c r="D10" s="98" t="s">
        <v>0</v>
      </c>
      <c r="E10" s="148">
        <f>SUM('Electricity, heat, cooling, T&amp;D'!H12)/1000</f>
        <v>0</v>
      </c>
    </row>
    <row r="11" spans="1:5" ht="36" customHeight="1">
      <c r="A11" s="163"/>
      <c r="B11" s="163"/>
      <c r="C11" s="166"/>
      <c r="D11" s="98" t="s">
        <v>138</v>
      </c>
      <c r="E11" s="148">
        <f>SUMPRODUCT('Owned vehicles'!H7:H80,'Owned vehicles'!I7:I80)/1000</f>
        <v>0</v>
      </c>
    </row>
    <row r="12" spans="1:5" ht="36" customHeight="1">
      <c r="A12" s="163"/>
      <c r="B12" s="163"/>
      <c r="C12" s="167"/>
      <c r="D12" s="98" t="s">
        <v>622</v>
      </c>
      <c r="E12" s="148">
        <f>SUM('Electricity, heat, cooling, T&amp;D'!H17)/1000</f>
        <v>0</v>
      </c>
    </row>
    <row r="13" spans="1:5" ht="36" customHeight="1">
      <c r="A13" s="163"/>
      <c r="B13" s="164"/>
      <c r="C13" s="168" t="s">
        <v>1545</v>
      </c>
      <c r="D13" s="169"/>
      <c r="E13" s="149">
        <f>SUM(E9:E12)</f>
        <v>0</v>
      </c>
    </row>
    <row r="14" spans="1:5" ht="36" customHeight="1">
      <c r="A14" s="163"/>
      <c r="B14" s="162" t="s">
        <v>497</v>
      </c>
      <c r="C14" s="161" t="s">
        <v>509</v>
      </c>
      <c r="D14" s="98" t="s">
        <v>510</v>
      </c>
      <c r="E14" s="148">
        <f>SUM('WTT- fuels'!H6:H30)/1000</f>
        <v>0</v>
      </c>
    </row>
    <row r="15" spans="1:5" ht="36" customHeight="1">
      <c r="A15" s="163"/>
      <c r="B15" s="163"/>
      <c r="C15" s="161"/>
      <c r="D15" s="98" t="s">
        <v>498</v>
      </c>
      <c r="E15" s="148">
        <f>(SUM('Electricity, heat, cooling, T&amp;D'!J6:J8)+'Electricity, heat, cooling, T&amp;D'!I12)/1000</f>
        <v>0</v>
      </c>
    </row>
    <row r="16" spans="1:5" ht="36" customHeight="1">
      <c r="A16" s="163"/>
      <c r="B16" s="163"/>
      <c r="C16" s="161" t="s">
        <v>512</v>
      </c>
      <c r="D16" s="98" t="s">
        <v>513</v>
      </c>
      <c r="E16" s="148">
        <f>Water!F13/1000</f>
        <v>0</v>
      </c>
    </row>
    <row r="17" spans="1:5" ht="36" customHeight="1">
      <c r="A17" s="163"/>
      <c r="B17" s="163"/>
      <c r="C17" s="161"/>
      <c r="D17" s="98" t="s">
        <v>492</v>
      </c>
      <c r="E17" s="148">
        <f>SUM('Waste disposal'!I6:I55)/1000</f>
        <v>0</v>
      </c>
    </row>
    <row r="18" spans="1:5" ht="36" customHeight="1">
      <c r="A18" s="163"/>
      <c r="B18" s="163"/>
      <c r="C18" s="161" t="s">
        <v>511</v>
      </c>
      <c r="D18" s="98" t="s">
        <v>530</v>
      </c>
      <c r="E18" s="148">
        <f>Water!F6/1000</f>
        <v>0</v>
      </c>
    </row>
    <row r="19" spans="1:5" ht="36" customHeight="1">
      <c r="A19" s="163"/>
      <c r="B19" s="163"/>
      <c r="C19" s="161"/>
      <c r="D19" s="98" t="s">
        <v>3</v>
      </c>
      <c r="E19" s="148">
        <f>SUM('Material use'!I6:I45)/1000</f>
        <v>0</v>
      </c>
    </row>
    <row r="20" spans="1:5" ht="36" customHeight="1">
      <c r="A20" s="163"/>
      <c r="B20" s="163"/>
      <c r="C20" s="161" t="s">
        <v>514</v>
      </c>
      <c r="D20" s="98" t="s">
        <v>531</v>
      </c>
      <c r="E20" s="148">
        <f>SUM('Flight and Accommodation'!E6:E5000)/1000</f>
        <v>0</v>
      </c>
    </row>
    <row r="21" spans="1:5" ht="36" customHeight="1">
      <c r="A21" s="163"/>
      <c r="B21" s="163"/>
      <c r="C21" s="161"/>
      <c r="D21" s="98" t="s">
        <v>516</v>
      </c>
      <c r="E21" s="148">
        <f>SUM('Flight and Accommodation'!M6:M5000)/1000</f>
        <v>0</v>
      </c>
    </row>
    <row r="22" spans="1:5" ht="36" customHeight="1">
      <c r="A22" s="163"/>
      <c r="B22" s="163"/>
      <c r="C22" s="161"/>
      <c r="D22" s="98" t="s">
        <v>532</v>
      </c>
      <c r="E22" s="148">
        <f>SUMIF('Business travel - land and sea'!B6:B56,"=Ferry",'Business travel - land and sea'!H6:H56)/1000</f>
        <v>0</v>
      </c>
    </row>
    <row r="23" spans="1:5" ht="36" customHeight="1">
      <c r="A23" s="163"/>
      <c r="B23" s="163"/>
      <c r="C23" s="161"/>
      <c r="D23" s="98" t="s">
        <v>533</v>
      </c>
      <c r="E23" s="148">
        <f>SUMIF('Business travel - land and sea'!B6:B56,"&lt;&gt;Ferry",'Business travel - land and sea'!H6:H56)/1000</f>
        <v>0</v>
      </c>
    </row>
    <row r="24" spans="1:5" ht="36" customHeight="1">
      <c r="A24" s="163"/>
      <c r="B24" s="163"/>
      <c r="C24" s="98" t="s">
        <v>515</v>
      </c>
      <c r="D24" s="98" t="s">
        <v>5</v>
      </c>
      <c r="E24" s="148">
        <f>(SUM('Freighting goods'!I6:I111))/1000</f>
        <v>0</v>
      </c>
    </row>
    <row r="25" spans="1:5" ht="36" customHeight="1">
      <c r="A25" s="163"/>
      <c r="B25" s="163"/>
      <c r="C25" s="161" t="s">
        <v>534</v>
      </c>
      <c r="D25" s="161"/>
      <c r="E25" s="148">
        <f>SUM('Employees commuting'!H6:H56)/1000</f>
        <v>0</v>
      </c>
    </row>
    <row r="26" spans="1:5" ht="36" customHeight="1">
      <c r="A26" s="163"/>
      <c r="B26" s="163"/>
      <c r="C26" s="161" t="s">
        <v>598</v>
      </c>
      <c r="D26" s="161"/>
      <c r="E26" s="148">
        <f>SUM(Food!E5:E17)/1000</f>
        <v>0</v>
      </c>
    </row>
    <row r="27" spans="1:5" ht="36" customHeight="1">
      <c r="A27" s="163"/>
      <c r="B27" s="163"/>
      <c r="C27" s="161" t="s">
        <v>628</v>
      </c>
      <c r="D27" s="161"/>
      <c r="E27" s="148">
        <f>SUM('Home Office'!J6:J100)/1000</f>
        <v>0</v>
      </c>
    </row>
    <row r="28" spans="1:5" ht="36" customHeight="1">
      <c r="A28" s="164"/>
      <c r="B28" s="164"/>
      <c r="C28" s="168" t="s">
        <v>1546</v>
      </c>
      <c r="D28" s="169"/>
      <c r="E28" s="149">
        <f>SUM(E14:E27)</f>
        <v>0</v>
      </c>
    </row>
    <row r="29" spans="1:5" ht="33" customHeight="1">
      <c r="A29" s="170" t="s">
        <v>571</v>
      </c>
      <c r="B29" s="170"/>
      <c r="C29" s="170"/>
      <c r="D29" s="170"/>
      <c r="E29" s="150">
        <f>SUM(E8,E13,E28)</f>
        <v>0</v>
      </c>
    </row>
  </sheetData>
  <sheetProtection algorithmName="SHA-512" hashValue="gjEfH9ArfXXx5EAo+br27UnfZqnEd+KldDIf7FUse0s+i864fmvHHbfVpexohxnsoSKruz0YWl7+PExUSEOoWg==" saltValue="QPE6tiZ51x2mCHxePPyZNw==" spinCount="100000" sheet="1" objects="1" scenarios="1"/>
  <mergeCells count="21">
    <mergeCell ref="A29:D29"/>
    <mergeCell ref="C27:D27"/>
    <mergeCell ref="C25:D25"/>
    <mergeCell ref="C20:C23"/>
    <mergeCell ref="C16:C17"/>
    <mergeCell ref="C18:C19"/>
    <mergeCell ref="C26:D26"/>
    <mergeCell ref="C28:D28"/>
    <mergeCell ref="A1:E1"/>
    <mergeCell ref="C2:D2"/>
    <mergeCell ref="A2:B2"/>
    <mergeCell ref="C3:C5"/>
    <mergeCell ref="C6:C7"/>
    <mergeCell ref="B3:B8"/>
    <mergeCell ref="A3:A28"/>
    <mergeCell ref="B14:B28"/>
    <mergeCell ref="C14:C15"/>
    <mergeCell ref="C9:C12"/>
    <mergeCell ref="C8:D8"/>
    <mergeCell ref="C13:D13"/>
    <mergeCell ref="B9:B13"/>
  </mergeCells>
  <pageMargins left="0.7" right="0.7" top="0.75" bottom="0.75" header="0.3" footer="0.3"/>
  <pageSetup paperSize="9" scale="75"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23BE69-7E28-E34C-B9C3-9F36E3C15F17}">
  <sheetPr codeName="Sheet3">
    <tabColor theme="0"/>
  </sheetPr>
  <dimension ref="B1:N12"/>
  <sheetViews>
    <sheetView workbookViewId="0">
      <selection activeCell="C5" sqref="C5"/>
    </sheetView>
  </sheetViews>
  <sheetFormatPr baseColWidth="10" defaultColWidth="27.83203125" defaultRowHeight="16"/>
  <cols>
    <col min="1" max="1" width="8.33203125" style="7" customWidth="1"/>
    <col min="2" max="2" width="27.83203125" style="7"/>
    <col min="3" max="3" width="65.1640625" style="7" customWidth="1"/>
    <col min="4" max="16384" width="27.83203125" style="7"/>
  </cols>
  <sheetData>
    <row r="1" spans="2:14" s="3" customFormat="1" ht="36" customHeight="1">
      <c r="B1" s="4"/>
      <c r="C1" s="74"/>
      <c r="F1" s="75"/>
      <c r="G1" s="75"/>
      <c r="I1" s="4"/>
      <c r="M1" s="76"/>
      <c r="N1" s="75"/>
    </row>
    <row r="2" spans="2:14" s="6" customFormat="1" ht="25" customHeight="1">
      <c r="B2" s="77" t="s">
        <v>526</v>
      </c>
      <c r="C2" s="78"/>
      <c r="D2" s="78"/>
      <c r="E2" s="78"/>
      <c r="F2" s="78"/>
      <c r="G2" s="79"/>
      <c r="I2" s="171" t="s">
        <v>130</v>
      </c>
      <c r="J2" s="171"/>
      <c r="K2" s="171"/>
      <c r="L2" s="171"/>
      <c r="M2" s="171"/>
      <c r="N2" s="79"/>
    </row>
    <row r="3" spans="2:14" s="6" customFormat="1">
      <c r="G3" s="79"/>
      <c r="I3" s="172" t="s">
        <v>129</v>
      </c>
      <c r="J3" s="172"/>
      <c r="K3" s="172"/>
      <c r="L3" s="172"/>
      <c r="M3" s="172"/>
      <c r="N3" s="79"/>
    </row>
    <row r="4" spans="2:14">
      <c r="B4" s="80" t="s">
        <v>527</v>
      </c>
    </row>
    <row r="5" spans="2:14" ht="31" customHeight="1">
      <c r="B5" s="81" t="s">
        <v>521</v>
      </c>
      <c r="C5" s="66"/>
    </row>
    <row r="6" spans="2:14" ht="31" customHeight="1">
      <c r="B6" s="81" t="s">
        <v>522</v>
      </c>
      <c r="C6" s="66" t="s">
        <v>1540</v>
      </c>
      <c r="D6" s="99"/>
    </row>
    <row r="7" spans="2:14" ht="31" customHeight="1">
      <c r="B7" s="81" t="s">
        <v>525</v>
      </c>
      <c r="C7" s="66"/>
    </row>
    <row r="8" spans="2:14" ht="31" customHeight="1">
      <c r="B8" s="81" t="s">
        <v>523</v>
      </c>
      <c r="C8" s="66"/>
    </row>
    <row r="9" spans="2:14" ht="31" customHeight="1">
      <c r="B9" s="81" t="s">
        <v>524</v>
      </c>
      <c r="C9" s="66"/>
    </row>
    <row r="11" spans="2:14">
      <c r="C11" s="82"/>
    </row>
    <row r="12" spans="2:14">
      <c r="C12" s="82"/>
    </row>
  </sheetData>
  <sheetProtection algorithmName="SHA-512" hashValue="hstJXmfhc/qqsSs2IcJhLPF3OVen/4Csa19X4HhvRDmCScdRz992UyJ3/k5smaHakqulAvffP12xYWAA0XS9LQ==" saltValue="iinUWJJRKgODmpOjxrU3WQ==" spinCount="100000" sheet="1" selectLockedCells="1"/>
  <mergeCells count="2">
    <mergeCell ref="I2:M2"/>
    <mergeCell ref="I3:M3"/>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3EF8F6EE-ADC7-8146-BD10-D78BF9766B19}">
          <x14:formula1>
            <xm:f>DB!$D$2843:$D$3076</xm:f>
          </x14:formula1>
          <xm:sqref>C6</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5BDC07-F6C3-784A-8645-E6EDADFD2D7B}">
  <sheetPr codeName="Sheet4">
    <tabColor theme="0"/>
  </sheetPr>
  <dimension ref="A1:J87"/>
  <sheetViews>
    <sheetView workbookViewId="0">
      <selection activeCell="G6" sqref="G6"/>
    </sheetView>
  </sheetViews>
  <sheetFormatPr baseColWidth="10" defaultColWidth="10.83203125" defaultRowHeight="15"/>
  <cols>
    <col min="1" max="2" width="1.6640625" style="67" customWidth="1"/>
    <col min="3" max="3" width="12.1640625" style="4" bestFit="1" customWidth="1"/>
    <col min="4" max="4" width="37.6640625" style="3" bestFit="1" customWidth="1"/>
    <col min="5" max="5" width="9.5" style="3" bestFit="1" customWidth="1"/>
    <col min="6" max="6" width="17.1640625" style="3" customWidth="1"/>
    <col min="7" max="7" width="17.83203125" style="3" customWidth="1"/>
    <col min="8" max="8" width="14.5" style="3" customWidth="1"/>
    <col min="9" max="9" width="14.6640625" style="9" customWidth="1"/>
    <col min="10" max="10" width="13.5" style="9" customWidth="1"/>
    <col min="11" max="16384" width="10.83203125" style="3"/>
  </cols>
  <sheetData>
    <row r="1" spans="1:10" ht="16">
      <c r="I1" s="83"/>
      <c r="J1" s="83"/>
    </row>
    <row r="2" spans="1:10" s="6" customFormat="1" ht="16">
      <c r="A2" s="68"/>
      <c r="B2" s="68"/>
      <c r="C2" s="171" t="s">
        <v>482</v>
      </c>
      <c r="D2" s="171"/>
      <c r="E2" s="171"/>
      <c r="F2" s="171"/>
      <c r="G2" s="171"/>
      <c r="H2" s="171"/>
      <c r="I2" s="171"/>
      <c r="J2" s="10"/>
    </row>
    <row r="3" spans="1:10" s="6" customFormat="1" ht="93" customHeight="1">
      <c r="A3" s="68"/>
      <c r="B3" s="68"/>
      <c r="C3" s="175" t="s">
        <v>616</v>
      </c>
      <c r="D3" s="175"/>
      <c r="E3" s="175"/>
      <c r="F3" s="175"/>
      <c r="G3" s="175"/>
      <c r="H3" s="175"/>
      <c r="I3" s="175"/>
      <c r="J3" s="175"/>
    </row>
    <row r="4" spans="1:10" s="6" customFormat="1" ht="31" customHeight="1">
      <c r="A4" s="68"/>
      <c r="B4" s="68"/>
      <c r="C4" s="173" t="s">
        <v>549</v>
      </c>
      <c r="D4" s="173"/>
      <c r="E4" s="173"/>
      <c r="F4" s="173"/>
      <c r="G4" s="173"/>
      <c r="H4" s="173"/>
      <c r="I4" s="174"/>
      <c r="J4" s="10"/>
    </row>
    <row r="5" spans="1:10" s="11" customFormat="1" ht="38" customHeight="1">
      <c r="A5" s="69"/>
      <c r="B5" s="69"/>
      <c r="C5" s="1" t="s">
        <v>132</v>
      </c>
      <c r="D5" s="1" t="s">
        <v>7</v>
      </c>
      <c r="E5" s="1" t="s">
        <v>8</v>
      </c>
      <c r="F5" s="1" t="s">
        <v>1304</v>
      </c>
      <c r="G5" s="2" t="s">
        <v>193</v>
      </c>
      <c r="H5" s="2" t="s">
        <v>573</v>
      </c>
      <c r="I5" s="109"/>
    </row>
    <row r="6" spans="1:10" s="49" customFormat="1" ht="23" customHeight="1">
      <c r="A6" s="70" t="s">
        <v>495</v>
      </c>
      <c r="B6" s="70" t="s">
        <v>482</v>
      </c>
      <c r="C6" s="29" t="s">
        <v>9</v>
      </c>
      <c r="D6" s="29" t="s">
        <v>10</v>
      </c>
      <c r="E6" s="29" t="s">
        <v>452</v>
      </c>
      <c r="F6" s="29">
        <f>VLOOKUP(I6,DB!J:L,3,FALSE)</f>
        <v>0.44423000000000001</v>
      </c>
      <c r="G6" s="56"/>
      <c r="H6" s="32">
        <f t="shared" ref="H6:H33" si="0">F6*G6</f>
        <v>0</v>
      </c>
      <c r="I6" s="70" t="str">
        <f>CONCATENATE(A6,B6,C6,D6,E6)</f>
        <v>Scope 1FuelsGaseous fuelsCNGlitres</v>
      </c>
    </row>
    <row r="7" spans="1:10" s="49" customFormat="1" ht="23" customHeight="1">
      <c r="A7" s="70" t="s">
        <v>495</v>
      </c>
      <c r="B7" s="70" t="s">
        <v>482</v>
      </c>
      <c r="C7" s="29" t="s">
        <v>9</v>
      </c>
      <c r="D7" s="29" t="s">
        <v>1303</v>
      </c>
      <c r="E7" s="29" t="s">
        <v>452</v>
      </c>
      <c r="F7" s="29">
        <f>VLOOKUP(I7,DB!J:L,3,FALSE)</f>
        <v>1.1562300000000001</v>
      </c>
      <c r="G7" s="56"/>
      <c r="H7" s="32">
        <f t="shared" si="0"/>
        <v>0</v>
      </c>
      <c r="I7" s="70" t="str">
        <f t="shared" ref="I7:I33" si="1">CONCATENATE(A7,B7,C7,D7,E7)</f>
        <v>Scope 1FuelsGaseous fuelsLNGlitres</v>
      </c>
    </row>
    <row r="8" spans="1:10" s="49" customFormat="1" ht="23" customHeight="1">
      <c r="A8" s="70" t="s">
        <v>495</v>
      </c>
      <c r="B8" s="70" t="s">
        <v>482</v>
      </c>
      <c r="C8" s="29" t="s">
        <v>9</v>
      </c>
      <c r="D8" s="29" t="s">
        <v>12</v>
      </c>
      <c r="E8" s="29" t="s">
        <v>452</v>
      </c>
      <c r="F8" s="29">
        <f>VLOOKUP(I8,DB!J:L,3,FALSE)</f>
        <v>1.5570900000000001</v>
      </c>
      <c r="G8" s="56"/>
      <c r="H8" s="32">
        <f t="shared" si="0"/>
        <v>0</v>
      </c>
      <c r="I8" s="70" t="str">
        <f t="shared" si="1"/>
        <v>Scope 1FuelsGaseous fuelsLPGlitres</v>
      </c>
    </row>
    <row r="9" spans="1:10" s="49" customFormat="1" ht="23" customHeight="1">
      <c r="A9" s="70" t="s">
        <v>495</v>
      </c>
      <c r="B9" s="70" t="s">
        <v>482</v>
      </c>
      <c r="C9" s="29" t="s">
        <v>9</v>
      </c>
      <c r="D9" s="29" t="s">
        <v>13</v>
      </c>
      <c r="E9" s="29" t="s">
        <v>210</v>
      </c>
      <c r="F9" s="29">
        <f>VLOOKUP(I9,DB!J:L,3,FALSE)</f>
        <v>2.02135</v>
      </c>
      <c r="G9" s="56"/>
      <c r="H9" s="32">
        <f t="shared" si="0"/>
        <v>0</v>
      </c>
      <c r="I9" s="70" t="str">
        <f t="shared" si="1"/>
        <v>Scope 1FuelsGaseous fuelsNatural gascubic metres</v>
      </c>
    </row>
    <row r="10" spans="1:10" s="49" customFormat="1" ht="23" customHeight="1">
      <c r="A10" s="70" t="s">
        <v>495</v>
      </c>
      <c r="B10" s="70" t="s">
        <v>482</v>
      </c>
      <c r="C10" s="29" t="s">
        <v>9</v>
      </c>
      <c r="D10" s="29" t="s">
        <v>14</v>
      </c>
      <c r="E10" s="29" t="s">
        <v>210</v>
      </c>
      <c r="F10" s="29">
        <f>VLOOKUP(I10,DB!J:L,3,FALSE)</f>
        <v>2.0347300000000001</v>
      </c>
      <c r="G10" s="56"/>
      <c r="H10" s="32">
        <f t="shared" si="0"/>
        <v>0</v>
      </c>
      <c r="I10" s="70" t="str">
        <f t="shared" si="1"/>
        <v>Scope 1FuelsGaseous fuelsNatural gas (100% mineral blend)cubic metres</v>
      </c>
    </row>
    <row r="11" spans="1:10" s="49" customFormat="1" ht="23" customHeight="1">
      <c r="A11" s="70" t="s">
        <v>495</v>
      </c>
      <c r="B11" s="70" t="s">
        <v>482</v>
      </c>
      <c r="C11" s="29" t="s">
        <v>9</v>
      </c>
      <c r="D11" s="29" t="s">
        <v>15</v>
      </c>
      <c r="E11" s="29" t="s">
        <v>452</v>
      </c>
      <c r="F11" s="29">
        <f>VLOOKUP(I11,DB!J:L,3,FALSE)</f>
        <v>0.94440999999999997</v>
      </c>
      <c r="G11" s="56"/>
      <c r="H11" s="32">
        <f t="shared" si="0"/>
        <v>0</v>
      </c>
      <c r="I11" s="70" t="str">
        <f t="shared" si="1"/>
        <v>Scope 1FuelsGaseous fuelsOther petroleum gaslitres</v>
      </c>
    </row>
    <row r="12" spans="1:10" s="49" customFormat="1" ht="23" customHeight="1">
      <c r="A12" s="70" t="s">
        <v>495</v>
      </c>
      <c r="B12" s="70" t="s">
        <v>482</v>
      </c>
      <c r="C12" s="29" t="s">
        <v>16</v>
      </c>
      <c r="D12" s="29" t="s">
        <v>17</v>
      </c>
      <c r="E12" s="29" t="s">
        <v>452</v>
      </c>
      <c r="F12" s="29">
        <f>VLOOKUP(I12,DB!J:L,3,FALSE)</f>
        <v>2.3304800000000001</v>
      </c>
      <c r="G12" s="56"/>
      <c r="H12" s="32">
        <f t="shared" si="0"/>
        <v>0</v>
      </c>
      <c r="I12" s="70" t="str">
        <f t="shared" si="1"/>
        <v>Scope 1FuelsLiquid fuelsAviation spiritlitres</v>
      </c>
    </row>
    <row r="13" spans="1:10" s="49" customFormat="1" ht="23" customHeight="1">
      <c r="A13" s="70" t="s">
        <v>495</v>
      </c>
      <c r="B13" s="70" t="s">
        <v>482</v>
      </c>
      <c r="C13" s="29" t="s">
        <v>16</v>
      </c>
      <c r="D13" s="29" t="s">
        <v>18</v>
      </c>
      <c r="E13" s="29" t="s">
        <v>452</v>
      </c>
      <c r="F13" s="29">
        <f>VLOOKUP(I13,DB!J:L,3,FALSE)</f>
        <v>2.54514</v>
      </c>
      <c r="G13" s="56"/>
      <c r="H13" s="32">
        <f t="shared" si="0"/>
        <v>0</v>
      </c>
      <c r="I13" s="70" t="str">
        <f t="shared" si="1"/>
        <v>Scope 1FuelsLiquid fuelsAviation turbine fuellitres</v>
      </c>
    </row>
    <row r="14" spans="1:10" s="49" customFormat="1" ht="23" customHeight="1">
      <c r="A14" s="70" t="s">
        <v>495</v>
      </c>
      <c r="B14" s="70" t="s">
        <v>482</v>
      </c>
      <c r="C14" s="29" t="s">
        <v>16</v>
      </c>
      <c r="D14" s="29" t="s">
        <v>19</v>
      </c>
      <c r="E14" s="29" t="s">
        <v>452</v>
      </c>
      <c r="F14" s="29">
        <f>VLOOKUP(I14,DB!J:L,3,FALSE)</f>
        <v>2.5401400000000001</v>
      </c>
      <c r="G14" s="56"/>
      <c r="H14" s="32">
        <f t="shared" si="0"/>
        <v>0</v>
      </c>
      <c r="I14" s="70" t="str">
        <f t="shared" si="1"/>
        <v>Scope 1FuelsLiquid fuelsBurning oillitres</v>
      </c>
    </row>
    <row r="15" spans="1:10" s="49" customFormat="1" ht="23" customHeight="1">
      <c r="A15" s="70" t="s">
        <v>495</v>
      </c>
      <c r="B15" s="70" t="s">
        <v>482</v>
      </c>
      <c r="C15" s="29" t="s">
        <v>16</v>
      </c>
      <c r="D15" s="29" t="s">
        <v>20</v>
      </c>
      <c r="E15" s="29" t="s">
        <v>452</v>
      </c>
      <c r="F15" s="29">
        <f>VLOOKUP(I15,DB!J:L,3,FALSE)</f>
        <v>2.51233</v>
      </c>
      <c r="G15" s="56"/>
      <c r="H15" s="32">
        <f t="shared" si="0"/>
        <v>0</v>
      </c>
      <c r="I15" s="70" t="str">
        <f t="shared" si="1"/>
        <v>Scope 1FuelsLiquid fuelsDiesel (average biofuel blend)litres</v>
      </c>
    </row>
    <row r="16" spans="1:10" s="49" customFormat="1" ht="23" customHeight="1">
      <c r="A16" s="70" t="s">
        <v>495</v>
      </c>
      <c r="B16" s="70" t="s">
        <v>482</v>
      </c>
      <c r="C16" s="29" t="s">
        <v>16</v>
      </c>
      <c r="D16" s="29" t="s">
        <v>21</v>
      </c>
      <c r="E16" s="29" t="s">
        <v>452</v>
      </c>
      <c r="F16" s="29">
        <f>VLOOKUP(I16,DB!J:L,3,FALSE)</f>
        <v>2.70553</v>
      </c>
      <c r="G16" s="56"/>
      <c r="H16" s="32">
        <f t="shared" si="0"/>
        <v>0</v>
      </c>
      <c r="I16" s="70" t="str">
        <f t="shared" si="1"/>
        <v>Scope 1FuelsLiquid fuelsDiesel (100% mineral diesel)litres</v>
      </c>
    </row>
    <row r="17" spans="1:9" s="49" customFormat="1" ht="23" customHeight="1">
      <c r="A17" s="70" t="s">
        <v>495</v>
      </c>
      <c r="B17" s="70" t="s">
        <v>482</v>
      </c>
      <c r="C17" s="29" t="s">
        <v>16</v>
      </c>
      <c r="D17" s="29" t="s">
        <v>22</v>
      </c>
      <c r="E17" s="29" t="s">
        <v>452</v>
      </c>
      <c r="F17" s="29">
        <f>VLOOKUP(I17,DB!J:L,3,FALSE)</f>
        <v>3.1752199999999999</v>
      </c>
      <c r="G17" s="56"/>
      <c r="H17" s="32">
        <f t="shared" si="0"/>
        <v>0</v>
      </c>
      <c r="I17" s="70" t="str">
        <f t="shared" si="1"/>
        <v>Scope 1FuelsLiquid fuelsFuel oillitres</v>
      </c>
    </row>
    <row r="18" spans="1:9" s="49" customFormat="1" ht="23" customHeight="1">
      <c r="A18" s="70" t="s">
        <v>495</v>
      </c>
      <c r="B18" s="70" t="s">
        <v>482</v>
      </c>
      <c r="C18" s="29" t="s">
        <v>16</v>
      </c>
      <c r="D18" s="29" t="s">
        <v>23</v>
      </c>
      <c r="E18" s="29" t="s">
        <v>452</v>
      </c>
      <c r="F18" s="29">
        <f>VLOOKUP(I18,DB!J:L,3,FALSE)</f>
        <v>2.7585700000000002</v>
      </c>
      <c r="G18" s="56"/>
      <c r="H18" s="32">
        <f t="shared" si="0"/>
        <v>0</v>
      </c>
      <c r="I18" s="70" t="str">
        <f t="shared" si="1"/>
        <v>Scope 1FuelsLiquid fuelsGas oillitres</v>
      </c>
    </row>
    <row r="19" spans="1:9" s="49" customFormat="1" ht="23" customHeight="1">
      <c r="A19" s="70" t="s">
        <v>495</v>
      </c>
      <c r="B19" s="70" t="s">
        <v>482</v>
      </c>
      <c r="C19" s="29" t="s">
        <v>16</v>
      </c>
      <c r="D19" s="29" t="s">
        <v>24</v>
      </c>
      <c r="E19" s="29" t="s">
        <v>452</v>
      </c>
      <c r="F19" s="29">
        <f>VLOOKUP(I19,DB!J:L,3,FALSE)</f>
        <v>2.7497199999999999</v>
      </c>
      <c r="G19" s="56"/>
      <c r="H19" s="32">
        <f t="shared" si="0"/>
        <v>0</v>
      </c>
      <c r="I19" s="70" t="str">
        <f t="shared" si="1"/>
        <v>Scope 1FuelsLiquid fuelsLubricantslitres</v>
      </c>
    </row>
    <row r="20" spans="1:9" s="49" customFormat="1" ht="23" customHeight="1">
      <c r="A20" s="70" t="s">
        <v>495</v>
      </c>
      <c r="B20" s="70" t="s">
        <v>482</v>
      </c>
      <c r="C20" s="29" t="s">
        <v>16</v>
      </c>
      <c r="D20" s="29" t="s">
        <v>25</v>
      </c>
      <c r="E20" s="29" t="s">
        <v>452</v>
      </c>
      <c r="F20" s="29">
        <f>VLOOKUP(I20,DB!J:L,3,FALSE)</f>
        <v>2.1192600000000001</v>
      </c>
      <c r="G20" s="56"/>
      <c r="H20" s="32">
        <f t="shared" si="0"/>
        <v>0</v>
      </c>
      <c r="I20" s="70" t="str">
        <f t="shared" si="1"/>
        <v>Scope 1FuelsLiquid fuelsNaphthalitres</v>
      </c>
    </row>
    <row r="21" spans="1:9" s="49" customFormat="1" ht="23" customHeight="1">
      <c r="A21" s="70" t="s">
        <v>495</v>
      </c>
      <c r="B21" s="70" t="s">
        <v>482</v>
      </c>
      <c r="C21" s="29" t="s">
        <v>16</v>
      </c>
      <c r="D21" s="29" t="s">
        <v>26</v>
      </c>
      <c r="E21" s="29" t="s">
        <v>452</v>
      </c>
      <c r="F21" s="29">
        <f>VLOOKUP(I21,DB!J:L,3,FALSE)</f>
        <v>2.1935199999999999</v>
      </c>
      <c r="G21" s="56"/>
      <c r="H21" s="32">
        <f t="shared" si="0"/>
        <v>0</v>
      </c>
      <c r="I21" s="70" t="str">
        <f t="shared" si="1"/>
        <v>Scope 1FuelsLiquid fuelsPetrol (average biofuel blend)litres</v>
      </c>
    </row>
    <row r="22" spans="1:9" s="49" customFormat="1" ht="23" customHeight="1">
      <c r="A22" s="70" t="s">
        <v>495</v>
      </c>
      <c r="B22" s="70" t="s">
        <v>482</v>
      </c>
      <c r="C22" s="29" t="s">
        <v>16</v>
      </c>
      <c r="D22" s="29" t="s">
        <v>27</v>
      </c>
      <c r="E22" s="29" t="s">
        <v>452</v>
      </c>
      <c r="F22" s="29">
        <f>VLOOKUP(I22,DB!J:L,3,FALSE)</f>
        <v>2.33969</v>
      </c>
      <c r="G22" s="56"/>
      <c r="H22" s="32">
        <f t="shared" si="0"/>
        <v>0</v>
      </c>
      <c r="I22" s="70" t="str">
        <f t="shared" si="1"/>
        <v>Scope 1FuelsLiquid fuelsPetrol (100% mineral petrol)litres</v>
      </c>
    </row>
    <row r="23" spans="1:9" s="49" customFormat="1" ht="23" customHeight="1">
      <c r="A23" s="70" t="s">
        <v>495</v>
      </c>
      <c r="B23" s="70" t="s">
        <v>482</v>
      </c>
      <c r="C23" s="29" t="s">
        <v>16</v>
      </c>
      <c r="D23" s="29" t="s">
        <v>28</v>
      </c>
      <c r="E23" s="29" t="s">
        <v>452</v>
      </c>
      <c r="F23" s="29">
        <f>VLOOKUP(I23,DB!J:L,3,FALSE)</f>
        <v>3.1752199999999999</v>
      </c>
      <c r="G23" s="56"/>
      <c r="H23" s="32">
        <f t="shared" si="0"/>
        <v>0</v>
      </c>
      <c r="I23" s="70" t="str">
        <f t="shared" si="1"/>
        <v>Scope 1FuelsLiquid fuelsProcessed fuel oils - residual oillitres</v>
      </c>
    </row>
    <row r="24" spans="1:9" s="49" customFormat="1" ht="23" customHeight="1">
      <c r="A24" s="70" t="s">
        <v>495</v>
      </c>
      <c r="B24" s="70" t="s">
        <v>482</v>
      </c>
      <c r="C24" s="29" t="s">
        <v>16</v>
      </c>
      <c r="D24" s="29" t="s">
        <v>29</v>
      </c>
      <c r="E24" s="29" t="s">
        <v>452</v>
      </c>
      <c r="F24" s="29">
        <f>VLOOKUP(I24,DB!J:L,3,FALSE)</f>
        <v>2.7585700000000002</v>
      </c>
      <c r="G24" s="56"/>
      <c r="H24" s="32">
        <f t="shared" si="0"/>
        <v>0</v>
      </c>
      <c r="I24" s="70" t="str">
        <f t="shared" si="1"/>
        <v>Scope 1FuelsLiquid fuelsProcessed fuel oils - distillate oillitres</v>
      </c>
    </row>
    <row r="25" spans="1:9" s="49" customFormat="1" ht="23" customHeight="1">
      <c r="A25" s="70" t="s">
        <v>495</v>
      </c>
      <c r="B25" s="70" t="s">
        <v>482</v>
      </c>
      <c r="C25" s="29" t="s">
        <v>16</v>
      </c>
      <c r="D25" s="29" t="s">
        <v>31</v>
      </c>
      <c r="E25" s="29" t="s">
        <v>452</v>
      </c>
      <c r="F25" s="29">
        <f>VLOOKUP(I25,DB!J:L,3,FALSE)</f>
        <v>2.7536800000000001</v>
      </c>
      <c r="G25" s="56"/>
      <c r="H25" s="32">
        <f t="shared" si="0"/>
        <v>0</v>
      </c>
      <c r="I25" s="70" t="str">
        <f t="shared" si="1"/>
        <v>Scope 1FuelsLiquid fuelsWaste oilslitres</v>
      </c>
    </row>
    <row r="26" spans="1:9" s="49" customFormat="1" ht="23" customHeight="1">
      <c r="A26" s="70" t="s">
        <v>495</v>
      </c>
      <c r="B26" s="70" t="s">
        <v>482</v>
      </c>
      <c r="C26" s="29" t="s">
        <v>16</v>
      </c>
      <c r="D26" s="29" t="s">
        <v>32</v>
      </c>
      <c r="E26" s="29" t="s">
        <v>452</v>
      </c>
      <c r="F26" s="29">
        <f>VLOOKUP(I26,DB!J:L,3,FALSE)</f>
        <v>2.7753899999999998</v>
      </c>
      <c r="G26" s="56"/>
      <c r="H26" s="32">
        <f t="shared" si="0"/>
        <v>0</v>
      </c>
      <c r="I26" s="70" t="str">
        <f t="shared" si="1"/>
        <v>Scope 1FuelsLiquid fuelsMarine gas oillitres</v>
      </c>
    </row>
    <row r="27" spans="1:9" s="49" customFormat="1" ht="23" customHeight="1">
      <c r="A27" s="70" t="s">
        <v>495</v>
      </c>
      <c r="B27" s="70" t="s">
        <v>482</v>
      </c>
      <c r="C27" s="29" t="s">
        <v>16</v>
      </c>
      <c r="D27" s="29" t="s">
        <v>33</v>
      </c>
      <c r="E27" s="29" t="s">
        <v>452</v>
      </c>
      <c r="F27" s="29">
        <f>VLOOKUP(I27,DB!J:L,3,FALSE)</f>
        <v>3.10669</v>
      </c>
      <c r="G27" s="56"/>
      <c r="H27" s="32">
        <f t="shared" si="0"/>
        <v>0</v>
      </c>
      <c r="I27" s="70" t="str">
        <f t="shared" si="1"/>
        <v>Scope 1FuelsLiquid fuelsMarine fuel oillitres</v>
      </c>
    </row>
    <row r="28" spans="1:9" s="49" customFormat="1" ht="23" customHeight="1">
      <c r="A28" s="70" t="s">
        <v>495</v>
      </c>
      <c r="B28" s="70" t="s">
        <v>482</v>
      </c>
      <c r="C28" s="29" t="s">
        <v>34</v>
      </c>
      <c r="D28" s="29" t="s">
        <v>35</v>
      </c>
      <c r="E28" s="29" t="s">
        <v>11</v>
      </c>
      <c r="F28" s="29">
        <f>VLOOKUP(I28,DB!J:L,3,FALSE)</f>
        <v>2403.84</v>
      </c>
      <c r="G28" s="56"/>
      <c r="H28" s="32">
        <f t="shared" si="0"/>
        <v>0</v>
      </c>
      <c r="I28" s="70" t="str">
        <f t="shared" si="1"/>
        <v>Scope 1FuelsSolid fuelsCoal (industrial)tonnes</v>
      </c>
    </row>
    <row r="29" spans="1:9" s="49" customFormat="1" ht="23" customHeight="1">
      <c r="A29" s="70" t="s">
        <v>495</v>
      </c>
      <c r="B29" s="70" t="s">
        <v>482</v>
      </c>
      <c r="C29" s="29" t="s">
        <v>34</v>
      </c>
      <c r="D29" s="29" t="s">
        <v>36</v>
      </c>
      <c r="E29" s="29" t="s">
        <v>11</v>
      </c>
      <c r="F29" s="29">
        <f>VLOOKUP(I29,DB!J:L,3,FALSE)</f>
        <v>2252.34</v>
      </c>
      <c r="G29" s="56"/>
      <c r="H29" s="32">
        <f t="shared" si="0"/>
        <v>0</v>
      </c>
      <c r="I29" s="70" t="str">
        <f t="shared" si="1"/>
        <v>Scope 1FuelsSolid fuelsCoal (electricity generation)tonnes</v>
      </c>
    </row>
    <row r="30" spans="1:9" s="49" customFormat="1" ht="23" customHeight="1">
      <c r="A30" s="70" t="s">
        <v>495</v>
      </c>
      <c r="B30" s="70" t="s">
        <v>482</v>
      </c>
      <c r="C30" s="29" t="s">
        <v>34</v>
      </c>
      <c r="D30" s="29" t="s">
        <v>37</v>
      </c>
      <c r="E30" s="29" t="s">
        <v>11</v>
      </c>
      <c r="F30" s="29">
        <f>VLOOKUP(I30,DB!J:L,3,FALSE)</f>
        <v>2883.26</v>
      </c>
      <c r="G30" s="56"/>
      <c r="H30" s="32">
        <f t="shared" si="0"/>
        <v>0</v>
      </c>
      <c r="I30" s="70" t="str">
        <f t="shared" si="1"/>
        <v>Scope 1FuelsSolid fuelsCoal (domestic)tonnes</v>
      </c>
    </row>
    <row r="31" spans="1:9" s="49" customFormat="1" ht="23" customHeight="1">
      <c r="A31" s="70" t="s">
        <v>495</v>
      </c>
      <c r="B31" s="70" t="s">
        <v>482</v>
      </c>
      <c r="C31" s="29" t="s">
        <v>34</v>
      </c>
      <c r="D31" s="29" t="s">
        <v>38</v>
      </c>
      <c r="E31" s="29" t="s">
        <v>11</v>
      </c>
      <c r="F31" s="29">
        <f>VLOOKUP(I31,DB!J:L,3,FALSE)</f>
        <v>3165.24</v>
      </c>
      <c r="G31" s="56"/>
      <c r="H31" s="32">
        <f t="shared" si="0"/>
        <v>0</v>
      </c>
      <c r="I31" s="70" t="str">
        <f t="shared" si="1"/>
        <v>Scope 1FuelsSolid fuelsCoking coaltonnes</v>
      </c>
    </row>
    <row r="32" spans="1:9" s="49" customFormat="1" ht="23" customHeight="1">
      <c r="A32" s="70" t="s">
        <v>495</v>
      </c>
      <c r="B32" s="70" t="s">
        <v>482</v>
      </c>
      <c r="C32" s="29" t="s">
        <v>34</v>
      </c>
      <c r="D32" s="29" t="s">
        <v>39</v>
      </c>
      <c r="E32" s="29" t="s">
        <v>11</v>
      </c>
      <c r="F32" s="29">
        <f>VLOOKUP(I32,DB!J:L,3,FALSE)</f>
        <v>3386.86</v>
      </c>
      <c r="G32" s="56"/>
      <c r="H32" s="32">
        <f t="shared" si="0"/>
        <v>0</v>
      </c>
      <c r="I32" s="70" t="str">
        <f t="shared" si="1"/>
        <v>Scope 1FuelsSolid fuelsPetroleum coketonnes</v>
      </c>
    </row>
    <row r="33" spans="1:10" s="49" customFormat="1" ht="23" customHeight="1">
      <c r="A33" s="70" t="s">
        <v>495</v>
      </c>
      <c r="B33" s="70" t="s">
        <v>482</v>
      </c>
      <c r="C33" s="29" t="s">
        <v>34</v>
      </c>
      <c r="D33" s="29" t="s">
        <v>40</v>
      </c>
      <c r="E33" s="29" t="s">
        <v>11</v>
      </c>
      <c r="F33" s="29">
        <f>VLOOKUP(I33,DB!J:L,3,FALSE)</f>
        <v>2248.8200000000002</v>
      </c>
      <c r="G33" s="56"/>
      <c r="H33" s="32">
        <f t="shared" si="0"/>
        <v>0</v>
      </c>
      <c r="I33" s="70" t="str">
        <f t="shared" si="1"/>
        <v>Scope 1FuelsSolid fuelsCoal (electricity generation - home produced coal only)tonnes</v>
      </c>
    </row>
    <row r="34" spans="1:10" s="49" customFormat="1" ht="19" customHeight="1">
      <c r="A34" s="70"/>
      <c r="B34" s="70"/>
      <c r="C34" s="50"/>
      <c r="I34" s="51"/>
      <c r="J34" s="70"/>
    </row>
    <row r="35" spans="1:10" s="49" customFormat="1" ht="19" customHeight="1">
      <c r="A35" s="70"/>
      <c r="B35" s="70"/>
      <c r="C35" s="50"/>
      <c r="I35" s="51"/>
      <c r="J35" s="70"/>
    </row>
    <row r="36" spans="1:10" s="49" customFormat="1" ht="19" customHeight="1">
      <c r="A36" s="70"/>
      <c r="B36" s="70"/>
      <c r="C36" s="50"/>
      <c r="I36" s="51"/>
      <c r="J36" s="70"/>
    </row>
    <row r="37" spans="1:10" s="49" customFormat="1" ht="19" customHeight="1">
      <c r="A37" s="70"/>
      <c r="B37" s="70"/>
      <c r="C37" s="50"/>
      <c r="I37" s="51"/>
      <c r="J37" s="70"/>
    </row>
    <row r="38" spans="1:10" s="49" customFormat="1" ht="19" customHeight="1">
      <c r="A38" s="70"/>
      <c r="B38" s="70"/>
      <c r="C38" s="50"/>
      <c r="I38" s="51"/>
      <c r="J38" s="70"/>
    </row>
    <row r="39" spans="1:10" s="49" customFormat="1" ht="19" customHeight="1">
      <c r="A39" s="70"/>
      <c r="B39" s="70"/>
      <c r="C39" s="50"/>
      <c r="I39" s="51"/>
      <c r="J39" s="70"/>
    </row>
    <row r="40" spans="1:10" s="49" customFormat="1" ht="19" customHeight="1">
      <c r="A40" s="70"/>
      <c r="B40" s="70"/>
      <c r="C40" s="50"/>
      <c r="I40" s="51"/>
      <c r="J40" s="70"/>
    </row>
    <row r="41" spans="1:10" s="49" customFormat="1" ht="19" customHeight="1">
      <c r="A41" s="70"/>
      <c r="B41" s="70"/>
      <c r="C41" s="50"/>
      <c r="I41" s="51"/>
      <c r="J41" s="70"/>
    </row>
    <row r="42" spans="1:10" s="49" customFormat="1" ht="19" customHeight="1">
      <c r="A42" s="70"/>
      <c r="B42" s="70"/>
      <c r="C42" s="50"/>
      <c r="I42" s="51"/>
      <c r="J42" s="70"/>
    </row>
    <row r="43" spans="1:10" s="49" customFormat="1" ht="19" customHeight="1">
      <c r="A43" s="70"/>
      <c r="B43" s="70"/>
      <c r="C43" s="50"/>
      <c r="I43" s="51"/>
      <c r="J43" s="70"/>
    </row>
    <row r="44" spans="1:10" s="49" customFormat="1" ht="19" customHeight="1">
      <c r="A44" s="70"/>
      <c r="B44" s="70"/>
      <c r="C44" s="50"/>
      <c r="I44" s="51"/>
      <c r="J44" s="70"/>
    </row>
    <row r="45" spans="1:10" s="49" customFormat="1" ht="19" customHeight="1">
      <c r="A45" s="70"/>
      <c r="B45" s="70"/>
      <c r="C45" s="50"/>
      <c r="I45" s="51"/>
      <c r="J45" s="70"/>
    </row>
    <row r="46" spans="1:10" s="49" customFormat="1" ht="19" customHeight="1">
      <c r="A46" s="70"/>
      <c r="B46" s="70"/>
      <c r="C46" s="50"/>
      <c r="I46" s="51"/>
      <c r="J46" s="70"/>
    </row>
    <row r="47" spans="1:10" s="49" customFormat="1" ht="19" customHeight="1">
      <c r="A47" s="70"/>
      <c r="B47" s="70"/>
      <c r="C47" s="50"/>
      <c r="I47" s="51"/>
      <c r="J47" s="70"/>
    </row>
    <row r="48" spans="1:10" s="49" customFormat="1" ht="19" customHeight="1">
      <c r="A48" s="70"/>
      <c r="B48" s="70"/>
      <c r="C48" s="50"/>
      <c r="I48" s="51"/>
      <c r="J48" s="70"/>
    </row>
    <row r="49" spans="1:10" s="49" customFormat="1" ht="19" customHeight="1">
      <c r="A49" s="70"/>
      <c r="B49" s="70"/>
      <c r="C49" s="50"/>
      <c r="I49" s="51"/>
      <c r="J49" s="70"/>
    </row>
    <row r="50" spans="1:10" s="49" customFormat="1" ht="19" customHeight="1">
      <c r="A50" s="70"/>
      <c r="B50" s="70"/>
      <c r="C50" s="50"/>
      <c r="I50" s="51"/>
      <c r="J50" s="70"/>
    </row>
    <row r="51" spans="1:10" s="49" customFormat="1" ht="19" customHeight="1">
      <c r="A51" s="70"/>
      <c r="B51" s="70"/>
      <c r="C51" s="50"/>
      <c r="I51" s="51"/>
      <c r="J51" s="70"/>
    </row>
    <row r="52" spans="1:10" s="49" customFormat="1" ht="19" customHeight="1">
      <c r="A52" s="70"/>
      <c r="B52" s="70"/>
      <c r="C52" s="50"/>
      <c r="I52" s="51"/>
      <c r="J52" s="70"/>
    </row>
    <row r="53" spans="1:10" s="49" customFormat="1" ht="19" customHeight="1">
      <c r="A53" s="70"/>
      <c r="B53" s="70"/>
      <c r="C53" s="50"/>
      <c r="I53" s="51"/>
      <c r="J53" s="70"/>
    </row>
    <row r="54" spans="1:10" s="49" customFormat="1" ht="19" customHeight="1">
      <c r="A54" s="70"/>
      <c r="B54" s="70"/>
      <c r="C54" s="50"/>
      <c r="I54" s="51"/>
      <c r="J54" s="70"/>
    </row>
    <row r="55" spans="1:10" s="49" customFormat="1" ht="19" customHeight="1">
      <c r="A55" s="70"/>
      <c r="B55" s="70"/>
      <c r="C55" s="50"/>
      <c r="I55" s="51"/>
      <c r="J55" s="70"/>
    </row>
    <row r="56" spans="1:10" s="49" customFormat="1" ht="19" customHeight="1">
      <c r="A56" s="70"/>
      <c r="B56" s="70"/>
      <c r="C56" s="50"/>
      <c r="I56" s="51"/>
      <c r="J56" s="70"/>
    </row>
    <row r="57" spans="1:10" s="49" customFormat="1" ht="19" customHeight="1">
      <c r="A57" s="70"/>
      <c r="B57" s="70"/>
      <c r="C57" s="50"/>
      <c r="I57" s="51"/>
      <c r="J57" s="70"/>
    </row>
    <row r="58" spans="1:10" s="49" customFormat="1" ht="19" customHeight="1">
      <c r="A58" s="70"/>
      <c r="B58" s="70"/>
      <c r="C58" s="50"/>
      <c r="I58" s="51"/>
      <c r="J58" s="70"/>
    </row>
    <row r="59" spans="1:10" s="49" customFormat="1" ht="19" customHeight="1">
      <c r="A59" s="70"/>
      <c r="B59" s="70"/>
      <c r="C59" s="50"/>
      <c r="I59" s="51"/>
      <c r="J59" s="70"/>
    </row>
    <row r="60" spans="1:10" s="49" customFormat="1" ht="19" customHeight="1">
      <c r="A60" s="70"/>
      <c r="B60" s="70"/>
      <c r="C60" s="50"/>
      <c r="I60" s="51"/>
      <c r="J60" s="70"/>
    </row>
    <row r="61" spans="1:10" s="49" customFormat="1" ht="19" customHeight="1">
      <c r="A61" s="70"/>
      <c r="B61" s="70"/>
      <c r="C61" s="50"/>
      <c r="I61" s="51"/>
      <c r="J61" s="70"/>
    </row>
    <row r="62" spans="1:10" s="49" customFormat="1" ht="19" customHeight="1">
      <c r="A62" s="70"/>
      <c r="B62" s="70"/>
      <c r="C62" s="50"/>
      <c r="I62" s="51"/>
      <c r="J62" s="70"/>
    </row>
    <row r="63" spans="1:10" s="49" customFormat="1" ht="19" customHeight="1">
      <c r="A63" s="70"/>
      <c r="B63" s="70"/>
      <c r="C63" s="50"/>
      <c r="I63" s="51"/>
      <c r="J63" s="70"/>
    </row>
    <row r="64" spans="1:10" s="49" customFormat="1" ht="19" customHeight="1">
      <c r="A64" s="70"/>
      <c r="B64" s="70"/>
      <c r="C64" s="50"/>
      <c r="I64" s="51"/>
      <c r="J64" s="70"/>
    </row>
    <row r="65" spans="1:10" s="49" customFormat="1" ht="19" customHeight="1">
      <c r="A65" s="70"/>
      <c r="B65" s="70"/>
      <c r="C65" s="50"/>
      <c r="I65" s="51"/>
      <c r="J65" s="70"/>
    </row>
    <row r="66" spans="1:10" s="49" customFormat="1" ht="19" customHeight="1">
      <c r="A66" s="70"/>
      <c r="B66" s="70"/>
      <c r="C66" s="50"/>
      <c r="I66" s="51"/>
      <c r="J66" s="70"/>
    </row>
    <row r="67" spans="1:10" s="49" customFormat="1" ht="19" customHeight="1">
      <c r="A67" s="70"/>
      <c r="B67" s="70"/>
      <c r="C67" s="50"/>
      <c r="I67" s="51"/>
      <c r="J67" s="70"/>
    </row>
    <row r="68" spans="1:10" s="49" customFormat="1" ht="19" customHeight="1">
      <c r="A68" s="70"/>
      <c r="B68" s="70"/>
      <c r="C68" s="50"/>
      <c r="I68" s="51"/>
      <c r="J68" s="70"/>
    </row>
    <row r="69" spans="1:10" s="49" customFormat="1" ht="19" customHeight="1">
      <c r="A69" s="70"/>
      <c r="B69" s="70"/>
      <c r="C69" s="50"/>
      <c r="I69" s="51"/>
      <c r="J69" s="70"/>
    </row>
    <row r="70" spans="1:10" s="49" customFormat="1" ht="19" customHeight="1">
      <c r="A70" s="70"/>
      <c r="B70" s="70"/>
      <c r="C70" s="50"/>
      <c r="I70" s="51"/>
      <c r="J70" s="70"/>
    </row>
    <row r="71" spans="1:10" s="49" customFormat="1" ht="19" customHeight="1">
      <c r="A71" s="70"/>
      <c r="B71" s="70"/>
      <c r="C71" s="50"/>
      <c r="I71" s="51"/>
      <c r="J71" s="70"/>
    </row>
    <row r="72" spans="1:10" s="49" customFormat="1" ht="19" customHeight="1">
      <c r="A72" s="70"/>
      <c r="B72" s="70"/>
      <c r="C72" s="50"/>
      <c r="I72" s="51"/>
      <c r="J72" s="70"/>
    </row>
    <row r="73" spans="1:10" s="49" customFormat="1" ht="19" customHeight="1">
      <c r="A73" s="70"/>
      <c r="B73" s="70"/>
      <c r="C73" s="50"/>
      <c r="I73" s="51"/>
      <c r="J73" s="70"/>
    </row>
    <row r="74" spans="1:10" s="49" customFormat="1" ht="19" customHeight="1">
      <c r="A74" s="70"/>
      <c r="B74" s="70"/>
      <c r="C74" s="50"/>
      <c r="I74" s="51"/>
      <c r="J74" s="70"/>
    </row>
    <row r="75" spans="1:10" s="49" customFormat="1" ht="19" customHeight="1">
      <c r="A75" s="70"/>
      <c r="B75" s="70"/>
      <c r="C75" s="50"/>
      <c r="I75" s="51"/>
      <c r="J75" s="70"/>
    </row>
    <row r="76" spans="1:10" s="49" customFormat="1" ht="19" customHeight="1">
      <c r="A76" s="70"/>
      <c r="B76" s="70"/>
      <c r="C76" s="50"/>
      <c r="I76" s="51"/>
      <c r="J76" s="70"/>
    </row>
    <row r="77" spans="1:10" s="49" customFormat="1" ht="19" customHeight="1">
      <c r="A77" s="70"/>
      <c r="B77" s="70"/>
      <c r="C77" s="50"/>
      <c r="I77" s="51"/>
      <c r="J77" s="70"/>
    </row>
    <row r="78" spans="1:10" s="49" customFormat="1" ht="19" customHeight="1">
      <c r="A78" s="70"/>
      <c r="B78" s="70"/>
      <c r="C78" s="50"/>
      <c r="I78" s="51"/>
      <c r="J78" s="70"/>
    </row>
    <row r="79" spans="1:10" s="49" customFormat="1" ht="19" customHeight="1">
      <c r="A79" s="70"/>
      <c r="B79" s="70"/>
      <c r="C79" s="50"/>
      <c r="I79" s="51"/>
      <c r="J79" s="70"/>
    </row>
    <row r="80" spans="1:10" s="49" customFormat="1" ht="19" customHeight="1">
      <c r="A80" s="70"/>
      <c r="B80" s="70"/>
      <c r="C80" s="50"/>
      <c r="I80" s="51"/>
      <c r="J80" s="70"/>
    </row>
    <row r="81" spans="1:10" s="49" customFormat="1" ht="19" customHeight="1">
      <c r="A81" s="70"/>
      <c r="B81" s="70"/>
      <c r="C81" s="50"/>
      <c r="I81" s="51"/>
      <c r="J81" s="70"/>
    </row>
    <row r="82" spans="1:10" s="49" customFormat="1" ht="19" customHeight="1">
      <c r="A82" s="70"/>
      <c r="B82" s="70"/>
      <c r="C82" s="50"/>
      <c r="I82" s="51"/>
      <c r="J82" s="51"/>
    </row>
    <row r="83" spans="1:10" s="49" customFormat="1" ht="19" customHeight="1">
      <c r="A83" s="70"/>
      <c r="B83" s="70"/>
      <c r="C83" s="50"/>
      <c r="I83" s="51"/>
      <c r="J83" s="51"/>
    </row>
    <row r="84" spans="1:10" s="49" customFormat="1" ht="19" customHeight="1">
      <c r="A84" s="70"/>
      <c r="B84" s="70"/>
      <c r="C84" s="50"/>
      <c r="I84" s="51"/>
      <c r="J84" s="51"/>
    </row>
    <row r="85" spans="1:10" s="49" customFormat="1" ht="19" customHeight="1">
      <c r="A85" s="70"/>
      <c r="B85" s="70"/>
      <c r="C85" s="50"/>
      <c r="I85" s="51"/>
      <c r="J85" s="51"/>
    </row>
    <row r="86" spans="1:10" s="20" customFormat="1" ht="19" customHeight="1">
      <c r="A86" s="71"/>
      <c r="B86" s="71"/>
      <c r="C86" s="31"/>
      <c r="I86" s="23"/>
      <c r="J86" s="23"/>
    </row>
    <row r="87" spans="1:10" s="20" customFormat="1" ht="19" customHeight="1">
      <c r="A87" s="71"/>
      <c r="B87" s="71"/>
      <c r="C87" s="31"/>
      <c r="I87" s="23"/>
      <c r="J87" s="23"/>
    </row>
  </sheetData>
  <sheetProtection algorithmName="SHA-512" hashValue="Y487bVzHkwyWz68brz3tSy7FqmE0tYOA0LTQQFAB6NwOFyf2T/+p8znk6KM1ySlhcG9hQLdWpsw6FWVUxstsbA==" saltValue="xBqfg5EUVI8ZnHiQMgRKBQ==" spinCount="100000" sheet="1" formatCells="0" selectLockedCells="1"/>
  <mergeCells count="3">
    <mergeCell ref="C2:I2"/>
    <mergeCell ref="C4:I4"/>
    <mergeCell ref="C3:J3"/>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220DF6-59CD-4A49-B706-3C65A8B05718}">
  <sheetPr>
    <tabColor theme="0"/>
  </sheetPr>
  <dimension ref="A1:J69"/>
  <sheetViews>
    <sheetView topLeftCell="A15" workbookViewId="0">
      <selection activeCell="G6" sqref="G6"/>
    </sheetView>
  </sheetViews>
  <sheetFormatPr baseColWidth="10" defaultColWidth="10.83203125" defaultRowHeight="15"/>
  <cols>
    <col min="1" max="2" width="1.6640625" style="67" customWidth="1"/>
    <col min="3" max="3" width="12.1640625" style="4" bestFit="1" customWidth="1"/>
    <col min="4" max="4" width="37.6640625" style="3" bestFit="1" customWidth="1"/>
    <col min="5" max="5" width="9.5" style="3" bestFit="1" customWidth="1"/>
    <col min="6" max="6" width="17.1640625" style="3" customWidth="1"/>
    <col min="7" max="7" width="17.83203125" style="3" customWidth="1"/>
    <col min="8" max="8" width="14.5" style="3" customWidth="1"/>
    <col min="9" max="9" width="14.6640625" style="9" customWidth="1"/>
    <col min="10" max="10" width="13.5" style="9" customWidth="1"/>
    <col min="11" max="16384" width="10.83203125" style="3"/>
  </cols>
  <sheetData>
    <row r="1" spans="1:10" ht="16">
      <c r="I1" s="83"/>
      <c r="J1" s="83"/>
    </row>
    <row r="2" spans="1:10" s="6" customFormat="1" ht="16">
      <c r="A2" s="68"/>
      <c r="B2" s="68"/>
      <c r="C2" s="171" t="s">
        <v>1320</v>
      </c>
      <c r="D2" s="171"/>
      <c r="E2" s="171"/>
      <c r="F2" s="171"/>
      <c r="G2" s="171"/>
      <c r="H2" s="171"/>
      <c r="I2" s="171"/>
      <c r="J2" s="10"/>
    </row>
    <row r="3" spans="1:10" s="6" customFormat="1" ht="59" customHeight="1">
      <c r="A3" s="68"/>
      <c r="B3" s="68"/>
      <c r="C3" s="175" t="s">
        <v>1533</v>
      </c>
      <c r="D3" s="175"/>
      <c r="E3" s="175"/>
      <c r="F3" s="175"/>
      <c r="G3" s="175"/>
      <c r="H3" s="175"/>
      <c r="I3" s="175"/>
      <c r="J3" s="175"/>
    </row>
    <row r="4" spans="1:10" s="6" customFormat="1" ht="31" customHeight="1">
      <c r="A4" s="68"/>
      <c r="B4" s="68"/>
      <c r="C4" s="173" t="s">
        <v>1534</v>
      </c>
      <c r="D4" s="173"/>
      <c r="E4" s="173"/>
      <c r="F4" s="173"/>
      <c r="G4" s="173"/>
      <c r="H4" s="173"/>
      <c r="I4" s="174"/>
      <c r="J4" s="10"/>
    </row>
    <row r="5" spans="1:10" s="11" customFormat="1" ht="38" customHeight="1">
      <c r="A5" s="69"/>
      <c r="B5" s="69"/>
      <c r="C5" s="1" t="s">
        <v>132</v>
      </c>
      <c r="D5" s="1" t="s">
        <v>7</v>
      </c>
      <c r="E5" s="1" t="s">
        <v>8</v>
      </c>
      <c r="F5" s="1" t="s">
        <v>1304</v>
      </c>
      <c r="G5" s="2" t="s">
        <v>193</v>
      </c>
      <c r="H5" s="2" t="s">
        <v>573</v>
      </c>
      <c r="I5" s="109"/>
    </row>
    <row r="6" spans="1:10" s="49" customFormat="1" ht="23" customHeight="1">
      <c r="A6" s="70" t="s">
        <v>495</v>
      </c>
      <c r="B6" s="70" t="s">
        <v>1320</v>
      </c>
      <c r="C6" s="29" t="s">
        <v>1321</v>
      </c>
      <c r="D6" s="29" t="s">
        <v>1322</v>
      </c>
      <c r="E6" s="29" t="s">
        <v>452</v>
      </c>
      <c r="F6" s="29">
        <f>VLOOKUP(I6,DB!J:L,3,FALSE)</f>
        <v>9.0100000000000006E-3</v>
      </c>
      <c r="G6" s="56"/>
      <c r="H6" s="32">
        <f t="shared" ref="H6:H15" si="0">F6*G6</f>
        <v>0</v>
      </c>
      <c r="I6" s="70" t="str">
        <f>CONCATENATE(A6,B6,C6,D6,E6)</f>
        <v>Scope 1BioenergyBiofuelBioethanollitres</v>
      </c>
    </row>
    <row r="7" spans="1:10" s="49" customFormat="1" ht="23" customHeight="1">
      <c r="A7" s="70" t="s">
        <v>495</v>
      </c>
      <c r="B7" s="70" t="s">
        <v>1320</v>
      </c>
      <c r="C7" s="29" t="s">
        <v>1321</v>
      </c>
      <c r="D7" s="29" t="s">
        <v>1324</v>
      </c>
      <c r="E7" s="29" t="s">
        <v>452</v>
      </c>
      <c r="F7" s="29">
        <f>VLOOKUP(I7,DB!J:L,3,FALSE)</f>
        <v>0.16750999999999999</v>
      </c>
      <c r="G7" s="56"/>
      <c r="H7" s="32">
        <f t="shared" si="0"/>
        <v>0</v>
      </c>
      <c r="I7" s="70" t="str">
        <f t="shared" ref="I7:I15" si="1">CONCATENATE(A7,B7,C7,D7,E7)</f>
        <v>Scope 1BioenergyBiofuelBiodiesel MElitres</v>
      </c>
    </row>
    <row r="8" spans="1:10" s="49" customFormat="1" ht="23" customHeight="1">
      <c r="A8" s="70" t="s">
        <v>495</v>
      </c>
      <c r="B8" s="70" t="s">
        <v>1320</v>
      </c>
      <c r="C8" s="29" t="s">
        <v>1321</v>
      </c>
      <c r="D8" s="29" t="s">
        <v>1326</v>
      </c>
      <c r="E8" s="29" t="s">
        <v>452</v>
      </c>
      <c r="F8" s="29">
        <f>VLOOKUP(I8,DB!J:L,3,FALSE)</f>
        <v>0.16750999999999999</v>
      </c>
      <c r="G8" s="56"/>
      <c r="H8" s="32">
        <f t="shared" si="0"/>
        <v>0</v>
      </c>
      <c r="I8" s="70" t="str">
        <f t="shared" si="1"/>
        <v>Scope 1BioenergyBiofuelBiodiesel ME (from used cooking oil)litres</v>
      </c>
    </row>
    <row r="9" spans="1:10" s="49" customFormat="1" ht="23" customHeight="1">
      <c r="A9" s="70" t="s">
        <v>495</v>
      </c>
      <c r="B9" s="70" t="s">
        <v>1320</v>
      </c>
      <c r="C9" s="29" t="s">
        <v>1321</v>
      </c>
      <c r="D9" s="29" t="s">
        <v>1327</v>
      </c>
      <c r="E9" s="29" t="s">
        <v>452</v>
      </c>
      <c r="F9" s="29">
        <f>VLOOKUP(I9,DB!J:L,3,FALSE)</f>
        <v>0.16750999999999999</v>
      </c>
      <c r="G9" s="56"/>
      <c r="H9" s="32">
        <f t="shared" si="0"/>
        <v>0</v>
      </c>
      <c r="I9" s="70" t="str">
        <f t="shared" si="1"/>
        <v>Scope 1BioenergyBiofuelBiodiesel ME (from tallow)litres</v>
      </c>
    </row>
    <row r="10" spans="1:10" s="49" customFormat="1" ht="23" customHeight="1">
      <c r="A10" s="70" t="s">
        <v>495</v>
      </c>
      <c r="B10" s="70" t="s">
        <v>1320</v>
      </c>
      <c r="C10" s="29" t="s">
        <v>1333</v>
      </c>
      <c r="D10" s="29" t="s">
        <v>1334</v>
      </c>
      <c r="E10" s="29" t="s">
        <v>11</v>
      </c>
      <c r="F10" s="29">
        <f>VLOOKUP(I10,DB!J:L,3,FALSE)</f>
        <v>61.817360000000001</v>
      </c>
      <c r="G10" s="56"/>
      <c r="H10" s="32">
        <f t="shared" si="0"/>
        <v>0</v>
      </c>
      <c r="I10" s="70" t="str">
        <f t="shared" si="1"/>
        <v>Scope 1BioenergyBiomassWood logstonnes</v>
      </c>
    </row>
    <row r="11" spans="1:10" s="49" customFormat="1" ht="23" customHeight="1">
      <c r="A11" s="70" t="s">
        <v>495</v>
      </c>
      <c r="B11" s="70" t="s">
        <v>1320</v>
      </c>
      <c r="C11" s="29" t="s">
        <v>1333</v>
      </c>
      <c r="D11" s="29" t="s">
        <v>1335</v>
      </c>
      <c r="E11" s="29" t="s">
        <v>11</v>
      </c>
      <c r="F11" s="29">
        <f>VLOOKUP(I11,DB!J:L,3,FALSE)</f>
        <v>57.15269</v>
      </c>
      <c r="G11" s="56"/>
      <c r="H11" s="32">
        <f t="shared" si="0"/>
        <v>0</v>
      </c>
      <c r="I11" s="70" t="str">
        <f t="shared" si="1"/>
        <v>Scope 1BioenergyBiomassWood chipstonnes</v>
      </c>
    </row>
    <row r="12" spans="1:10" s="49" customFormat="1" ht="23" customHeight="1">
      <c r="A12" s="70" t="s">
        <v>495</v>
      </c>
      <c r="B12" s="70" t="s">
        <v>1320</v>
      </c>
      <c r="C12" s="29" t="s">
        <v>1333</v>
      </c>
      <c r="D12" s="29" t="s">
        <v>1336</v>
      </c>
      <c r="E12" s="29" t="s">
        <v>11</v>
      </c>
      <c r="F12" s="29">
        <f>VLOOKUP(I12,DB!J:L,3,FALSE)</f>
        <v>72.617540000000005</v>
      </c>
      <c r="G12" s="56"/>
      <c r="H12" s="32">
        <f t="shared" si="0"/>
        <v>0</v>
      </c>
      <c r="I12" s="70" t="str">
        <f t="shared" si="1"/>
        <v>Scope 1BioenergyBiomassWood pelletstonnes</v>
      </c>
    </row>
    <row r="13" spans="1:10" s="49" customFormat="1" ht="23" customHeight="1">
      <c r="A13" s="70" t="s">
        <v>495</v>
      </c>
      <c r="B13" s="70" t="s">
        <v>1320</v>
      </c>
      <c r="C13" s="29" t="s">
        <v>1333</v>
      </c>
      <c r="D13" s="29" t="s">
        <v>1337</v>
      </c>
      <c r="E13" s="29" t="s">
        <v>11</v>
      </c>
      <c r="F13" s="29">
        <f>VLOOKUP(I13,DB!J:L,3,FALSE)</f>
        <v>49.236559999999997</v>
      </c>
      <c r="G13" s="56"/>
      <c r="H13" s="32">
        <f t="shared" si="0"/>
        <v>0</v>
      </c>
      <c r="I13" s="70" t="str">
        <f t="shared" si="1"/>
        <v>Scope 1BioenergyBiomassGrass/strawtonnes</v>
      </c>
    </row>
    <row r="14" spans="1:10" s="49" customFormat="1" ht="23" customHeight="1">
      <c r="A14" s="70" t="s">
        <v>495</v>
      </c>
      <c r="B14" s="70" t="s">
        <v>1320</v>
      </c>
      <c r="C14" s="29" t="s">
        <v>1338</v>
      </c>
      <c r="D14" s="29" t="s">
        <v>1338</v>
      </c>
      <c r="E14" s="29" t="s">
        <v>11</v>
      </c>
      <c r="F14" s="29">
        <f>VLOOKUP(I14,DB!J:L,3,FALSE)</f>
        <v>1.2151799999999999</v>
      </c>
      <c r="G14" s="56"/>
      <c r="H14" s="32">
        <f t="shared" si="0"/>
        <v>0</v>
      </c>
      <c r="I14" s="70" t="str">
        <f t="shared" si="1"/>
        <v>Scope 1BioenergyBiogasBiogastonnes</v>
      </c>
    </row>
    <row r="15" spans="1:10" s="49" customFormat="1" ht="23" customHeight="1">
      <c r="A15" s="70" t="s">
        <v>495</v>
      </c>
      <c r="B15" s="70" t="s">
        <v>1320</v>
      </c>
      <c r="C15" s="29" t="s">
        <v>1338</v>
      </c>
      <c r="D15" s="29" t="s">
        <v>1339</v>
      </c>
      <c r="E15" s="29" t="s">
        <v>11</v>
      </c>
      <c r="F15" s="29">
        <f>VLOOKUP(I15,DB!J:L,3,FALSE)</f>
        <v>0.68793000000000004</v>
      </c>
      <c r="G15" s="56"/>
      <c r="H15" s="32">
        <f t="shared" si="0"/>
        <v>0</v>
      </c>
      <c r="I15" s="70" t="str">
        <f t="shared" si="1"/>
        <v>Scope 1BioenergyBiogasLandfill gastonnes</v>
      </c>
    </row>
    <row r="16" spans="1:10" s="49" customFormat="1" ht="19" customHeight="1">
      <c r="A16" s="70"/>
      <c r="B16" s="70"/>
      <c r="C16" s="50"/>
      <c r="I16" s="51"/>
      <c r="J16" s="70"/>
    </row>
    <row r="17" spans="1:10" s="49" customFormat="1" ht="19" customHeight="1">
      <c r="A17" s="70"/>
      <c r="B17" s="70"/>
      <c r="C17" s="50"/>
      <c r="I17" s="51"/>
      <c r="J17" s="70"/>
    </row>
    <row r="18" spans="1:10" s="49" customFormat="1" ht="19" customHeight="1">
      <c r="A18" s="70"/>
      <c r="B18" s="70"/>
      <c r="C18" s="50"/>
      <c r="I18" s="51"/>
      <c r="J18" s="70"/>
    </row>
    <row r="19" spans="1:10" s="49" customFormat="1" ht="19" customHeight="1">
      <c r="A19" s="70"/>
      <c r="B19" s="70"/>
      <c r="C19" s="50"/>
      <c r="I19" s="51"/>
      <c r="J19" s="70"/>
    </row>
    <row r="20" spans="1:10" s="49" customFormat="1" ht="19" customHeight="1">
      <c r="A20" s="70"/>
      <c r="B20" s="70"/>
      <c r="C20" s="50"/>
      <c r="I20" s="51"/>
      <c r="J20" s="70"/>
    </row>
    <row r="21" spans="1:10" s="49" customFormat="1" ht="19" customHeight="1">
      <c r="A21" s="70"/>
      <c r="B21" s="70"/>
      <c r="C21" s="50"/>
      <c r="I21" s="51"/>
      <c r="J21" s="70"/>
    </row>
    <row r="22" spans="1:10" s="49" customFormat="1" ht="19" customHeight="1">
      <c r="A22" s="70"/>
      <c r="B22" s="70"/>
      <c r="C22" s="50"/>
      <c r="I22" s="51"/>
      <c r="J22" s="70"/>
    </row>
    <row r="23" spans="1:10" s="49" customFormat="1" ht="19" customHeight="1">
      <c r="A23" s="70"/>
      <c r="B23" s="70"/>
      <c r="C23" s="50"/>
      <c r="I23" s="51"/>
      <c r="J23" s="70"/>
    </row>
    <row r="24" spans="1:10" s="49" customFormat="1" ht="19" customHeight="1">
      <c r="A24" s="70"/>
      <c r="B24" s="70"/>
      <c r="C24" s="50"/>
      <c r="I24" s="51"/>
      <c r="J24" s="70"/>
    </row>
    <row r="25" spans="1:10" s="49" customFormat="1" ht="19" customHeight="1">
      <c r="A25" s="70"/>
      <c r="B25" s="70"/>
      <c r="C25" s="50"/>
      <c r="I25" s="51"/>
      <c r="J25" s="70"/>
    </row>
    <row r="26" spans="1:10" s="49" customFormat="1" ht="19" customHeight="1">
      <c r="A26" s="70"/>
      <c r="B26" s="70"/>
      <c r="C26" s="50"/>
      <c r="I26" s="51"/>
      <c r="J26" s="70"/>
    </row>
    <row r="27" spans="1:10" s="49" customFormat="1" ht="19" customHeight="1">
      <c r="A27" s="70"/>
      <c r="B27" s="70"/>
      <c r="C27" s="50"/>
      <c r="I27" s="51"/>
      <c r="J27" s="70"/>
    </row>
    <row r="28" spans="1:10" s="49" customFormat="1" ht="19" customHeight="1">
      <c r="A28" s="70"/>
      <c r="B28" s="70"/>
      <c r="C28" s="50"/>
      <c r="I28" s="51"/>
      <c r="J28" s="70"/>
    </row>
    <row r="29" spans="1:10" s="49" customFormat="1" ht="19" customHeight="1">
      <c r="A29" s="70"/>
      <c r="B29" s="70"/>
      <c r="C29" s="50"/>
      <c r="I29" s="51"/>
      <c r="J29" s="70"/>
    </row>
    <row r="30" spans="1:10" s="49" customFormat="1" ht="19" customHeight="1">
      <c r="A30" s="70"/>
      <c r="B30" s="70"/>
      <c r="C30" s="50"/>
      <c r="I30" s="51"/>
      <c r="J30" s="70"/>
    </row>
    <row r="31" spans="1:10" s="49" customFormat="1" ht="19" customHeight="1">
      <c r="A31" s="70"/>
      <c r="B31" s="70"/>
      <c r="C31" s="50"/>
      <c r="I31" s="51"/>
      <c r="J31" s="70"/>
    </row>
    <row r="32" spans="1:10" s="49" customFormat="1" ht="19" customHeight="1">
      <c r="A32" s="70"/>
      <c r="B32" s="70"/>
      <c r="C32" s="50"/>
      <c r="I32" s="51"/>
      <c r="J32" s="70"/>
    </row>
    <row r="33" spans="1:10" s="49" customFormat="1" ht="19" customHeight="1">
      <c r="A33" s="70"/>
      <c r="B33" s="70"/>
      <c r="C33" s="50"/>
      <c r="I33" s="51"/>
      <c r="J33" s="70"/>
    </row>
    <row r="34" spans="1:10" s="49" customFormat="1" ht="19" customHeight="1">
      <c r="A34" s="70"/>
      <c r="B34" s="70"/>
      <c r="C34" s="50"/>
      <c r="I34" s="51"/>
      <c r="J34" s="70"/>
    </row>
    <row r="35" spans="1:10" s="49" customFormat="1" ht="19" customHeight="1">
      <c r="A35" s="70"/>
      <c r="B35" s="70"/>
      <c r="C35" s="50"/>
      <c r="I35" s="51"/>
      <c r="J35" s="70"/>
    </row>
    <row r="36" spans="1:10" s="49" customFormat="1" ht="19" customHeight="1">
      <c r="A36" s="70"/>
      <c r="B36" s="70"/>
      <c r="C36" s="50"/>
      <c r="I36" s="51"/>
      <c r="J36" s="70"/>
    </row>
    <row r="37" spans="1:10" s="49" customFormat="1" ht="19" customHeight="1">
      <c r="A37" s="70"/>
      <c r="B37" s="70"/>
      <c r="C37" s="50"/>
      <c r="I37" s="51"/>
      <c r="J37" s="70"/>
    </row>
    <row r="38" spans="1:10" s="49" customFormat="1" ht="19" customHeight="1">
      <c r="A38" s="70"/>
      <c r="B38" s="70"/>
      <c r="C38" s="50"/>
      <c r="I38" s="51"/>
      <c r="J38" s="70"/>
    </row>
    <row r="39" spans="1:10" s="49" customFormat="1" ht="19" customHeight="1">
      <c r="A39" s="70"/>
      <c r="B39" s="70"/>
      <c r="C39" s="50"/>
      <c r="I39" s="51"/>
      <c r="J39" s="70"/>
    </row>
    <row r="40" spans="1:10" s="49" customFormat="1" ht="19" customHeight="1">
      <c r="A40" s="70"/>
      <c r="B40" s="70"/>
      <c r="C40" s="50"/>
      <c r="I40" s="51"/>
      <c r="J40" s="70"/>
    </row>
    <row r="41" spans="1:10" s="49" customFormat="1" ht="19" customHeight="1">
      <c r="A41" s="70"/>
      <c r="B41" s="70"/>
      <c r="C41" s="50"/>
      <c r="I41" s="51"/>
      <c r="J41" s="70"/>
    </row>
    <row r="42" spans="1:10" s="49" customFormat="1" ht="19" customHeight="1">
      <c r="A42" s="70"/>
      <c r="B42" s="70"/>
      <c r="C42" s="50"/>
      <c r="I42" s="51"/>
      <c r="J42" s="70"/>
    </row>
    <row r="43" spans="1:10" s="49" customFormat="1" ht="19" customHeight="1">
      <c r="A43" s="70"/>
      <c r="B43" s="70"/>
      <c r="C43" s="50"/>
      <c r="I43" s="51"/>
      <c r="J43" s="70"/>
    </row>
    <row r="44" spans="1:10" s="49" customFormat="1" ht="19" customHeight="1">
      <c r="A44" s="70"/>
      <c r="B44" s="70"/>
      <c r="C44" s="50"/>
      <c r="I44" s="51"/>
      <c r="J44" s="70"/>
    </row>
    <row r="45" spans="1:10" s="49" customFormat="1" ht="19" customHeight="1">
      <c r="A45" s="70"/>
      <c r="B45" s="70"/>
      <c r="C45" s="50"/>
      <c r="I45" s="51"/>
      <c r="J45" s="70"/>
    </row>
    <row r="46" spans="1:10" s="49" customFormat="1" ht="19" customHeight="1">
      <c r="A46" s="70"/>
      <c r="B46" s="70"/>
      <c r="C46" s="50"/>
      <c r="I46" s="51"/>
      <c r="J46" s="70"/>
    </row>
    <row r="47" spans="1:10" s="49" customFormat="1" ht="19" customHeight="1">
      <c r="A47" s="70"/>
      <c r="B47" s="70"/>
      <c r="C47" s="50"/>
      <c r="I47" s="51"/>
      <c r="J47" s="70"/>
    </row>
    <row r="48" spans="1:10" s="49" customFormat="1" ht="19" customHeight="1">
      <c r="A48" s="70"/>
      <c r="B48" s="70"/>
      <c r="C48" s="50"/>
      <c r="I48" s="51"/>
      <c r="J48" s="70"/>
    </row>
    <row r="49" spans="1:10" s="49" customFormat="1" ht="19" customHeight="1">
      <c r="A49" s="70"/>
      <c r="B49" s="70"/>
      <c r="C49" s="50"/>
      <c r="I49" s="51"/>
      <c r="J49" s="70"/>
    </row>
    <row r="50" spans="1:10" s="49" customFormat="1" ht="19" customHeight="1">
      <c r="A50" s="70"/>
      <c r="B50" s="70"/>
      <c r="C50" s="50"/>
      <c r="I50" s="51"/>
      <c r="J50" s="70"/>
    </row>
    <row r="51" spans="1:10" s="49" customFormat="1" ht="19" customHeight="1">
      <c r="A51" s="70"/>
      <c r="B51" s="70"/>
      <c r="C51" s="50"/>
      <c r="I51" s="51"/>
      <c r="J51" s="70"/>
    </row>
    <row r="52" spans="1:10" s="49" customFormat="1" ht="19" customHeight="1">
      <c r="A52" s="70"/>
      <c r="B52" s="70"/>
      <c r="C52" s="50"/>
      <c r="I52" s="51"/>
      <c r="J52" s="70"/>
    </row>
    <row r="53" spans="1:10" s="49" customFormat="1" ht="19" customHeight="1">
      <c r="A53" s="70"/>
      <c r="B53" s="70"/>
      <c r="C53" s="50"/>
      <c r="I53" s="51"/>
      <c r="J53" s="70"/>
    </row>
    <row r="54" spans="1:10" s="49" customFormat="1" ht="19" customHeight="1">
      <c r="A54" s="70"/>
      <c r="B54" s="70"/>
      <c r="C54" s="50"/>
      <c r="I54" s="51"/>
      <c r="J54" s="70"/>
    </row>
    <row r="55" spans="1:10" s="49" customFormat="1" ht="19" customHeight="1">
      <c r="A55" s="70"/>
      <c r="B55" s="70"/>
      <c r="C55" s="50"/>
      <c r="I55" s="51"/>
      <c r="J55" s="70"/>
    </row>
    <row r="56" spans="1:10" s="49" customFormat="1" ht="19" customHeight="1">
      <c r="A56" s="70"/>
      <c r="B56" s="70"/>
      <c r="C56" s="50"/>
      <c r="I56" s="51"/>
      <c r="J56" s="70"/>
    </row>
    <row r="57" spans="1:10" s="49" customFormat="1" ht="19" customHeight="1">
      <c r="A57" s="70"/>
      <c r="B57" s="70"/>
      <c r="C57" s="50"/>
      <c r="I57" s="51"/>
      <c r="J57" s="70"/>
    </row>
    <row r="58" spans="1:10" s="49" customFormat="1" ht="19" customHeight="1">
      <c r="A58" s="70"/>
      <c r="B58" s="70"/>
      <c r="C58" s="50"/>
      <c r="I58" s="51"/>
      <c r="J58" s="70"/>
    </row>
    <row r="59" spans="1:10" s="49" customFormat="1" ht="19" customHeight="1">
      <c r="A59" s="70"/>
      <c r="B59" s="70"/>
      <c r="C59" s="50"/>
      <c r="I59" s="51"/>
      <c r="J59" s="70"/>
    </row>
    <row r="60" spans="1:10" s="49" customFormat="1" ht="19" customHeight="1">
      <c r="A60" s="70"/>
      <c r="B60" s="70"/>
      <c r="C60" s="50"/>
      <c r="I60" s="51"/>
      <c r="J60" s="70"/>
    </row>
    <row r="61" spans="1:10" s="49" customFormat="1" ht="19" customHeight="1">
      <c r="A61" s="70"/>
      <c r="B61" s="70"/>
      <c r="C61" s="50"/>
      <c r="I61" s="51"/>
      <c r="J61" s="70"/>
    </row>
    <row r="62" spans="1:10" s="49" customFormat="1" ht="19" customHeight="1">
      <c r="A62" s="70"/>
      <c r="B62" s="70"/>
      <c r="C62" s="50"/>
      <c r="I62" s="51"/>
      <c r="J62" s="70"/>
    </row>
    <row r="63" spans="1:10" s="49" customFormat="1" ht="19" customHeight="1">
      <c r="A63" s="70"/>
      <c r="B63" s="70"/>
      <c r="C63" s="50"/>
      <c r="I63" s="51"/>
      <c r="J63" s="70"/>
    </row>
    <row r="64" spans="1:10" s="49" customFormat="1" ht="19" customHeight="1">
      <c r="A64" s="70"/>
      <c r="B64" s="70"/>
      <c r="C64" s="50"/>
      <c r="I64" s="51"/>
      <c r="J64" s="51"/>
    </row>
    <row r="65" spans="1:10" s="49" customFormat="1" ht="19" customHeight="1">
      <c r="A65" s="70"/>
      <c r="B65" s="70"/>
      <c r="C65" s="50"/>
      <c r="I65" s="51"/>
      <c r="J65" s="51"/>
    </row>
    <row r="66" spans="1:10" s="49" customFormat="1" ht="19" customHeight="1">
      <c r="A66" s="70"/>
      <c r="B66" s="70"/>
      <c r="C66" s="50"/>
      <c r="I66" s="51"/>
      <c r="J66" s="51"/>
    </row>
    <row r="67" spans="1:10" s="49" customFormat="1" ht="19" customHeight="1">
      <c r="A67" s="70"/>
      <c r="B67" s="70"/>
      <c r="C67" s="50"/>
      <c r="I67" s="51"/>
      <c r="J67" s="51"/>
    </row>
    <row r="68" spans="1:10" s="20" customFormat="1" ht="19" customHeight="1">
      <c r="A68" s="71"/>
      <c r="B68" s="71"/>
      <c r="C68" s="31"/>
      <c r="I68" s="23"/>
      <c r="J68" s="23"/>
    </row>
    <row r="69" spans="1:10" s="20" customFormat="1" ht="19" customHeight="1">
      <c r="A69" s="71"/>
      <c r="B69" s="71"/>
      <c r="C69" s="31"/>
      <c r="I69" s="23"/>
      <c r="J69" s="23"/>
    </row>
  </sheetData>
  <sheetProtection algorithmName="SHA-512" hashValue="Y487bVzHkwyWz68brz3tSy7FqmE0tYOA0LTQQFAB6NwOFyf2T/+p8znk6KM1ySlhcG9hQLdWpsw6FWVUxstsbA==" saltValue="xBqfg5EUVI8ZnHiQMgRKBQ==" spinCount="100000" sheet="1" formatCells="0" selectLockedCells="1"/>
  <mergeCells count="3">
    <mergeCell ref="C2:I2"/>
    <mergeCell ref="C3:J3"/>
    <mergeCell ref="C4:I4"/>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964EB7-FF28-A14A-B511-F29E1032804C}">
  <sheetPr>
    <tabColor theme="0"/>
  </sheetPr>
  <dimension ref="A1:I94"/>
  <sheetViews>
    <sheetView zoomScale="110" zoomScaleNormal="110" workbookViewId="0">
      <selection activeCell="G6" sqref="G6"/>
    </sheetView>
  </sheetViews>
  <sheetFormatPr baseColWidth="10" defaultColWidth="10.83203125" defaultRowHeight="15"/>
  <cols>
    <col min="1" max="3" width="1.83203125" style="67" customWidth="1"/>
    <col min="4" max="4" width="32" style="4" customWidth="1"/>
    <col min="5" max="5" width="11" style="3" customWidth="1"/>
    <col min="6" max="6" width="16.1640625" style="3" customWidth="1"/>
    <col min="7" max="7" width="14.1640625" style="3" customWidth="1"/>
    <col min="8" max="8" width="15.6640625" style="12" customWidth="1"/>
    <col min="9" max="9" width="14.83203125" style="116" customWidth="1"/>
    <col min="10" max="16384" width="10.83203125" style="3"/>
  </cols>
  <sheetData>
    <row r="1" spans="1:9" ht="16">
      <c r="H1" s="62"/>
      <c r="I1" s="110"/>
    </row>
    <row r="2" spans="1:9" s="6" customFormat="1" ht="16">
      <c r="A2" s="68"/>
      <c r="B2" s="68"/>
      <c r="C2" s="68"/>
      <c r="D2" s="171" t="s">
        <v>130</v>
      </c>
      <c r="E2" s="171"/>
      <c r="F2" s="171"/>
      <c r="G2" s="171"/>
      <c r="H2" s="171"/>
      <c r="I2" s="110"/>
    </row>
    <row r="3" spans="1:9" s="6" customFormat="1" ht="30" customHeight="1">
      <c r="A3" s="68"/>
      <c r="B3" s="68"/>
      <c r="C3" s="68"/>
      <c r="D3" s="176" t="s">
        <v>541</v>
      </c>
      <c r="E3" s="176"/>
      <c r="F3" s="176"/>
      <c r="G3" s="176"/>
      <c r="H3" s="176"/>
      <c r="I3" s="176"/>
    </row>
    <row r="4" spans="1:9" s="6" customFormat="1" ht="31" customHeight="1">
      <c r="A4" s="68"/>
      <c r="B4" s="68"/>
      <c r="C4" s="68"/>
      <c r="D4" s="173" t="s">
        <v>550</v>
      </c>
      <c r="E4" s="173"/>
      <c r="F4" s="173"/>
      <c r="G4" s="173"/>
      <c r="H4" s="173"/>
      <c r="I4" s="111"/>
    </row>
    <row r="5" spans="1:9" s="11" customFormat="1" ht="38" customHeight="1">
      <c r="A5" s="69"/>
      <c r="B5" s="69"/>
      <c r="C5" s="69"/>
      <c r="D5" s="2" t="s">
        <v>41</v>
      </c>
      <c r="E5" s="2" t="s">
        <v>8</v>
      </c>
      <c r="F5" s="2" t="s">
        <v>135</v>
      </c>
      <c r="G5" s="2" t="s">
        <v>131</v>
      </c>
      <c r="H5" s="2" t="s">
        <v>573</v>
      </c>
      <c r="I5" s="112"/>
    </row>
    <row r="6" spans="1:9" s="49" customFormat="1" ht="19" customHeight="1">
      <c r="A6" s="70" t="s">
        <v>495</v>
      </c>
      <c r="B6" s="70" t="s">
        <v>1340</v>
      </c>
      <c r="C6" s="70" t="s">
        <v>1341</v>
      </c>
      <c r="D6" s="29" t="s">
        <v>42</v>
      </c>
      <c r="E6" s="29" t="s">
        <v>476</v>
      </c>
      <c r="F6" s="33">
        <f>VLOOKUP(I6,DB!J:L,3,FALSE)</f>
        <v>1</v>
      </c>
      <c r="G6" s="57"/>
      <c r="H6" s="32">
        <f t="shared" ref="H6:H69" si="0">F6*G6</f>
        <v>0</v>
      </c>
      <c r="I6" s="113" t="str">
        <f>CONCATENATE(A6,B6,C6,D6,E6)</f>
        <v>Scope 1Refrigerant &amp; otherKyoto protocol - standardCarbon dioxidekg</v>
      </c>
    </row>
    <row r="7" spans="1:9" s="49" customFormat="1" ht="19" customHeight="1">
      <c r="A7" s="70" t="s">
        <v>495</v>
      </c>
      <c r="B7" s="70" t="s">
        <v>1340</v>
      </c>
      <c r="C7" s="70" t="s">
        <v>1341</v>
      </c>
      <c r="D7" s="29" t="s">
        <v>43</v>
      </c>
      <c r="E7" s="29" t="s">
        <v>476</v>
      </c>
      <c r="F7" s="33">
        <f>VLOOKUP(I7,DB!J:L,3,FALSE)</f>
        <v>25</v>
      </c>
      <c r="G7" s="57"/>
      <c r="H7" s="32">
        <f t="shared" si="0"/>
        <v>0</v>
      </c>
      <c r="I7" s="113" t="str">
        <f t="shared" ref="I7:I70" si="1">CONCATENATE(A7,B7,C7,D7,E7)</f>
        <v>Scope 1Refrigerant &amp; otherKyoto protocol - standardMethanekg</v>
      </c>
    </row>
    <row r="8" spans="1:9" s="49" customFormat="1" ht="19" customHeight="1">
      <c r="A8" s="70" t="s">
        <v>495</v>
      </c>
      <c r="B8" s="70" t="s">
        <v>1340</v>
      </c>
      <c r="C8" s="70" t="s">
        <v>1341</v>
      </c>
      <c r="D8" s="29" t="s">
        <v>44</v>
      </c>
      <c r="E8" s="29" t="s">
        <v>476</v>
      </c>
      <c r="F8" s="33">
        <f>VLOOKUP(I8,DB!J:L,3,FALSE)</f>
        <v>298</v>
      </c>
      <c r="G8" s="57"/>
      <c r="H8" s="32">
        <f t="shared" si="0"/>
        <v>0</v>
      </c>
      <c r="I8" s="113" t="str">
        <f t="shared" si="1"/>
        <v>Scope 1Refrigerant &amp; otherKyoto protocol - standardNitrous oxidekg</v>
      </c>
    </row>
    <row r="9" spans="1:9" s="49" customFormat="1" ht="19" customHeight="1">
      <c r="A9" s="70" t="s">
        <v>495</v>
      </c>
      <c r="B9" s="70" t="s">
        <v>1340</v>
      </c>
      <c r="C9" s="70" t="s">
        <v>1341</v>
      </c>
      <c r="D9" s="29" t="s">
        <v>45</v>
      </c>
      <c r="E9" s="29" t="s">
        <v>476</v>
      </c>
      <c r="F9" s="33">
        <f>VLOOKUP(I9,DB!J:L,3,FALSE)</f>
        <v>14800</v>
      </c>
      <c r="G9" s="57"/>
      <c r="H9" s="32">
        <f t="shared" si="0"/>
        <v>0</v>
      </c>
      <c r="I9" s="113" t="str">
        <f t="shared" si="1"/>
        <v>Scope 1Refrigerant &amp; otherKyoto protocol - standardHFC-23kg</v>
      </c>
    </row>
    <row r="10" spans="1:9" s="49" customFormat="1" ht="19" customHeight="1">
      <c r="A10" s="70" t="s">
        <v>495</v>
      </c>
      <c r="B10" s="70" t="s">
        <v>1340</v>
      </c>
      <c r="C10" s="70" t="s">
        <v>1341</v>
      </c>
      <c r="D10" s="29" t="s">
        <v>46</v>
      </c>
      <c r="E10" s="29" t="s">
        <v>476</v>
      </c>
      <c r="F10" s="33">
        <f>VLOOKUP(I10,DB!J:L,3,FALSE)</f>
        <v>675</v>
      </c>
      <c r="G10" s="57"/>
      <c r="H10" s="32">
        <f t="shared" si="0"/>
        <v>0</v>
      </c>
      <c r="I10" s="113" t="str">
        <f t="shared" si="1"/>
        <v>Scope 1Refrigerant &amp; otherKyoto protocol - standardHFC-32kg</v>
      </c>
    </row>
    <row r="11" spans="1:9" s="49" customFormat="1" ht="19" customHeight="1">
      <c r="A11" s="70" t="s">
        <v>495</v>
      </c>
      <c r="B11" s="70" t="s">
        <v>1340</v>
      </c>
      <c r="C11" s="70" t="s">
        <v>1341</v>
      </c>
      <c r="D11" s="29" t="s">
        <v>47</v>
      </c>
      <c r="E11" s="29" t="s">
        <v>476</v>
      </c>
      <c r="F11" s="33">
        <f>VLOOKUP(I11,DB!J:L,3,FALSE)</f>
        <v>92</v>
      </c>
      <c r="G11" s="57"/>
      <c r="H11" s="32">
        <f t="shared" si="0"/>
        <v>0</v>
      </c>
      <c r="I11" s="113" t="str">
        <f t="shared" si="1"/>
        <v>Scope 1Refrigerant &amp; otherKyoto protocol - standardHFC-41kg</v>
      </c>
    </row>
    <row r="12" spans="1:9" s="49" customFormat="1" ht="19" customHeight="1">
      <c r="A12" s="70" t="s">
        <v>495</v>
      </c>
      <c r="B12" s="70" t="s">
        <v>1340</v>
      </c>
      <c r="C12" s="70" t="s">
        <v>1341</v>
      </c>
      <c r="D12" s="29" t="s">
        <v>48</v>
      </c>
      <c r="E12" s="29" t="s">
        <v>476</v>
      </c>
      <c r="F12" s="33">
        <f>VLOOKUP(I12,DB!J:L,3,FALSE)</f>
        <v>3500</v>
      </c>
      <c r="G12" s="57"/>
      <c r="H12" s="32">
        <f t="shared" si="0"/>
        <v>0</v>
      </c>
      <c r="I12" s="113" t="str">
        <f t="shared" si="1"/>
        <v>Scope 1Refrigerant &amp; otherKyoto protocol - standardHFC-125kg</v>
      </c>
    </row>
    <row r="13" spans="1:9" s="49" customFormat="1" ht="19" customHeight="1">
      <c r="A13" s="70" t="s">
        <v>495</v>
      </c>
      <c r="B13" s="70" t="s">
        <v>1340</v>
      </c>
      <c r="C13" s="70" t="s">
        <v>1341</v>
      </c>
      <c r="D13" s="29" t="s">
        <v>49</v>
      </c>
      <c r="E13" s="29" t="s">
        <v>476</v>
      </c>
      <c r="F13" s="33">
        <f>VLOOKUP(I13,DB!J:L,3,FALSE)</f>
        <v>1100</v>
      </c>
      <c r="G13" s="57"/>
      <c r="H13" s="32">
        <f t="shared" si="0"/>
        <v>0</v>
      </c>
      <c r="I13" s="113" t="str">
        <f t="shared" si="1"/>
        <v>Scope 1Refrigerant &amp; otherKyoto protocol - standardHFC-134kg</v>
      </c>
    </row>
    <row r="14" spans="1:9" s="49" customFormat="1" ht="19" customHeight="1">
      <c r="A14" s="70" t="s">
        <v>495</v>
      </c>
      <c r="B14" s="70" t="s">
        <v>1340</v>
      </c>
      <c r="C14" s="70" t="s">
        <v>1341</v>
      </c>
      <c r="D14" s="29" t="s">
        <v>50</v>
      </c>
      <c r="E14" s="29" t="s">
        <v>476</v>
      </c>
      <c r="F14" s="33">
        <f>VLOOKUP(I14,DB!J:L,3,FALSE)</f>
        <v>1430</v>
      </c>
      <c r="G14" s="57"/>
      <c r="H14" s="32">
        <f t="shared" si="0"/>
        <v>0</v>
      </c>
      <c r="I14" s="113" t="str">
        <f t="shared" si="1"/>
        <v>Scope 1Refrigerant &amp; otherKyoto protocol - standardHFC-134akg</v>
      </c>
    </row>
    <row r="15" spans="1:9" s="49" customFormat="1" ht="19" customHeight="1">
      <c r="A15" s="70" t="s">
        <v>495</v>
      </c>
      <c r="B15" s="70" t="s">
        <v>1340</v>
      </c>
      <c r="C15" s="70" t="s">
        <v>1341</v>
      </c>
      <c r="D15" s="29" t="s">
        <v>51</v>
      </c>
      <c r="E15" s="29" t="s">
        <v>476</v>
      </c>
      <c r="F15" s="33">
        <f>VLOOKUP(I15,DB!J:L,3,FALSE)</f>
        <v>353</v>
      </c>
      <c r="G15" s="57"/>
      <c r="H15" s="32">
        <f t="shared" si="0"/>
        <v>0</v>
      </c>
      <c r="I15" s="113" t="str">
        <f t="shared" si="1"/>
        <v>Scope 1Refrigerant &amp; otherKyoto protocol - standardHFC-143kg</v>
      </c>
    </row>
    <row r="16" spans="1:9" s="49" customFormat="1" ht="19" customHeight="1">
      <c r="A16" s="70" t="s">
        <v>495</v>
      </c>
      <c r="B16" s="70" t="s">
        <v>1340</v>
      </c>
      <c r="C16" s="70" t="s">
        <v>1341</v>
      </c>
      <c r="D16" s="29" t="s">
        <v>52</v>
      </c>
      <c r="E16" s="29" t="s">
        <v>476</v>
      </c>
      <c r="F16" s="33">
        <f>VLOOKUP(I16,DB!J:L,3,FALSE)</f>
        <v>4470</v>
      </c>
      <c r="G16" s="57"/>
      <c r="H16" s="32">
        <f t="shared" si="0"/>
        <v>0</v>
      </c>
      <c r="I16" s="113" t="str">
        <f t="shared" si="1"/>
        <v>Scope 1Refrigerant &amp; otherKyoto protocol - standardHFC-143akg</v>
      </c>
    </row>
    <row r="17" spans="1:9" s="49" customFormat="1" ht="19" customHeight="1">
      <c r="A17" s="70" t="s">
        <v>495</v>
      </c>
      <c r="B17" s="70" t="s">
        <v>1340</v>
      </c>
      <c r="C17" s="70" t="s">
        <v>1341</v>
      </c>
      <c r="D17" s="29" t="s">
        <v>53</v>
      </c>
      <c r="E17" s="29" t="s">
        <v>476</v>
      </c>
      <c r="F17" s="33">
        <f>VLOOKUP(I17,DB!J:L,3,FALSE)</f>
        <v>124</v>
      </c>
      <c r="G17" s="57"/>
      <c r="H17" s="32">
        <f t="shared" si="0"/>
        <v>0</v>
      </c>
      <c r="I17" s="113" t="str">
        <f t="shared" si="1"/>
        <v>Scope 1Refrigerant &amp; otherKyoto protocol - standardHFC-152akg</v>
      </c>
    </row>
    <row r="18" spans="1:9" s="49" customFormat="1" ht="19" customHeight="1">
      <c r="A18" s="70" t="s">
        <v>495</v>
      </c>
      <c r="B18" s="70" t="s">
        <v>1340</v>
      </c>
      <c r="C18" s="70" t="s">
        <v>1341</v>
      </c>
      <c r="D18" s="29" t="s">
        <v>54</v>
      </c>
      <c r="E18" s="29" t="s">
        <v>476</v>
      </c>
      <c r="F18" s="33">
        <f>VLOOKUP(I18,DB!J:L,3,FALSE)</f>
        <v>3220</v>
      </c>
      <c r="G18" s="57"/>
      <c r="H18" s="32">
        <f t="shared" si="0"/>
        <v>0</v>
      </c>
      <c r="I18" s="113" t="str">
        <f t="shared" si="1"/>
        <v>Scope 1Refrigerant &amp; otherKyoto protocol - standardHFC-227eakg</v>
      </c>
    </row>
    <row r="19" spans="1:9" s="49" customFormat="1" ht="19" customHeight="1">
      <c r="A19" s="70" t="s">
        <v>495</v>
      </c>
      <c r="B19" s="70" t="s">
        <v>1340</v>
      </c>
      <c r="C19" s="70" t="s">
        <v>1341</v>
      </c>
      <c r="D19" s="29" t="s">
        <v>55</v>
      </c>
      <c r="E19" s="29" t="s">
        <v>476</v>
      </c>
      <c r="F19" s="33">
        <f>VLOOKUP(I19,DB!J:L,3,FALSE)</f>
        <v>9810</v>
      </c>
      <c r="G19" s="57"/>
      <c r="H19" s="32">
        <f t="shared" si="0"/>
        <v>0</v>
      </c>
      <c r="I19" s="113" t="str">
        <f t="shared" si="1"/>
        <v>Scope 1Refrigerant &amp; otherKyoto protocol - standardHFC-236fakg</v>
      </c>
    </row>
    <row r="20" spans="1:9" s="49" customFormat="1" ht="19" customHeight="1">
      <c r="A20" s="70" t="s">
        <v>495</v>
      </c>
      <c r="B20" s="70" t="s">
        <v>1340</v>
      </c>
      <c r="C20" s="70" t="s">
        <v>1341</v>
      </c>
      <c r="D20" s="29" t="s">
        <v>56</v>
      </c>
      <c r="E20" s="29" t="s">
        <v>476</v>
      </c>
      <c r="F20" s="33">
        <f>VLOOKUP(I20,DB!J:L,3,FALSE)</f>
        <v>1030</v>
      </c>
      <c r="G20" s="57"/>
      <c r="H20" s="32">
        <f t="shared" si="0"/>
        <v>0</v>
      </c>
      <c r="I20" s="113" t="str">
        <f t="shared" si="1"/>
        <v>Scope 1Refrigerant &amp; otherKyoto protocol - standardHFC-245fakg</v>
      </c>
    </row>
    <row r="21" spans="1:9" s="49" customFormat="1" ht="19" customHeight="1">
      <c r="A21" s="70" t="s">
        <v>495</v>
      </c>
      <c r="B21" s="70" t="s">
        <v>1340</v>
      </c>
      <c r="C21" s="70" t="s">
        <v>1341</v>
      </c>
      <c r="D21" s="29" t="s">
        <v>57</v>
      </c>
      <c r="E21" s="29" t="s">
        <v>476</v>
      </c>
      <c r="F21" s="33">
        <f>VLOOKUP(I21,DB!J:L,3,FALSE)</f>
        <v>1640</v>
      </c>
      <c r="G21" s="57"/>
      <c r="H21" s="32">
        <f t="shared" si="0"/>
        <v>0</v>
      </c>
      <c r="I21" s="113" t="str">
        <f t="shared" si="1"/>
        <v>Scope 1Refrigerant &amp; otherKyoto protocol - standardHFC-43-I0meekg</v>
      </c>
    </row>
    <row r="22" spans="1:9" s="49" customFormat="1" ht="19" customHeight="1">
      <c r="A22" s="70" t="s">
        <v>495</v>
      </c>
      <c r="B22" s="70" t="s">
        <v>1340</v>
      </c>
      <c r="C22" s="70" t="s">
        <v>1341</v>
      </c>
      <c r="D22" s="29" t="s">
        <v>58</v>
      </c>
      <c r="E22" s="29" t="s">
        <v>476</v>
      </c>
      <c r="F22" s="33">
        <f>VLOOKUP(I22,DB!J:L,3,FALSE)</f>
        <v>7390</v>
      </c>
      <c r="G22" s="57"/>
      <c r="H22" s="32">
        <f t="shared" si="0"/>
        <v>0</v>
      </c>
      <c r="I22" s="113" t="str">
        <f t="shared" si="1"/>
        <v>Scope 1Refrigerant &amp; otherKyoto protocol - standardPerfluoromethane (PFC-14)kg</v>
      </c>
    </row>
    <row r="23" spans="1:9" s="49" customFormat="1" ht="19" customHeight="1">
      <c r="A23" s="70" t="s">
        <v>495</v>
      </c>
      <c r="B23" s="70" t="s">
        <v>1340</v>
      </c>
      <c r="C23" s="70" t="s">
        <v>1341</v>
      </c>
      <c r="D23" s="29" t="s">
        <v>59</v>
      </c>
      <c r="E23" s="29" t="s">
        <v>476</v>
      </c>
      <c r="F23" s="33">
        <f>VLOOKUP(I23,DB!J:L,3,FALSE)</f>
        <v>12200</v>
      </c>
      <c r="G23" s="57"/>
      <c r="H23" s="32">
        <f t="shared" si="0"/>
        <v>0</v>
      </c>
      <c r="I23" s="113" t="str">
        <f t="shared" si="1"/>
        <v>Scope 1Refrigerant &amp; otherKyoto protocol - standardPerfluoroethane (PFC-116)kg</v>
      </c>
    </row>
    <row r="24" spans="1:9" s="49" customFormat="1" ht="19" customHeight="1">
      <c r="A24" s="70" t="s">
        <v>495</v>
      </c>
      <c r="B24" s="70" t="s">
        <v>1340</v>
      </c>
      <c r="C24" s="70" t="s">
        <v>1341</v>
      </c>
      <c r="D24" s="29" t="s">
        <v>60</v>
      </c>
      <c r="E24" s="29" t="s">
        <v>476</v>
      </c>
      <c r="F24" s="33">
        <f>VLOOKUP(I24,DB!J:L,3,FALSE)</f>
        <v>8830</v>
      </c>
      <c r="G24" s="57"/>
      <c r="H24" s="32">
        <f t="shared" si="0"/>
        <v>0</v>
      </c>
      <c r="I24" s="113" t="str">
        <f t="shared" si="1"/>
        <v>Scope 1Refrigerant &amp; otherKyoto protocol - standardPerfluoropropane (PFC-218)kg</v>
      </c>
    </row>
    <row r="25" spans="1:9" s="49" customFormat="1" ht="19" customHeight="1">
      <c r="A25" s="70" t="s">
        <v>495</v>
      </c>
      <c r="B25" s="70" t="s">
        <v>1340</v>
      </c>
      <c r="C25" s="70" t="s">
        <v>1341</v>
      </c>
      <c r="D25" s="29" t="s">
        <v>61</v>
      </c>
      <c r="E25" s="29" t="s">
        <v>476</v>
      </c>
      <c r="F25" s="33">
        <f>VLOOKUP(I25,DB!J:L,3,FALSE)</f>
        <v>10300</v>
      </c>
      <c r="G25" s="57"/>
      <c r="H25" s="32">
        <f t="shared" si="0"/>
        <v>0</v>
      </c>
      <c r="I25" s="113" t="str">
        <f t="shared" si="1"/>
        <v>Scope 1Refrigerant &amp; otherKyoto protocol - standardPerfluorocyclobutane (PFC-318)kg</v>
      </c>
    </row>
    <row r="26" spans="1:9" s="49" customFormat="1" ht="19" customHeight="1">
      <c r="A26" s="70" t="s">
        <v>495</v>
      </c>
      <c r="B26" s="70" t="s">
        <v>1340</v>
      </c>
      <c r="C26" s="70" t="s">
        <v>1341</v>
      </c>
      <c r="D26" s="29" t="s">
        <v>62</v>
      </c>
      <c r="E26" s="29" t="s">
        <v>476</v>
      </c>
      <c r="F26" s="33">
        <f>VLOOKUP(I26,DB!J:L,3,FALSE)</f>
        <v>8860</v>
      </c>
      <c r="G26" s="57"/>
      <c r="H26" s="32">
        <f t="shared" si="0"/>
        <v>0</v>
      </c>
      <c r="I26" s="113" t="str">
        <f t="shared" si="1"/>
        <v>Scope 1Refrigerant &amp; otherKyoto protocol - standardPerfluorobutane (PFC-3-1-10)kg</v>
      </c>
    </row>
    <row r="27" spans="1:9" s="49" customFormat="1" ht="19" customHeight="1">
      <c r="A27" s="70" t="s">
        <v>495</v>
      </c>
      <c r="B27" s="70" t="s">
        <v>1340</v>
      </c>
      <c r="C27" s="70" t="s">
        <v>1341</v>
      </c>
      <c r="D27" s="29" t="s">
        <v>63</v>
      </c>
      <c r="E27" s="29" t="s">
        <v>476</v>
      </c>
      <c r="F27" s="33">
        <f>VLOOKUP(I27,DB!J:L,3,FALSE)</f>
        <v>9160</v>
      </c>
      <c r="G27" s="57"/>
      <c r="H27" s="32">
        <f t="shared" si="0"/>
        <v>0</v>
      </c>
      <c r="I27" s="113" t="str">
        <f t="shared" si="1"/>
        <v>Scope 1Refrigerant &amp; otherKyoto protocol - standardPerfluoropentane (PFC-4-1-12)kg</v>
      </c>
    </row>
    <row r="28" spans="1:9" s="49" customFormat="1" ht="19" customHeight="1">
      <c r="A28" s="70" t="s">
        <v>495</v>
      </c>
      <c r="B28" s="70" t="s">
        <v>1340</v>
      </c>
      <c r="C28" s="70" t="s">
        <v>1341</v>
      </c>
      <c r="D28" s="29" t="s">
        <v>64</v>
      </c>
      <c r="E28" s="29" t="s">
        <v>476</v>
      </c>
      <c r="F28" s="33">
        <f>VLOOKUP(I28,DB!J:L,3,FALSE)</f>
        <v>9300</v>
      </c>
      <c r="G28" s="57"/>
      <c r="H28" s="32">
        <f t="shared" si="0"/>
        <v>0</v>
      </c>
      <c r="I28" s="113" t="str">
        <f t="shared" si="1"/>
        <v>Scope 1Refrigerant &amp; otherKyoto protocol - standardPerfluorohexane (PFC-5-1-14)kg</v>
      </c>
    </row>
    <row r="29" spans="1:9" s="49" customFormat="1" ht="19" customHeight="1">
      <c r="A29" s="70" t="s">
        <v>495</v>
      </c>
      <c r="B29" s="70" t="s">
        <v>1340</v>
      </c>
      <c r="C29" s="70" t="s">
        <v>1341</v>
      </c>
      <c r="D29" s="29" t="s">
        <v>65</v>
      </c>
      <c r="E29" s="29" t="s">
        <v>476</v>
      </c>
      <c r="F29" s="33">
        <f>VLOOKUP(I29,DB!J:L,3,FALSE)</f>
        <v>22800</v>
      </c>
      <c r="G29" s="57"/>
      <c r="H29" s="32">
        <f t="shared" si="0"/>
        <v>0</v>
      </c>
      <c r="I29" s="113" t="str">
        <f t="shared" si="1"/>
        <v>Scope 1Refrigerant &amp; otherKyoto protocol - standardSulphur hexafluoride (SF6)kg</v>
      </c>
    </row>
    <row r="30" spans="1:9" s="49" customFormat="1" ht="19" customHeight="1">
      <c r="A30" s="70" t="s">
        <v>495</v>
      </c>
      <c r="B30" s="70" t="s">
        <v>1340</v>
      </c>
      <c r="C30" s="70" t="s">
        <v>1341</v>
      </c>
      <c r="D30" s="29" t="s">
        <v>66</v>
      </c>
      <c r="E30" s="29" t="s">
        <v>476</v>
      </c>
      <c r="F30" s="33">
        <f>VLOOKUP(I30,DB!J:L,3,FALSE)</f>
        <v>53</v>
      </c>
      <c r="G30" s="57"/>
      <c r="H30" s="32">
        <f t="shared" si="0"/>
        <v>0</v>
      </c>
      <c r="I30" s="113" t="str">
        <f t="shared" si="1"/>
        <v>Scope 1Refrigerant &amp; otherKyoto protocol - standardHFC-152kg</v>
      </c>
    </row>
    <row r="31" spans="1:9" s="49" customFormat="1" ht="19" customHeight="1">
      <c r="A31" s="70" t="s">
        <v>495</v>
      </c>
      <c r="B31" s="70" t="s">
        <v>1340</v>
      </c>
      <c r="C31" s="70" t="s">
        <v>1341</v>
      </c>
      <c r="D31" s="29" t="s">
        <v>67</v>
      </c>
      <c r="E31" s="29" t="s">
        <v>476</v>
      </c>
      <c r="F31" s="33">
        <f>VLOOKUP(I31,DB!J:L,3,FALSE)</f>
        <v>12</v>
      </c>
      <c r="G31" s="57"/>
      <c r="H31" s="32">
        <f t="shared" si="0"/>
        <v>0</v>
      </c>
      <c r="I31" s="113" t="str">
        <f t="shared" si="1"/>
        <v>Scope 1Refrigerant &amp; otherKyoto protocol - standardHFC-161kg</v>
      </c>
    </row>
    <row r="32" spans="1:9" s="49" customFormat="1" ht="19" customHeight="1">
      <c r="A32" s="70" t="s">
        <v>495</v>
      </c>
      <c r="B32" s="70" t="s">
        <v>1340</v>
      </c>
      <c r="C32" s="70" t="s">
        <v>1341</v>
      </c>
      <c r="D32" s="29" t="s">
        <v>68</v>
      </c>
      <c r="E32" s="29" t="s">
        <v>476</v>
      </c>
      <c r="F32" s="33">
        <f>VLOOKUP(I32,DB!J:L,3,FALSE)</f>
        <v>1340</v>
      </c>
      <c r="G32" s="57"/>
      <c r="H32" s="32">
        <f t="shared" si="0"/>
        <v>0</v>
      </c>
      <c r="I32" s="113" t="str">
        <f t="shared" si="1"/>
        <v>Scope 1Refrigerant &amp; otherKyoto protocol - standardHFC-236cbkg</v>
      </c>
    </row>
    <row r="33" spans="1:9" s="49" customFormat="1" ht="19" customHeight="1">
      <c r="A33" s="70" t="s">
        <v>495</v>
      </c>
      <c r="B33" s="70" t="s">
        <v>1340</v>
      </c>
      <c r="C33" s="70" t="s">
        <v>1341</v>
      </c>
      <c r="D33" s="29" t="s">
        <v>69</v>
      </c>
      <c r="E33" s="29" t="s">
        <v>476</v>
      </c>
      <c r="F33" s="33">
        <f>VLOOKUP(I33,DB!J:L,3,FALSE)</f>
        <v>1370</v>
      </c>
      <c r="G33" s="57"/>
      <c r="H33" s="32">
        <f t="shared" si="0"/>
        <v>0</v>
      </c>
      <c r="I33" s="113" t="str">
        <f t="shared" si="1"/>
        <v>Scope 1Refrigerant &amp; otherKyoto protocol - standardHFC-236eakg</v>
      </c>
    </row>
    <row r="34" spans="1:9" s="49" customFormat="1" ht="19" customHeight="1">
      <c r="A34" s="70" t="s">
        <v>495</v>
      </c>
      <c r="B34" s="70" t="s">
        <v>1340</v>
      </c>
      <c r="C34" s="70" t="s">
        <v>1341</v>
      </c>
      <c r="D34" s="29" t="s">
        <v>70</v>
      </c>
      <c r="E34" s="29" t="s">
        <v>476</v>
      </c>
      <c r="F34" s="33">
        <f>VLOOKUP(I34,DB!J:L,3,FALSE)</f>
        <v>693</v>
      </c>
      <c r="G34" s="57"/>
      <c r="H34" s="32">
        <f t="shared" si="0"/>
        <v>0</v>
      </c>
      <c r="I34" s="113" t="str">
        <f t="shared" si="1"/>
        <v>Scope 1Refrigerant &amp; otherKyoto protocol - standardHFC-245cakg</v>
      </c>
    </row>
    <row r="35" spans="1:9" s="49" customFormat="1" ht="19" customHeight="1">
      <c r="A35" s="70" t="s">
        <v>495</v>
      </c>
      <c r="B35" s="70" t="s">
        <v>1340</v>
      </c>
      <c r="C35" s="70" t="s">
        <v>1341</v>
      </c>
      <c r="D35" s="29" t="s">
        <v>71</v>
      </c>
      <c r="E35" s="29" t="s">
        <v>476</v>
      </c>
      <c r="F35" s="33">
        <f>VLOOKUP(I35,DB!J:L,3,FALSE)</f>
        <v>794</v>
      </c>
      <c r="G35" s="57"/>
      <c r="H35" s="32">
        <f t="shared" si="0"/>
        <v>0</v>
      </c>
      <c r="I35" s="113" t="str">
        <f t="shared" si="1"/>
        <v>Scope 1Refrigerant &amp; otherKyoto protocol - standardHFC-365mfckg</v>
      </c>
    </row>
    <row r="36" spans="1:9" s="49" customFormat="1" ht="19" customHeight="1">
      <c r="A36" s="70" t="s">
        <v>495</v>
      </c>
      <c r="B36" s="70" t="s">
        <v>1340</v>
      </c>
      <c r="C36" s="70" t="s">
        <v>1342</v>
      </c>
      <c r="D36" s="29" t="s">
        <v>72</v>
      </c>
      <c r="E36" s="29" t="s">
        <v>476</v>
      </c>
      <c r="F36" s="33">
        <f>VLOOKUP(I36,DB!J:L,3,FALSE)</f>
        <v>3922</v>
      </c>
      <c r="G36" s="57"/>
      <c r="H36" s="32">
        <f t="shared" si="0"/>
        <v>0</v>
      </c>
      <c r="I36" s="113" t="str">
        <f t="shared" si="1"/>
        <v>Scope 1Refrigerant &amp; otherKyoto protocol- blendsR404Akg</v>
      </c>
    </row>
    <row r="37" spans="1:9" s="49" customFormat="1" ht="19" customHeight="1">
      <c r="A37" s="70" t="s">
        <v>495</v>
      </c>
      <c r="B37" s="70" t="s">
        <v>1340</v>
      </c>
      <c r="C37" s="70" t="s">
        <v>1342</v>
      </c>
      <c r="D37" s="29" t="s">
        <v>73</v>
      </c>
      <c r="E37" s="29" t="s">
        <v>476</v>
      </c>
      <c r="F37" s="33">
        <f>VLOOKUP(I37,DB!J:L,3,FALSE)</f>
        <v>2107</v>
      </c>
      <c r="G37" s="57"/>
      <c r="H37" s="32">
        <f t="shared" si="0"/>
        <v>0</v>
      </c>
      <c r="I37" s="113" t="str">
        <f t="shared" si="1"/>
        <v>Scope 1Refrigerant &amp; otherKyoto protocol- blendsR407Akg</v>
      </c>
    </row>
    <row r="38" spans="1:9" s="49" customFormat="1" ht="19" customHeight="1">
      <c r="A38" s="70" t="s">
        <v>495</v>
      </c>
      <c r="B38" s="70" t="s">
        <v>1340</v>
      </c>
      <c r="C38" s="70" t="s">
        <v>1342</v>
      </c>
      <c r="D38" s="29" t="s">
        <v>74</v>
      </c>
      <c r="E38" s="29" t="s">
        <v>476</v>
      </c>
      <c r="F38" s="33">
        <f>VLOOKUP(I38,DB!J:L,3,FALSE)</f>
        <v>1774</v>
      </c>
      <c r="G38" s="57"/>
      <c r="H38" s="32">
        <f t="shared" si="0"/>
        <v>0</v>
      </c>
      <c r="I38" s="113" t="str">
        <f t="shared" si="1"/>
        <v>Scope 1Refrigerant &amp; otherKyoto protocol- blendsR407Ckg</v>
      </c>
    </row>
    <row r="39" spans="1:9" s="49" customFormat="1" ht="19" customHeight="1">
      <c r="A39" s="70" t="s">
        <v>495</v>
      </c>
      <c r="B39" s="70" t="s">
        <v>1340</v>
      </c>
      <c r="C39" s="70" t="s">
        <v>1342</v>
      </c>
      <c r="D39" s="29" t="s">
        <v>75</v>
      </c>
      <c r="E39" s="29" t="s">
        <v>476</v>
      </c>
      <c r="F39" s="33">
        <f>VLOOKUP(I39,DB!J:L,3,FALSE)</f>
        <v>1825</v>
      </c>
      <c r="G39" s="57"/>
      <c r="H39" s="32">
        <f t="shared" si="0"/>
        <v>0</v>
      </c>
      <c r="I39" s="113" t="str">
        <f t="shared" si="1"/>
        <v>Scope 1Refrigerant &amp; otherKyoto protocol- blendsR407Fkg</v>
      </c>
    </row>
    <row r="40" spans="1:9" s="49" customFormat="1" ht="19" customHeight="1">
      <c r="A40" s="70" t="s">
        <v>495</v>
      </c>
      <c r="B40" s="70" t="s">
        <v>1340</v>
      </c>
      <c r="C40" s="70" t="s">
        <v>1342</v>
      </c>
      <c r="D40" s="29" t="s">
        <v>76</v>
      </c>
      <c r="E40" s="29" t="s">
        <v>476</v>
      </c>
      <c r="F40" s="33">
        <f>VLOOKUP(I40,DB!J:L,3,FALSE)</f>
        <v>3152</v>
      </c>
      <c r="G40" s="57"/>
      <c r="H40" s="32">
        <f t="shared" si="0"/>
        <v>0</v>
      </c>
      <c r="I40" s="113" t="str">
        <f t="shared" si="1"/>
        <v>Scope 1Refrigerant &amp; otherKyoto protocol- blendsR408Akg</v>
      </c>
    </row>
    <row r="41" spans="1:9" s="49" customFormat="1" ht="19" customHeight="1">
      <c r="A41" s="70" t="s">
        <v>495</v>
      </c>
      <c r="B41" s="70" t="s">
        <v>1340</v>
      </c>
      <c r="C41" s="70" t="s">
        <v>1342</v>
      </c>
      <c r="D41" s="29" t="s">
        <v>77</v>
      </c>
      <c r="E41" s="29" t="s">
        <v>476</v>
      </c>
      <c r="F41" s="33">
        <f>VLOOKUP(I41,DB!J:L,3,FALSE)</f>
        <v>2088</v>
      </c>
      <c r="G41" s="57"/>
      <c r="H41" s="32">
        <f t="shared" si="0"/>
        <v>0</v>
      </c>
      <c r="I41" s="113" t="str">
        <f t="shared" si="1"/>
        <v>Scope 1Refrigerant &amp; otherKyoto protocol- blendsR410Akg</v>
      </c>
    </row>
    <row r="42" spans="1:9" s="49" customFormat="1" ht="19" customHeight="1">
      <c r="A42" s="70" t="s">
        <v>495</v>
      </c>
      <c r="B42" s="70" t="s">
        <v>1340</v>
      </c>
      <c r="C42" s="70" t="s">
        <v>1342</v>
      </c>
      <c r="D42" s="29" t="s">
        <v>78</v>
      </c>
      <c r="E42" s="29" t="s">
        <v>476</v>
      </c>
      <c r="F42" s="33">
        <f>VLOOKUP(I42,DB!J:L,3,FALSE)</f>
        <v>3985</v>
      </c>
      <c r="G42" s="57"/>
      <c r="H42" s="32">
        <f t="shared" si="0"/>
        <v>0</v>
      </c>
      <c r="I42" s="113" t="str">
        <f t="shared" si="1"/>
        <v>Scope 1Refrigerant &amp; otherKyoto protocol- blendsR507Akg</v>
      </c>
    </row>
    <row r="43" spans="1:9" s="49" customFormat="1" ht="19" customHeight="1">
      <c r="A43" s="70" t="s">
        <v>495</v>
      </c>
      <c r="B43" s="70" t="s">
        <v>1340</v>
      </c>
      <c r="C43" s="70" t="s">
        <v>1342</v>
      </c>
      <c r="D43" s="29" t="s">
        <v>79</v>
      </c>
      <c r="E43" s="29" t="s">
        <v>476</v>
      </c>
      <c r="F43" s="33">
        <f>VLOOKUP(I43,DB!J:L,3,FALSE)</f>
        <v>13396</v>
      </c>
      <c r="G43" s="57"/>
      <c r="H43" s="32">
        <f t="shared" si="0"/>
        <v>0</v>
      </c>
      <c r="I43" s="113" t="str">
        <f t="shared" si="1"/>
        <v>Scope 1Refrigerant &amp; otherKyoto protocol- blendsR508Bkg</v>
      </c>
    </row>
    <row r="44" spans="1:9" s="49" customFormat="1" ht="19" customHeight="1">
      <c r="A44" s="70" t="s">
        <v>495</v>
      </c>
      <c r="B44" s="70" t="s">
        <v>1340</v>
      </c>
      <c r="C44" s="70" t="s">
        <v>1342</v>
      </c>
      <c r="D44" s="29" t="s">
        <v>80</v>
      </c>
      <c r="E44" s="29" t="s">
        <v>476</v>
      </c>
      <c r="F44" s="33">
        <f>VLOOKUP(I44,DB!J:L,3,FALSE)</f>
        <v>3124</v>
      </c>
      <c r="G44" s="57"/>
      <c r="H44" s="32">
        <f t="shared" si="0"/>
        <v>0</v>
      </c>
      <c r="I44" s="113" t="str">
        <f t="shared" si="1"/>
        <v>Scope 1Refrigerant &amp; otherKyoto protocol- blendsR403Akg</v>
      </c>
    </row>
    <row r="45" spans="1:9" s="49" customFormat="1" ht="19" customHeight="1">
      <c r="A45" s="70" t="s">
        <v>495</v>
      </c>
      <c r="B45" s="70" t="s">
        <v>1340</v>
      </c>
      <c r="C45" s="70" t="s">
        <v>1344</v>
      </c>
      <c r="D45" s="29" t="s">
        <v>81</v>
      </c>
      <c r="E45" s="29" t="s">
        <v>476</v>
      </c>
      <c r="F45" s="33">
        <f>VLOOKUP(I45,DB!J:L,3,FALSE)</f>
        <v>4750</v>
      </c>
      <c r="G45" s="57"/>
      <c r="H45" s="32">
        <f t="shared" si="0"/>
        <v>0</v>
      </c>
      <c r="I45" s="113" t="str">
        <f t="shared" si="1"/>
        <v>Scope 1Refrigerant &amp; otherMontreal protocol - standardCFC-11/R11 = trichlorofluoromethanekg</v>
      </c>
    </row>
    <row r="46" spans="1:9" s="49" customFormat="1" ht="19" customHeight="1">
      <c r="A46" s="70" t="s">
        <v>495</v>
      </c>
      <c r="B46" s="70" t="s">
        <v>1340</v>
      </c>
      <c r="C46" s="70" t="s">
        <v>1344</v>
      </c>
      <c r="D46" s="29" t="s">
        <v>82</v>
      </c>
      <c r="E46" s="29" t="s">
        <v>476</v>
      </c>
      <c r="F46" s="33">
        <f>VLOOKUP(I46,DB!J:L,3,FALSE)</f>
        <v>10900</v>
      </c>
      <c r="G46" s="57"/>
      <c r="H46" s="32">
        <f t="shared" si="0"/>
        <v>0</v>
      </c>
      <c r="I46" s="113" t="str">
        <f t="shared" si="1"/>
        <v>Scope 1Refrigerant &amp; otherMontreal protocol - standardCFC-12/R12 = dichlorodifluoromethanekg</v>
      </c>
    </row>
    <row r="47" spans="1:9" s="49" customFormat="1" ht="19" customHeight="1">
      <c r="A47" s="70" t="s">
        <v>495</v>
      </c>
      <c r="B47" s="70" t="s">
        <v>1340</v>
      </c>
      <c r="C47" s="70" t="s">
        <v>1344</v>
      </c>
      <c r="D47" s="29" t="s">
        <v>83</v>
      </c>
      <c r="E47" s="29" t="s">
        <v>476</v>
      </c>
      <c r="F47" s="33">
        <f>VLOOKUP(I47,DB!J:L,3,FALSE)</f>
        <v>14400</v>
      </c>
      <c r="G47" s="57"/>
      <c r="H47" s="32">
        <f t="shared" si="0"/>
        <v>0</v>
      </c>
      <c r="I47" s="113" t="str">
        <f t="shared" si="1"/>
        <v>Scope 1Refrigerant &amp; otherMontreal protocol - standardCFC-13kg</v>
      </c>
    </row>
    <row r="48" spans="1:9" s="49" customFormat="1" ht="19" customHeight="1">
      <c r="A48" s="70" t="s">
        <v>495</v>
      </c>
      <c r="B48" s="70" t="s">
        <v>1340</v>
      </c>
      <c r="C48" s="70" t="s">
        <v>1344</v>
      </c>
      <c r="D48" s="29" t="s">
        <v>84</v>
      </c>
      <c r="E48" s="29" t="s">
        <v>476</v>
      </c>
      <c r="F48" s="33">
        <f>VLOOKUP(I48,DB!J:L,3,FALSE)</f>
        <v>6130</v>
      </c>
      <c r="G48" s="57"/>
      <c r="H48" s="32">
        <f t="shared" si="0"/>
        <v>0</v>
      </c>
      <c r="I48" s="113" t="str">
        <f t="shared" si="1"/>
        <v>Scope 1Refrigerant &amp; otherMontreal protocol - standardCFC-113kg</v>
      </c>
    </row>
    <row r="49" spans="1:9" s="49" customFormat="1" ht="19" customHeight="1">
      <c r="A49" s="70" t="s">
        <v>495</v>
      </c>
      <c r="B49" s="70" t="s">
        <v>1340</v>
      </c>
      <c r="C49" s="70" t="s">
        <v>1344</v>
      </c>
      <c r="D49" s="29" t="s">
        <v>85</v>
      </c>
      <c r="E49" s="29" t="s">
        <v>476</v>
      </c>
      <c r="F49" s="33">
        <f>VLOOKUP(I49,DB!J:L,3,FALSE)</f>
        <v>10000</v>
      </c>
      <c r="G49" s="57"/>
      <c r="H49" s="32">
        <f t="shared" si="0"/>
        <v>0</v>
      </c>
      <c r="I49" s="113" t="str">
        <f t="shared" si="1"/>
        <v>Scope 1Refrigerant &amp; otherMontreal protocol - standardCFC-114kg</v>
      </c>
    </row>
    <row r="50" spans="1:9" s="49" customFormat="1" ht="19" customHeight="1">
      <c r="A50" s="70" t="s">
        <v>495</v>
      </c>
      <c r="B50" s="70" t="s">
        <v>1340</v>
      </c>
      <c r="C50" s="70" t="s">
        <v>1344</v>
      </c>
      <c r="D50" s="29" t="s">
        <v>86</v>
      </c>
      <c r="E50" s="29" t="s">
        <v>476</v>
      </c>
      <c r="F50" s="33">
        <f>VLOOKUP(I50,DB!J:L,3,FALSE)</f>
        <v>7370</v>
      </c>
      <c r="G50" s="57"/>
      <c r="H50" s="32">
        <f t="shared" si="0"/>
        <v>0</v>
      </c>
      <c r="I50" s="113" t="str">
        <f t="shared" si="1"/>
        <v>Scope 1Refrigerant &amp; otherMontreal protocol - standardCFC-115kg</v>
      </c>
    </row>
    <row r="51" spans="1:9" s="49" customFormat="1" ht="19" customHeight="1">
      <c r="A51" s="70" t="s">
        <v>495</v>
      </c>
      <c r="B51" s="70" t="s">
        <v>1340</v>
      </c>
      <c r="C51" s="70" t="s">
        <v>1344</v>
      </c>
      <c r="D51" s="29" t="s">
        <v>87</v>
      </c>
      <c r="E51" s="29" t="s">
        <v>476</v>
      </c>
      <c r="F51" s="33">
        <f>VLOOKUP(I51,DB!J:L,3,FALSE)</f>
        <v>1890</v>
      </c>
      <c r="G51" s="57"/>
      <c r="H51" s="32">
        <f t="shared" si="0"/>
        <v>0</v>
      </c>
      <c r="I51" s="113" t="str">
        <f t="shared" si="1"/>
        <v>Scope 1Refrigerant &amp; otherMontreal protocol - standardHalon-1211kg</v>
      </c>
    </row>
    <row r="52" spans="1:9" s="49" customFormat="1" ht="19" customHeight="1">
      <c r="A52" s="70" t="s">
        <v>495</v>
      </c>
      <c r="B52" s="70" t="s">
        <v>1340</v>
      </c>
      <c r="C52" s="70" t="s">
        <v>1344</v>
      </c>
      <c r="D52" s="29" t="s">
        <v>88</v>
      </c>
      <c r="E52" s="29" t="s">
        <v>476</v>
      </c>
      <c r="F52" s="33">
        <f>VLOOKUP(I52,DB!J:L,3,FALSE)</f>
        <v>7140</v>
      </c>
      <c r="G52" s="57"/>
      <c r="H52" s="32">
        <f t="shared" si="0"/>
        <v>0</v>
      </c>
      <c r="I52" s="113" t="str">
        <f t="shared" si="1"/>
        <v>Scope 1Refrigerant &amp; otherMontreal protocol - standardHalon-1301kg</v>
      </c>
    </row>
    <row r="53" spans="1:9" s="49" customFormat="1" ht="19" customHeight="1">
      <c r="A53" s="70" t="s">
        <v>495</v>
      </c>
      <c r="B53" s="70" t="s">
        <v>1340</v>
      </c>
      <c r="C53" s="70" t="s">
        <v>1344</v>
      </c>
      <c r="D53" s="29" t="s">
        <v>89</v>
      </c>
      <c r="E53" s="29" t="s">
        <v>476</v>
      </c>
      <c r="F53" s="33">
        <f>VLOOKUP(I53,DB!J:L,3,FALSE)</f>
        <v>1640</v>
      </c>
      <c r="G53" s="57"/>
      <c r="H53" s="32">
        <f t="shared" si="0"/>
        <v>0</v>
      </c>
      <c r="I53" s="113" t="str">
        <f t="shared" si="1"/>
        <v>Scope 1Refrigerant &amp; otherMontreal protocol - standardHalon-2402kg</v>
      </c>
    </row>
    <row r="54" spans="1:9" s="49" customFormat="1" ht="19" customHeight="1">
      <c r="A54" s="70" t="s">
        <v>495</v>
      </c>
      <c r="B54" s="70" t="s">
        <v>1340</v>
      </c>
      <c r="C54" s="70" t="s">
        <v>1344</v>
      </c>
      <c r="D54" s="29" t="s">
        <v>90</v>
      </c>
      <c r="E54" s="29" t="s">
        <v>476</v>
      </c>
      <c r="F54" s="33">
        <f>VLOOKUP(I54,DB!J:L,3,FALSE)</f>
        <v>1400</v>
      </c>
      <c r="G54" s="57"/>
      <c r="H54" s="32">
        <f t="shared" si="0"/>
        <v>0</v>
      </c>
      <c r="I54" s="113" t="str">
        <f t="shared" si="1"/>
        <v>Scope 1Refrigerant &amp; otherMontreal protocol - standardCarbon tetrachloridekg</v>
      </c>
    </row>
    <row r="55" spans="1:9" s="49" customFormat="1" ht="19" customHeight="1">
      <c r="A55" s="70" t="s">
        <v>495</v>
      </c>
      <c r="B55" s="70" t="s">
        <v>1340</v>
      </c>
      <c r="C55" s="70" t="s">
        <v>1344</v>
      </c>
      <c r="D55" s="29" t="s">
        <v>91</v>
      </c>
      <c r="E55" s="29" t="s">
        <v>476</v>
      </c>
      <c r="F55" s="33">
        <f>VLOOKUP(I55,DB!J:L,3,FALSE)</f>
        <v>5</v>
      </c>
      <c r="G55" s="57"/>
      <c r="H55" s="32">
        <f t="shared" si="0"/>
        <v>0</v>
      </c>
      <c r="I55" s="113" t="str">
        <f t="shared" si="1"/>
        <v>Scope 1Refrigerant &amp; otherMontreal protocol - standardMethyl bromidekg</v>
      </c>
    </row>
    <row r="56" spans="1:9" s="49" customFormat="1" ht="19" customHeight="1">
      <c r="A56" s="70" t="s">
        <v>495</v>
      </c>
      <c r="B56" s="70" t="s">
        <v>1340</v>
      </c>
      <c r="C56" s="70" t="s">
        <v>1344</v>
      </c>
      <c r="D56" s="29" t="s">
        <v>92</v>
      </c>
      <c r="E56" s="29" t="s">
        <v>476</v>
      </c>
      <c r="F56" s="33">
        <f>VLOOKUP(I56,DB!J:L,3,FALSE)</f>
        <v>146</v>
      </c>
      <c r="G56" s="57"/>
      <c r="H56" s="32">
        <f t="shared" si="0"/>
        <v>0</v>
      </c>
      <c r="I56" s="113" t="str">
        <f t="shared" si="1"/>
        <v>Scope 1Refrigerant &amp; otherMontreal protocol - standardMethyl chloroformkg</v>
      </c>
    </row>
    <row r="57" spans="1:9" s="49" customFormat="1" ht="19" customHeight="1">
      <c r="A57" s="70" t="s">
        <v>495</v>
      </c>
      <c r="B57" s="70" t="s">
        <v>1340</v>
      </c>
      <c r="C57" s="70" t="s">
        <v>1344</v>
      </c>
      <c r="D57" s="29" t="s">
        <v>93</v>
      </c>
      <c r="E57" s="29" t="s">
        <v>476</v>
      </c>
      <c r="F57" s="33">
        <f>VLOOKUP(I57,DB!J:L,3,FALSE)</f>
        <v>1810</v>
      </c>
      <c r="G57" s="57"/>
      <c r="H57" s="32">
        <f t="shared" si="0"/>
        <v>0</v>
      </c>
      <c r="I57" s="113" t="str">
        <f t="shared" si="1"/>
        <v>Scope 1Refrigerant &amp; otherMontreal protocol - standardHCFC-22/R22 = chlorodifluoromethanekg</v>
      </c>
    </row>
    <row r="58" spans="1:9" s="49" customFormat="1" ht="19" customHeight="1">
      <c r="A58" s="70" t="s">
        <v>495</v>
      </c>
      <c r="B58" s="70" t="s">
        <v>1340</v>
      </c>
      <c r="C58" s="70" t="s">
        <v>1344</v>
      </c>
      <c r="D58" s="29" t="s">
        <v>94</v>
      </c>
      <c r="E58" s="29" t="s">
        <v>476</v>
      </c>
      <c r="F58" s="33">
        <f>VLOOKUP(I58,DB!J:L,3,FALSE)</f>
        <v>77</v>
      </c>
      <c r="G58" s="57"/>
      <c r="H58" s="32">
        <f t="shared" si="0"/>
        <v>0</v>
      </c>
      <c r="I58" s="113" t="str">
        <f t="shared" si="1"/>
        <v>Scope 1Refrigerant &amp; otherMontreal protocol - standardHCFC-123kg</v>
      </c>
    </row>
    <row r="59" spans="1:9" s="49" customFormat="1" ht="19" customHeight="1">
      <c r="A59" s="70" t="s">
        <v>495</v>
      </c>
      <c r="B59" s="70" t="s">
        <v>1340</v>
      </c>
      <c r="C59" s="70" t="s">
        <v>1344</v>
      </c>
      <c r="D59" s="29" t="s">
        <v>95</v>
      </c>
      <c r="E59" s="29" t="s">
        <v>476</v>
      </c>
      <c r="F59" s="33">
        <f>VLOOKUP(I59,DB!J:L,3,FALSE)</f>
        <v>609</v>
      </c>
      <c r="G59" s="57"/>
      <c r="H59" s="32">
        <f t="shared" si="0"/>
        <v>0</v>
      </c>
      <c r="I59" s="113" t="str">
        <f t="shared" si="1"/>
        <v>Scope 1Refrigerant &amp; otherMontreal protocol - standardHCFC-124kg</v>
      </c>
    </row>
    <row r="60" spans="1:9" s="49" customFormat="1" ht="19" customHeight="1">
      <c r="A60" s="70" t="s">
        <v>495</v>
      </c>
      <c r="B60" s="70" t="s">
        <v>1340</v>
      </c>
      <c r="C60" s="70" t="s">
        <v>1344</v>
      </c>
      <c r="D60" s="29" t="s">
        <v>96</v>
      </c>
      <c r="E60" s="29" t="s">
        <v>476</v>
      </c>
      <c r="F60" s="33">
        <f>VLOOKUP(I60,DB!J:L,3,FALSE)</f>
        <v>725</v>
      </c>
      <c r="G60" s="57"/>
      <c r="H60" s="32">
        <f t="shared" si="0"/>
        <v>0</v>
      </c>
      <c r="I60" s="113" t="str">
        <f t="shared" si="1"/>
        <v>Scope 1Refrigerant &amp; otherMontreal protocol - standardHCFC-141bkg</v>
      </c>
    </row>
    <row r="61" spans="1:9" s="49" customFormat="1" ht="19" customHeight="1">
      <c r="A61" s="70" t="s">
        <v>495</v>
      </c>
      <c r="B61" s="70" t="s">
        <v>1340</v>
      </c>
      <c r="C61" s="70" t="s">
        <v>1344</v>
      </c>
      <c r="D61" s="29" t="s">
        <v>97</v>
      </c>
      <c r="E61" s="29" t="s">
        <v>476</v>
      </c>
      <c r="F61" s="33">
        <f>VLOOKUP(I61,DB!J:L,3,FALSE)</f>
        <v>2310</v>
      </c>
      <c r="G61" s="57"/>
      <c r="H61" s="32">
        <f t="shared" si="0"/>
        <v>0</v>
      </c>
      <c r="I61" s="113" t="str">
        <f t="shared" si="1"/>
        <v>Scope 1Refrigerant &amp; otherMontreal protocol - standardHCFC-142bkg</v>
      </c>
    </row>
    <row r="62" spans="1:9" s="49" customFormat="1" ht="19" customHeight="1">
      <c r="A62" s="70" t="s">
        <v>495</v>
      </c>
      <c r="B62" s="70" t="s">
        <v>1340</v>
      </c>
      <c r="C62" s="70" t="s">
        <v>1344</v>
      </c>
      <c r="D62" s="29" t="s">
        <v>98</v>
      </c>
      <c r="E62" s="29" t="s">
        <v>476</v>
      </c>
      <c r="F62" s="33">
        <f>VLOOKUP(I62,DB!J:L,3,FALSE)</f>
        <v>122</v>
      </c>
      <c r="G62" s="57"/>
      <c r="H62" s="32">
        <f t="shared" si="0"/>
        <v>0</v>
      </c>
      <c r="I62" s="113" t="str">
        <f t="shared" si="1"/>
        <v>Scope 1Refrigerant &amp; otherMontreal protocol - standardHCFC-225cakg</v>
      </c>
    </row>
    <row r="63" spans="1:9" s="49" customFormat="1" ht="19" customHeight="1">
      <c r="A63" s="70" t="s">
        <v>495</v>
      </c>
      <c r="B63" s="70" t="s">
        <v>1340</v>
      </c>
      <c r="C63" s="70" t="s">
        <v>1344</v>
      </c>
      <c r="D63" s="29" t="s">
        <v>99</v>
      </c>
      <c r="E63" s="29" t="s">
        <v>476</v>
      </c>
      <c r="F63" s="33">
        <f>VLOOKUP(I63,DB!J:L,3,FALSE)</f>
        <v>595</v>
      </c>
      <c r="G63" s="57"/>
      <c r="H63" s="32">
        <f t="shared" si="0"/>
        <v>0</v>
      </c>
      <c r="I63" s="113" t="str">
        <f t="shared" si="1"/>
        <v>Scope 1Refrigerant &amp; otherMontreal protocol - standardHCFC-225cbkg</v>
      </c>
    </row>
    <row r="64" spans="1:9" s="49" customFormat="1" ht="19" customHeight="1">
      <c r="A64" s="70" t="s">
        <v>495</v>
      </c>
      <c r="B64" s="70" t="s">
        <v>1340</v>
      </c>
      <c r="C64" s="70" t="s">
        <v>1344</v>
      </c>
      <c r="D64" s="29" t="s">
        <v>100</v>
      </c>
      <c r="E64" s="29" t="s">
        <v>476</v>
      </c>
      <c r="F64" s="33">
        <f>VLOOKUP(I64,DB!J:L,3,FALSE)</f>
        <v>151</v>
      </c>
      <c r="G64" s="57"/>
      <c r="H64" s="32">
        <f t="shared" si="0"/>
        <v>0</v>
      </c>
      <c r="I64" s="113" t="str">
        <f t="shared" si="1"/>
        <v>Scope 1Refrigerant &amp; otherMontreal protocol - standardHCFC-21kg</v>
      </c>
    </row>
    <row r="65" spans="1:9" s="49" customFormat="1" ht="19" customHeight="1">
      <c r="A65" s="70" t="s">
        <v>495</v>
      </c>
      <c r="B65" s="70" t="s">
        <v>1340</v>
      </c>
      <c r="C65" s="70" t="s">
        <v>1345</v>
      </c>
      <c r="D65" s="29" t="s">
        <v>101</v>
      </c>
      <c r="E65" s="29" t="s">
        <v>476</v>
      </c>
      <c r="F65" s="33">
        <f>VLOOKUP(I65,DB!J:L,3,FALSE)</f>
        <v>17200</v>
      </c>
      <c r="G65" s="57"/>
      <c r="H65" s="32">
        <f t="shared" si="0"/>
        <v>0</v>
      </c>
      <c r="I65" s="113" t="str">
        <f t="shared" si="1"/>
        <v>Scope 1Refrigerant &amp; otherOther perfluorinated gasesNitrogen trifluoridekg</v>
      </c>
    </row>
    <row r="66" spans="1:9" s="49" customFormat="1" ht="19" customHeight="1">
      <c r="A66" s="70" t="s">
        <v>495</v>
      </c>
      <c r="B66" s="70" t="s">
        <v>1340</v>
      </c>
      <c r="C66" s="70" t="s">
        <v>1345</v>
      </c>
      <c r="D66" s="29" t="s">
        <v>102</v>
      </c>
      <c r="E66" s="29" t="s">
        <v>476</v>
      </c>
      <c r="F66" s="33">
        <f>VLOOKUP(I66,DB!J:L,3,FALSE)</f>
        <v>7500</v>
      </c>
      <c r="G66" s="57"/>
      <c r="H66" s="32">
        <f t="shared" si="0"/>
        <v>0</v>
      </c>
      <c r="I66" s="113" t="str">
        <f t="shared" si="1"/>
        <v>Scope 1Refrigerant &amp; otherOther perfluorinated gasesPFC-9-1-18kg</v>
      </c>
    </row>
    <row r="67" spans="1:9" s="49" customFormat="1" ht="19" customHeight="1">
      <c r="A67" s="70" t="s">
        <v>495</v>
      </c>
      <c r="B67" s="70" t="s">
        <v>1340</v>
      </c>
      <c r="C67" s="70" t="s">
        <v>1345</v>
      </c>
      <c r="D67" s="29" t="s">
        <v>103</v>
      </c>
      <c r="E67" s="29" t="s">
        <v>476</v>
      </c>
      <c r="F67" s="33">
        <f>VLOOKUP(I67,DB!J:L,3,FALSE)</f>
        <v>17700</v>
      </c>
      <c r="G67" s="57"/>
      <c r="H67" s="32">
        <f t="shared" si="0"/>
        <v>0</v>
      </c>
      <c r="I67" s="113" t="str">
        <f t="shared" si="1"/>
        <v>Scope 1Refrigerant &amp; otherOther perfluorinated gasesTrifluoromethyl sulphur pentafluoridekg</v>
      </c>
    </row>
    <row r="68" spans="1:9" s="49" customFormat="1" ht="19" customHeight="1">
      <c r="A68" s="70" t="s">
        <v>495</v>
      </c>
      <c r="B68" s="70" t="s">
        <v>1340</v>
      </c>
      <c r="C68" s="70" t="s">
        <v>1345</v>
      </c>
      <c r="D68" s="29" t="s">
        <v>104</v>
      </c>
      <c r="E68" s="29" t="s">
        <v>476</v>
      </c>
      <c r="F68" s="33">
        <f>VLOOKUP(I68,DB!J:L,3,FALSE)</f>
        <v>17340</v>
      </c>
      <c r="G68" s="57"/>
      <c r="H68" s="32">
        <f t="shared" si="0"/>
        <v>0</v>
      </c>
      <c r="I68" s="113" t="str">
        <f t="shared" si="1"/>
        <v>Scope 1Refrigerant &amp; otherOther perfluorinated gasesPerfluorocyclopropanekg</v>
      </c>
    </row>
    <row r="69" spans="1:9" s="49" customFormat="1" ht="19" customHeight="1">
      <c r="A69" s="70" t="s">
        <v>495</v>
      </c>
      <c r="B69" s="70" t="s">
        <v>1340</v>
      </c>
      <c r="C69" s="70" t="s">
        <v>1346</v>
      </c>
      <c r="D69" s="29" t="s">
        <v>105</v>
      </c>
      <c r="E69" s="29" t="s">
        <v>476</v>
      </c>
      <c r="F69" s="33">
        <f>VLOOKUP(I69,DB!J:L,3,FALSE)</f>
        <v>14900</v>
      </c>
      <c r="G69" s="57"/>
      <c r="H69" s="32">
        <f t="shared" si="0"/>
        <v>0</v>
      </c>
      <c r="I69" s="113" t="str">
        <f t="shared" si="1"/>
        <v>Scope 1Refrigerant &amp; otherFluorinated ethersHFE-125kg</v>
      </c>
    </row>
    <row r="70" spans="1:9" s="49" customFormat="1" ht="19" customHeight="1">
      <c r="A70" s="70" t="s">
        <v>495</v>
      </c>
      <c r="B70" s="70" t="s">
        <v>1340</v>
      </c>
      <c r="C70" s="70" t="s">
        <v>1346</v>
      </c>
      <c r="D70" s="29" t="s">
        <v>106</v>
      </c>
      <c r="E70" s="29" t="s">
        <v>476</v>
      </c>
      <c r="F70" s="33">
        <f>VLOOKUP(I70,DB!J:L,3,FALSE)</f>
        <v>6320</v>
      </c>
      <c r="G70" s="57"/>
      <c r="H70" s="32">
        <f t="shared" ref="H70:H92" si="2">F70*G70</f>
        <v>0</v>
      </c>
      <c r="I70" s="113" t="str">
        <f t="shared" si="1"/>
        <v>Scope 1Refrigerant &amp; otherFluorinated ethersHFE-134kg</v>
      </c>
    </row>
    <row r="71" spans="1:9" s="49" customFormat="1" ht="19" customHeight="1">
      <c r="A71" s="70" t="s">
        <v>495</v>
      </c>
      <c r="B71" s="70" t="s">
        <v>1340</v>
      </c>
      <c r="C71" s="70" t="s">
        <v>1346</v>
      </c>
      <c r="D71" s="29" t="s">
        <v>107</v>
      </c>
      <c r="E71" s="29" t="s">
        <v>476</v>
      </c>
      <c r="F71" s="33">
        <f>VLOOKUP(I71,DB!J:L,3,FALSE)</f>
        <v>756</v>
      </c>
      <c r="G71" s="57"/>
      <c r="H71" s="32">
        <f t="shared" si="2"/>
        <v>0</v>
      </c>
      <c r="I71" s="113" t="str">
        <f t="shared" ref="I71:I92" si="3">CONCATENATE(A71,B71,C71,D71,E71)</f>
        <v>Scope 1Refrigerant &amp; otherFluorinated ethersHFE-143akg</v>
      </c>
    </row>
    <row r="72" spans="1:9" s="49" customFormat="1" ht="19" customHeight="1">
      <c r="A72" s="70" t="s">
        <v>495</v>
      </c>
      <c r="B72" s="70" t="s">
        <v>1340</v>
      </c>
      <c r="C72" s="70" t="s">
        <v>1346</v>
      </c>
      <c r="D72" s="29" t="s">
        <v>108</v>
      </c>
      <c r="E72" s="29" t="s">
        <v>476</v>
      </c>
      <c r="F72" s="33">
        <f>VLOOKUP(I72,DB!J:L,3,FALSE)</f>
        <v>350</v>
      </c>
      <c r="G72" s="57"/>
      <c r="H72" s="32">
        <f t="shared" si="2"/>
        <v>0</v>
      </c>
      <c r="I72" s="113" t="str">
        <f t="shared" si="3"/>
        <v>Scope 1Refrigerant &amp; otherFluorinated ethersHCFE-235da2kg</v>
      </c>
    </row>
    <row r="73" spans="1:9" s="49" customFormat="1" ht="19" customHeight="1">
      <c r="A73" s="70" t="s">
        <v>495</v>
      </c>
      <c r="B73" s="70" t="s">
        <v>1340</v>
      </c>
      <c r="C73" s="70" t="s">
        <v>1346</v>
      </c>
      <c r="D73" s="29" t="s">
        <v>109</v>
      </c>
      <c r="E73" s="29" t="s">
        <v>476</v>
      </c>
      <c r="F73" s="33">
        <f>VLOOKUP(I73,DB!J:L,3,FALSE)</f>
        <v>708</v>
      </c>
      <c r="G73" s="57"/>
      <c r="H73" s="32">
        <f t="shared" si="2"/>
        <v>0</v>
      </c>
      <c r="I73" s="113" t="str">
        <f t="shared" si="3"/>
        <v>Scope 1Refrigerant &amp; otherFluorinated ethersHFE-245cb2kg</v>
      </c>
    </row>
    <row r="74" spans="1:9" s="49" customFormat="1" ht="19" customHeight="1">
      <c r="A74" s="70" t="s">
        <v>495</v>
      </c>
      <c r="B74" s="70" t="s">
        <v>1340</v>
      </c>
      <c r="C74" s="70" t="s">
        <v>1346</v>
      </c>
      <c r="D74" s="29" t="s">
        <v>110</v>
      </c>
      <c r="E74" s="29" t="s">
        <v>476</v>
      </c>
      <c r="F74" s="33">
        <f>VLOOKUP(I74,DB!J:L,3,FALSE)</f>
        <v>659</v>
      </c>
      <c r="G74" s="57"/>
      <c r="H74" s="32">
        <f t="shared" si="2"/>
        <v>0</v>
      </c>
      <c r="I74" s="113" t="str">
        <f t="shared" si="3"/>
        <v>Scope 1Refrigerant &amp; otherFluorinated ethersHFE-245fa2kg</v>
      </c>
    </row>
    <row r="75" spans="1:9" s="49" customFormat="1" ht="19" customHeight="1">
      <c r="A75" s="70" t="s">
        <v>495</v>
      </c>
      <c r="B75" s="70" t="s">
        <v>1340</v>
      </c>
      <c r="C75" s="70" t="s">
        <v>1346</v>
      </c>
      <c r="D75" s="29" t="s">
        <v>111</v>
      </c>
      <c r="E75" s="29" t="s">
        <v>476</v>
      </c>
      <c r="F75" s="33">
        <f>VLOOKUP(I75,DB!J:L,3,FALSE)</f>
        <v>359</v>
      </c>
      <c r="G75" s="57"/>
      <c r="H75" s="32">
        <f t="shared" si="2"/>
        <v>0</v>
      </c>
      <c r="I75" s="113" t="str">
        <f t="shared" si="3"/>
        <v>Scope 1Refrigerant &amp; otherFluorinated ethersHFE-254cb2kg</v>
      </c>
    </row>
    <row r="76" spans="1:9" s="49" customFormat="1" ht="19" customHeight="1">
      <c r="A76" s="70" t="s">
        <v>495</v>
      </c>
      <c r="B76" s="70" t="s">
        <v>1340</v>
      </c>
      <c r="C76" s="70" t="s">
        <v>1346</v>
      </c>
      <c r="D76" s="29" t="s">
        <v>112</v>
      </c>
      <c r="E76" s="29" t="s">
        <v>476</v>
      </c>
      <c r="F76" s="33">
        <f>VLOOKUP(I76,DB!J:L,3,FALSE)</f>
        <v>575</v>
      </c>
      <c r="G76" s="57"/>
      <c r="H76" s="32">
        <f t="shared" si="2"/>
        <v>0</v>
      </c>
      <c r="I76" s="113" t="str">
        <f t="shared" si="3"/>
        <v>Scope 1Refrigerant &amp; otherFluorinated ethersHFE-347mcc3kg</v>
      </c>
    </row>
    <row r="77" spans="1:9" s="49" customFormat="1" ht="19" customHeight="1">
      <c r="A77" s="70" t="s">
        <v>495</v>
      </c>
      <c r="B77" s="70" t="s">
        <v>1340</v>
      </c>
      <c r="C77" s="70" t="s">
        <v>1346</v>
      </c>
      <c r="D77" s="29" t="s">
        <v>113</v>
      </c>
      <c r="E77" s="29" t="s">
        <v>476</v>
      </c>
      <c r="F77" s="33">
        <f>VLOOKUP(I77,DB!J:L,3,FALSE)</f>
        <v>580</v>
      </c>
      <c r="G77" s="57"/>
      <c r="H77" s="32">
        <f t="shared" si="2"/>
        <v>0</v>
      </c>
      <c r="I77" s="113" t="str">
        <f t="shared" si="3"/>
        <v>Scope 1Refrigerant &amp; otherFluorinated ethersHFE-347pcf2kg</v>
      </c>
    </row>
    <row r="78" spans="1:9" s="49" customFormat="1" ht="19" customHeight="1">
      <c r="A78" s="70" t="s">
        <v>495</v>
      </c>
      <c r="B78" s="70" t="s">
        <v>1340</v>
      </c>
      <c r="C78" s="70" t="s">
        <v>1346</v>
      </c>
      <c r="D78" s="29" t="s">
        <v>114</v>
      </c>
      <c r="E78" s="29" t="s">
        <v>476</v>
      </c>
      <c r="F78" s="33">
        <f>VLOOKUP(I78,DB!J:L,3,FALSE)</f>
        <v>110</v>
      </c>
      <c r="G78" s="57"/>
      <c r="H78" s="32">
        <f t="shared" si="2"/>
        <v>0</v>
      </c>
      <c r="I78" s="113" t="str">
        <f t="shared" si="3"/>
        <v>Scope 1Refrigerant &amp; otherFluorinated ethersHFE-356pcc3kg</v>
      </c>
    </row>
    <row r="79" spans="1:9" s="49" customFormat="1" ht="19" customHeight="1">
      <c r="A79" s="70" t="s">
        <v>495</v>
      </c>
      <c r="B79" s="70" t="s">
        <v>1340</v>
      </c>
      <c r="C79" s="70" t="s">
        <v>1346</v>
      </c>
      <c r="D79" s="29" t="s">
        <v>115</v>
      </c>
      <c r="E79" s="29" t="s">
        <v>476</v>
      </c>
      <c r="F79" s="33">
        <f>VLOOKUP(I79,DB!J:L,3,FALSE)</f>
        <v>297</v>
      </c>
      <c r="G79" s="57"/>
      <c r="H79" s="32">
        <f t="shared" si="2"/>
        <v>0</v>
      </c>
      <c r="I79" s="113" t="str">
        <f t="shared" si="3"/>
        <v>Scope 1Refrigerant &amp; otherFluorinated ethersHFE-449sl (HFE-7100)kg</v>
      </c>
    </row>
    <row r="80" spans="1:9" s="49" customFormat="1" ht="19" customHeight="1">
      <c r="A80" s="70" t="s">
        <v>495</v>
      </c>
      <c r="B80" s="70" t="s">
        <v>1340</v>
      </c>
      <c r="C80" s="70" t="s">
        <v>1346</v>
      </c>
      <c r="D80" s="29" t="s">
        <v>116</v>
      </c>
      <c r="E80" s="29" t="s">
        <v>476</v>
      </c>
      <c r="F80" s="33">
        <f>VLOOKUP(I80,DB!J:L,3,FALSE)</f>
        <v>59</v>
      </c>
      <c r="G80" s="57"/>
      <c r="H80" s="32">
        <f t="shared" si="2"/>
        <v>0</v>
      </c>
      <c r="I80" s="113" t="str">
        <f t="shared" si="3"/>
        <v>Scope 1Refrigerant &amp; otherFluorinated ethersHFE-569sf2 (HFE-7200)kg</v>
      </c>
    </row>
    <row r="81" spans="1:9" s="49" customFormat="1" ht="19" customHeight="1">
      <c r="A81" s="70" t="s">
        <v>495</v>
      </c>
      <c r="B81" s="70" t="s">
        <v>1340</v>
      </c>
      <c r="C81" s="70" t="s">
        <v>1346</v>
      </c>
      <c r="D81" s="29" t="s">
        <v>117</v>
      </c>
      <c r="E81" s="29" t="s">
        <v>476</v>
      </c>
      <c r="F81" s="33">
        <f>VLOOKUP(I81,DB!J:L,3,FALSE)</f>
        <v>1870</v>
      </c>
      <c r="G81" s="57"/>
      <c r="H81" s="32">
        <f t="shared" si="2"/>
        <v>0</v>
      </c>
      <c r="I81" s="113" t="str">
        <f t="shared" si="3"/>
        <v>Scope 1Refrigerant &amp; otherFluorinated ethersHFE-43-10pccc124 (H-Galden1040x)kg</v>
      </c>
    </row>
    <row r="82" spans="1:9" s="49" customFormat="1" ht="19" customHeight="1">
      <c r="A82" s="70" t="s">
        <v>495</v>
      </c>
      <c r="B82" s="70" t="s">
        <v>1340</v>
      </c>
      <c r="C82" s="70" t="s">
        <v>1346</v>
      </c>
      <c r="D82" s="29" t="s">
        <v>118</v>
      </c>
      <c r="E82" s="29" t="s">
        <v>476</v>
      </c>
      <c r="F82" s="33">
        <f>VLOOKUP(I82,DB!J:L,3,FALSE)</f>
        <v>2800</v>
      </c>
      <c r="G82" s="57"/>
      <c r="H82" s="32">
        <f t="shared" si="2"/>
        <v>0</v>
      </c>
      <c r="I82" s="113" t="str">
        <f t="shared" si="3"/>
        <v>Scope 1Refrigerant &amp; otherFluorinated ethersHFE-236ca12 (HG-10)kg</v>
      </c>
    </row>
    <row r="83" spans="1:9" s="49" customFormat="1" ht="19" customHeight="1">
      <c r="A83" s="70" t="s">
        <v>495</v>
      </c>
      <c r="B83" s="70" t="s">
        <v>1340</v>
      </c>
      <c r="C83" s="70" t="s">
        <v>1346</v>
      </c>
      <c r="D83" s="29" t="s">
        <v>119</v>
      </c>
      <c r="E83" s="29" t="s">
        <v>476</v>
      </c>
      <c r="F83" s="33">
        <f>VLOOKUP(I83,DB!J:L,3,FALSE)</f>
        <v>1500</v>
      </c>
      <c r="G83" s="57"/>
      <c r="H83" s="32">
        <f t="shared" si="2"/>
        <v>0</v>
      </c>
      <c r="I83" s="113" t="str">
        <f t="shared" si="3"/>
        <v>Scope 1Refrigerant &amp; otherFluorinated ethersHFE-338pcc13 (HG-01)kg</v>
      </c>
    </row>
    <row r="84" spans="1:9" s="49" customFormat="1" ht="19" customHeight="1">
      <c r="A84" s="70" t="s">
        <v>495</v>
      </c>
      <c r="B84" s="70" t="s">
        <v>1340</v>
      </c>
      <c r="C84" s="70" t="s">
        <v>1347</v>
      </c>
      <c r="D84" s="29" t="s">
        <v>120</v>
      </c>
      <c r="E84" s="29" t="s">
        <v>476</v>
      </c>
      <c r="F84" s="33">
        <f>VLOOKUP(I84,DB!J:L,3,FALSE)</f>
        <v>10300</v>
      </c>
      <c r="G84" s="57"/>
      <c r="H84" s="32">
        <f t="shared" si="2"/>
        <v>0</v>
      </c>
      <c r="I84" s="113" t="str">
        <f t="shared" si="3"/>
        <v>Scope 1Refrigerant &amp; otherOther refrigerantsPFPMIEkg</v>
      </c>
    </row>
    <row r="85" spans="1:9" s="49" customFormat="1" ht="19" customHeight="1">
      <c r="A85" s="70" t="s">
        <v>495</v>
      </c>
      <c r="B85" s="70" t="s">
        <v>1340</v>
      </c>
      <c r="C85" s="70" t="s">
        <v>1347</v>
      </c>
      <c r="D85" s="29" t="s">
        <v>121</v>
      </c>
      <c r="E85" s="29" t="s">
        <v>476</v>
      </c>
      <c r="F85" s="33">
        <f>VLOOKUP(I85,DB!J:L,3,FALSE)</f>
        <v>1</v>
      </c>
      <c r="G85" s="57"/>
      <c r="H85" s="32">
        <f t="shared" si="2"/>
        <v>0</v>
      </c>
      <c r="I85" s="113" t="str">
        <f t="shared" si="3"/>
        <v>Scope 1Refrigerant &amp; otherOther refrigerantsDimethyletherkg</v>
      </c>
    </row>
    <row r="86" spans="1:9" s="49" customFormat="1" ht="19" customHeight="1">
      <c r="A86" s="70" t="s">
        <v>495</v>
      </c>
      <c r="B86" s="70" t="s">
        <v>1340</v>
      </c>
      <c r="C86" s="70" t="s">
        <v>1347</v>
      </c>
      <c r="D86" s="29" t="s">
        <v>122</v>
      </c>
      <c r="E86" s="29" t="s">
        <v>476</v>
      </c>
      <c r="F86" s="33">
        <f>VLOOKUP(I86,DB!J:L,3,FALSE)</f>
        <v>8.6999999999999993</v>
      </c>
      <c r="G86" s="57"/>
      <c r="H86" s="32">
        <f t="shared" si="2"/>
        <v>0</v>
      </c>
      <c r="I86" s="113" t="str">
        <f t="shared" si="3"/>
        <v>Scope 1Refrigerant &amp; otherOther refrigerantsMethylene chloridekg</v>
      </c>
    </row>
    <row r="87" spans="1:9" s="49" customFormat="1" ht="19" customHeight="1">
      <c r="A87" s="70" t="s">
        <v>495</v>
      </c>
      <c r="B87" s="70" t="s">
        <v>1340</v>
      </c>
      <c r="C87" s="70" t="s">
        <v>1347</v>
      </c>
      <c r="D87" s="29" t="s">
        <v>123</v>
      </c>
      <c r="E87" s="29" t="s">
        <v>476</v>
      </c>
      <c r="F87" s="33">
        <f>VLOOKUP(I87,DB!J:L,3,FALSE)</f>
        <v>13</v>
      </c>
      <c r="G87" s="57"/>
      <c r="H87" s="32">
        <f t="shared" si="2"/>
        <v>0</v>
      </c>
      <c r="I87" s="113" t="str">
        <f t="shared" si="3"/>
        <v>Scope 1Refrigerant &amp; otherOther refrigerantsMethyl chloridekg</v>
      </c>
    </row>
    <row r="88" spans="1:9" s="49" customFormat="1" ht="19" customHeight="1">
      <c r="A88" s="70" t="s">
        <v>495</v>
      </c>
      <c r="B88" s="70" t="s">
        <v>1340</v>
      </c>
      <c r="C88" s="70" t="s">
        <v>1347</v>
      </c>
      <c r="D88" s="29" t="s">
        <v>124</v>
      </c>
      <c r="E88" s="29" t="s">
        <v>476</v>
      </c>
      <c r="F88" s="33">
        <f>VLOOKUP(I88,DB!J:L,3,FALSE)</f>
        <v>3.3</v>
      </c>
      <c r="G88" s="57"/>
      <c r="H88" s="32">
        <f t="shared" si="2"/>
        <v>0</v>
      </c>
      <c r="I88" s="113" t="str">
        <f t="shared" si="3"/>
        <v>Scope 1Refrigerant &amp; otherOther refrigerantsR290 = propanekg</v>
      </c>
    </row>
    <row r="89" spans="1:9" s="49" customFormat="1" ht="19" customHeight="1">
      <c r="A89" s="70" t="s">
        <v>495</v>
      </c>
      <c r="B89" s="70" t="s">
        <v>1340</v>
      </c>
      <c r="C89" s="70" t="s">
        <v>1347</v>
      </c>
      <c r="D89" s="29" t="s">
        <v>125</v>
      </c>
      <c r="E89" s="29" t="s">
        <v>476</v>
      </c>
      <c r="F89" s="33">
        <f>VLOOKUP(I89,DB!J:L,3,FALSE)</f>
        <v>3</v>
      </c>
      <c r="G89" s="57"/>
      <c r="H89" s="32">
        <f t="shared" si="2"/>
        <v>0</v>
      </c>
      <c r="I89" s="113" t="str">
        <f t="shared" si="3"/>
        <v>Scope 1Refrigerant &amp; otherOther refrigerantsR600A = isobutanekg</v>
      </c>
    </row>
    <row r="90" spans="1:9" s="49" customFormat="1" ht="19" customHeight="1">
      <c r="A90" s="70" t="s">
        <v>495</v>
      </c>
      <c r="B90" s="70" t="s">
        <v>1340</v>
      </c>
      <c r="C90" s="70" t="s">
        <v>1350</v>
      </c>
      <c r="D90" s="29" t="s">
        <v>126</v>
      </c>
      <c r="E90" s="29" t="s">
        <v>476</v>
      </c>
      <c r="F90" s="33">
        <f>VLOOKUP(I90,DB!J:L,3,FALSE)</f>
        <v>1943</v>
      </c>
      <c r="G90" s="57"/>
      <c r="H90" s="32">
        <f t="shared" si="2"/>
        <v>0</v>
      </c>
      <c r="I90" s="113" t="str">
        <f t="shared" si="3"/>
        <v>Scope 1Refrigerant &amp; otherMontreal protocol - blendsR406Akg</v>
      </c>
    </row>
    <row r="91" spans="1:9" s="49" customFormat="1" ht="19" customHeight="1">
      <c r="A91" s="70" t="s">
        <v>495</v>
      </c>
      <c r="B91" s="70" t="s">
        <v>1340</v>
      </c>
      <c r="C91" s="70" t="s">
        <v>1350</v>
      </c>
      <c r="D91" s="29" t="s">
        <v>127</v>
      </c>
      <c r="E91" s="29" t="s">
        <v>476</v>
      </c>
      <c r="F91" s="33">
        <f>VLOOKUP(I91,DB!J:L,3,FALSE)</f>
        <v>1585</v>
      </c>
      <c r="G91" s="57"/>
      <c r="H91" s="32">
        <f t="shared" si="2"/>
        <v>0</v>
      </c>
      <c r="I91" s="113" t="str">
        <f t="shared" si="3"/>
        <v>Scope 1Refrigerant &amp; otherMontreal protocol - blendsR409Akg</v>
      </c>
    </row>
    <row r="92" spans="1:9" s="49" customFormat="1" ht="19" customHeight="1">
      <c r="A92" s="70" t="s">
        <v>495</v>
      </c>
      <c r="B92" s="70" t="s">
        <v>1340</v>
      </c>
      <c r="C92" s="70" t="s">
        <v>1350</v>
      </c>
      <c r="D92" s="29" t="s">
        <v>128</v>
      </c>
      <c r="E92" s="29" t="s">
        <v>476</v>
      </c>
      <c r="F92" s="33">
        <f>VLOOKUP(I92,DB!J:L,3,FALSE)</f>
        <v>4657</v>
      </c>
      <c r="G92" s="57"/>
      <c r="H92" s="32">
        <f t="shared" si="2"/>
        <v>0</v>
      </c>
      <c r="I92" s="113" t="str">
        <f t="shared" si="3"/>
        <v>Scope 1Refrigerant &amp; otherMontreal protocol - blendsR502kg</v>
      </c>
    </row>
    <row r="93" spans="1:9" s="20" customFormat="1" ht="19" customHeight="1">
      <c r="A93" s="71"/>
      <c r="B93" s="71"/>
      <c r="C93" s="71"/>
      <c r="D93" s="31"/>
      <c r="H93" s="22"/>
      <c r="I93" s="114"/>
    </row>
    <row r="94" spans="1:9" s="20" customFormat="1" ht="19" customHeight="1">
      <c r="A94" s="71"/>
      <c r="B94" s="71"/>
      <c r="C94" s="71"/>
      <c r="D94" s="31"/>
      <c r="H94" s="22"/>
      <c r="I94" s="115"/>
    </row>
  </sheetData>
  <sheetProtection algorithmName="SHA-512" hashValue="iBPU6oikrQStj+DYMnzdGsi0HLnHY+nyBWdV/9gqIZ0qCh6eNzqH4KX1wz+Q6LBghYcYl+xHC5AFHY4pkTb4sw==" saltValue="aX2fBL0orGzJxhs1ohhL6w==" spinCount="100000" sheet="1" formatCells="0" selectLockedCells="1"/>
  <mergeCells count="3">
    <mergeCell ref="D2:H2"/>
    <mergeCell ref="D3:I3"/>
    <mergeCell ref="D4:H4"/>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988A7A-F5D4-4E49-8531-0B89239DEC4B}">
  <dimension ref="A1:K21"/>
  <sheetViews>
    <sheetView topLeftCell="A3" workbookViewId="0">
      <selection activeCell="C6" sqref="C6"/>
    </sheetView>
  </sheetViews>
  <sheetFormatPr baseColWidth="10" defaultColWidth="10.83203125" defaultRowHeight="16"/>
  <cols>
    <col min="1" max="1" width="3.33203125" style="7" customWidth="1"/>
    <col min="2" max="2" width="16.33203125" style="7" customWidth="1"/>
    <col min="3" max="3" width="38.83203125" style="7" bestFit="1" customWidth="1"/>
    <col min="4" max="4" width="13.83203125" style="7" bestFit="1" customWidth="1"/>
    <col min="5" max="10" width="13.33203125" style="7" customWidth="1"/>
    <col min="11" max="16384" width="10.83203125" style="7"/>
  </cols>
  <sheetData>
    <row r="1" spans="1:11" ht="20" customHeight="1">
      <c r="A1" s="3"/>
      <c r="B1" s="4"/>
    </row>
    <row r="2" spans="1:11" ht="20" customHeight="1">
      <c r="A2" s="6"/>
      <c r="B2" s="171" t="s">
        <v>1554</v>
      </c>
      <c r="C2" s="171"/>
      <c r="D2" s="171"/>
      <c r="E2" s="171"/>
      <c r="F2" s="171"/>
      <c r="G2" s="171"/>
      <c r="H2" s="171"/>
      <c r="I2" s="171"/>
      <c r="J2" s="171"/>
    </row>
    <row r="3" spans="1:11" ht="34" customHeight="1">
      <c r="A3" s="6"/>
      <c r="B3" s="176" t="s">
        <v>1559</v>
      </c>
      <c r="C3" s="176"/>
      <c r="D3" s="176"/>
      <c r="E3" s="176"/>
      <c r="F3" s="176"/>
      <c r="G3" s="176"/>
      <c r="H3" s="176"/>
      <c r="I3" s="176"/>
      <c r="J3" s="176"/>
    </row>
    <row r="4" spans="1:11" ht="41" customHeight="1">
      <c r="A4" s="6"/>
      <c r="B4" s="174" t="s">
        <v>1553</v>
      </c>
      <c r="C4" s="174"/>
      <c r="D4" s="174"/>
      <c r="E4" s="174"/>
      <c r="F4" s="174"/>
      <c r="G4" s="174"/>
      <c r="H4" s="174"/>
      <c r="I4" s="174"/>
      <c r="J4" s="174"/>
    </row>
    <row r="5" spans="1:11" ht="48">
      <c r="A5" s="144"/>
      <c r="B5" s="15" t="s">
        <v>6</v>
      </c>
      <c r="C5" s="15" t="s">
        <v>191</v>
      </c>
      <c r="D5" s="15" t="s">
        <v>8</v>
      </c>
      <c r="E5" s="15" t="s">
        <v>1548</v>
      </c>
      <c r="F5" s="15" t="s">
        <v>1549</v>
      </c>
      <c r="G5" s="15" t="s">
        <v>1532</v>
      </c>
      <c r="H5" s="15" t="s">
        <v>229</v>
      </c>
      <c r="I5" s="15" t="s">
        <v>1550</v>
      </c>
      <c r="J5" s="15" t="s">
        <v>1551</v>
      </c>
      <c r="K5" s="144"/>
    </row>
    <row r="6" spans="1:11" ht="24" customHeight="1">
      <c r="A6" s="70"/>
      <c r="B6" s="28" t="s">
        <v>192</v>
      </c>
      <c r="C6" s="60" t="s">
        <v>1540</v>
      </c>
      <c r="D6" s="29" t="s">
        <v>136</v>
      </c>
      <c r="E6" s="53">
        <f>IF(C6&lt;&gt;"Choose a country from the list",VLOOKUP(C6,DB!$D$2843:$L$3076,9,0),0)</f>
        <v>0</v>
      </c>
      <c r="F6" s="53">
        <f>VLOOKUP(K6,DB!J:L,3,FALSE)</f>
        <v>1.8790000000000001E-2</v>
      </c>
      <c r="G6" s="145"/>
      <c r="H6" s="56"/>
      <c r="I6" s="61">
        <f>IF(G6="Yes",0,H6*E6)</f>
        <v>0</v>
      </c>
      <c r="J6" s="61">
        <f>IF(G6="Yes",0,H6*F6)</f>
        <v>0</v>
      </c>
      <c r="K6" s="70" t="s">
        <v>1556</v>
      </c>
    </row>
    <row r="7" spans="1:11" ht="13" customHeight="1">
      <c r="A7" s="6"/>
      <c r="B7" s="6"/>
      <c r="C7" s="6"/>
      <c r="D7" s="6"/>
      <c r="E7" s="6"/>
      <c r="F7" s="6"/>
      <c r="G7" s="6"/>
      <c r="H7" s="6"/>
      <c r="I7" s="6"/>
      <c r="J7" s="6"/>
      <c r="K7" s="6"/>
    </row>
    <row r="8" spans="1:11" ht="24" customHeight="1">
      <c r="A8" s="70"/>
      <c r="B8" s="28" t="s">
        <v>192</v>
      </c>
      <c r="C8" s="146" t="s">
        <v>1555</v>
      </c>
      <c r="D8" s="29" t="s">
        <v>136</v>
      </c>
      <c r="E8" s="147"/>
      <c r="F8" s="147"/>
      <c r="G8" s="145"/>
      <c r="H8" s="56"/>
      <c r="I8" s="61">
        <f>IF(G8="Yes",0,H8*E8)</f>
        <v>0</v>
      </c>
      <c r="J8" s="61">
        <f>IF(G8="Yes",0,H8*F8)</f>
        <v>0</v>
      </c>
      <c r="K8" s="70"/>
    </row>
    <row r="9" spans="1:11" ht="31" customHeight="1">
      <c r="A9" s="6"/>
      <c r="B9" s="177" t="s">
        <v>0</v>
      </c>
      <c r="C9" s="177"/>
      <c r="D9" s="177"/>
      <c r="E9" s="177"/>
      <c r="F9" s="177"/>
      <c r="G9" s="177"/>
      <c r="H9" s="177"/>
      <c r="I9" s="177"/>
      <c r="J9" s="177"/>
      <c r="K9" s="35"/>
    </row>
    <row r="10" spans="1:11" ht="31" customHeight="1">
      <c r="A10" s="6"/>
      <c r="B10" s="176" t="s">
        <v>606</v>
      </c>
      <c r="C10" s="176"/>
      <c r="D10" s="176"/>
      <c r="E10" s="176"/>
      <c r="F10" s="176"/>
      <c r="G10" s="176"/>
      <c r="H10" s="176"/>
      <c r="I10" s="176"/>
      <c r="J10" s="176"/>
      <c r="K10" s="6"/>
    </row>
    <row r="11" spans="1:11" ht="33" customHeight="1">
      <c r="A11" s="49"/>
      <c r="B11" s="2" t="s">
        <v>6</v>
      </c>
      <c r="C11" s="2" t="s">
        <v>132</v>
      </c>
      <c r="D11" s="2" t="s">
        <v>8</v>
      </c>
      <c r="E11" s="2" t="s">
        <v>135</v>
      </c>
      <c r="F11" s="2" t="s">
        <v>1552</v>
      </c>
      <c r="G11" s="2" t="s">
        <v>193</v>
      </c>
      <c r="H11" s="2" t="s">
        <v>573</v>
      </c>
      <c r="I11" s="2" t="s">
        <v>1551</v>
      </c>
      <c r="J11" s="55"/>
      <c r="K11" s="49"/>
    </row>
    <row r="12" spans="1:11" ht="26" customHeight="1">
      <c r="A12" s="70" t="s">
        <v>1519</v>
      </c>
      <c r="B12" s="29" t="s">
        <v>0</v>
      </c>
      <c r="C12" s="29" t="s">
        <v>607</v>
      </c>
      <c r="D12" s="32" t="s">
        <v>136</v>
      </c>
      <c r="E12" s="53">
        <f>VLOOKUP(K12,DB!J:L,3,FALSE)</f>
        <v>0.17072999999999999</v>
      </c>
      <c r="F12" s="53">
        <f>VLOOKUP(J12,DB!J:L,3,FALSE)</f>
        <v>8.9899999999999997E-3</v>
      </c>
      <c r="G12" s="56"/>
      <c r="H12" s="30">
        <f>G12*E12</f>
        <v>0</v>
      </c>
      <c r="I12" s="30">
        <f>G12*F12</f>
        <v>0</v>
      </c>
      <c r="J12" s="70" t="s">
        <v>1557</v>
      </c>
      <c r="K12" s="70" t="s">
        <v>1558</v>
      </c>
    </row>
    <row r="13" spans="1:11">
      <c r="A13" s="3"/>
      <c r="B13" s="95" t="s">
        <v>608</v>
      </c>
      <c r="C13" s="3"/>
      <c r="D13" s="3"/>
      <c r="E13" s="16"/>
      <c r="F13" s="16"/>
      <c r="G13" s="16"/>
      <c r="H13" s="16"/>
      <c r="I13" s="16"/>
      <c r="J13" s="16"/>
      <c r="K13" s="16"/>
    </row>
    <row r="14" spans="1:11" ht="26" customHeight="1">
      <c r="A14" s="6"/>
      <c r="B14" s="174" t="s">
        <v>622</v>
      </c>
      <c r="C14" s="174"/>
      <c r="D14" s="174"/>
      <c r="E14" s="174"/>
      <c r="F14" s="174"/>
      <c r="G14" s="174"/>
      <c r="H14" s="174"/>
      <c r="I14" s="174"/>
      <c r="J14" s="174"/>
      <c r="K14" s="35"/>
    </row>
    <row r="15" spans="1:11" ht="26" customHeight="1">
      <c r="A15" s="6"/>
      <c r="B15" s="176" t="s">
        <v>623</v>
      </c>
      <c r="C15" s="176"/>
      <c r="D15" s="176"/>
      <c r="E15" s="176"/>
      <c r="F15" s="176"/>
      <c r="G15" s="176"/>
      <c r="H15" s="176"/>
      <c r="I15" s="176"/>
      <c r="J15" s="176"/>
      <c r="K15" s="6"/>
    </row>
    <row r="16" spans="1:11">
      <c r="A16" s="49"/>
      <c r="B16" s="2" t="s">
        <v>6</v>
      </c>
      <c r="C16" s="2" t="s">
        <v>191</v>
      </c>
      <c r="D16" s="2" t="s">
        <v>8</v>
      </c>
      <c r="E16" s="2" t="s">
        <v>135</v>
      </c>
      <c r="F16" s="2"/>
      <c r="G16" s="2" t="s">
        <v>229</v>
      </c>
      <c r="H16" s="2" t="s">
        <v>573</v>
      </c>
      <c r="I16" s="49"/>
      <c r="J16" s="49"/>
      <c r="K16" s="49"/>
    </row>
    <row r="17" spans="1:11" ht="25" customHeight="1">
      <c r="A17" s="70" t="s">
        <v>496</v>
      </c>
      <c r="B17" s="28" t="s">
        <v>622</v>
      </c>
      <c r="C17" s="28" t="str">
        <f>IF('Your organisation'!C6&lt;&gt;"",'Your organisation'!C6,"Choose a country in the tab 'Your organisation'")</f>
        <v>Choose a country from the list</v>
      </c>
      <c r="D17" s="29" t="s">
        <v>625</v>
      </c>
      <c r="E17" s="53">
        <f>IF(C17&lt;&gt;"Choose a country in the tab 'Your organisation'",E6*0.9,0)</f>
        <v>0</v>
      </c>
      <c r="F17" s="53"/>
      <c r="G17" s="56"/>
      <c r="H17" s="61">
        <f>G17*E17</f>
        <v>0</v>
      </c>
      <c r="I17" s="70"/>
      <c r="J17" s="70"/>
      <c r="K17" s="49"/>
    </row>
    <row r="20" spans="1:11">
      <c r="B20" s="171"/>
      <c r="C20" s="171"/>
      <c r="D20" s="171"/>
      <c r="E20" s="171"/>
      <c r="F20" s="171"/>
    </row>
    <row r="21" spans="1:11">
      <c r="B21" s="172"/>
      <c r="C21" s="172"/>
      <c r="D21" s="172"/>
      <c r="E21" s="172"/>
      <c r="F21" s="172"/>
    </row>
  </sheetData>
  <sheetProtection algorithmName="SHA-512" hashValue="iKGErd4F0tsUAJUYNUyXC/OWLka7LjPzYLbgZI/XT0pte3xUI5aTiXr85eJZlrGBp/BLAgkX4RDq0r3rHuF7LA==" saltValue="Ouc80jMwGavtUikFq8I/Ug==" spinCount="100000" sheet="1" objects="1" scenarios="1"/>
  <mergeCells count="9">
    <mergeCell ref="B20:F20"/>
    <mergeCell ref="B21:F21"/>
    <mergeCell ref="B2:J2"/>
    <mergeCell ref="B3:J3"/>
    <mergeCell ref="B4:J4"/>
    <mergeCell ref="B9:J9"/>
    <mergeCell ref="B10:J10"/>
    <mergeCell ref="B14:J14"/>
    <mergeCell ref="B15:J15"/>
  </mergeCells>
  <dataValidations count="2">
    <dataValidation type="list" allowBlank="1" showInputMessage="1" showErrorMessage="1" sqref="C7" xr:uid="{56CBA522-C456-354C-8FB1-CB4DC0DCA31B}">
      <formula1>#REF!</formula1>
    </dataValidation>
    <dataValidation type="list" allowBlank="1" showInputMessage="1" showErrorMessage="1" sqref="G6:G8" xr:uid="{F78DD9DA-793D-B841-B96B-5D1463629770}">
      <formula1>"Yes,No"</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76E466EE-0E66-484E-9D20-C4D5105FA6B0}">
          <x14:formula1>
            <xm:f>DB!$D$2843:$D$3076</xm:f>
          </x14:formula1>
          <xm:sqref>C6</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C35BA0EA37C524408285A1C9A42F5C5B" ma:contentTypeVersion="13" ma:contentTypeDescription="Create a new document." ma:contentTypeScope="" ma:versionID="2792c519a39a6cffc69a3f7529eb3cd2">
  <xsd:schema xmlns:xsd="http://www.w3.org/2001/XMLSchema" xmlns:xs="http://www.w3.org/2001/XMLSchema" xmlns:p="http://schemas.microsoft.com/office/2006/metadata/properties" xmlns:ns3="a192e9d0-a43a-4c8d-a30d-a7e46d931758" xmlns:ns4="b8d58d29-7ef5-4d30-a300-adc4ba94d452" targetNamespace="http://schemas.microsoft.com/office/2006/metadata/properties" ma:root="true" ma:fieldsID="e093340b3e39fbbce1e13bbd2a7af36a" ns3:_="" ns4:_="">
    <xsd:import namespace="a192e9d0-a43a-4c8d-a30d-a7e46d931758"/>
    <xsd:import namespace="b8d58d29-7ef5-4d30-a300-adc4ba94d452"/>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DateTaken" minOccurs="0"/>
                <xsd:element ref="ns4:MediaServiceAutoTags" minOccurs="0"/>
                <xsd:element ref="ns4:MediaServiceOCR" minOccurs="0"/>
                <xsd:element ref="ns4:MediaServiceLocation" minOccurs="0"/>
                <xsd:element ref="ns4:MediaServiceGenerationTime" minOccurs="0"/>
                <xsd:element ref="ns4:MediaServiceEventHashCode" minOccurs="0"/>
                <xsd:element ref="ns4:MediaServiceAutoKeyPoints" minOccurs="0"/>
                <xsd:element ref="ns4: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192e9d0-a43a-4c8d-a30d-a7e46d931758"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SharingHintHash" ma:index="10" nillable="true" ma:displayName="Sharing Hint Hash"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b8d58d29-7ef5-4d30-a300-adc4ba94d452"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DateTaken" ma:index="13" nillable="true" ma:displayName="MediaServiceDateTaken" ma:hidden="true" ma:internalName="MediaServiceDateTaken" ma:readOnly="true">
      <xsd:simpleType>
        <xsd:restriction base="dms:Text"/>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Location" ma:index="16" nillable="true" ma:displayName="Location" ma:internalName="MediaServiceLocation"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88018874-44F1-4C3D-BD07-606931759804}">
  <ds:schemaRefs>
    <ds:schemaRef ds:uri="http://schemas.microsoft.com/sharepoint/v3/contenttype/forms"/>
  </ds:schemaRefs>
</ds:datastoreItem>
</file>

<file path=customXml/itemProps2.xml><?xml version="1.0" encoding="utf-8"?>
<ds:datastoreItem xmlns:ds="http://schemas.openxmlformats.org/officeDocument/2006/customXml" ds:itemID="{96E8557B-BE28-447C-8EBB-2BB1D3D95FA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192e9d0-a43a-4c8d-a30d-a7e46d931758"/>
    <ds:schemaRef ds:uri="b8d58d29-7ef5-4d30-a300-adc4ba94d45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E2F5D8A-67CC-4B55-A94D-85840479702E}">
  <ds:schemaRefs>
    <ds:schemaRef ds:uri="b8d58d29-7ef5-4d30-a300-adc4ba94d452"/>
    <ds:schemaRef ds:uri="http://schemas.microsoft.com/office/2006/documentManagement/types"/>
    <ds:schemaRef ds:uri="http://schemas.microsoft.com/office/infopath/2007/PartnerControls"/>
    <ds:schemaRef ds:uri="http://purl.org/dc/elements/1.1/"/>
    <ds:schemaRef ds:uri="http://schemas.openxmlformats.org/package/2006/metadata/core-properties"/>
    <ds:schemaRef ds:uri="http://purl.org/dc/terms/"/>
    <ds:schemaRef ds:uri="a192e9d0-a43a-4c8d-a30d-a7e46d931758"/>
    <ds:schemaRef ds:uri="http://schemas.microsoft.com/office/2006/metadata/propertie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20</vt:i4>
      </vt:variant>
      <vt:variant>
        <vt:lpstr>Named Ranges</vt:lpstr>
      </vt:variant>
      <vt:variant>
        <vt:i4>1</vt:i4>
      </vt:variant>
    </vt:vector>
  </HeadingPairs>
  <TitlesOfParts>
    <vt:vector size="21" baseType="lpstr">
      <vt:lpstr>DB</vt:lpstr>
      <vt:lpstr>Disclaimer</vt:lpstr>
      <vt:lpstr>Info and sources</vt:lpstr>
      <vt:lpstr>Report</vt:lpstr>
      <vt:lpstr>Your organisation</vt:lpstr>
      <vt:lpstr>Fuels</vt:lpstr>
      <vt:lpstr>Bioenergy</vt:lpstr>
      <vt:lpstr>Refrigerants</vt:lpstr>
      <vt:lpstr>Electricity, heat, cooling, T&amp;D</vt:lpstr>
      <vt:lpstr>Owned vehicles</vt:lpstr>
      <vt:lpstr>WTT- fuels</vt:lpstr>
      <vt:lpstr>Material use</vt:lpstr>
      <vt:lpstr>Waste disposal</vt:lpstr>
      <vt:lpstr>Flight and Accommodation</vt:lpstr>
      <vt:lpstr>Business travel - land and sea</vt:lpstr>
      <vt:lpstr>Freighting goods</vt:lpstr>
      <vt:lpstr>Employees commuting</vt:lpstr>
      <vt:lpstr>Food</vt:lpstr>
      <vt:lpstr>Home Office</vt:lpstr>
      <vt:lpstr>Water</vt:lpstr>
      <vt:lpstr>Report!Print_Area</vt:lpstr>
    </vt:vector>
  </TitlesOfParts>
  <Manager/>
  <Company>UNFCCC</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Greenhouse Gas (GHG) Emissions Calculator</dc:title>
  <dc:subject>Operational</dc:subject>
  <dc:creator>UNFCCC</dc:creator>
  <cp:keywords>fuels; waste; water; travel; transport; business organization; tool; calculator; emissions calculator worksheet; CO2 emissions calculator; carbon footprint calculator</cp:keywords>
  <dc:description>Version: 02.5. May 2022.
This calculator aims to support organizations to estimate their GHG emissions in order to raise awareness and to promote climate action. All data and information provided on this  calculator are for reference purpose only. It does not reflect the policy or position of the UNFCCC.</dc:description>
  <cp:lastModifiedBy>Microsoft Office User</cp:lastModifiedBy>
  <cp:lastPrinted>2020-12-03T11:42:31Z</cp:lastPrinted>
  <dcterms:created xsi:type="dcterms:W3CDTF">2020-11-24T14:23:14Z</dcterms:created>
  <dcterms:modified xsi:type="dcterms:W3CDTF">2023-07-10T06:23:41Z</dcterms:modified>
  <cp:category>Methodology</cp:category>
  <cp:contentStatus>Public</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0x010100C35BA0EA37C524408285A1C9A42F5C5B</vt:lpwstr>
  </property>
  <property fmtid="{D5CDD505-2E9C-101B-9397-08002B2CF9AE}" pid="3" name="MSIP_Label_9d258917-277f-42cd-a3cd-14c4e9ee58bc_Enabled">
    <vt:lpwstr>true</vt:lpwstr>
  </property>
  <property fmtid="{D5CDD505-2E9C-101B-9397-08002B2CF9AE}" pid="4" name="MSIP_Label_9d258917-277f-42cd-a3cd-14c4e9ee58bc_SetDate">
    <vt:lpwstr>2023-06-15T05:05:38Z</vt:lpwstr>
  </property>
  <property fmtid="{D5CDD505-2E9C-101B-9397-08002B2CF9AE}" pid="5" name="MSIP_Label_9d258917-277f-42cd-a3cd-14c4e9ee58bc_Method">
    <vt:lpwstr>Standard</vt:lpwstr>
  </property>
  <property fmtid="{D5CDD505-2E9C-101B-9397-08002B2CF9AE}" pid="6" name="MSIP_Label_9d258917-277f-42cd-a3cd-14c4e9ee58bc_Name">
    <vt:lpwstr>restricted</vt:lpwstr>
  </property>
  <property fmtid="{D5CDD505-2E9C-101B-9397-08002B2CF9AE}" pid="7" name="MSIP_Label_9d258917-277f-42cd-a3cd-14c4e9ee58bc_SiteId">
    <vt:lpwstr>38ae3bcd-9579-4fd4-adda-b42e1495d55a</vt:lpwstr>
  </property>
  <property fmtid="{D5CDD505-2E9C-101B-9397-08002B2CF9AE}" pid="8" name="MSIP_Label_9d258917-277f-42cd-a3cd-14c4e9ee58bc_ActionId">
    <vt:lpwstr>96c450cd-89d2-4c08-9e68-c3d5b54798fd</vt:lpwstr>
  </property>
  <property fmtid="{D5CDD505-2E9C-101B-9397-08002B2CF9AE}" pid="9" name="MSIP_Label_9d258917-277f-42cd-a3cd-14c4e9ee58bc_ContentBits">
    <vt:lpwstr>0</vt:lpwstr>
  </property>
  <property fmtid="{D5CDD505-2E9C-101B-9397-08002B2CF9AE}" pid="10" name="Document_Confidentiality">
    <vt:lpwstr>Restricted</vt:lpwstr>
  </property>
</Properties>
</file>