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ÇAMENTO MENSAL" sheetId="1" r:id="rId3"/>
    <sheet state="visible" name="TRANSAÇÕES" sheetId="2" r:id="rId4"/>
  </sheets>
  <definedNames>
    <definedName name="StartingBalance">'ORÇAMENTO MENSAL'!$L$2</definedName>
  </definedNames>
  <calcPr/>
</workbook>
</file>

<file path=xl/sharedStrings.xml><?xml version="1.0" encoding="utf-8"?>
<sst xmlns="http://schemas.openxmlformats.org/spreadsheetml/2006/main" count="53" uniqueCount="33">
  <si>
    <t>Orçamento mensal</t>
  </si>
  <si>
    <t xml:space="preserve">Saldo inicial: </t>
  </si>
  <si>
    <t xml:space="preserve">SALDO INICIAL </t>
  </si>
  <si>
    <t xml:space="preserve"> SALDO FINAL</t>
  </si>
  <si>
    <t>Despesas</t>
  </si>
  <si>
    <t>Renda</t>
  </si>
  <si>
    <t>Planejado</t>
  </si>
  <si>
    <t>Real</t>
  </si>
  <si>
    <t>Diferença</t>
  </si>
  <si>
    <t>Totais</t>
  </si>
  <si>
    <t>Alimentação</t>
  </si>
  <si>
    <t>Poupança</t>
  </si>
  <si>
    <t>Saúde</t>
  </si>
  <si>
    <t>Pagamento</t>
  </si>
  <si>
    <t>Moradia</t>
  </si>
  <si>
    <t>Bônus</t>
  </si>
  <si>
    <t>Transporte</t>
  </si>
  <si>
    <t>Juros</t>
  </si>
  <si>
    <t>Pessoal</t>
  </si>
  <si>
    <t>Outros</t>
  </si>
  <si>
    <t>Animais de estimação</t>
  </si>
  <si>
    <t xml:space="preserve">Categoria personalizada </t>
  </si>
  <si>
    <t>Serviços de utilidade pública</t>
  </si>
  <si>
    <t>Viagens</t>
  </si>
  <si>
    <t>Débito</t>
  </si>
  <si>
    <t>Cartão de Crédito</t>
  </si>
  <si>
    <t>Categoria personalizada 2</t>
  </si>
  <si>
    <t>Categoria personalizada 3</t>
  </si>
  <si>
    <t>Data</t>
  </si>
  <si>
    <t>Valor</t>
  </si>
  <si>
    <t>Descrição</t>
  </si>
  <si>
    <t>Categoria</t>
  </si>
  <si>
    <t>Aluguel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</si>
</sst>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R$]#,##0"/>
    <numFmt numFmtId="165" formatCode="mmmm&quot; &quot;yyyy"/>
    <numFmt numFmtId="166" formatCode="&quot;$&quot;#,##0"/>
    <numFmt numFmtId="167" formatCode="+#,#%;-#,#%;0%"/>
    <numFmt numFmtId="168" formatCode="+$#,#;-$#,#;$0"/>
    <numFmt numFmtId="169" formatCode="dd/MM/yyyy"/>
    <numFmt numFmtId="170" formatCode="[$R$]#,##0.00"/>
    <numFmt numFmtId="171" formatCode="&quot;$&quot;#,##0.00"/>
  </numFmts>
  <fonts count="40">
    <font>
      <sz val="10.0"/>
      <color rgb="FF000000"/>
      <name val="Arial"/>
    </font>
    <font>
      <sz val="10.0"/>
      <name val="Lato"/>
    </font>
    <font>
      <name val="Lato"/>
    </font>
    <font>
      <sz val="10.0"/>
      <color rgb="FF334960"/>
      <name val="Lato"/>
    </font>
    <font>
      <sz val="10.0"/>
      <color rgb="FFF46524"/>
      <name val="Lato"/>
    </font>
    <font>
      <b/>
      <sz val="25.0"/>
      <color rgb="FFF46524"/>
      <name val="Raleway"/>
    </font>
    <font>
      <color rgb="FF334960"/>
      <name val="Lato"/>
    </font>
    <font>
      <b/>
      <sz val="10.0"/>
      <color rgb="FF334960"/>
      <name val="Lato"/>
    </font>
    <font>
      <i/>
      <sz val="10.0"/>
      <color rgb="FF334960"/>
      <name val="Lato"/>
    </font>
    <font>
      <b/>
      <sz val="25.0"/>
      <color rgb="FF334960"/>
      <name val="Lato"/>
    </font>
    <font>
      <b/>
      <sz val="10.0"/>
      <name val="Lato"/>
    </font>
    <font/>
    <font>
      <sz val="24.0"/>
      <color rgb="FF334960"/>
      <name val="Lato"/>
    </font>
    <font>
      <b/>
      <sz val="24.0"/>
      <color rgb="FF334960"/>
      <name val="Lato"/>
    </font>
    <font>
      <i/>
      <sz val="10.0"/>
      <color rgb="FF576475"/>
      <name val="Lato"/>
    </font>
    <font>
      <b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sz val="10.0"/>
      <color rgb="FFF46524"/>
      <name val="Lato"/>
    </font>
    <font>
      <sz val="14.0"/>
      <name val="Lato"/>
    </font>
    <font>
      <sz val="10.0"/>
      <color rgb="FF576475"/>
      <name val="Lato"/>
    </font>
    <font>
      <b/>
      <sz val="10.0"/>
      <color rgb="FF576475"/>
      <name val="Lato"/>
    </font>
    <font>
      <b/>
      <color rgb="FF334960"/>
      <name val="Lato"/>
    </font>
    <font>
      <b/>
      <sz val="10.0"/>
      <color rgb="FF666666"/>
      <name val="Lato"/>
    </font>
    <font>
      <sz val="10.0"/>
      <color rgb="FF666666"/>
      <name val="Lato"/>
    </font>
    <font>
      <b/>
      <sz val="10.0"/>
      <color rgb="FFF46524"/>
      <name val="Lato"/>
    </font>
    <font>
      <b/>
      <sz val="17.0"/>
      <color rgb="FFF46524"/>
      <name val="Raleway"/>
    </font>
    <font>
      <b/>
      <sz val="18.0"/>
      <color rgb="FFF46524"/>
      <name val="Raleway"/>
    </font>
    <font>
      <b/>
      <sz val="18.0"/>
      <color rgb="FFF46524"/>
      <name val="Lato"/>
    </font>
    <font>
      <b/>
      <sz val="11.0"/>
      <color rgb="FF334960"/>
      <name val="Lato"/>
    </font>
    <font>
      <b/>
      <sz val="17.0"/>
      <color rgb="FF334960"/>
      <name val="Lato"/>
    </font>
    <font>
      <b/>
      <sz val="18.0"/>
      <color rgb="FF334960"/>
      <name val="Lato"/>
    </font>
    <font>
      <sz val="18.0"/>
      <color rgb="FF334960"/>
      <name val="Lato"/>
    </font>
    <font>
      <i/>
      <sz val="9.0"/>
      <color rgb="FF687887"/>
      <name val="Lato"/>
    </font>
    <font>
      <b/>
      <sz val="10.0"/>
      <color rgb="FF434343"/>
      <name val="Lato"/>
    </font>
    <font>
      <sz val="10.0"/>
      <color rgb="FF434343"/>
      <name val="Lato"/>
    </font>
    <font>
      <sz val="10.0"/>
      <color rgb="FF687887"/>
      <name val="Lato"/>
    </font>
    <font>
      <b/>
      <color rgb="FF434343"/>
      <name val="Lato"/>
    </font>
    <font>
      <color rgb="FF434343"/>
      <name val="Lato"/>
    </font>
    <font>
      <sz val="10.0"/>
      <color rgb="FF556376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ED"/>
        <bgColor rgb="FFFFF2ED"/>
      </patternFill>
    </fill>
    <fill>
      <patternFill patternType="solid">
        <fgColor rgb="FFEBEDEF"/>
        <bgColor rgb="FFEBEDEF"/>
      </patternFill>
    </fill>
  </fills>
  <borders count="27">
    <border/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right style="dotted">
        <color rgb="FFB7B7B7"/>
      </right>
    </border>
    <border>
      <left style="thin">
        <color rgb="FFD9D9D9"/>
      </left>
    </border>
    <border>
      <right style="thin">
        <color rgb="FFD9D9D9"/>
      </right>
    </border>
    <border>
      <bottom style="dotted">
        <color rgb="FFB7B7B7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bottom style="thin">
        <color rgb="FFFFFFFF"/>
      </bottom>
    </border>
    <border>
      <top style="thin">
        <color rgb="FFA7B0BF"/>
      </top>
    </border>
    <border>
      <bottom style="thin">
        <color rgb="FFA7B0B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CCCCCC"/>
      </bottom>
    </border>
    <border>
      <bottom style="hair">
        <color rgb="FFD9D9D9"/>
      </bottom>
    </border>
    <border>
      <top style="hair">
        <color rgb="FFD9D9D9"/>
      </top>
      <bottom style="hair">
        <color rgb="FFD9D9D9"/>
      </bottom>
    </border>
    <border>
      <top style="hair">
        <color rgb="FFD9D9D9"/>
      </top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vertical="top"/>
    </xf>
    <xf borderId="0" fillId="0" fontId="4" numFmtId="0" xfId="0" applyAlignment="1" applyFont="1">
      <alignment vertical="top"/>
    </xf>
    <xf borderId="0" fillId="2" fontId="5" numFmtId="0" xfId="0" applyAlignment="1" applyFill="1" applyFont="1">
      <alignment horizontal="left" readingOrder="0" vertical="top"/>
    </xf>
    <xf borderId="0" fillId="0" fontId="6" numFmtId="0" xfId="0" applyAlignment="1" applyFont="1">
      <alignment vertical="top"/>
    </xf>
    <xf borderId="0" fillId="0" fontId="2" numFmtId="0" xfId="0" applyFont="1"/>
    <xf borderId="0" fillId="0" fontId="7" numFmtId="0" xfId="0" applyAlignment="1" applyFont="1">
      <alignment horizontal="right" readingOrder="0" vertical="center"/>
    </xf>
    <xf borderId="0" fillId="3" fontId="6" numFmtId="164" xfId="0" applyAlignment="1" applyFill="1" applyFont="1" applyNumberFormat="1">
      <alignment readingOrder="0" vertical="center"/>
    </xf>
    <xf borderId="0" fillId="0" fontId="8" numFmtId="0" xfId="0" applyAlignment="1" applyFont="1">
      <alignment vertical="top"/>
    </xf>
    <xf borderId="0" fillId="2" fontId="9" numFmtId="165" xfId="0" applyAlignment="1" applyFont="1" applyNumberFormat="1">
      <alignment horizontal="left" vertical="top"/>
    </xf>
    <xf borderId="0" fillId="0" fontId="10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4" fontId="2" numFmtId="0" xfId="0" applyBorder="1" applyFill="1" applyFont="1"/>
    <xf borderId="2" fillId="4" fontId="2" numFmtId="0" xfId="0" applyBorder="1" applyFont="1"/>
    <xf borderId="3" fillId="4" fontId="1" numFmtId="0" xfId="0" applyAlignment="1" applyBorder="1" applyFont="1">
      <alignment vertical="bottom"/>
    </xf>
    <xf borderId="4" fillId="0" fontId="1" numFmtId="166" xfId="0" applyAlignment="1" applyBorder="1" applyFont="1" applyNumberFormat="1">
      <alignment vertical="bottom"/>
    </xf>
    <xf borderId="5" fillId="4" fontId="2" numFmtId="0" xfId="0" applyBorder="1" applyFont="1"/>
    <xf borderId="0" fillId="4" fontId="2" numFmtId="0" xfId="0" applyFont="1"/>
    <xf borderId="6" fillId="4" fontId="2" numFmtId="0" xfId="0" applyBorder="1" applyFont="1"/>
    <xf borderId="0" fillId="0" fontId="1" numFmtId="166" xfId="0" applyAlignment="1" applyFont="1" applyNumberFormat="1">
      <alignment vertical="bottom"/>
    </xf>
    <xf borderId="4" fillId="0" fontId="11" numFmtId="0" xfId="0" applyBorder="1" applyFont="1"/>
    <xf borderId="0" fillId="4" fontId="12" numFmtId="167" xfId="0" applyAlignment="1" applyFont="1" applyNumberFormat="1">
      <alignment horizontal="center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7" fillId="4" fontId="14" numFmtId="0" xfId="0" applyAlignment="1" applyBorder="1" applyFont="1">
      <alignment horizontal="center" readingOrder="0" shrinkToFit="0" vertical="top" wrapText="0"/>
    </xf>
    <xf borderId="7" fillId="0" fontId="11" numFmtId="0" xfId="0" applyBorder="1" applyFont="1"/>
    <xf borderId="0" fillId="0" fontId="13" numFmtId="9" xfId="0" applyAlignment="1" applyFont="1" applyNumberFormat="1">
      <alignment horizontal="left" readingOrder="0" shrinkToFit="0" vertical="bottom" wrapText="0"/>
    </xf>
    <xf borderId="0" fillId="4" fontId="12" numFmtId="164" xfId="0" applyAlignment="1" applyFont="1" applyNumberFormat="1">
      <alignment horizontal="center" readingOrder="0" shrinkToFit="0" vertical="bottom" wrapText="0"/>
    </xf>
    <xf borderId="6" fillId="4" fontId="2" numFmtId="0" xfId="0" applyAlignment="1" applyBorder="1" applyFont="1">
      <alignment shrinkToFit="0" wrapText="0"/>
    </xf>
    <xf borderId="0" fillId="0" fontId="15" numFmtId="0" xfId="0" applyFont="1"/>
    <xf borderId="4" fillId="0" fontId="16" numFmtId="0" xfId="0" applyAlignment="1" applyBorder="1" applyFont="1">
      <alignment horizontal="right" readingOrder="0" vertical="bottom"/>
    </xf>
    <xf borderId="0" fillId="0" fontId="17" numFmtId="166" xfId="0" applyAlignment="1" applyFont="1" applyNumberFormat="1">
      <alignment horizontal="left" readingOrder="0" vertical="bottom"/>
    </xf>
    <xf borderId="0" fillId="0" fontId="10" numFmtId="166" xfId="0" applyAlignment="1" applyFont="1" applyNumberFormat="1">
      <alignment vertical="bottom"/>
    </xf>
    <xf borderId="0" fillId="4" fontId="14" numFmtId="9" xfId="0" applyAlignment="1" applyFont="1" applyNumberFormat="1">
      <alignment horizontal="center" readingOrder="0" shrinkToFit="0" vertical="top" wrapText="0"/>
    </xf>
    <xf borderId="0" fillId="0" fontId="14" numFmtId="0" xfId="0" applyAlignment="1" applyFont="1">
      <alignment horizontal="left" readingOrder="0" shrinkToFit="0" vertical="top" wrapText="0"/>
    </xf>
    <xf borderId="4" fillId="0" fontId="14" numFmtId="164" xfId="0" applyAlignment="1" applyBorder="1" applyFont="1" applyNumberFormat="1">
      <alignment horizontal="center" readingOrder="0" vertical="top"/>
    </xf>
    <xf borderId="0" fillId="0" fontId="18" numFmtId="164" xfId="0" applyAlignment="1" applyFont="1" applyNumberFormat="1">
      <alignment horizontal="center" readingOrder="0" vertical="top"/>
    </xf>
    <xf borderId="0" fillId="0" fontId="2" numFmtId="0" xfId="0" applyAlignment="1" applyFont="1">
      <alignment vertical="center"/>
    </xf>
    <xf borderId="8" fillId="4" fontId="2" numFmtId="0" xfId="0" applyBorder="1" applyFont="1"/>
    <xf borderId="9" fillId="4" fontId="2" numFmtId="0" xfId="0" applyBorder="1" applyFont="1"/>
    <xf borderId="9" fillId="4" fontId="2" numFmtId="0" xfId="0" applyAlignment="1" applyBorder="1" applyFont="1">
      <alignment readingOrder="0" vertical="top"/>
    </xf>
    <xf borderId="10" fillId="4" fontId="2" numFmtId="0" xfId="0" applyBorder="1" applyFont="1"/>
    <xf borderId="0" fillId="0" fontId="2" numFmtId="0" xfId="0" applyAlignment="1" applyFont="1">
      <alignment readingOrder="0" vertical="top"/>
    </xf>
    <xf borderId="0" fillId="0" fontId="19" numFmtId="0" xfId="0" applyAlignment="1" applyFont="1">
      <alignment vertical="center"/>
    </xf>
    <xf borderId="0" fillId="0" fontId="16" numFmtId="0" xfId="0" applyAlignment="1" applyFont="1">
      <alignment horizontal="left" readingOrder="0" vertical="center"/>
    </xf>
    <xf borderId="0" fillId="0" fontId="19" numFmtId="0" xfId="0" applyAlignment="1" applyFont="1">
      <alignment horizontal="right" vertical="center"/>
    </xf>
    <xf borderId="0" fillId="0" fontId="20" numFmtId="0" xfId="0" applyAlignment="1" applyFont="1">
      <alignment vertical="center"/>
    </xf>
    <xf borderId="0" fillId="0" fontId="21" numFmtId="164" xfId="0" applyAlignment="1" applyFont="1" applyNumberFormat="1">
      <alignment horizontal="left" readingOrder="0" vertical="center"/>
    </xf>
    <xf borderId="0" fillId="0" fontId="20" numFmtId="164" xfId="0" applyAlignment="1" applyFont="1" applyNumberFormat="1">
      <alignment horizontal="right" vertical="center"/>
    </xf>
    <xf borderId="0" fillId="2" fontId="20" numFmtId="164" xfId="0" applyAlignment="1" applyFont="1" applyNumberFormat="1">
      <alignment vertical="center"/>
    </xf>
    <xf borderId="0" fillId="0" fontId="20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22" numFmtId="164" xfId="0" applyAlignment="1" applyFont="1" applyNumberFormat="1">
      <alignment horizontal="left" readingOrder="0" vertical="center"/>
    </xf>
    <xf borderId="0" fillId="0" fontId="3" numFmtId="164" xfId="0" applyAlignment="1" applyFont="1" applyNumberFormat="1">
      <alignment horizontal="right" readingOrder="0" vertical="center"/>
    </xf>
    <xf borderId="0" fillId="0" fontId="6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vertical="center"/>
    </xf>
    <xf borderId="0" fillId="0" fontId="23" numFmtId="164" xfId="0" applyAlignment="1" applyFont="1" applyNumberFormat="1">
      <alignment horizontal="left"/>
    </xf>
    <xf borderId="0" fillId="0" fontId="24" numFmtId="164" xfId="0" applyAlignment="1" applyFont="1" applyNumberFormat="1">
      <alignment horizontal="right"/>
    </xf>
    <xf borderId="0" fillId="2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25" numFmtId="0" xfId="0" applyAlignment="1" applyFont="1">
      <alignment vertical="top"/>
    </xf>
    <xf borderId="0" fillId="0" fontId="26" numFmtId="164" xfId="0" applyAlignment="1" applyFont="1" applyNumberFormat="1">
      <alignment horizontal="left" readingOrder="0" vertical="top"/>
    </xf>
    <xf borderId="0" fillId="0" fontId="15" numFmtId="164" xfId="0" applyAlignment="1" applyFont="1" applyNumberFormat="1">
      <alignment vertical="top"/>
    </xf>
    <xf borderId="0" fillId="0" fontId="25" numFmtId="164" xfId="0" applyAlignment="1" applyFont="1" applyNumberFormat="1">
      <alignment horizontal="right" vertical="top"/>
    </xf>
    <xf borderId="0" fillId="0" fontId="27" numFmtId="164" xfId="0" applyAlignment="1" applyFont="1" applyNumberFormat="1">
      <alignment horizontal="left" readingOrder="0" vertical="top"/>
    </xf>
    <xf borderId="0" fillId="0" fontId="28" numFmtId="164" xfId="0" applyAlignment="1" applyFont="1" applyNumberFormat="1">
      <alignment horizontal="left" vertical="top"/>
    </xf>
    <xf borderId="11" fillId="0" fontId="3" numFmtId="0" xfId="0" applyAlignment="1" applyBorder="1" applyFont="1">
      <alignment vertical="bottom"/>
    </xf>
    <xf borderId="12" fillId="0" fontId="29" numFmtId="164" xfId="0" applyAlignment="1" applyBorder="1" applyFont="1" applyNumberFormat="1">
      <alignment horizontal="right" vertical="bottom"/>
    </xf>
    <xf borderId="12" fillId="0" fontId="30" numFmtId="164" xfId="0" applyAlignment="1" applyBorder="1" applyFont="1" applyNumberFormat="1">
      <alignment horizontal="left" vertical="bottom"/>
    </xf>
    <xf borderId="12" fillId="0" fontId="29" numFmtId="164" xfId="0" applyAlignment="1" applyBorder="1" applyFont="1" applyNumberFormat="1">
      <alignment horizontal="right" readingOrder="0" vertical="bottom"/>
    </xf>
    <xf borderId="11" fillId="0" fontId="3" numFmtId="164" xfId="0" applyAlignment="1" applyBorder="1" applyFont="1" applyNumberFormat="1">
      <alignment horizontal="right" vertical="bottom"/>
    </xf>
    <xf borderId="12" fillId="0" fontId="31" numFmtId="164" xfId="0" applyAlignment="1" applyBorder="1" applyFont="1" applyNumberFormat="1">
      <alignment horizontal="left" vertical="bottom"/>
    </xf>
    <xf borderId="12" fillId="0" fontId="32" numFmtId="164" xfId="0" applyAlignment="1" applyBorder="1" applyFont="1" applyNumberFormat="1">
      <alignment horizontal="left" vertical="bottom"/>
    </xf>
    <xf borderId="0" fillId="0" fontId="33" numFmtId="0" xfId="0" applyAlignment="1" applyFont="1">
      <alignment vertical="top"/>
    </xf>
    <xf borderId="13" fillId="0" fontId="33" numFmtId="164" xfId="0" applyAlignment="1" applyBorder="1" applyFont="1" applyNumberFormat="1">
      <alignment readingOrder="0" vertical="top"/>
    </xf>
    <xf borderId="13" fillId="0" fontId="33" numFmtId="164" xfId="0" applyAlignment="1" applyBorder="1" applyFont="1" applyNumberFormat="1">
      <alignment vertical="top"/>
    </xf>
    <xf borderId="13" fillId="0" fontId="33" numFmtId="164" xfId="0" applyAlignment="1" applyBorder="1" applyFont="1" applyNumberFormat="1">
      <alignment horizontal="right" vertical="top"/>
    </xf>
    <xf borderId="13" fillId="0" fontId="33" numFmtId="164" xfId="0" applyAlignment="1" applyBorder="1" applyFont="1" applyNumberFormat="1">
      <alignment horizontal="right" readingOrder="0" vertical="top"/>
    </xf>
    <xf borderId="0" fillId="0" fontId="33" numFmtId="164" xfId="0" applyAlignment="1" applyFont="1" applyNumberFormat="1">
      <alignment horizontal="right" vertical="top"/>
    </xf>
    <xf borderId="13" fillId="0" fontId="33" numFmtId="164" xfId="0" applyAlignment="1" applyBorder="1" applyFont="1" applyNumberFormat="1">
      <alignment horizontal="left" readingOrder="0" vertical="top"/>
    </xf>
    <xf borderId="0" fillId="0" fontId="3" numFmtId="0" xfId="0" applyAlignment="1" applyFont="1">
      <alignment vertical="center"/>
    </xf>
    <xf borderId="14" fillId="0" fontId="34" numFmtId="164" xfId="0" applyAlignment="1" applyBorder="1" applyFont="1" applyNumberFormat="1">
      <alignment readingOrder="0" vertical="center"/>
    </xf>
    <xf borderId="15" fillId="0" fontId="11" numFmtId="0" xfId="0" applyBorder="1" applyFont="1"/>
    <xf borderId="16" fillId="0" fontId="35" numFmtId="164" xfId="0" applyAlignment="1" applyBorder="1" applyFont="1" applyNumberFormat="1">
      <alignment horizontal="right" readingOrder="0" vertical="center"/>
    </xf>
    <xf borderId="0" fillId="0" fontId="35" numFmtId="164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right" vertical="center"/>
    </xf>
    <xf borderId="17" fillId="0" fontId="34" numFmtId="164" xfId="0" applyAlignment="1" applyBorder="1" applyFont="1" applyNumberFormat="1">
      <alignment vertical="center"/>
    </xf>
    <xf borderId="18" fillId="0" fontId="11" numFmtId="0" xfId="0" applyBorder="1" applyFont="1"/>
    <xf borderId="19" fillId="0" fontId="35" numFmtId="164" xfId="0" applyAlignment="1" applyBorder="1" applyFont="1" applyNumberFormat="1">
      <alignment horizontal="right" readingOrder="0" vertical="center"/>
    </xf>
    <xf borderId="20" fillId="0" fontId="34" numFmtId="164" xfId="0" applyAlignment="1" applyBorder="1" applyFont="1" applyNumberFormat="1">
      <alignment readingOrder="0" vertical="center"/>
    </xf>
    <xf borderId="21" fillId="0" fontId="11" numFmtId="0" xfId="0" applyBorder="1" applyFont="1"/>
    <xf borderId="22" fillId="0" fontId="35" numFmtId="164" xfId="0" applyAlignment="1" applyBorder="1" applyFont="1" applyNumberFormat="1">
      <alignment horizontal="right" readingOrder="0" vertical="center"/>
    </xf>
    <xf borderId="0" fillId="0" fontId="36" numFmtId="164" xfId="0" applyAlignment="1" applyFont="1" applyNumberFormat="1">
      <alignment horizontal="right" vertical="center"/>
    </xf>
    <xf borderId="0" fillId="0" fontId="35" numFmtId="164" xfId="0" applyAlignment="1" applyFont="1" applyNumberFormat="1">
      <alignment horizontal="right" readingOrder="0" vertical="center"/>
    </xf>
    <xf borderId="0" fillId="0" fontId="1" numFmtId="164" xfId="0" applyAlignment="1" applyFont="1" applyNumberFormat="1">
      <alignment horizontal="right" vertical="center"/>
    </xf>
    <xf borderId="0" fillId="0" fontId="36" numFmtId="164" xfId="0" applyAlignment="1" applyFont="1" applyNumberFormat="1">
      <alignment horizontal="right" readingOrder="0" vertical="center"/>
    </xf>
    <xf borderId="22" fillId="0" fontId="35" numFmtId="164" xfId="0" applyAlignment="1" applyBorder="1" applyFont="1" applyNumberFormat="1">
      <alignment readingOrder="0" vertical="center"/>
    </xf>
    <xf borderId="20" fillId="0" fontId="37" numFmtId="164" xfId="0" applyAlignment="1" applyBorder="1" applyFont="1" applyNumberFormat="1">
      <alignment readingOrder="0"/>
    </xf>
    <xf borderId="22" fillId="0" fontId="38" numFmtId="164" xfId="0" applyAlignment="1" applyBorder="1" applyFont="1" applyNumberFormat="1">
      <alignment readingOrder="0"/>
    </xf>
    <xf borderId="22" fillId="0" fontId="35" numFmtId="164" xfId="0" applyAlignment="1" applyBorder="1" applyFont="1" applyNumberFormat="1">
      <alignment horizontal="right" vertical="center"/>
    </xf>
    <xf borderId="22" fillId="0" fontId="35" numFmtId="164" xfId="0" applyAlignment="1" applyBorder="1" applyFont="1" applyNumberFormat="1">
      <alignment horizontal="right" readingOrder="0"/>
    </xf>
    <xf borderId="22" fillId="0" fontId="34" numFmtId="164" xfId="0" applyAlignment="1" applyBorder="1" applyFont="1" applyNumberFormat="1">
      <alignment readingOrder="0" vertical="center"/>
    </xf>
    <xf borderId="22" fillId="0" fontId="34" numFmtId="166" xfId="0" applyAlignment="1" applyBorder="1" applyFont="1" applyNumberFormat="1">
      <alignment readingOrder="0" vertical="center"/>
    </xf>
    <xf borderId="22" fillId="0" fontId="35" numFmtId="166" xfId="0" applyAlignment="1" applyBorder="1" applyFont="1" applyNumberFormat="1">
      <alignment horizontal="right" readingOrder="0"/>
    </xf>
    <xf borderId="22" fillId="0" fontId="37" numFmtId="164" xfId="0" applyAlignment="1" applyBorder="1" applyFont="1" applyNumberFormat="1">
      <alignment readingOrder="0"/>
    </xf>
    <xf borderId="20" fillId="0" fontId="34" numFmtId="166" xfId="0" applyAlignment="1" applyBorder="1" applyFont="1" applyNumberFormat="1">
      <alignment readingOrder="0" vertical="center"/>
    </xf>
    <xf borderId="22" fillId="0" fontId="35" numFmtId="166" xfId="0" applyAlignment="1" applyBorder="1" applyFont="1" applyNumberFormat="1">
      <alignment horizontal="right" readingOrder="0" vertical="center"/>
    </xf>
    <xf borderId="0" fillId="0" fontId="35" numFmtId="166" xfId="0" applyAlignment="1" applyFont="1" applyNumberFormat="1">
      <alignment horizontal="right" vertical="center"/>
    </xf>
    <xf borderId="0" fillId="0" fontId="36" numFmtId="168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22" fillId="0" fontId="37" numFmtId="0" xfId="0" applyAlignment="1" applyBorder="1" applyFont="1">
      <alignment readingOrder="0"/>
    </xf>
    <xf borderId="22" fillId="0" fontId="38" numFmtId="166" xfId="0" applyAlignment="1" applyBorder="1" applyFont="1" applyNumberFormat="1">
      <alignment readingOrder="0"/>
    </xf>
    <xf borderId="20" fillId="0" fontId="37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27" numFmtId="0" xfId="0" applyAlignment="1" applyFont="1">
      <alignment horizontal="left" readingOrder="0" vertical="bottom"/>
    </xf>
    <xf borderId="23" fillId="0" fontId="1" numFmtId="0" xfId="0" applyAlignment="1" applyBorder="1" applyFont="1">
      <alignment vertical="bottom"/>
    </xf>
    <xf borderId="0" fillId="0" fontId="29" numFmtId="0" xfId="0" applyAlignment="1" applyFont="1">
      <alignment horizontal="left" readingOrder="0" vertical="center"/>
    </xf>
    <xf borderId="24" fillId="0" fontId="36" numFmtId="169" xfId="0" applyAlignment="1" applyBorder="1" applyFont="1" applyNumberFormat="1">
      <alignment horizontal="left" readingOrder="0" vertical="center"/>
    </xf>
    <xf borderId="24" fillId="0" fontId="21" numFmtId="170" xfId="0" applyAlignment="1" applyBorder="1" applyFont="1" applyNumberFormat="1">
      <alignment horizontal="left" readingOrder="0" vertical="center"/>
    </xf>
    <xf borderId="24" fillId="0" fontId="39" numFmtId="0" xfId="0" applyAlignment="1" applyBorder="1" applyFont="1">
      <alignment horizontal="left" readingOrder="0" vertical="center"/>
    </xf>
    <xf borderId="24" fillId="0" fontId="36" numFmtId="0" xfId="0" applyAlignment="1" applyBorder="1" applyFont="1">
      <alignment horizontal="left" readingOrder="0" vertical="center"/>
    </xf>
    <xf borderId="24" fillId="0" fontId="20" numFmtId="0" xfId="0" applyAlignment="1" applyBorder="1" applyFont="1">
      <alignment horizontal="left" readingOrder="0" vertical="center"/>
    </xf>
    <xf borderId="25" fillId="0" fontId="36" numFmtId="169" xfId="0" applyAlignment="1" applyBorder="1" applyFont="1" applyNumberFormat="1">
      <alignment horizontal="left" readingOrder="0" vertical="center"/>
    </xf>
    <xf borderId="25" fillId="0" fontId="21" numFmtId="171" xfId="0" applyAlignment="1" applyBorder="1" applyFont="1" applyNumberFormat="1">
      <alignment horizontal="left" readingOrder="0" vertical="center"/>
    </xf>
    <xf borderId="25" fillId="0" fontId="39" numFmtId="0" xfId="0" applyAlignment="1" applyBorder="1" applyFont="1">
      <alignment horizontal="left" readingOrder="0" vertical="center"/>
    </xf>
    <xf borderId="25" fillId="0" fontId="36" numFmtId="0" xfId="0" applyAlignment="1" applyBorder="1" applyFont="1">
      <alignment horizontal="left" readingOrder="0" vertical="center"/>
    </xf>
    <xf borderId="25" fillId="0" fontId="20" numFmtId="0" xfId="0" applyAlignment="1" applyBorder="1" applyFont="1">
      <alignment horizontal="left" readingOrder="0" vertical="center"/>
    </xf>
    <xf borderId="25" fillId="0" fontId="36" numFmtId="0" xfId="0" applyAlignment="1" applyBorder="1" applyFont="1">
      <alignment horizontal="left" vertical="center"/>
    </xf>
    <xf borderId="25" fillId="0" fontId="20" numFmtId="0" xfId="0" applyAlignment="1" applyBorder="1" applyFont="1">
      <alignment horizontal="left" vertical="center"/>
    </xf>
    <xf borderId="25" fillId="0" fontId="36" numFmtId="169" xfId="0" applyAlignment="1" applyBorder="1" applyFont="1" applyNumberFormat="1">
      <alignment horizontal="left" vertical="center"/>
    </xf>
    <xf borderId="25" fillId="0" fontId="21" numFmtId="171" xfId="0" applyAlignment="1" applyBorder="1" applyFont="1" applyNumberFormat="1">
      <alignment horizontal="left" vertical="center"/>
    </xf>
    <xf borderId="25" fillId="0" fontId="39" numFmtId="0" xfId="0" applyAlignment="1" applyBorder="1" applyFont="1">
      <alignment horizontal="left" vertical="center"/>
    </xf>
    <xf borderId="26" fillId="0" fontId="36" numFmtId="169" xfId="0" applyAlignment="1" applyBorder="1" applyFont="1" applyNumberFormat="1">
      <alignment horizontal="left" vertical="center"/>
    </xf>
    <xf borderId="26" fillId="0" fontId="21" numFmtId="171" xfId="0" applyAlignment="1" applyBorder="1" applyFont="1" applyNumberFormat="1">
      <alignment horizontal="left" readingOrder="0" vertical="center"/>
    </xf>
    <xf borderId="26" fillId="0" fontId="39" numFmtId="0" xfId="0" applyAlignment="1" applyBorder="1" applyFont="1">
      <alignment horizontal="left" vertical="center"/>
    </xf>
    <xf borderId="26" fillId="0" fontId="36" numFmtId="0" xfId="0" applyAlignment="1" applyBorder="1" applyFont="1">
      <alignment horizontal="left" vertical="center"/>
    </xf>
    <xf borderId="26" fillId="0" fontId="21" numFmtId="171" xfId="0" applyAlignment="1" applyBorder="1" applyFont="1" applyNumberFormat="1">
      <alignment horizontal="left" vertical="center"/>
    </xf>
    <xf borderId="26" fillId="0" fontId="20" numFmtId="0" xfId="0" applyAlignment="1" applyBorder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solid">
          <fgColor rgb="FFFCECE6"/>
          <bgColor rgb="FFFCECE6"/>
        </patternFill>
      </fill>
      <border/>
    </dxf>
    <dxf>
      <font>
        <color rgb="FFC53929"/>
      </font>
      <fill>
        <patternFill patternType="none"/>
      </fill>
      <border/>
    </dxf>
    <dxf>
      <font>
        <color rgb="FF68788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6" width="10.88"/>
    <col customWidth="1" min="7" max="7" width="8.88"/>
    <col customWidth="1" min="8" max="12" width="9.38"/>
    <col customWidth="1" min="13" max="13" width="6.13"/>
  </cols>
  <sheetData>
    <row r="1" ht="12.0" customHeight="1">
      <c r="A1" s="1"/>
      <c r="B1" s="2"/>
      <c r="C1" s="2"/>
      <c r="D1" s="2"/>
      <c r="E1" s="3"/>
      <c r="F1" s="4"/>
      <c r="G1" s="5"/>
      <c r="H1" s="4"/>
      <c r="I1" s="4"/>
      <c r="J1" s="4"/>
      <c r="K1" s="4"/>
      <c r="L1" s="4"/>
      <c r="M1" s="4"/>
    </row>
    <row r="2" ht="21.0" customHeight="1">
      <c r="A2" s="6"/>
      <c r="B2" s="7" t="s">
        <v>0</v>
      </c>
      <c r="F2" s="4"/>
      <c r="G2" s="8"/>
      <c r="H2" s="4"/>
      <c r="I2" s="9"/>
      <c r="J2" s="10" t="s">
        <v>1</v>
      </c>
      <c r="L2" s="11"/>
      <c r="M2" s="4"/>
    </row>
    <row r="3" ht="16.5" customHeight="1">
      <c r="A3" s="6"/>
      <c r="F3" s="4"/>
      <c r="G3" s="8"/>
      <c r="H3" s="4"/>
      <c r="I3" s="12"/>
      <c r="J3" s="4"/>
      <c r="K3" s="4"/>
      <c r="L3" s="8"/>
      <c r="M3" s="4"/>
    </row>
    <row r="4" ht="10.5" customHeight="1">
      <c r="A4" s="4"/>
      <c r="B4" s="13"/>
      <c r="C4" s="13"/>
      <c r="D4" s="13"/>
      <c r="E4" s="13"/>
      <c r="F4" s="4"/>
      <c r="G4" s="8"/>
      <c r="H4" s="4"/>
      <c r="I4" s="12"/>
      <c r="J4" s="4"/>
      <c r="K4" s="4"/>
      <c r="L4" s="8"/>
      <c r="M4" s="4"/>
    </row>
    <row r="5">
      <c r="A5" s="1"/>
      <c r="B5" s="14"/>
      <c r="C5" s="14"/>
      <c r="D5" s="15"/>
      <c r="E5" s="1"/>
      <c r="F5" s="1"/>
      <c r="G5" s="9"/>
      <c r="H5" s="16"/>
      <c r="I5" s="17"/>
      <c r="J5" s="17"/>
      <c r="K5" s="17"/>
      <c r="L5" s="18"/>
      <c r="M5" s="1"/>
    </row>
    <row r="6" ht="23.25" customHeight="1">
      <c r="A6" s="9"/>
      <c r="B6" s="1"/>
      <c r="C6" s="9"/>
      <c r="D6" s="19" t="str">
        <f>IFERROR(__xludf.DUMMYFUNCTION("SPARKLINE(D11,{""charttype"",""column"";""ymin"", 0; ""ymax"",MAX(D11:E11);""firstcolor"",""#334960""})"),"")</f>
        <v/>
      </c>
      <c r="E6" s="1" t="str">
        <f>IFERROR(__xludf.DUMMYFUNCTION("SPARKLINE(E11,{""charttype"",""column"";""ymin"", 0; ""ymax"",max(D11:E11);""firstcolor"",""#f46524""})"),"")</f>
        <v/>
      </c>
      <c r="F6" s="1"/>
      <c r="G6" s="1"/>
      <c r="H6" s="20"/>
      <c r="I6" s="21"/>
      <c r="J6" s="21"/>
      <c r="K6" s="21"/>
      <c r="L6" s="22"/>
      <c r="M6" s="9"/>
    </row>
    <row r="7" ht="30.0" customHeight="1">
      <c r="A7" s="9"/>
      <c r="B7" s="1"/>
      <c r="C7" s="23"/>
      <c r="D7" s="24"/>
      <c r="F7" s="1"/>
      <c r="G7" s="1"/>
      <c r="H7" s="20"/>
      <c r="I7" s="25" t="str">
        <f>iferror(E11/D11-1, "")</f>
        <v/>
      </c>
      <c r="L7" s="22"/>
      <c r="M7" s="26"/>
    </row>
    <row r="8" ht="18.0" customHeight="1">
      <c r="A8" s="1"/>
      <c r="B8" s="1"/>
      <c r="C8" s="23"/>
      <c r="D8" s="24"/>
      <c r="F8" s="1"/>
      <c r="G8" s="1"/>
      <c r="H8" s="20"/>
      <c r="I8" s="27" t="str">
        <f>if(I7 &lt; 0, "Redução da economia total", "Aumento da economia total")</f>
        <v>Aumento da economia total</v>
      </c>
      <c r="J8" s="28"/>
      <c r="K8" s="28"/>
      <c r="L8" s="22"/>
      <c r="M8" s="29"/>
    </row>
    <row r="9" ht="18.0" customHeight="1">
      <c r="A9" s="1"/>
      <c r="B9" s="1"/>
      <c r="C9" s="23"/>
      <c r="D9" s="24"/>
      <c r="F9" s="1"/>
      <c r="G9" s="23"/>
      <c r="H9" s="20"/>
      <c r="I9" s="30">
        <f>iferror(E11-D11, 0)</f>
        <v>0</v>
      </c>
      <c r="L9" s="31"/>
      <c r="M9" s="29"/>
    </row>
    <row r="10" ht="18.0" customHeight="1">
      <c r="A10" s="1"/>
      <c r="B10" s="14"/>
      <c r="C10" s="32"/>
      <c r="D10" s="33" t="s">
        <v>2</v>
      </c>
      <c r="E10" s="34" t="s">
        <v>3</v>
      </c>
      <c r="F10" s="32"/>
      <c r="G10" s="35"/>
      <c r="H10" s="20"/>
      <c r="I10" s="36" t="str">
        <f>if(J9&lt;0, "Despesa do mês", "Economia do mês")</f>
        <v>Economia do mês</v>
      </c>
      <c r="L10" s="22"/>
      <c r="M10" s="37"/>
    </row>
    <row r="11" ht="12.0" customHeight="1">
      <c r="A11" s="9"/>
      <c r="B11" s="1"/>
      <c r="C11" s="9"/>
      <c r="D11" s="38">
        <f>if(isblank(L2),0,L2)</f>
        <v>0</v>
      </c>
      <c r="E11" s="39">
        <f>D11+(I16-C16)</f>
        <v>0</v>
      </c>
      <c r="F11" s="9"/>
      <c r="G11" s="23"/>
      <c r="H11" s="20"/>
      <c r="I11" s="21"/>
      <c r="L11" s="22"/>
      <c r="M11" s="9"/>
    </row>
    <row r="12" ht="18.0" customHeight="1">
      <c r="A12" s="9"/>
      <c r="B12" s="40"/>
      <c r="C12" s="40"/>
      <c r="D12" s="40"/>
      <c r="E12" s="40"/>
      <c r="F12" s="40"/>
      <c r="G12" s="9"/>
      <c r="H12" s="41"/>
      <c r="I12" s="42"/>
      <c r="J12" s="43"/>
      <c r="K12" s="42"/>
      <c r="L12" s="44"/>
      <c r="M12" s="9"/>
    </row>
    <row r="13" ht="18.0" customHeight="1">
      <c r="A13" s="9"/>
      <c r="B13" s="40"/>
      <c r="C13" s="40"/>
      <c r="D13" s="40"/>
      <c r="E13" s="40"/>
      <c r="F13" s="40"/>
      <c r="G13" s="9"/>
      <c r="H13" s="9"/>
      <c r="I13" s="9"/>
      <c r="J13" s="45"/>
      <c r="K13" s="9"/>
      <c r="L13" s="9"/>
      <c r="M13" s="9"/>
    </row>
    <row r="14" ht="24.0" customHeight="1">
      <c r="A14" s="46"/>
      <c r="B14" s="47" t="s">
        <v>4</v>
      </c>
      <c r="G14" s="46"/>
      <c r="H14" s="47" t="s">
        <v>5</v>
      </c>
      <c r="I14" s="47"/>
      <c r="J14" s="48"/>
      <c r="K14" s="46"/>
      <c r="L14" s="46"/>
      <c r="M14" s="46"/>
    </row>
    <row r="15" ht="39.75" customHeight="1">
      <c r="A15" s="49"/>
      <c r="B15" s="50" t="s">
        <v>6</v>
      </c>
      <c r="C15" s="51" t="str">
        <f>D20</f>
        <v>#REF!</v>
      </c>
      <c r="D15" s="52" t="str">
        <f t="array" ref="D15">SPARKLINE(C15,{"charttype","bar";"max",max(C15:C16);"color1","#AEB7C0"})</f>
        <v>#REF!</v>
      </c>
      <c r="G15" s="53"/>
      <c r="H15" s="50" t="s">
        <v>6</v>
      </c>
      <c r="I15" s="51">
        <f>J20</f>
        <v>0</v>
      </c>
      <c r="J15" s="52" t="str">
        <f>IFERROR(__xludf.DUMMYFUNCTION("SPARKLINE(I15,{""charttype"",""bar"";""max"",max(I15:I16);""color1"",""#AEB7C0""})"),"")</f>
        <v/>
      </c>
      <c r="M15" s="49"/>
    </row>
    <row r="16" ht="18.0" customHeight="1">
      <c r="A16" s="54"/>
      <c r="B16" s="55" t="s">
        <v>7</v>
      </c>
      <c r="C16" s="56">
        <f>E20</f>
        <v>0</v>
      </c>
      <c r="D16" s="57" t="str">
        <f t="array" ref="D16">SPARKLINE(C16,{"charttype","bar";"max",max(C15:C16);"color1","#334960"})</f>
        <v>#REF!</v>
      </c>
      <c r="G16" s="58"/>
      <c r="H16" s="55" t="s">
        <v>7</v>
      </c>
      <c r="I16" s="56">
        <f>K20</f>
        <v>0</v>
      </c>
      <c r="J16" s="57" t="str">
        <f>IFERROR(__xludf.DUMMYFUNCTION("SPARKLINE(I16,{""charttype"",""bar"";""max"",max(I15:I16);""color1"",""#334960""})"),"")</f>
        <v/>
      </c>
      <c r="M16" s="54"/>
    </row>
    <row r="17" ht="18.0" customHeight="1">
      <c r="A17" s="1"/>
      <c r="B17" s="59"/>
      <c r="C17" s="60"/>
      <c r="D17" s="61"/>
      <c r="G17" s="62"/>
      <c r="H17" s="59"/>
      <c r="I17" s="60"/>
      <c r="J17" s="61"/>
      <c r="M17" s="54"/>
    </row>
    <row r="18" ht="12.0" customHeight="1">
      <c r="A18" s="63"/>
      <c r="B18" s="64" t="s">
        <v>4</v>
      </c>
      <c r="D18" s="65"/>
      <c r="E18" s="65"/>
      <c r="F18" s="65"/>
      <c r="G18" s="66"/>
      <c r="H18" s="67" t="s">
        <v>5</v>
      </c>
      <c r="I18" s="68"/>
      <c r="J18" s="65"/>
      <c r="K18" s="65"/>
      <c r="L18" s="65"/>
      <c r="M18" s="63"/>
    </row>
    <row r="19" ht="24.0" customHeight="1">
      <c r="A19" s="69"/>
      <c r="B19" s="70"/>
      <c r="C19" s="71"/>
      <c r="D19" s="72" t="s">
        <v>6</v>
      </c>
      <c r="E19" s="72" t="s">
        <v>7</v>
      </c>
      <c r="F19" s="72" t="s">
        <v>8</v>
      </c>
      <c r="G19" s="73"/>
      <c r="H19" s="74"/>
      <c r="I19" s="75"/>
      <c r="J19" s="72" t="s">
        <v>6</v>
      </c>
      <c r="K19" s="72" t="s">
        <v>7</v>
      </c>
      <c r="L19" s="72" t="s">
        <v>8</v>
      </c>
      <c r="M19" s="69"/>
    </row>
    <row r="20" ht="24.0" customHeight="1">
      <c r="A20" s="76"/>
      <c r="B20" s="77" t="s">
        <v>9</v>
      </c>
      <c r="C20" s="78"/>
      <c r="D20" s="79" t="str">
        <f>sum(D15:D44)</f>
        <v>#REF!</v>
      </c>
      <c r="E20" s="80">
        <v>0.0</v>
      </c>
      <c r="F20" s="80">
        <v>0.0</v>
      </c>
      <c r="G20" s="81"/>
      <c r="H20" s="82" t="s">
        <v>9</v>
      </c>
      <c r="I20" s="80"/>
      <c r="J20" s="80">
        <v>0.0</v>
      </c>
      <c r="K20" s="80">
        <v>0.0</v>
      </c>
      <c r="L20" s="79">
        <f>sum(L21:L38)</f>
        <v>0</v>
      </c>
      <c r="M20" s="76"/>
    </row>
    <row r="21" ht="19.5" customHeight="1">
      <c r="A21" s="83"/>
      <c r="B21" s="84"/>
      <c r="C21" s="85"/>
      <c r="D21" s="86"/>
      <c r="E21" s="87" t="str">
        <f>if(isblank($B21), "", sumif('TRANSAÇÕES'!$E:$E,$B21,'TRANSAÇÕES'!$C:$C))</f>
        <v/>
      </c>
      <c r="F21" s="87" t="str">
        <f t="shared" ref="F21:F22" si="1">if(isblank($B21), "", D21-E21)</f>
        <v/>
      </c>
      <c r="G21" s="88"/>
      <c r="H21" s="89"/>
      <c r="I21" s="90"/>
      <c r="J21" s="91"/>
      <c r="K21" s="87" t="str">
        <f>if(isblank($H21), "", sumif('TRANSAÇÕES'!$J:$J,$H21,'TRANSAÇÕES'!$H:$H))</f>
        <v/>
      </c>
      <c r="L21" s="87" t="str">
        <f t="shared" ref="L21:L35" si="2">if(isblank($H21), "", K21-J21)</f>
        <v/>
      </c>
      <c r="M21" s="83"/>
    </row>
    <row r="22" ht="19.5" customHeight="1">
      <c r="A22" s="83"/>
      <c r="B22" s="92" t="s">
        <v>10</v>
      </c>
      <c r="C22" s="93"/>
      <c r="D22" s="94">
        <v>0.0</v>
      </c>
      <c r="E22" s="87">
        <f>if(isblank($B22), "", sumif('TRANSAÇÕES'!$E:$E,$B22,'TRANSAÇÕES'!$C:$C))</f>
        <v>0</v>
      </c>
      <c r="F22" s="95">
        <f t="shared" si="1"/>
        <v>0</v>
      </c>
      <c r="G22" s="88"/>
      <c r="H22" s="92" t="s">
        <v>11</v>
      </c>
      <c r="I22" s="93"/>
      <c r="J22" s="94">
        <v>0.0</v>
      </c>
      <c r="K22" s="87">
        <f>if(isblank($H22), "", sumif('TRANSAÇÕES'!$J:$J,$H22,'TRANSAÇÕES'!$H:$H))</f>
        <v>0</v>
      </c>
      <c r="L22" s="95">
        <f t="shared" si="2"/>
        <v>0</v>
      </c>
      <c r="M22" s="83"/>
    </row>
    <row r="23" ht="30.0" customHeight="1">
      <c r="A23" s="83"/>
      <c r="B23" s="92" t="s">
        <v>12</v>
      </c>
      <c r="C23" s="93"/>
      <c r="D23" s="94">
        <v>0.0</v>
      </c>
      <c r="E23" s="87">
        <f>if(isblank(#REF!), "", sumif('TRANSAÇÕES'!$E:$E,#REF!,'TRANSAÇÕES'!$C:$C))</f>
        <v>0</v>
      </c>
      <c r="F23" s="95" t="str">
        <f>if(isblank(#REF!), "", #REF!-E23)</f>
        <v>#REF!</v>
      </c>
      <c r="G23" s="88"/>
      <c r="H23" s="92" t="s">
        <v>13</v>
      </c>
      <c r="I23" s="93"/>
      <c r="J23" s="94">
        <v>0.0</v>
      </c>
      <c r="K23" s="96">
        <v>0.0</v>
      </c>
      <c r="L23" s="95">
        <f t="shared" si="2"/>
        <v>0</v>
      </c>
      <c r="M23" s="83"/>
    </row>
    <row r="24" ht="29.25" customHeight="1">
      <c r="A24" s="54"/>
      <c r="B24" s="92" t="s">
        <v>14</v>
      </c>
      <c r="C24" s="93"/>
      <c r="D24" s="94">
        <v>0.0</v>
      </c>
      <c r="E24" s="87">
        <f>if(isblank($B23), "", sumif('TRANSAÇÕES'!$E:$E,$B23,'TRANSAÇÕES'!$C:$C))</f>
        <v>0</v>
      </c>
      <c r="F24" s="95">
        <f>if(isblank($B23), "", D23-E24)</f>
        <v>0</v>
      </c>
      <c r="G24" s="97"/>
      <c r="H24" s="92" t="s">
        <v>15</v>
      </c>
      <c r="I24" s="93"/>
      <c r="J24" s="94">
        <v>0.0</v>
      </c>
      <c r="K24" s="87">
        <f>if(isblank($H24), "", sumif('TRANSAÇÕES'!$J:$J,$H24,'TRANSAÇÕES'!$H:$H))</f>
        <v>0</v>
      </c>
      <c r="L24" s="95">
        <f t="shared" si="2"/>
        <v>0</v>
      </c>
      <c r="M24" s="54"/>
    </row>
    <row r="25" ht="19.5" customHeight="1">
      <c r="A25" s="54"/>
      <c r="B25" s="92" t="s">
        <v>16</v>
      </c>
      <c r="C25" s="93"/>
      <c r="D25" s="94">
        <v>0.0</v>
      </c>
      <c r="E25" s="96">
        <v>0.0</v>
      </c>
      <c r="F25" s="98">
        <v>0.0</v>
      </c>
      <c r="G25" s="97"/>
      <c r="H25" s="92" t="s">
        <v>17</v>
      </c>
      <c r="I25" s="93"/>
      <c r="J25" s="94">
        <v>0.0</v>
      </c>
      <c r="K25" s="87">
        <f>if(isblank($H25), "", sumif('TRANSAÇÕES'!$J:$J,$H25,'TRANSAÇÕES'!$H:$H))</f>
        <v>0</v>
      </c>
      <c r="L25" s="95">
        <f t="shared" si="2"/>
        <v>0</v>
      </c>
      <c r="M25" s="54"/>
    </row>
    <row r="26" ht="17.25" customHeight="1">
      <c r="A26" s="54"/>
      <c r="B26" s="92" t="s">
        <v>18</v>
      </c>
      <c r="C26" s="93"/>
      <c r="D26" s="94">
        <v>0.0</v>
      </c>
      <c r="E26" s="87">
        <f>if(isblank($B25), "", sumif('TRANSAÇÕES'!$E:$E,$B25,'TRANSAÇÕES'!$C:$C))</f>
        <v>0</v>
      </c>
      <c r="F26" s="95">
        <f t="shared" ref="F26:F35" si="3">if(isblank($B25), "", D25-E26)</f>
        <v>0</v>
      </c>
      <c r="G26" s="97"/>
      <c r="H26" s="92" t="s">
        <v>19</v>
      </c>
      <c r="I26" s="93"/>
      <c r="J26" s="94">
        <v>0.0</v>
      </c>
      <c r="K26" s="87">
        <f>if(isblank($H26), "", sumif('TRANSAÇÕES'!$J:$J,$H26,'TRANSAÇÕES'!$H:$H))</f>
        <v>0</v>
      </c>
      <c r="L26" s="95">
        <f t="shared" si="2"/>
        <v>0</v>
      </c>
      <c r="M26" s="54"/>
    </row>
    <row r="27" ht="18.0" hidden="1" customHeight="1">
      <c r="A27" s="54"/>
      <c r="B27" s="92" t="s">
        <v>20</v>
      </c>
      <c r="C27" s="93"/>
      <c r="D27" s="94">
        <v>0.0</v>
      </c>
      <c r="E27" s="87">
        <f>if(isblank($B26), "", sumif('TRANSAÇÕES'!$E:$E,$B26,'TRANSAÇÕES'!$C:$C))</f>
        <v>0</v>
      </c>
      <c r="F27" s="95">
        <f t="shared" si="3"/>
        <v>0</v>
      </c>
      <c r="G27" s="97"/>
      <c r="H27" s="92" t="s">
        <v>21</v>
      </c>
      <c r="I27" s="93"/>
      <c r="J27" s="99">
        <v>0.0</v>
      </c>
      <c r="K27" s="87">
        <f>if(isblank($H27), "", sumif('TRANSAÇÕES'!$J:$J,$H27,'TRANSAÇÕES'!$H:$H))</f>
        <v>0</v>
      </c>
      <c r="L27" s="95">
        <f t="shared" si="2"/>
        <v>0</v>
      </c>
      <c r="M27" s="54"/>
    </row>
    <row r="28" ht="18.0" customHeight="1">
      <c r="A28" s="54"/>
      <c r="B28" s="92" t="s">
        <v>22</v>
      </c>
      <c r="C28" s="93"/>
      <c r="D28" s="94">
        <v>0.0</v>
      </c>
      <c r="E28" s="87">
        <f>if(isblank($B27), "", sumif('TRANSAÇÕES'!$E:$E,$B27,'TRANSAÇÕES'!$C:$C))</f>
        <v>0</v>
      </c>
      <c r="F28" s="95">
        <f t="shared" si="3"/>
        <v>0</v>
      </c>
      <c r="G28" s="97"/>
      <c r="H28" s="100"/>
      <c r="I28" s="93"/>
      <c r="J28" s="101"/>
      <c r="K28" s="87" t="str">
        <f>if(isblank($H28), "", sumif('TRANSAÇÕES'!$J:$J,$H28,'TRANSAÇÕES'!$H:$H))</f>
        <v/>
      </c>
      <c r="L28" s="95" t="str">
        <f t="shared" si="2"/>
        <v/>
      </c>
      <c r="M28" s="54"/>
    </row>
    <row r="29" ht="18.0" customHeight="1">
      <c r="A29" s="54"/>
      <c r="B29" s="92" t="s">
        <v>23</v>
      </c>
      <c r="C29" s="93"/>
      <c r="D29" s="102">
        <v>0.0</v>
      </c>
      <c r="E29" s="87">
        <f>if(isblank($B28), "", sumif('TRANSAÇÕES'!$E:$E,$B28,'TRANSAÇÕES'!$C:$C))</f>
        <v>0</v>
      </c>
      <c r="F29" s="95">
        <f t="shared" si="3"/>
        <v>0</v>
      </c>
      <c r="G29" s="97"/>
      <c r="H29" s="100"/>
      <c r="I29" s="93"/>
      <c r="J29" s="101"/>
      <c r="K29" s="87" t="str">
        <f>if(isblank($H29), "", sumif('TRANSAÇÕES'!$J:$J,$H29,'TRANSAÇÕES'!$H:$H))</f>
        <v/>
      </c>
      <c r="L29" s="95" t="str">
        <f t="shared" si="2"/>
        <v/>
      </c>
      <c r="M29" s="54"/>
    </row>
    <row r="30" ht="18.0" customHeight="1">
      <c r="A30" s="54"/>
      <c r="B30" s="92" t="s">
        <v>24</v>
      </c>
      <c r="C30" s="93"/>
      <c r="D30" s="94">
        <v>0.0</v>
      </c>
      <c r="E30" s="87">
        <f>if(isblank($B29), "", sumif('TRANSAÇÕES'!$E:$E,$B29,'TRANSAÇÕES'!$C:$C))</f>
        <v>0</v>
      </c>
      <c r="F30" s="95">
        <f t="shared" si="3"/>
        <v>0</v>
      </c>
      <c r="G30" s="97"/>
      <c r="H30" s="100"/>
      <c r="I30" s="93"/>
      <c r="J30" s="101"/>
      <c r="K30" s="87" t="str">
        <f>if(isblank($H30), "", sumif('TRANSAÇÕES'!$J:$J,$H30,'TRANSAÇÕES'!$H:$H))</f>
        <v/>
      </c>
      <c r="L30" s="95" t="str">
        <f t="shared" si="2"/>
        <v/>
      </c>
      <c r="M30" s="54"/>
    </row>
    <row r="31" ht="18.0" customHeight="1">
      <c r="A31" s="54"/>
      <c r="B31" s="92" t="s">
        <v>25</v>
      </c>
      <c r="C31" s="93"/>
      <c r="D31" s="94">
        <v>0.0</v>
      </c>
      <c r="E31" s="87">
        <f>if(isblank($B30), "", sumif('TRANSAÇÕES'!$E:$E,$B30,'TRANSAÇÕES'!$C:$C))</f>
        <v>0</v>
      </c>
      <c r="F31" s="95">
        <f t="shared" si="3"/>
        <v>0</v>
      </c>
      <c r="G31" s="97"/>
      <c r="H31" s="100"/>
      <c r="I31" s="93"/>
      <c r="J31" s="101"/>
      <c r="K31" s="87" t="str">
        <f>if(isblank($H31), "", sumif('TRANSAÇÕES'!$J:$J,$H31,'TRANSAÇÕES'!$H:$H))</f>
        <v/>
      </c>
      <c r="L31" s="95" t="str">
        <f t="shared" si="2"/>
        <v/>
      </c>
      <c r="M31" s="54"/>
    </row>
    <row r="32" ht="18.0" customHeight="1">
      <c r="A32" s="54"/>
      <c r="B32" s="92" t="s">
        <v>19</v>
      </c>
      <c r="C32" s="93"/>
      <c r="D32" s="94">
        <v>0.0</v>
      </c>
      <c r="E32" s="87">
        <f>if(isblank($B31), "", sumif('TRANSAÇÕES'!$E:$E,$B31,'TRANSAÇÕES'!$C:$C))</f>
        <v>0</v>
      </c>
      <c r="F32" s="95">
        <f t="shared" si="3"/>
        <v>0</v>
      </c>
      <c r="G32" s="97"/>
      <c r="H32" s="100"/>
      <c r="I32" s="93"/>
      <c r="J32" s="101"/>
      <c r="K32" s="87" t="str">
        <f>if(isblank($H32), "", sumif('TRANSAÇÕES'!$J:$J,$H32,'TRANSAÇÕES'!$H:$H))</f>
        <v/>
      </c>
      <c r="L32" s="95" t="str">
        <f t="shared" si="2"/>
        <v/>
      </c>
      <c r="M32" s="54"/>
    </row>
    <row r="33" ht="18.0" customHeight="1">
      <c r="A33" s="54"/>
      <c r="B33" s="92" t="s">
        <v>26</v>
      </c>
      <c r="C33" s="93"/>
      <c r="D33" s="103">
        <v>0.0</v>
      </c>
      <c r="E33" s="87">
        <f>if(isblank($B32), "", sumif('TRANSAÇÕES'!$E:$E,$B32,'TRANSAÇÕES'!$C:$C))</f>
        <v>0</v>
      </c>
      <c r="F33" s="95">
        <f t="shared" si="3"/>
        <v>0</v>
      </c>
      <c r="G33" s="97"/>
      <c r="H33" s="100"/>
      <c r="I33" s="93"/>
      <c r="J33" s="101"/>
      <c r="K33" s="87" t="str">
        <f>if(isblank($H33), "", sumif('TRANSAÇÕES'!$J:$J,$H33,'TRANSAÇÕES'!$H:$H))</f>
        <v/>
      </c>
      <c r="L33" s="95" t="str">
        <f t="shared" si="2"/>
        <v/>
      </c>
      <c r="M33" s="54"/>
    </row>
    <row r="34" ht="18.0" customHeight="1">
      <c r="A34" s="54"/>
      <c r="B34" s="92" t="s">
        <v>27</v>
      </c>
      <c r="C34" s="93"/>
      <c r="D34" s="103">
        <v>0.0</v>
      </c>
      <c r="E34" s="87">
        <f>if(isblank($B33), "", sumif('TRANSAÇÕES'!$E:$E,$B33,'TRANSAÇÕES'!$C:$C))</f>
        <v>0</v>
      </c>
      <c r="F34" s="95">
        <f t="shared" si="3"/>
        <v>0</v>
      </c>
      <c r="G34" s="97"/>
      <c r="H34" s="100"/>
      <c r="I34" s="93"/>
      <c r="J34" s="101"/>
      <c r="K34" s="87" t="str">
        <f>if(isblank($H34), "", sumif('TRANSAÇÕES'!$J:$J,$H34,'TRANSAÇÕES'!$H:$H))</f>
        <v/>
      </c>
      <c r="L34" s="95" t="str">
        <f t="shared" si="2"/>
        <v/>
      </c>
      <c r="M34" s="54"/>
    </row>
    <row r="35" ht="18.0" customHeight="1">
      <c r="A35" s="54"/>
      <c r="B35" s="104"/>
      <c r="C35" s="104"/>
      <c r="D35" s="103"/>
      <c r="E35" s="87">
        <f>if(isblank($B34), "", sumif('TRANSAÇÕES'!$E:$E,$B34,'TRANSAÇÕES'!$C:$C))</f>
        <v>0</v>
      </c>
      <c r="F35" s="95">
        <f t="shared" si="3"/>
        <v>0</v>
      </c>
      <c r="G35" s="97"/>
      <c r="H35" s="100"/>
      <c r="I35" s="93"/>
      <c r="J35" s="101"/>
      <c r="K35" s="87" t="str">
        <f>if(isblank($H35), "", sumif('TRANSAÇÕES'!$J:$J,$H35,'TRANSAÇÕES'!$H:$H))</f>
        <v/>
      </c>
      <c r="L35" s="95" t="str">
        <f t="shared" si="2"/>
        <v/>
      </c>
      <c r="M35" s="54"/>
    </row>
    <row r="36" ht="18.0" customHeight="1">
      <c r="A36" s="54"/>
      <c r="B36" s="105"/>
      <c r="C36" s="105"/>
      <c r="D36" s="106"/>
      <c r="E36" s="87"/>
      <c r="F36" s="95"/>
      <c r="G36" s="97"/>
      <c r="H36" s="107"/>
      <c r="I36" s="107"/>
      <c r="J36" s="101"/>
      <c r="K36" s="87"/>
      <c r="L36" s="95"/>
      <c r="M36" s="54"/>
    </row>
    <row r="37" ht="18.0" customHeight="1">
      <c r="A37" s="54"/>
      <c r="B37" s="108"/>
      <c r="C37" s="93"/>
      <c r="D37" s="109"/>
      <c r="E37" s="110"/>
      <c r="F37" s="111"/>
      <c r="G37" s="112"/>
      <c r="H37" s="113"/>
      <c r="I37" s="113"/>
      <c r="J37" s="114"/>
      <c r="K37" s="110"/>
      <c r="L37" s="111"/>
      <c r="M37" s="54"/>
    </row>
    <row r="38" ht="18.0" customHeight="1">
      <c r="A38" s="54"/>
      <c r="E38" s="110" t="str">
        <f>if(isblank($B37), "", sumif('TRANSAÇÕES'!$E:$E,$B37,'TRANSAÇÕES'!$C:$C))</f>
        <v/>
      </c>
      <c r="F38" s="111" t="str">
        <f>if(isblank($B37), "", D37-E38)</f>
        <v/>
      </c>
      <c r="G38" s="112"/>
      <c r="H38" s="115"/>
      <c r="I38" s="93"/>
      <c r="J38" s="114"/>
      <c r="K38" s="110" t="str">
        <f>if(isblank($H38), "", sumif('TRANSAÇÕES'!$J:$J,$H38,'TRANSAÇÕES'!$H:$H))</f>
        <v/>
      </c>
      <c r="L38" s="111" t="str">
        <f>if(isblank($H38), "", K38-J38)</f>
        <v/>
      </c>
      <c r="M38" s="54"/>
    </row>
    <row r="39" ht="18.0" customHeight="1"/>
    <row r="40" ht="18.0" customHeight="1"/>
    <row r="41" ht="18.0" customHeight="1"/>
    <row r="42" ht="18.0" customHeight="1"/>
    <row r="43" ht="18.0" customHeight="1"/>
    <row r="44" ht="18.0" customHeight="1"/>
  </sheetData>
  <mergeCells count="48">
    <mergeCell ref="B2:E3"/>
    <mergeCell ref="J2:K2"/>
    <mergeCell ref="D6:D9"/>
    <mergeCell ref="E6:E9"/>
    <mergeCell ref="I7:K7"/>
    <mergeCell ref="I8:K8"/>
    <mergeCell ref="I9:K9"/>
    <mergeCell ref="J16:L16"/>
    <mergeCell ref="J17:L17"/>
    <mergeCell ref="I10:K10"/>
    <mergeCell ref="I11:K11"/>
    <mergeCell ref="B14:F14"/>
    <mergeCell ref="D15:F15"/>
    <mergeCell ref="J15:L15"/>
    <mergeCell ref="D16:F16"/>
    <mergeCell ref="D17:F17"/>
    <mergeCell ref="H23:I23"/>
    <mergeCell ref="H24:I24"/>
    <mergeCell ref="B18:C18"/>
    <mergeCell ref="B21:C21"/>
    <mergeCell ref="H21:I21"/>
    <mergeCell ref="B22:C22"/>
    <mergeCell ref="H22:I22"/>
    <mergeCell ref="B23:C23"/>
    <mergeCell ref="B24:C24"/>
    <mergeCell ref="B28:C28"/>
    <mergeCell ref="B29:C29"/>
    <mergeCell ref="B30:C30"/>
    <mergeCell ref="B31:C31"/>
    <mergeCell ref="B32:C32"/>
    <mergeCell ref="B33:C33"/>
    <mergeCell ref="B34:C34"/>
    <mergeCell ref="B37:C37"/>
    <mergeCell ref="H29:I29"/>
    <mergeCell ref="H30:I30"/>
    <mergeCell ref="H31:I31"/>
    <mergeCell ref="H32:I32"/>
    <mergeCell ref="H33:I33"/>
    <mergeCell ref="H34:I34"/>
    <mergeCell ref="H35:I35"/>
    <mergeCell ref="H38:I38"/>
    <mergeCell ref="B25:C25"/>
    <mergeCell ref="H25:I25"/>
    <mergeCell ref="B26:C26"/>
    <mergeCell ref="H26:I26"/>
    <mergeCell ref="B27:C27"/>
    <mergeCell ref="H27:I27"/>
    <mergeCell ref="H28:I28"/>
  </mergeCells>
  <conditionalFormatting sqref="B21:C44 H21:H44">
    <cfRule type="notContainsBlanks" dxfId="0" priority="1">
      <formula>LEN(TRIM(B21))&gt;0</formula>
    </cfRule>
  </conditionalFormatting>
  <conditionalFormatting sqref="D21:D44">
    <cfRule type="expression" dxfId="0" priority="2">
      <formula>not(isblank(B21))</formula>
    </cfRule>
  </conditionalFormatting>
  <conditionalFormatting sqref="J21:J44">
    <cfRule type="expression" dxfId="0" priority="3">
      <formula>not(isblank(H21))</formula>
    </cfRule>
  </conditionalFormatting>
  <conditionalFormatting sqref="F20:F44 L20:L44">
    <cfRule type="cellIs" dxfId="1" priority="4" operator="lessThan">
      <formula>0</formula>
    </cfRule>
  </conditionalFormatting>
  <conditionalFormatting sqref="F21:F44 L21:L44">
    <cfRule type="cellIs" dxfId="2" priority="5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0.5"/>
    <col customWidth="1" min="3" max="3" width="10.0"/>
    <col customWidth="1" min="4" max="4" width="20.88"/>
    <col customWidth="1" min="5" max="5" width="23.5"/>
    <col customWidth="1" min="6" max="6" width="5.13"/>
    <col customWidth="1" min="9" max="9" width="13.25"/>
    <col customWidth="1" min="10" max="10" width="21.0"/>
    <col customWidth="1" min="11" max="11" width="5.13"/>
  </cols>
  <sheetData>
    <row r="1" ht="33.0" customHeight="1">
      <c r="A1" s="116"/>
      <c r="B1" s="117" t="s">
        <v>4</v>
      </c>
      <c r="C1" s="116"/>
      <c r="D1" s="116"/>
      <c r="E1" s="116"/>
      <c r="F1" s="116"/>
      <c r="G1" s="117" t="s">
        <v>5</v>
      </c>
      <c r="H1" s="116"/>
      <c r="I1" s="116"/>
      <c r="J1" s="116"/>
      <c r="K1" s="116"/>
    </row>
    <row r="2" ht="48.0" customHeight="1">
      <c r="A2" s="1"/>
      <c r="B2" s="118"/>
      <c r="C2" s="118"/>
      <c r="D2" s="118"/>
      <c r="E2" s="118"/>
      <c r="F2" s="1"/>
      <c r="G2" s="118"/>
      <c r="H2" s="118"/>
      <c r="I2" s="118"/>
      <c r="J2" s="118"/>
      <c r="K2" s="1"/>
    </row>
    <row r="3" ht="12.0" customHeight="1">
      <c r="A3" s="54"/>
      <c r="B3" s="119" t="s">
        <v>28</v>
      </c>
      <c r="C3" s="119" t="s">
        <v>29</v>
      </c>
      <c r="D3" s="119" t="s">
        <v>30</v>
      </c>
      <c r="E3" s="119" t="s">
        <v>31</v>
      </c>
      <c r="F3" s="54"/>
      <c r="G3" s="119" t="s">
        <v>28</v>
      </c>
      <c r="H3" s="119" t="s">
        <v>29</v>
      </c>
      <c r="I3" s="119" t="s">
        <v>30</v>
      </c>
      <c r="J3" s="119" t="s">
        <v>31</v>
      </c>
      <c r="K3" s="54"/>
    </row>
    <row r="4" ht="24.0" customHeight="1">
      <c r="A4" s="54"/>
      <c r="B4" s="120">
        <v>36781.0</v>
      </c>
      <c r="C4" s="121">
        <v>0.0</v>
      </c>
      <c r="D4" s="122" t="s">
        <v>32</v>
      </c>
      <c r="E4" s="123" t="s">
        <v>14</v>
      </c>
      <c r="F4" s="54"/>
      <c r="G4" s="120">
        <v>36781.0</v>
      </c>
      <c r="H4" s="121">
        <v>0.0</v>
      </c>
      <c r="I4" s="124" t="s">
        <v>13</v>
      </c>
      <c r="J4" s="123" t="s">
        <v>13</v>
      </c>
      <c r="K4" s="54"/>
    </row>
    <row r="5" ht="19.5" customHeight="1">
      <c r="A5" s="54"/>
      <c r="B5" s="125"/>
      <c r="C5" s="126"/>
      <c r="D5" s="127"/>
      <c r="E5" s="128"/>
      <c r="F5" s="54"/>
      <c r="G5" s="125"/>
      <c r="H5" s="126"/>
      <c r="I5" s="129"/>
      <c r="J5" s="128"/>
      <c r="K5" s="54"/>
    </row>
    <row r="6" ht="19.5" customHeight="1">
      <c r="A6" s="54"/>
      <c r="B6" s="125"/>
      <c r="C6" s="126"/>
      <c r="D6" s="127"/>
      <c r="E6" s="128"/>
      <c r="F6" s="54"/>
      <c r="G6" s="125"/>
      <c r="H6" s="126"/>
      <c r="I6" s="129"/>
      <c r="J6" s="128"/>
      <c r="K6" s="54"/>
    </row>
    <row r="7" ht="19.5" customHeight="1">
      <c r="A7" s="54"/>
      <c r="B7" s="125"/>
      <c r="C7" s="126"/>
      <c r="D7" s="127"/>
      <c r="E7" s="130"/>
      <c r="F7" s="54"/>
      <c r="G7" s="125"/>
      <c r="H7" s="126"/>
      <c r="I7" s="129"/>
      <c r="J7" s="128"/>
      <c r="K7" s="54"/>
    </row>
    <row r="8" ht="19.5" customHeight="1">
      <c r="A8" s="54"/>
      <c r="B8" s="125"/>
      <c r="C8" s="126"/>
      <c r="D8" s="127"/>
      <c r="E8" s="128"/>
      <c r="F8" s="54"/>
      <c r="G8" s="125"/>
      <c r="H8" s="126"/>
      <c r="I8" s="129"/>
      <c r="J8" s="128"/>
      <c r="K8" s="54"/>
    </row>
    <row r="9" ht="19.5" customHeight="1">
      <c r="A9" s="54"/>
      <c r="B9" s="125"/>
      <c r="C9" s="126"/>
      <c r="D9" s="127"/>
      <c r="E9" s="128"/>
      <c r="F9" s="54"/>
      <c r="G9" s="125"/>
      <c r="H9" s="126"/>
      <c r="I9" s="131"/>
      <c r="J9" s="130"/>
      <c r="K9" s="54"/>
    </row>
    <row r="10" ht="19.5" customHeight="1">
      <c r="A10" s="54"/>
      <c r="B10" s="125"/>
      <c r="C10" s="126"/>
      <c r="D10" s="127"/>
      <c r="E10" s="128"/>
      <c r="F10" s="54"/>
      <c r="G10" s="125"/>
      <c r="H10" s="126"/>
      <c r="I10" s="131"/>
      <c r="J10" s="130"/>
      <c r="K10" s="54"/>
    </row>
    <row r="11" ht="19.5" customHeight="1">
      <c r="A11" s="54"/>
      <c r="B11" s="125"/>
      <c r="C11" s="126"/>
      <c r="D11" s="127"/>
      <c r="E11" s="128"/>
      <c r="F11" s="54"/>
      <c r="G11" s="125"/>
      <c r="H11" s="126"/>
      <c r="I11" s="131"/>
      <c r="J11" s="130"/>
      <c r="K11" s="54"/>
    </row>
    <row r="12" ht="19.5" customHeight="1">
      <c r="A12" s="54"/>
      <c r="B12" s="125"/>
      <c r="C12" s="126"/>
      <c r="D12" s="127"/>
      <c r="E12" s="128"/>
      <c r="F12" s="54"/>
      <c r="G12" s="125"/>
      <c r="H12" s="126"/>
      <c r="I12" s="131"/>
      <c r="J12" s="130"/>
      <c r="K12" s="54"/>
    </row>
    <row r="13" ht="19.5" customHeight="1">
      <c r="A13" s="54"/>
      <c r="B13" s="125"/>
      <c r="C13" s="126"/>
      <c r="D13" s="127"/>
      <c r="E13" s="128"/>
      <c r="F13" s="54"/>
      <c r="G13" s="125"/>
      <c r="H13" s="126"/>
      <c r="I13" s="131"/>
      <c r="J13" s="130"/>
      <c r="K13" s="54"/>
    </row>
    <row r="14" ht="19.5" customHeight="1">
      <c r="A14" s="54"/>
      <c r="B14" s="125"/>
      <c r="C14" s="126"/>
      <c r="D14" s="127"/>
      <c r="E14" s="128"/>
      <c r="F14" s="54"/>
      <c r="G14" s="125"/>
      <c r="H14" s="126"/>
      <c r="I14" s="131"/>
      <c r="J14" s="130"/>
      <c r="K14" s="54"/>
    </row>
    <row r="15" ht="19.5" customHeight="1">
      <c r="A15" s="54"/>
      <c r="B15" s="125"/>
      <c r="C15" s="126"/>
      <c r="D15" s="127"/>
      <c r="E15" s="128"/>
      <c r="F15" s="54"/>
      <c r="G15" s="125"/>
      <c r="H15" s="126"/>
      <c r="I15" s="129"/>
      <c r="J15" s="128"/>
      <c r="K15" s="54"/>
    </row>
    <row r="16" ht="19.5" customHeight="1">
      <c r="A16" s="54"/>
      <c r="B16" s="125"/>
      <c r="C16" s="126"/>
      <c r="D16" s="127"/>
      <c r="E16" s="130"/>
      <c r="F16" s="54"/>
      <c r="G16" s="132"/>
      <c r="H16" s="133"/>
      <c r="I16" s="131"/>
      <c r="J16" s="130"/>
      <c r="K16" s="54"/>
    </row>
    <row r="17" ht="19.5" customHeight="1">
      <c r="A17" s="54"/>
      <c r="B17" s="125"/>
      <c r="C17" s="126"/>
      <c r="D17" s="127"/>
      <c r="E17" s="130"/>
      <c r="F17" s="54"/>
      <c r="G17" s="132"/>
      <c r="H17" s="133"/>
      <c r="I17" s="131"/>
      <c r="J17" s="130"/>
      <c r="K17" s="54"/>
    </row>
    <row r="18" ht="19.5" customHeight="1">
      <c r="A18" s="54"/>
      <c r="B18" s="132"/>
      <c r="C18" s="126"/>
      <c r="D18" s="127"/>
      <c r="E18" s="130"/>
      <c r="F18" s="54"/>
      <c r="G18" s="132"/>
      <c r="H18" s="133"/>
      <c r="I18" s="131"/>
      <c r="J18" s="130"/>
      <c r="K18" s="54"/>
    </row>
    <row r="19" ht="19.5" customHeight="1">
      <c r="A19" s="54"/>
      <c r="B19" s="132"/>
      <c r="C19" s="126"/>
      <c r="D19" s="127"/>
      <c r="E19" s="130"/>
      <c r="F19" s="54"/>
      <c r="G19" s="132"/>
      <c r="H19" s="133"/>
      <c r="I19" s="131"/>
      <c r="J19" s="130"/>
      <c r="K19" s="54"/>
    </row>
    <row r="20" ht="19.5" customHeight="1">
      <c r="A20" s="54"/>
      <c r="B20" s="132"/>
      <c r="C20" s="126"/>
      <c r="D20" s="134"/>
      <c r="E20" s="130"/>
      <c r="F20" s="54"/>
      <c r="G20" s="132"/>
      <c r="H20" s="133"/>
      <c r="I20" s="131"/>
      <c r="J20" s="130"/>
      <c r="K20" s="54"/>
    </row>
    <row r="21" ht="19.5" customHeight="1">
      <c r="A21" s="54"/>
      <c r="B21" s="132"/>
      <c r="C21" s="126"/>
      <c r="D21" s="134"/>
      <c r="E21" s="130"/>
      <c r="F21" s="54"/>
      <c r="G21" s="132"/>
      <c r="H21" s="133"/>
      <c r="I21" s="131"/>
      <c r="J21" s="130"/>
      <c r="K21" s="54"/>
    </row>
    <row r="22" ht="19.5" customHeight="1">
      <c r="A22" s="54"/>
      <c r="B22" s="132"/>
      <c r="C22" s="126"/>
      <c r="D22" s="134"/>
      <c r="E22" s="130"/>
      <c r="F22" s="54"/>
      <c r="G22" s="132"/>
      <c r="H22" s="133"/>
      <c r="I22" s="131"/>
      <c r="J22" s="130"/>
      <c r="K22" s="54"/>
    </row>
    <row r="23" ht="19.5" customHeight="1">
      <c r="A23" s="54"/>
      <c r="B23" s="132"/>
      <c r="C23" s="126"/>
      <c r="D23" s="134"/>
      <c r="E23" s="130"/>
      <c r="F23" s="54"/>
      <c r="G23" s="132"/>
      <c r="H23" s="133"/>
      <c r="I23" s="131"/>
      <c r="J23" s="130"/>
      <c r="K23" s="54"/>
    </row>
    <row r="24" ht="19.5" customHeight="1">
      <c r="A24" s="54"/>
      <c r="B24" s="132"/>
      <c r="C24" s="126"/>
      <c r="D24" s="134"/>
      <c r="E24" s="130"/>
      <c r="F24" s="54"/>
      <c r="G24" s="132"/>
      <c r="H24" s="133"/>
      <c r="I24" s="131"/>
      <c r="J24" s="130"/>
      <c r="K24" s="54"/>
    </row>
    <row r="25" ht="19.5" customHeight="1">
      <c r="A25" s="54"/>
      <c r="B25" s="132"/>
      <c r="C25" s="126"/>
      <c r="D25" s="134"/>
      <c r="E25" s="130"/>
      <c r="F25" s="54"/>
      <c r="G25" s="132"/>
      <c r="H25" s="133"/>
      <c r="I25" s="131"/>
      <c r="J25" s="130"/>
      <c r="K25" s="54"/>
    </row>
    <row r="26" ht="19.5" customHeight="1">
      <c r="A26" s="54"/>
      <c r="B26" s="132"/>
      <c r="C26" s="126"/>
      <c r="D26" s="134"/>
      <c r="E26" s="130"/>
      <c r="F26" s="54"/>
      <c r="G26" s="132"/>
      <c r="H26" s="133"/>
      <c r="I26" s="131"/>
      <c r="J26" s="130"/>
      <c r="K26" s="54"/>
    </row>
    <row r="27" ht="19.5" customHeight="1">
      <c r="A27" s="54"/>
      <c r="B27" s="132"/>
      <c r="C27" s="126"/>
      <c r="D27" s="134"/>
      <c r="E27" s="130"/>
      <c r="F27" s="54"/>
      <c r="G27" s="132"/>
      <c r="H27" s="133"/>
      <c r="I27" s="131"/>
      <c r="J27" s="130"/>
      <c r="K27" s="54"/>
    </row>
    <row r="28" ht="19.5" customHeight="1">
      <c r="A28" s="54"/>
      <c r="B28" s="132"/>
      <c r="C28" s="126"/>
      <c r="D28" s="134"/>
      <c r="E28" s="130"/>
      <c r="F28" s="54"/>
      <c r="G28" s="132"/>
      <c r="H28" s="133"/>
      <c r="I28" s="131"/>
      <c r="J28" s="130"/>
      <c r="K28" s="54"/>
    </row>
    <row r="29" ht="19.5" customHeight="1">
      <c r="A29" s="54"/>
      <c r="B29" s="132"/>
      <c r="C29" s="126"/>
      <c r="D29" s="134"/>
      <c r="E29" s="130"/>
      <c r="F29" s="54"/>
      <c r="G29" s="132"/>
      <c r="H29" s="133"/>
      <c r="I29" s="131"/>
      <c r="J29" s="130"/>
      <c r="K29" s="54"/>
    </row>
    <row r="30" ht="19.5" customHeight="1">
      <c r="A30" s="54"/>
      <c r="B30" s="132"/>
      <c r="C30" s="126"/>
      <c r="D30" s="134"/>
      <c r="E30" s="130"/>
      <c r="F30" s="54"/>
      <c r="G30" s="132"/>
      <c r="H30" s="133"/>
      <c r="I30" s="131"/>
      <c r="J30" s="130"/>
      <c r="K30" s="54"/>
    </row>
    <row r="31" ht="19.5" customHeight="1">
      <c r="A31" s="54"/>
      <c r="B31" s="132"/>
      <c r="C31" s="126"/>
      <c r="D31" s="134"/>
      <c r="E31" s="130"/>
      <c r="F31" s="54"/>
      <c r="G31" s="132"/>
      <c r="H31" s="133"/>
      <c r="I31" s="131"/>
      <c r="J31" s="130"/>
      <c r="K31" s="54"/>
    </row>
    <row r="32" ht="19.5" customHeight="1">
      <c r="A32" s="54"/>
      <c r="B32" s="135"/>
      <c r="C32" s="136"/>
      <c r="D32" s="137"/>
      <c r="E32" s="138"/>
      <c r="F32" s="54"/>
      <c r="G32" s="135"/>
      <c r="H32" s="139"/>
      <c r="I32" s="140"/>
      <c r="J32" s="138"/>
      <c r="K32" s="54"/>
    </row>
    <row r="33" ht="19.5" customHeight="1"/>
  </sheetData>
  <dataValidations>
    <dataValidation type="list" allowBlank="1" sqref="J4:J32">
      <formula1>'ORÇAMENTO MENSAL'!$H$21:$I$38</formula1>
    </dataValidation>
    <dataValidation type="list" allowBlank="1" sqref="E4:E32">
      <formula1>'ORÇAMENTO MENSAL'!$B$21:$C$37</formula1>
    </dataValidation>
  </dataValidations>
  <drawing r:id="rId1"/>
</worksheet>
</file>