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jandra.ospina\Documents\GitHub\testing-performance-puntos-colombia\"/>
    </mc:Choice>
  </mc:AlternateContent>
  <xr:revisionPtr revIDLastSave="0" documentId="13_ncr:1_{38877EB7-B397-4C51-9132-FD080BA9EC6C}" xr6:coauthVersionLast="47" xr6:coauthVersionMax="47" xr10:uidLastSave="{00000000-0000-0000-0000-000000000000}"/>
  <bookViews>
    <workbookView xWindow="28680" yWindow="-120" windowWidth="29040" windowHeight="15840" activeTab="2" xr2:uid="{06B755A2-69F7-43B0-8376-5061E54A97FE}"/>
  </bookViews>
  <sheets>
    <sheet name="Ejecuciones" sheetId="1" r:id="rId1"/>
    <sheet name="Evidencias" sheetId="2" r:id="rId2"/>
    <sheet name="Producció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3" l="1"/>
  <c r="B14" i="3"/>
  <c r="B15" i="3" s="1"/>
  <c r="B13" i="3"/>
  <c r="C21" i="1"/>
  <c r="G2" i="3"/>
  <c r="F9" i="3"/>
  <c r="G9" i="3" s="1"/>
  <c r="B16" i="3" s="1"/>
  <c r="B17" i="3" s="1"/>
  <c r="F8" i="3"/>
  <c r="G8" i="3" s="1"/>
  <c r="I7" i="3"/>
  <c r="G7" i="3"/>
  <c r="G6" i="3"/>
  <c r="B6" i="3"/>
  <c r="G5" i="3"/>
  <c r="H4" i="3"/>
  <c r="I4" i="3" s="1"/>
  <c r="G4" i="3"/>
  <c r="H3" i="3"/>
  <c r="I3" i="3" s="1"/>
  <c r="G3" i="3"/>
  <c r="I2" i="3"/>
  <c r="C23" i="1"/>
  <c r="G19" i="1"/>
  <c r="H19" i="1" s="1"/>
  <c r="I20" i="1" s="1"/>
  <c r="I21" i="1" s="1"/>
  <c r="G18" i="1"/>
  <c r="H17" i="1"/>
  <c r="J17" i="1"/>
  <c r="H13" i="1"/>
  <c r="H14" i="1"/>
  <c r="H15" i="1"/>
  <c r="H16" i="1"/>
  <c r="C16" i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 l="1"/>
  <c r="J8" i="1" s="1"/>
  <c r="I4" i="1"/>
  <c r="I7" i="1"/>
  <c r="J7" i="1" s="1"/>
  <c r="I3" i="1"/>
  <c r="C3" i="1"/>
  <c r="I5" i="1"/>
  <c r="G11" i="1" s="1"/>
  <c r="I2" i="1"/>
  <c r="G12" i="1" l="1"/>
  <c r="H12" i="1" s="1"/>
  <c r="J4" i="1"/>
  <c r="G9" i="1"/>
  <c r="H9" i="1" s="1"/>
  <c r="J5" i="1"/>
  <c r="H11" i="1"/>
  <c r="G8" i="1"/>
  <c r="H8" i="1" s="1"/>
  <c r="G7" i="1"/>
  <c r="H7" i="1" s="1"/>
  <c r="J3" i="1"/>
  <c r="G4" i="1"/>
  <c r="H4" i="1" s="1"/>
  <c r="G5" i="1"/>
  <c r="H5" i="1" s="1"/>
  <c r="J2" i="1"/>
  <c r="H18" i="1"/>
  <c r="G20" i="1" l="1"/>
  <c r="G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tc={A9AE1795-81AE-40CA-8344-5507ACF91599}</author>
    <author>tc={363ECD93-26FB-468A-A3FC-79E342B3F699}</author>
    <author>tc={A2B3B1FA-E3C8-4D12-A0C1-5FB22B1DCE15}</author>
    <author>tc={CD0C63BA-84AD-4E0F-9FE4-DDEA21172978}</author>
  </authors>
  <commentList>
    <comment ref="N2" authorId="0" shapeId="0" xr:uid="{A9AE1795-81AE-40CA-8344-5507ACF915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se había desactivado el envío a puntos Colombia y el microservicio no tenía las capacidades de producción</t>
      </text>
    </comment>
    <comment ref="C12" authorId="1" shapeId="0" xr:uid="{363ECD93-26FB-468A-A3FC-79E342B3F69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Cantidad procesada 5397 por cuello de botella en CPU de bd</t>
      </text>
    </comment>
    <comment ref="C13" authorId="2" shapeId="0" xr:uid="{A2B3B1FA-E3C8-4D12-A0C1-5FB22B1DCE15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2785 también alcanzó max de 90% de CPU
</t>
      </text>
    </comment>
    <comment ref="C15" authorId="3" shapeId="0" xr:uid="{CD0C63BA-84AD-4E0F-9FE4-DDEA2117297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despues del indice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tc={FC007BD5-3994-4C6C-BA6A-22C747B225A9}</author>
    <author>tc={8589356F-B85D-48F5-9A30-671E3104710B}</author>
    <author>tc={BBA738C8-4A2B-4546-8729-695DBFD78E1C}</author>
    <author>tc={FB9D1AF4-0648-4174-BCCD-8D55D0C349C2}</author>
  </authors>
  <commentList>
    <comment ref="B2" authorId="0" shapeId="0" xr:uid="{FC007BD5-3994-4C6C-BA6A-22C747B225A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Cantidad procesada 5397 por cuello de botella en CPU de bd</t>
      </text>
    </comment>
    <comment ref="B3" authorId="1" shapeId="0" xr:uid="{8589356F-B85D-48F5-9A30-671E3104710B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2785 también alcanzó max de 90% de CPU
</t>
      </text>
    </comment>
    <comment ref="B5" authorId="2" shapeId="0" xr:uid="{BBA738C8-4A2B-4546-8729-695DBFD78E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despues del indice</t>
      </text>
    </comment>
    <comment ref="B9" authorId="3" shapeId="0" xr:uid="{FB9D1AF4-0648-4174-BCCD-8D55D0C349C2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Aumentó después de proceso de sincronización 
</t>
      </text>
    </comment>
  </commentList>
</comments>
</file>

<file path=xl/sharedStrings.xml><?xml version="1.0" encoding="utf-8"?>
<sst xmlns="http://schemas.openxmlformats.org/spreadsheetml/2006/main" count="80" uniqueCount="50">
  <si>
    <t>Prueba</t>
  </si>
  <si>
    <t>Registros en Cola</t>
  </si>
  <si>
    <t>Hilos Concurrentes</t>
  </si>
  <si>
    <t>Fecha</t>
  </si>
  <si>
    <t>Hora inicio</t>
  </si>
  <si>
    <t>Hora Fin</t>
  </si>
  <si>
    <t>Max Utilización de la memoria del pod (%)</t>
  </si>
  <si>
    <t>Max 
Utilización de la CPU del pod por encima del límite del pod (%)</t>
  </si>
  <si>
    <t>Max Utilización de memoria del pod por encima del límite del pod (%)</t>
  </si>
  <si>
    <t>|</t>
  </si>
  <si>
    <t>Tiempo real  de Procesamiento (Min)</t>
  </si>
  <si>
    <t>Tiempo estimado de Procesamiento (Min)</t>
  </si>
  <si>
    <t>Tiempo estimado de Procesamiento (Horas)</t>
  </si>
  <si>
    <t xml:space="preserve">
Max Utilización de la CPU del pod (%)</t>
  </si>
  <si>
    <t>N/A</t>
  </si>
  <si>
    <t>8 hilos</t>
  </si>
  <si>
    <t>Baseline 02</t>
  </si>
  <si>
    <t>Baseline 03</t>
  </si>
  <si>
    <t>Escenario 1 Fase 2</t>
  </si>
  <si>
    <t>Baseline 01 Fase 1</t>
  </si>
  <si>
    <t>Baseline 02 Fase 1</t>
  </si>
  <si>
    <t>Baseline 03 Fase 1</t>
  </si>
  <si>
    <t>Escenario 1 Fase 1</t>
  </si>
  <si>
    <t>Escenario 2 Fase 1</t>
  </si>
  <si>
    <t>Escenario 2 Fase 2</t>
  </si>
  <si>
    <t>Escenario indisponibilidad</t>
  </si>
  <si>
    <t>indisponibilidad</t>
  </si>
  <si>
    <t>Re iniciando el micro</t>
  </si>
  <si>
    <t>Cambiando la parametrización de los hilos de 10 a 1 (como está actualmente en producción)</t>
  </si>
  <si>
    <t>10
1
10</t>
  </si>
  <si>
    <t>Durante la ejecución completa</t>
  </si>
  <si>
    <t>Desde los re inicios del micro</t>
  </si>
  <si>
    <t>Colas:</t>
  </si>
  <si>
    <t>Después</t>
  </si>
  <si>
    <t>Se procesaron todos los registros nuevos en bd, los demás en el log se ven como duplicados</t>
  </si>
  <si>
    <t>Estimacion Producción Fase 3</t>
  </si>
  <si>
    <t>Producción Ejecución</t>
  </si>
  <si>
    <t>Cantidad registros procesados en 13 horas con 8 hilos y un minuto de frecuencia</t>
  </si>
  <si>
    <t>5-6/11/2024</t>
  </si>
  <si>
    <t>Días con frecuencia de 1 min</t>
  </si>
  <si>
    <t>Cantidad registros procesados en 1 horas con 8 hilos y 30 seg de frecuencia</t>
  </si>
  <si>
    <t>Días con frecuencia de 30 seg</t>
  </si>
  <si>
    <t xml:space="preserve">Despues de la sincronización de las 11 aumentó </t>
  </si>
  <si>
    <t>estado Actual en colas</t>
  </si>
  <si>
    <t>Escenario</t>
  </si>
  <si>
    <t>Cantidad actual registros en cola</t>
  </si>
  <si>
    <t>Cantidad actual registros procesados</t>
  </si>
  <si>
    <t xml:space="preserve">06/11/2024 Despues de la sincronización de las 11 aumentó </t>
  </si>
  <si>
    <t xml:space="preserve">Días con 8 hilos con frecuencia de 1 min </t>
  </si>
  <si>
    <t>Díascon 8 hilos con frecuencia de 30 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</si>
</sst>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21" fontId="0" fillId="0" borderId="1" xfId="0" applyNumberForma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4" fontId="0" fillId="0" borderId="1" xfId="0" applyNumberFormat="1" applyBorder="1"/>
    <xf numFmtId="2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21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22" fontId="0" fillId="0" borderId="1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2</xdr:row>
      <xdr:rowOff>28669</xdr:rowOff>
    </xdr:from>
    <xdr:to>
      <xdr:col>22</xdr:col>
      <xdr:colOff>446343</xdr:colOff>
      <xdr:row>13</xdr:row>
      <xdr:rowOff>31356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9BF7DE8-035A-B73C-6C0A-959B05A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1" y="209644"/>
          <a:ext cx="8828342" cy="1993412"/>
        </a:xfrm>
        <a:prstGeom prst="rect">
          <a:avLst/>
        </a:prstGeom>
      </xdr:spPr>
    </xdr:pic>
    <xdr:clientData/>
  </xdr:twoCellAnchor>
  <xdr:twoCellAnchor editAs="oneCell">
    <xdr:from>
      <xdr:col>0</xdr:col>
      <xdr:colOff>17406</xdr:colOff>
      <xdr:row>23</xdr:row>
      <xdr:rowOff>53975</xdr:rowOff>
    </xdr:from>
    <xdr:to>
      <xdr:col>9</xdr:col>
      <xdr:colOff>314598</xdr:colOff>
      <xdr:row>33</xdr:row>
      <xdr:rowOff>171114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091EC25-6974-992F-5146-F6F65211D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06" y="4216400"/>
          <a:ext cx="7866392" cy="19268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19050</xdr:rowOff>
    </xdr:from>
    <xdr:to>
      <xdr:col>8</xdr:col>
      <xdr:colOff>111125</xdr:colOff>
      <xdr:row>17</xdr:row>
      <xdr:rowOff>84877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56EDC51-30CA-A254-8F55-8FEA2F612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7350"/>
          <a:ext cx="6927850" cy="2831252"/>
        </a:xfrm>
        <a:prstGeom prst="rect">
          <a:avLst/>
        </a:prstGeom>
      </xdr:spPr>
    </xdr:pic>
    <xdr:clientData/>
  </xdr:twoCellAnchor>
  <xdr:twoCellAnchor editAs="oneCell">
    <xdr:from>
      <xdr:col>10</xdr:col>
      <xdr:colOff>752475</xdr:colOff>
      <xdr:row>23</xdr:row>
      <xdr:rowOff>31163</xdr:rowOff>
    </xdr:from>
    <xdr:to>
      <xdr:col>21</xdr:col>
      <xdr:colOff>531744</xdr:colOff>
      <xdr:row>33</xdr:row>
      <xdr:rowOff>152008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A9729E3-ED5E-5093-C4F4-0FD806064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72475" y="4193588"/>
          <a:ext cx="8161269" cy="19305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19050</xdr:rowOff>
    </xdr:from>
    <xdr:to>
      <xdr:col>4</xdr:col>
      <xdr:colOff>303801</xdr:colOff>
      <xdr:row>57</xdr:row>
      <xdr:rowOff>97559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FA0ADAF-21DC-C2A4-4446-E42EFCEBF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534150"/>
          <a:ext cx="4066176" cy="387898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28</xdr:col>
      <xdr:colOff>29556</xdr:colOff>
      <xdr:row>55</xdr:row>
      <xdr:rowOff>126555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CE3490F1-3124-B774-26A0-21F60047C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24375" y="6515100"/>
          <a:ext cx="17552381" cy="3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18321</xdr:rowOff>
    </xdr:from>
    <xdr:to>
      <xdr:col>6</xdr:col>
      <xdr:colOff>540975</xdr:colOff>
      <xdr:row>71</xdr:row>
      <xdr:rowOff>171528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6EE5AA0-5029-989C-3240-375D33BBB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0857114"/>
          <a:ext cx="5840378" cy="1959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152256</xdr:rowOff>
    </xdr:from>
    <xdr:to>
      <xdr:col>5</xdr:col>
      <xdr:colOff>316872</xdr:colOff>
      <xdr:row>92</xdr:row>
      <xdr:rowOff>130716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A156B9F-B126-73BD-8685-8C9383628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5326566"/>
          <a:ext cx="4846283" cy="1423633"/>
        </a:xfrm>
        <a:prstGeom prst="rect">
          <a:avLst/>
        </a:prstGeom>
      </xdr:spPr>
    </xdr:pic>
    <xdr:clientData/>
  </xdr:twoCellAnchor>
  <xdr:twoCellAnchor editAs="oneCell">
    <xdr:from>
      <xdr:col>0</xdr:col>
      <xdr:colOff>41987</xdr:colOff>
      <xdr:row>72</xdr:row>
      <xdr:rowOff>166942</xdr:rowOff>
    </xdr:from>
    <xdr:to>
      <xdr:col>4</xdr:col>
      <xdr:colOff>8977</xdr:colOff>
      <xdr:row>79</xdr:row>
      <xdr:rowOff>48488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4079C5A-D7ED-AFFC-CDD0-23FA278C7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987" y="12992847"/>
          <a:ext cx="3742284" cy="11460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93</xdr:row>
      <xdr:rowOff>104318</xdr:rowOff>
    </xdr:from>
    <xdr:to>
      <xdr:col>4</xdr:col>
      <xdr:colOff>390284</xdr:colOff>
      <xdr:row>98</xdr:row>
      <xdr:rowOff>83786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A3268F0E-BBA1-4B4D-13B0-4069185EB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6904447"/>
          <a:ext cx="4162403" cy="885876"/>
        </a:xfrm>
        <a:prstGeom prst="rect">
          <a:avLst/>
        </a:prstGeom>
      </xdr:spPr>
    </xdr:pic>
    <xdr:clientData/>
  </xdr:twoCellAnchor>
  <xdr:twoCellAnchor editAs="oneCell">
    <xdr:from>
      <xdr:col>0</xdr:col>
      <xdr:colOff>208436</xdr:colOff>
      <xdr:row>79</xdr:row>
      <xdr:rowOff>119487</xdr:rowOff>
    </xdr:from>
    <xdr:to>
      <xdr:col>1</xdr:col>
      <xdr:colOff>505521</xdr:colOff>
      <xdr:row>84</xdr:row>
      <xdr:rowOff>30601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3E3BFE2-6F51-A543-E9D7-5F149A9D5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8436" y="14390565"/>
          <a:ext cx="1771927" cy="817521"/>
        </a:xfrm>
        <a:prstGeom prst="rect">
          <a:avLst/>
        </a:prstGeom>
      </xdr:spPr>
    </xdr:pic>
    <xdr:clientData/>
  </xdr:twoCellAnchor>
  <xdr:twoCellAnchor editAs="oneCell">
    <xdr:from>
      <xdr:col>0</xdr:col>
      <xdr:colOff>7281</xdr:colOff>
      <xdr:row>115</xdr:row>
      <xdr:rowOff>173956</xdr:rowOff>
    </xdr:from>
    <xdr:to>
      <xdr:col>5</xdr:col>
      <xdr:colOff>656358</xdr:colOff>
      <xdr:row>129</xdr:row>
      <xdr:rowOff>39163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C9D0100B-D84B-49D7-AB08-8FABED9F93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81" y="18057965"/>
          <a:ext cx="5184838" cy="23942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131</xdr:row>
      <xdr:rowOff>4088</xdr:rowOff>
    </xdr:from>
    <xdr:to>
      <xdr:col>10</xdr:col>
      <xdr:colOff>312851</xdr:colOff>
      <xdr:row>144</xdr:row>
      <xdr:rowOff>65434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C4B50A1E-7730-1359-8124-C6D84A357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3668786"/>
          <a:ext cx="8663648" cy="241610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145</xdr:row>
      <xdr:rowOff>7960</xdr:rowOff>
    </xdr:from>
    <xdr:to>
      <xdr:col>5</xdr:col>
      <xdr:colOff>516420</xdr:colOff>
      <xdr:row>158</xdr:row>
      <xdr:rowOff>67951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CB904A96-99E3-8CC0-9407-30C26B51A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6201710"/>
          <a:ext cx="5049006" cy="241157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158</xdr:row>
      <xdr:rowOff>142832</xdr:rowOff>
    </xdr:from>
    <xdr:to>
      <xdr:col>7</xdr:col>
      <xdr:colOff>351636</xdr:colOff>
      <xdr:row>174</xdr:row>
      <xdr:rowOff>114546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DA947D3A-2CB4-EE04-BA63-274E86E6C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8684987"/>
          <a:ext cx="6414682" cy="2862059"/>
        </a:xfrm>
        <a:prstGeom prst="rect">
          <a:avLst/>
        </a:prstGeom>
      </xdr:spPr>
    </xdr:pic>
    <xdr:clientData/>
  </xdr:twoCellAnchor>
  <xdr:twoCellAnchor editAs="oneCell">
    <xdr:from>
      <xdr:col>0</xdr:col>
      <xdr:colOff>7282</xdr:colOff>
      <xdr:row>175</xdr:row>
      <xdr:rowOff>166199</xdr:rowOff>
    </xdr:from>
    <xdr:to>
      <xdr:col>6</xdr:col>
      <xdr:colOff>609810</xdr:colOff>
      <xdr:row>185</xdr:row>
      <xdr:rowOff>25667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1525D7B-AEA1-B258-800E-1A1D72278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82" y="31779346"/>
          <a:ext cx="5898756" cy="1669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186</xdr:row>
      <xdr:rowOff>175468</xdr:rowOff>
    </xdr:from>
    <xdr:to>
      <xdr:col>5</xdr:col>
      <xdr:colOff>47461</xdr:colOff>
      <xdr:row>197</xdr:row>
      <xdr:rowOff>133198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5D9C75C3-837F-E9F1-8941-3A9892315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36304778"/>
          <a:ext cx="4576872" cy="19448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198</xdr:row>
      <xdr:rowOff>147802</xdr:rowOff>
    </xdr:from>
    <xdr:to>
      <xdr:col>5</xdr:col>
      <xdr:colOff>496980</xdr:colOff>
      <xdr:row>206</xdr:row>
      <xdr:rowOff>174226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54AAE2AD-561B-2854-C676-884E06A57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38444871"/>
          <a:ext cx="5029566" cy="1471597"/>
        </a:xfrm>
        <a:prstGeom prst="rect">
          <a:avLst/>
        </a:prstGeom>
      </xdr:spPr>
    </xdr:pic>
    <xdr:clientData/>
  </xdr:twoCellAnchor>
  <xdr:twoCellAnchor editAs="oneCell">
    <xdr:from>
      <xdr:col>0</xdr:col>
      <xdr:colOff>10073</xdr:colOff>
      <xdr:row>207</xdr:row>
      <xdr:rowOff>167694</xdr:rowOff>
    </xdr:from>
    <xdr:to>
      <xdr:col>5</xdr:col>
      <xdr:colOff>540474</xdr:colOff>
      <xdr:row>220</xdr:row>
      <xdr:rowOff>161910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F0CF5803-551C-69AD-59F6-D3BFAEDC4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073" y="40090582"/>
          <a:ext cx="5066162" cy="23394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1</xdr:col>
      <xdr:colOff>212506</xdr:colOff>
      <xdr:row>230</xdr:row>
      <xdr:rowOff>54362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69EDC670-751B-1C75-AD37-01C156F0E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017187"/>
          <a:ext cx="1690523" cy="13220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271</xdr:row>
      <xdr:rowOff>19449</xdr:rowOff>
    </xdr:from>
    <xdr:to>
      <xdr:col>8</xdr:col>
      <xdr:colOff>960</xdr:colOff>
      <xdr:row>281</xdr:row>
      <xdr:rowOff>59684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4F6CBDFB-FE9E-632F-7278-CBDAB70283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54755354"/>
          <a:ext cx="6822831" cy="1846700"/>
        </a:xfrm>
        <a:prstGeom prst="rect">
          <a:avLst/>
        </a:prstGeom>
      </xdr:spPr>
    </xdr:pic>
    <xdr:clientData/>
  </xdr:twoCellAnchor>
  <xdr:twoCellAnchor editAs="oneCell">
    <xdr:from>
      <xdr:col>0</xdr:col>
      <xdr:colOff>58278</xdr:colOff>
      <xdr:row>282</xdr:row>
      <xdr:rowOff>171505</xdr:rowOff>
    </xdr:from>
    <xdr:to>
      <xdr:col>4</xdr:col>
      <xdr:colOff>77279</xdr:colOff>
      <xdr:row>296</xdr:row>
      <xdr:rowOff>29742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A3BDFCF8-2DBB-7056-7018-B8773ED91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8278" y="56894522"/>
          <a:ext cx="3787945" cy="23841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297</xdr:row>
      <xdr:rowOff>7479</xdr:rowOff>
    </xdr:from>
    <xdr:to>
      <xdr:col>5</xdr:col>
      <xdr:colOff>57380</xdr:colOff>
      <xdr:row>307</xdr:row>
      <xdr:rowOff>49930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6D27915A-FC4A-6B32-315B-F1060D841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59440195"/>
          <a:ext cx="4589966" cy="18520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308</xdr:row>
      <xdr:rowOff>7366</xdr:rowOff>
    </xdr:from>
    <xdr:to>
      <xdr:col>3</xdr:col>
      <xdr:colOff>754022</xdr:colOff>
      <xdr:row>316</xdr:row>
      <xdr:rowOff>142265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21822A61-C285-0656-8724-EBE8407A8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61427194"/>
          <a:ext cx="3762499" cy="1583246"/>
        </a:xfrm>
        <a:prstGeom prst="rect">
          <a:avLst/>
        </a:prstGeom>
      </xdr:spPr>
    </xdr:pic>
    <xdr:clientData/>
  </xdr:twoCellAnchor>
  <xdr:twoCellAnchor editAs="oneCell">
    <xdr:from>
      <xdr:col>0</xdr:col>
      <xdr:colOff>20528</xdr:colOff>
      <xdr:row>318</xdr:row>
      <xdr:rowOff>3568</xdr:rowOff>
    </xdr:from>
    <xdr:to>
      <xdr:col>4</xdr:col>
      <xdr:colOff>1687</xdr:colOff>
      <xdr:row>324</xdr:row>
      <xdr:rowOff>142051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BC3A4CAB-7D4A-414E-4AC0-2C25215A6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0528" y="63229861"/>
          <a:ext cx="3750103" cy="1225538"/>
        </a:xfrm>
        <a:prstGeom prst="rect">
          <a:avLst/>
        </a:prstGeom>
      </xdr:spPr>
    </xdr:pic>
    <xdr:clientData/>
  </xdr:twoCellAnchor>
  <xdr:twoCellAnchor editAs="oneCell">
    <xdr:from>
      <xdr:col>0</xdr:col>
      <xdr:colOff>585</xdr:colOff>
      <xdr:row>326</xdr:row>
      <xdr:rowOff>94428</xdr:rowOff>
    </xdr:from>
    <xdr:to>
      <xdr:col>4</xdr:col>
      <xdr:colOff>526337</xdr:colOff>
      <xdr:row>336</xdr:row>
      <xdr:rowOff>87921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DA4570CD-6773-74AB-D569-E96D4DEF8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85" y="64765894"/>
          <a:ext cx="4291521" cy="17967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337</xdr:row>
      <xdr:rowOff>3175</xdr:rowOff>
    </xdr:from>
    <xdr:to>
      <xdr:col>6</xdr:col>
      <xdr:colOff>543920</xdr:colOff>
      <xdr:row>347</xdr:row>
      <xdr:rowOff>140067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4E3AB4FB-BAB5-94D4-1EE7-3AC098DE6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66661753"/>
          <a:ext cx="5836973" cy="1946532"/>
        </a:xfrm>
        <a:prstGeom prst="rect">
          <a:avLst/>
        </a:prstGeom>
      </xdr:spPr>
    </xdr:pic>
    <xdr:clientData/>
  </xdr:twoCellAnchor>
  <xdr:twoCellAnchor editAs="oneCell">
    <xdr:from>
      <xdr:col>0</xdr:col>
      <xdr:colOff>51771</xdr:colOff>
      <xdr:row>348</xdr:row>
      <xdr:rowOff>159187</xdr:rowOff>
    </xdr:from>
    <xdr:to>
      <xdr:col>3</xdr:col>
      <xdr:colOff>336039</xdr:colOff>
      <xdr:row>354</xdr:row>
      <xdr:rowOff>7738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F20D4A6B-E1F3-5B3D-5B69-999446864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1771" y="68804877"/>
          <a:ext cx="3292745" cy="9356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99</xdr:row>
      <xdr:rowOff>46093</xdr:rowOff>
    </xdr:from>
    <xdr:to>
      <xdr:col>4</xdr:col>
      <xdr:colOff>495775</xdr:colOff>
      <xdr:row>113</xdr:row>
      <xdr:rowOff>26527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A130A1C2-C965-0E2B-4F62-641B4E560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7930102"/>
          <a:ext cx="4264719" cy="25126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356</xdr:row>
      <xdr:rowOff>143697</xdr:rowOff>
    </xdr:from>
    <xdr:to>
      <xdr:col>5</xdr:col>
      <xdr:colOff>347867</xdr:colOff>
      <xdr:row>372</xdr:row>
      <xdr:rowOff>117451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5E0F0602-380C-5B43-DA78-CA186B846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64453869"/>
          <a:ext cx="4880453" cy="28640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100799</xdr:rowOff>
    </xdr:from>
    <xdr:to>
      <xdr:col>4</xdr:col>
      <xdr:colOff>617129</xdr:colOff>
      <xdr:row>249</xdr:row>
      <xdr:rowOff>85287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936A1912-7EC4-DF1B-570D-30576DBAC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41830152"/>
          <a:ext cx="4386073" cy="3236126"/>
        </a:xfrm>
        <a:prstGeom prst="rect">
          <a:avLst/>
        </a:prstGeom>
      </xdr:spPr>
    </xdr:pic>
    <xdr:clientData/>
  </xdr:twoCellAnchor>
  <xdr:twoCellAnchor editAs="oneCell">
    <xdr:from>
      <xdr:col>0</xdr:col>
      <xdr:colOff>29670</xdr:colOff>
      <xdr:row>252</xdr:row>
      <xdr:rowOff>135485</xdr:rowOff>
    </xdr:from>
    <xdr:to>
      <xdr:col>5</xdr:col>
      <xdr:colOff>68086</xdr:colOff>
      <xdr:row>267</xdr:row>
      <xdr:rowOff>139591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67E53720-A63C-5176-CABB-3C18E51CD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9670" y="45658416"/>
          <a:ext cx="4571002" cy="271380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ejandra Ospina Aguirre" id="{4E0D853E-4229-4B54-9F3B-11917A4E58D5}" userId="S::alejandra.ospina@flypass.onmicrosoft.com::74da6543-b225-454a-8a9d-7dcfc364db1b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" dT="2024-10-30T13:08:41.44" personId="{4E0D853E-4229-4B54-9F3B-11917A4E58D5}" id="{A9AE1795-81AE-40CA-8344-5507ACF91599}">
    <text>No se había desactivado el envío a puntos Colombia y el microservicio no tenía las capacidades de producción</text>
  </threadedComment>
  <threadedComment ref="C12" dT="2024-11-05T20:33:55.08" personId="{4E0D853E-4229-4B54-9F3B-11917A4E58D5}" id="{363ECD93-26FB-468A-A3FC-79E342B3F699}">
    <text>Cantidad procesada 5397 por cuello de botella en CPU de bd</text>
  </threadedComment>
  <threadedComment ref="C13" dT="2024-11-05T21:34:37.25" personId="{4E0D853E-4229-4B54-9F3B-11917A4E58D5}" id="{A2B3B1FA-E3C8-4D12-A0C1-5FB22B1DCE15}">
    <text xml:space="preserve">2785 también alcanzó max de 90% de CPU
</text>
  </threadedComment>
  <threadedComment ref="C15" dT="2024-11-05T22:40:35.23" personId="{4E0D853E-4229-4B54-9F3B-11917A4E58D5}" id="{CD0C63BA-84AD-4E0F-9FE4-DDEA21172978}">
    <text>despues del indice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" dT="2024-11-05T20:33:55.08" personId="{4E0D853E-4229-4B54-9F3B-11917A4E58D5}" id="{FC007BD5-3994-4C6C-BA6A-22C747B225A9}">
    <text>Cantidad procesada 5397 por cuello de botella en CPU de bd</text>
  </threadedComment>
  <threadedComment ref="B3" dT="2024-11-05T21:34:37.25" personId="{4E0D853E-4229-4B54-9F3B-11917A4E58D5}" id="{8589356F-B85D-48F5-9A30-671E3104710B}">
    <text xml:space="preserve">2785 también alcanzó max de 90% de CPU
</text>
  </threadedComment>
  <threadedComment ref="B5" dT="2024-11-05T22:40:35.23" personId="{4E0D853E-4229-4B54-9F3B-11917A4E58D5}" id="{BBA738C8-4A2B-4546-8729-695DBFD78E1C}">
    <text>despues del indice</text>
  </threadedComment>
  <threadedComment ref="B9" dT="2024-11-06T21:59:37.34" personId="{4E0D853E-4229-4B54-9F3B-11917A4E58D5}" id="{FB9D1AF4-0648-4174-BCCD-8D55D0C349C2}">
    <text xml:space="preserve">Aumentó después de proceso de sincronización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03015-8103-4ED3-9731-9EC8E56CD7CA}">
  <dimension ref="A1:DOW24"/>
  <sheetViews>
    <sheetView topLeftCell="B1" zoomScale="96" zoomScaleNormal="96" workbookViewId="0">
      <selection activeCell="L9" sqref="L9"/>
    </sheetView>
  </sheetViews>
  <sheetFormatPr baseColWidth="10" defaultColWidth="13.1796875" defaultRowHeight="14.5" x14ac:dyDescent="0.35"/>
  <cols>
    <col min="1" max="1" width="13.90625" customWidth="1"/>
    <col min="2" max="2" width="22.81640625" style="1" customWidth="1"/>
    <col min="3" max="5" width="15.36328125" style="1" customWidth="1"/>
    <col min="6" max="6" width="19.36328125" style="1" customWidth="1"/>
    <col min="7" max="7" width="19.81640625" style="1" customWidth="1"/>
    <col min="8" max="14" width="18.90625" style="1" customWidth="1"/>
  </cols>
  <sheetData>
    <row r="1" spans="1:14 3117:3117" ht="58" x14ac:dyDescent="0.35">
      <c r="A1" s="2" t="s">
        <v>3</v>
      </c>
      <c r="B1" s="2" t="s">
        <v>0</v>
      </c>
      <c r="C1" s="2" t="s">
        <v>1</v>
      </c>
      <c r="D1" s="2" t="s">
        <v>4</v>
      </c>
      <c r="E1" s="2" t="s">
        <v>5</v>
      </c>
      <c r="F1" s="2" t="s">
        <v>2</v>
      </c>
      <c r="G1" s="2" t="s">
        <v>11</v>
      </c>
      <c r="H1" s="2" t="s">
        <v>12</v>
      </c>
      <c r="I1" s="2" t="s">
        <v>10</v>
      </c>
      <c r="J1" s="2" t="s">
        <v>12</v>
      </c>
      <c r="K1" s="2" t="s">
        <v>13</v>
      </c>
      <c r="L1" s="2" t="s">
        <v>7</v>
      </c>
      <c r="M1" s="2" t="s">
        <v>6</v>
      </c>
      <c r="N1" s="5" t="s">
        <v>8</v>
      </c>
    </row>
    <row r="2" spans="1:14 3117:3117" hidden="1" x14ac:dyDescent="0.35">
      <c r="A2" s="4">
        <v>45589</v>
      </c>
      <c r="B2" s="3" t="s">
        <v>19</v>
      </c>
      <c r="C2" s="3">
        <v>10500</v>
      </c>
      <c r="D2" s="8">
        <v>0.75</v>
      </c>
      <c r="E2" s="8">
        <v>0.85486111111111107</v>
      </c>
      <c r="F2" s="2">
        <v>4</v>
      </c>
      <c r="G2" s="8" t="s">
        <v>14</v>
      </c>
      <c r="H2" s="8" t="s">
        <v>14</v>
      </c>
      <c r="I2" s="15">
        <f>(E2-D2)*1440</f>
        <v>150.99999999999994</v>
      </c>
      <c r="J2" s="16">
        <f>I2/60</f>
        <v>2.5166666666666657</v>
      </c>
      <c r="K2" s="17">
        <v>0.38334000000000001</v>
      </c>
      <c r="L2" s="17">
        <v>3.0667</v>
      </c>
      <c r="M2" s="17">
        <v>4.8933</v>
      </c>
      <c r="N2" s="17">
        <v>54.77</v>
      </c>
    </row>
    <row r="3" spans="1:14 3117:3117" hidden="1" x14ac:dyDescent="0.35">
      <c r="A3" s="4">
        <v>45595</v>
      </c>
      <c r="B3" s="3" t="s">
        <v>20</v>
      </c>
      <c r="C3" s="3">
        <f>10962-7625</f>
        <v>3337</v>
      </c>
      <c r="D3" s="8">
        <v>0.46944444444444444</v>
      </c>
      <c r="E3" s="8">
        <v>0.4861111111111111</v>
      </c>
      <c r="F3" s="2">
        <v>8</v>
      </c>
      <c r="G3" s="8" t="s">
        <v>14</v>
      </c>
      <c r="H3" s="8" t="s">
        <v>14</v>
      </c>
      <c r="I3" s="3">
        <f>(E3-D3)*1440</f>
        <v>23.999999999999993</v>
      </c>
      <c r="J3" s="12">
        <f>I3/60</f>
        <v>0.39999999999999986</v>
      </c>
      <c r="K3" s="3">
        <v>4.7660999999999998</v>
      </c>
      <c r="L3" s="3">
        <v>18.617000000000001</v>
      </c>
      <c r="M3" s="3">
        <v>4.5163000000000002</v>
      </c>
      <c r="N3" s="3">
        <v>34.555</v>
      </c>
    </row>
    <row r="4" spans="1:14 3117:3117" hidden="1" x14ac:dyDescent="0.35">
      <c r="A4" s="4">
        <v>45595</v>
      </c>
      <c r="B4" s="3" t="s">
        <v>21</v>
      </c>
      <c r="C4" s="1">
        <v>29795</v>
      </c>
      <c r="D4" s="8">
        <v>0.51315972222222217</v>
      </c>
      <c r="E4" s="8">
        <v>0.64166666666666672</v>
      </c>
      <c r="F4" s="2">
        <v>8</v>
      </c>
      <c r="G4" s="6">
        <f>(C4*I3)/C3</f>
        <v>214.28828288882224</v>
      </c>
      <c r="H4" s="7">
        <f>G4/60</f>
        <v>3.5714713814803707</v>
      </c>
      <c r="I4" s="3">
        <f>(E4-D4)*1440</f>
        <v>185.05000000000015</v>
      </c>
      <c r="J4" s="12">
        <f>I4/60</f>
        <v>3.0841666666666692</v>
      </c>
      <c r="K4" s="3">
        <v>7.6890999999999998</v>
      </c>
      <c r="L4" s="3">
        <v>30.036000000000001</v>
      </c>
      <c r="M4" s="3">
        <v>4.8239999999999998</v>
      </c>
      <c r="N4" s="3">
        <v>36.909999999999997</v>
      </c>
    </row>
    <row r="5" spans="1:14 3117:3117" hidden="1" x14ac:dyDescent="0.35">
      <c r="A5" s="13">
        <v>45593</v>
      </c>
      <c r="B5" s="27" t="s">
        <v>22</v>
      </c>
      <c r="C5" s="27">
        <v>41757</v>
      </c>
      <c r="D5" s="8">
        <v>0.67361111111111116</v>
      </c>
      <c r="E5" s="8">
        <v>0.79166666666666663</v>
      </c>
      <c r="F5" s="29">
        <v>4</v>
      </c>
      <c r="G5" s="31">
        <f>(C5*I2)/C2</f>
        <v>600.5054285714283</v>
      </c>
      <c r="H5" s="25">
        <f>G5/60</f>
        <v>10.008423809523805</v>
      </c>
      <c r="I5" s="31">
        <f>((E5-D5)+(E6-D6))*1440</f>
        <v>388.99999999999983</v>
      </c>
      <c r="J5" s="26">
        <f>I5/60</f>
        <v>6.4833333333333307</v>
      </c>
      <c r="K5" s="19">
        <v>7.1299000000000001</v>
      </c>
      <c r="L5" s="3">
        <v>27.850999999999999</v>
      </c>
      <c r="M5" s="3">
        <v>4.6089000000000002</v>
      </c>
      <c r="N5" s="3">
        <v>35.076999999999998</v>
      </c>
    </row>
    <row r="6" spans="1:14 3117:3117" hidden="1" x14ac:dyDescent="0.35">
      <c r="A6" s="4">
        <v>45594</v>
      </c>
      <c r="B6" s="28"/>
      <c r="C6" s="28"/>
      <c r="D6" s="8">
        <v>0.29166666666666669</v>
      </c>
      <c r="E6" s="8">
        <v>0.44374999999999998</v>
      </c>
      <c r="F6" s="30"/>
      <c r="G6" s="31"/>
      <c r="H6" s="25"/>
      <c r="I6" s="31"/>
      <c r="J6" s="26"/>
      <c r="K6" s="3">
        <v>1.1598999999999999</v>
      </c>
      <c r="L6" s="3">
        <v>4.5307000000000004</v>
      </c>
      <c r="M6" s="3">
        <v>4.6851000000000003</v>
      </c>
      <c r="N6" s="3">
        <v>35.847000000000001</v>
      </c>
    </row>
    <row r="7" spans="1:14 3117:3117" ht="21.5" customHeight="1" x14ac:dyDescent="0.35">
      <c r="A7" s="4">
        <v>45594</v>
      </c>
      <c r="B7" s="3" t="s">
        <v>23</v>
      </c>
      <c r="C7" s="10">
        <v>62243</v>
      </c>
      <c r="D7" s="8">
        <v>0.4548611111111111</v>
      </c>
      <c r="E7" s="8">
        <v>0.72847222222222219</v>
      </c>
      <c r="F7" s="2">
        <v>8</v>
      </c>
      <c r="G7" s="6">
        <f>((C7*I3)/C3)</f>
        <v>447.65717710518413</v>
      </c>
      <c r="H7" s="7">
        <f>G7/60</f>
        <v>7.4609529517530691</v>
      </c>
      <c r="I7" s="6">
        <f>(E7-D7)*1440</f>
        <v>393.99999999999994</v>
      </c>
      <c r="J7" s="12">
        <f>I7/60</f>
        <v>6.5666666666666655</v>
      </c>
      <c r="K7" s="3">
        <v>7.9507000000000003</v>
      </c>
      <c r="L7" s="3">
        <v>31.056999999999999</v>
      </c>
      <c r="M7" s="3">
        <v>4.8444000000000003</v>
      </c>
      <c r="N7" s="3">
        <v>37.066000000000003</v>
      </c>
    </row>
    <row r="8" spans="1:14 3117:3117" ht="21.5" customHeight="1" x14ac:dyDescent="0.35">
      <c r="A8" s="4">
        <v>45595</v>
      </c>
      <c r="B8" s="3" t="s">
        <v>24</v>
      </c>
      <c r="C8" s="10">
        <v>21760</v>
      </c>
      <c r="D8" s="8">
        <v>0.67222222222222228</v>
      </c>
      <c r="E8" s="8">
        <v>0.76930555555555558</v>
      </c>
      <c r="F8" s="2">
        <v>10</v>
      </c>
      <c r="G8" s="6">
        <f>((C8*I3)/C3)</f>
        <v>156.49985016481864</v>
      </c>
      <c r="H8" s="7">
        <f>G8/60</f>
        <v>2.6083308360803108</v>
      </c>
      <c r="I8" s="6">
        <f>(E8-D8)*1440</f>
        <v>139.79999999999995</v>
      </c>
      <c r="J8" s="12">
        <f>I8/60</f>
        <v>2.3299999999999992</v>
      </c>
      <c r="K8" s="3">
        <v>8.0572999999999997</v>
      </c>
      <c r="L8" s="3">
        <v>31.474</v>
      </c>
      <c r="M8" s="3">
        <v>5.0495999999999999</v>
      </c>
      <c r="N8" s="3">
        <v>38.636000000000003</v>
      </c>
    </row>
    <row r="9" spans="1:14 3117:3117" ht="14" customHeight="1" x14ac:dyDescent="0.35">
      <c r="A9" s="4"/>
      <c r="B9" s="3" t="s">
        <v>18</v>
      </c>
      <c r="C9" s="10">
        <v>10933</v>
      </c>
      <c r="D9" s="8">
        <v>0.68927083333333339</v>
      </c>
      <c r="E9" s="8">
        <v>0.72767361111111106</v>
      </c>
      <c r="F9" s="2">
        <v>10</v>
      </c>
      <c r="G9" s="6">
        <f t="shared" ref="G9" si="0">((C9*I4)/C4)</f>
        <v>67.90238798456123</v>
      </c>
      <c r="H9" s="7">
        <f>G9/60</f>
        <v>1.1317064664093539</v>
      </c>
      <c r="I9" s="6">
        <f t="shared" ref="I9" si="1">(E9-D9)*1440</f>
        <v>55.299999999999855</v>
      </c>
      <c r="J9" s="12">
        <f t="shared" ref="J9:J14" si="2">I9/60</f>
        <v>0.9216666666666643</v>
      </c>
      <c r="K9" s="3">
        <v>13.624000000000001</v>
      </c>
      <c r="L9" s="3">
        <v>53.218000000000004</v>
      </c>
      <c r="M9" s="3">
        <v>4.9661999999999997</v>
      </c>
      <c r="N9" s="3">
        <v>37.997999999999998</v>
      </c>
    </row>
    <row r="10" spans="1:14 3117:3117" ht="43.5" x14ac:dyDescent="0.35">
      <c r="A10" s="24">
        <v>45601</v>
      </c>
      <c r="B10" s="3" t="s">
        <v>25</v>
      </c>
      <c r="C10" s="3">
        <v>11005</v>
      </c>
      <c r="D10" s="8">
        <v>0.38819444444444445</v>
      </c>
      <c r="E10" s="8">
        <v>0.44108796296296299</v>
      </c>
      <c r="F10" s="20" t="s">
        <v>29</v>
      </c>
      <c r="G10" s="6"/>
      <c r="H10" s="6"/>
      <c r="I10" s="6">
        <f>(E10-D10)*1440</f>
        <v>76.166666666666686</v>
      </c>
      <c r="J10" s="12">
        <f t="shared" si="2"/>
        <v>1.2694444444444448</v>
      </c>
      <c r="K10" s="3">
        <v>25.588000000000001</v>
      </c>
      <c r="L10" s="21">
        <v>99.951999999999998</v>
      </c>
      <c r="M10" s="3">
        <v>4.8255999999999997</v>
      </c>
      <c r="N10" s="3">
        <v>36.921999999999997</v>
      </c>
    </row>
    <row r="11" spans="1:14 3117:3117" ht="29" hidden="1" x14ac:dyDescent="0.35">
      <c r="B11" s="22" t="s">
        <v>35</v>
      </c>
      <c r="C11" s="1">
        <v>1500000</v>
      </c>
      <c r="D11" s="9"/>
      <c r="E11" s="9"/>
      <c r="F11" s="18">
        <v>10</v>
      </c>
      <c r="G11" s="23">
        <f>((C11*I5)/C5)</f>
        <v>13973.70500754364</v>
      </c>
      <c r="H11" s="23">
        <f>G11/60</f>
        <v>232.89508345906066</v>
      </c>
      <c r="I11" s="6">
        <f t="shared" ref="I11" si="3">(E11-D11)*1440</f>
        <v>0</v>
      </c>
      <c r="J11" s="12">
        <f t="shared" si="2"/>
        <v>0</v>
      </c>
      <c r="K11" s="22"/>
      <c r="L11" s="14"/>
      <c r="M11" s="14"/>
      <c r="N11"/>
      <c r="DOW11" t="s">
        <v>9</v>
      </c>
    </row>
    <row r="12" spans="1:14 3117:3117" hidden="1" x14ac:dyDescent="0.35">
      <c r="A12" s="24">
        <v>45601</v>
      </c>
      <c r="B12" s="1" t="s">
        <v>36</v>
      </c>
      <c r="C12" s="37">
        <v>1134626</v>
      </c>
      <c r="D12" s="32">
        <v>0.55208333333333337</v>
      </c>
      <c r="E12" s="32">
        <v>0.64444444444444449</v>
      </c>
      <c r="F12" s="18">
        <v>10</v>
      </c>
      <c r="G12" s="23">
        <f>((C12*I5)/C5)</f>
        <v>10569.952678592806</v>
      </c>
      <c r="H12" s="23">
        <f>G12/60</f>
        <v>176.16587797654677</v>
      </c>
      <c r="I12" s="6">
        <f>(E12-D12)*1440</f>
        <v>133</v>
      </c>
      <c r="J12" s="12">
        <f t="shared" si="2"/>
        <v>2.2166666666666668</v>
      </c>
    </row>
    <row r="13" spans="1:14 3117:3117" hidden="1" x14ac:dyDescent="0.35">
      <c r="A13" s="24">
        <v>45601</v>
      </c>
      <c r="B13" s="1" t="s">
        <v>36</v>
      </c>
      <c r="C13" s="1">
        <v>1129229</v>
      </c>
      <c r="D13" s="32">
        <v>0.64513888888888893</v>
      </c>
      <c r="E13" s="32">
        <v>0.67638888888888893</v>
      </c>
      <c r="F13" s="18">
        <v>5</v>
      </c>
      <c r="G13" s="23"/>
      <c r="H13" s="23">
        <f>G13/60</f>
        <v>0</v>
      </c>
      <c r="I13" s="6">
        <f t="shared" ref="I13" si="4">(E13-D13)*1440</f>
        <v>45</v>
      </c>
      <c r="J13" s="1">
        <f t="shared" si="2"/>
        <v>0.75</v>
      </c>
    </row>
    <row r="14" spans="1:14 3117:3117" hidden="1" x14ac:dyDescent="0.35">
      <c r="A14" s="24">
        <v>45601</v>
      </c>
      <c r="B14" s="1" t="s">
        <v>36</v>
      </c>
      <c r="C14" s="1">
        <v>1126444</v>
      </c>
      <c r="D14" s="32">
        <v>0.67708333333333337</v>
      </c>
      <c r="E14" s="32">
        <v>0.75</v>
      </c>
      <c r="G14" s="23"/>
      <c r="H14" s="23">
        <f>G14/60</f>
        <v>0</v>
      </c>
      <c r="I14" s="6">
        <f>(E14-D14)*1440</f>
        <v>104.99999999999994</v>
      </c>
      <c r="J14" s="1">
        <f t="shared" si="2"/>
        <v>1.7499999999999991</v>
      </c>
    </row>
    <row r="15" spans="1:14 3117:3117" hidden="1" x14ac:dyDescent="0.35">
      <c r="A15" s="24">
        <v>45601</v>
      </c>
      <c r="B15" s="1" t="s">
        <v>36</v>
      </c>
      <c r="C15" s="1">
        <v>1124220</v>
      </c>
      <c r="D15" s="32">
        <v>0.75</v>
      </c>
      <c r="E15" s="32">
        <v>0.35694444444444445</v>
      </c>
      <c r="F15" s="18">
        <v>8</v>
      </c>
      <c r="G15" s="23"/>
      <c r="H15" s="23">
        <f>G15/60</f>
        <v>0</v>
      </c>
      <c r="I15" s="6">
        <v>780</v>
      </c>
      <c r="J15" s="1">
        <v>13</v>
      </c>
    </row>
    <row r="16" spans="1:14 3117:3117" ht="40.5" hidden="1" customHeight="1" x14ac:dyDescent="0.35">
      <c r="A16" s="24" t="s">
        <v>38</v>
      </c>
      <c r="B16" s="11" t="s">
        <v>37</v>
      </c>
      <c r="C16" s="1">
        <f>C15-C18</f>
        <v>76836</v>
      </c>
      <c r="D16" s="39">
        <v>45601.75</v>
      </c>
      <c r="E16" s="39">
        <v>45602.356944444444</v>
      </c>
      <c r="F16" s="18">
        <v>8</v>
      </c>
      <c r="G16" s="23">
        <v>780</v>
      </c>
      <c r="H16" s="23">
        <f>G16/60</f>
        <v>13</v>
      </c>
      <c r="I16" s="34"/>
    </row>
    <row r="17" spans="1:10" ht="40.5" hidden="1" customHeight="1" x14ac:dyDescent="0.35">
      <c r="A17" s="24"/>
      <c r="B17" s="11" t="s">
        <v>40</v>
      </c>
      <c r="C17" s="1">
        <v>10043</v>
      </c>
      <c r="D17" s="32">
        <v>0.40972222222222221</v>
      </c>
      <c r="E17" s="32">
        <v>0.4513888888888889</v>
      </c>
      <c r="F17" s="18">
        <v>8</v>
      </c>
      <c r="G17" s="34">
        <v>60</v>
      </c>
      <c r="H17" s="1">
        <f>G17/60</f>
        <v>1</v>
      </c>
      <c r="I17" s="34">
        <v>60</v>
      </c>
      <c r="J17" s="1">
        <f>I17/60</f>
        <v>1</v>
      </c>
    </row>
    <row r="18" spans="1:10" hidden="1" x14ac:dyDescent="0.35">
      <c r="A18" s="24">
        <v>45602</v>
      </c>
      <c r="B18" s="1" t="s">
        <v>36</v>
      </c>
      <c r="C18" s="1">
        <v>1047384</v>
      </c>
      <c r="D18" s="32">
        <v>0.40972222222222221</v>
      </c>
      <c r="F18" s="18">
        <v>8</v>
      </c>
      <c r="G18" s="23">
        <f>((C18*G17)/C17)</f>
        <v>6257.3971920740814</v>
      </c>
      <c r="H18" s="23">
        <f>G18/60</f>
        <v>104.2899532012347</v>
      </c>
    </row>
    <row r="19" spans="1:10" hidden="1" x14ac:dyDescent="0.35">
      <c r="C19" s="36">
        <v>1118478</v>
      </c>
      <c r="D19" s="33">
        <v>0.45833333333333331</v>
      </c>
      <c r="F19" s="18">
        <v>8</v>
      </c>
      <c r="G19" s="23">
        <f>((C19*G17)/C17)</f>
        <v>6682.1348202728268</v>
      </c>
      <c r="H19" s="23">
        <f>G19/60</f>
        <v>111.36891367121378</v>
      </c>
    </row>
    <row r="20" spans="1:10" ht="29" hidden="1" x14ac:dyDescent="0.35">
      <c r="B20" s="1" t="s">
        <v>43</v>
      </c>
      <c r="C20" s="1">
        <v>1066232</v>
      </c>
      <c r="F20" s="11" t="s">
        <v>39</v>
      </c>
      <c r="G20" s="35">
        <f>(H18/24)</f>
        <v>4.3454147167181123</v>
      </c>
      <c r="H20" s="11" t="s">
        <v>39</v>
      </c>
      <c r="I20" s="38">
        <f>(H19/24)</f>
        <v>4.6403714029672409</v>
      </c>
    </row>
    <row r="21" spans="1:10" ht="43.5" hidden="1" x14ac:dyDescent="0.35">
      <c r="B21" s="11" t="s">
        <v>42</v>
      </c>
      <c r="C21" s="1">
        <f>C19-C18</f>
        <v>71094</v>
      </c>
      <c r="F21" s="11" t="s">
        <v>41</v>
      </c>
      <c r="G21" s="35">
        <f>G20/2</f>
        <v>2.1727073583590562</v>
      </c>
      <c r="H21" s="11" t="s">
        <v>41</v>
      </c>
      <c r="I21" s="38">
        <f>I20/2</f>
        <v>2.3201857014836205</v>
      </c>
    </row>
    <row r="22" spans="1:10" hidden="1" x14ac:dyDescent="0.35"/>
    <row r="23" spans="1:10" hidden="1" x14ac:dyDescent="0.35">
      <c r="C23" s="1">
        <f>C12-C19</f>
        <v>16148</v>
      </c>
    </row>
    <row r="24" spans="1:10" hidden="1" x14ac:dyDescent="0.35"/>
  </sheetData>
  <mergeCells count="7">
    <mergeCell ref="H5:H6"/>
    <mergeCell ref="J5:J6"/>
    <mergeCell ref="C5:C6"/>
    <mergeCell ref="B5:B6"/>
    <mergeCell ref="F5:F6"/>
    <mergeCell ref="I5:I6"/>
    <mergeCell ref="G5:G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41588-B940-490C-BA03-A9DB924B9B82}">
  <dimension ref="A1:C356"/>
  <sheetViews>
    <sheetView topLeftCell="A367" zoomScale="145" zoomScaleNormal="145" workbookViewId="0">
      <selection activeCell="C224" sqref="C224"/>
    </sheetView>
  </sheetViews>
  <sheetFormatPr baseColWidth="10" defaultRowHeight="14.5" x14ac:dyDescent="0.35"/>
  <cols>
    <col min="1" max="1" width="21.1796875" customWidth="1"/>
  </cols>
  <sheetData>
    <row r="1" spans="1:1" x14ac:dyDescent="0.35">
      <c r="A1" t="s">
        <v>15</v>
      </c>
    </row>
    <row r="2" spans="1:1" x14ac:dyDescent="0.35">
      <c r="A2" t="s">
        <v>16</v>
      </c>
    </row>
    <row r="23" spans="1:1" x14ac:dyDescent="0.35">
      <c r="A23" t="s">
        <v>17</v>
      </c>
    </row>
    <row r="36" spans="1:1" x14ac:dyDescent="0.35">
      <c r="A36" t="s">
        <v>18</v>
      </c>
    </row>
    <row r="60" spans="1:1" x14ac:dyDescent="0.35">
      <c r="A60" t="s">
        <v>26</v>
      </c>
    </row>
    <row r="61" spans="1:1" x14ac:dyDescent="0.35">
      <c r="A61" t="s">
        <v>27</v>
      </c>
    </row>
    <row r="116" spans="1:1" x14ac:dyDescent="0.35">
      <c r="A116" t="s">
        <v>28</v>
      </c>
    </row>
    <row r="224" spans="3:3" x14ac:dyDescent="0.35">
      <c r="C224" t="s">
        <v>34</v>
      </c>
    </row>
    <row r="232" spans="1:1" x14ac:dyDescent="0.35">
      <c r="A232" t="s">
        <v>30</v>
      </c>
    </row>
    <row r="252" spans="1:1" x14ac:dyDescent="0.35">
      <c r="A252" t="s">
        <v>31</v>
      </c>
    </row>
    <row r="271" spans="1:1" x14ac:dyDescent="0.35">
      <c r="A271" t="s">
        <v>32</v>
      </c>
    </row>
    <row r="356" spans="1:1" x14ac:dyDescent="0.35">
      <c r="A356" t="s">
        <v>33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4D2A-4558-4353-847C-D85F2D5912AF}">
  <dimension ref="A1:M17"/>
  <sheetViews>
    <sheetView tabSelected="1" workbookViewId="0">
      <selection activeCell="H14" sqref="H14"/>
    </sheetView>
  </sheetViews>
  <sheetFormatPr baseColWidth="10" defaultColWidth="40" defaultRowHeight="14.5" x14ac:dyDescent="0.35"/>
  <cols>
    <col min="1" max="1" width="40" style="40"/>
    <col min="2" max="13" width="18.6328125" style="11" customWidth="1"/>
    <col min="14" max="16384" width="40" style="40"/>
  </cols>
  <sheetData>
    <row r="1" spans="1:13" ht="74" customHeight="1" x14ac:dyDescent="0.35">
      <c r="A1" s="2" t="s">
        <v>44</v>
      </c>
      <c r="B1" s="2" t="s">
        <v>1</v>
      </c>
      <c r="C1" s="2" t="s">
        <v>4</v>
      </c>
      <c r="D1" s="2" t="s">
        <v>5</v>
      </c>
      <c r="E1" s="2" t="s">
        <v>2</v>
      </c>
      <c r="F1" s="2" t="s">
        <v>11</v>
      </c>
      <c r="G1" s="2" t="s">
        <v>12</v>
      </c>
      <c r="H1" s="2" t="s">
        <v>10</v>
      </c>
      <c r="I1" s="2" t="s">
        <v>12</v>
      </c>
      <c r="J1" s="2" t="s">
        <v>13</v>
      </c>
      <c r="K1" s="2" t="s">
        <v>7</v>
      </c>
      <c r="L1" s="2" t="s">
        <v>6</v>
      </c>
      <c r="M1" s="2" t="s">
        <v>8</v>
      </c>
    </row>
    <row r="2" spans="1:13" x14ac:dyDescent="0.35">
      <c r="A2" s="11" t="s">
        <v>36</v>
      </c>
      <c r="B2" s="41">
        <v>1134626</v>
      </c>
      <c r="C2" s="8">
        <v>0.55208333333333337</v>
      </c>
      <c r="D2" s="8">
        <v>0.64444444444444449</v>
      </c>
      <c r="E2" s="2">
        <v>10</v>
      </c>
      <c r="F2" s="6">
        <v>10570</v>
      </c>
      <c r="G2" s="6">
        <f>F2/60</f>
        <v>176.16666666666666</v>
      </c>
      <c r="H2" s="6">
        <f>(D2-C2)*1440</f>
        <v>133</v>
      </c>
      <c r="I2" s="7">
        <f t="shared" ref="I2:I7" si="0">H2/60</f>
        <v>2.2166666666666668</v>
      </c>
      <c r="J2" s="3"/>
      <c r="K2" s="3"/>
      <c r="L2" s="3"/>
      <c r="M2" s="3"/>
    </row>
    <row r="3" spans="1:13" x14ac:dyDescent="0.35">
      <c r="A3" s="11" t="s">
        <v>36</v>
      </c>
      <c r="B3" s="3">
        <v>1129229</v>
      </c>
      <c r="C3" s="8">
        <v>0.64513888888888893</v>
      </c>
      <c r="D3" s="8">
        <v>0.67638888888888893</v>
      </c>
      <c r="E3" s="2">
        <v>5</v>
      </c>
      <c r="F3" s="6"/>
      <c r="G3" s="6">
        <f t="shared" ref="G3:G6" si="1">F3/60</f>
        <v>0</v>
      </c>
      <c r="H3" s="6">
        <f t="shared" ref="H3" si="2">(D3-C3)*1440</f>
        <v>45</v>
      </c>
      <c r="I3" s="3">
        <f t="shared" si="0"/>
        <v>0.75</v>
      </c>
      <c r="J3" s="3"/>
      <c r="K3" s="3"/>
      <c r="L3" s="3"/>
      <c r="M3" s="3"/>
    </row>
    <row r="4" spans="1:13" x14ac:dyDescent="0.35">
      <c r="A4" s="11" t="s">
        <v>36</v>
      </c>
      <c r="B4" s="3">
        <v>1126444</v>
      </c>
      <c r="C4" s="8">
        <v>0.67708333333333337</v>
      </c>
      <c r="D4" s="8">
        <v>0.75</v>
      </c>
      <c r="E4" s="3"/>
      <c r="F4" s="6"/>
      <c r="G4" s="6">
        <f t="shared" si="1"/>
        <v>0</v>
      </c>
      <c r="H4" s="6">
        <f>(D4-C4)*1440</f>
        <v>104.99999999999994</v>
      </c>
      <c r="I4" s="3">
        <f t="shared" si="0"/>
        <v>1.7499999999999991</v>
      </c>
      <c r="J4" s="3"/>
      <c r="K4" s="3"/>
      <c r="L4" s="3"/>
      <c r="M4" s="3"/>
    </row>
    <row r="5" spans="1:13" x14ac:dyDescent="0.35">
      <c r="A5" s="11" t="s">
        <v>36</v>
      </c>
      <c r="B5" s="3">
        <v>1124220</v>
      </c>
      <c r="C5" s="8">
        <v>0.75</v>
      </c>
      <c r="D5" s="8">
        <v>0.35694444444444445</v>
      </c>
      <c r="E5" s="2">
        <v>8</v>
      </c>
      <c r="F5" s="6"/>
      <c r="G5" s="6">
        <f t="shared" si="1"/>
        <v>0</v>
      </c>
      <c r="H5" s="6">
        <v>780</v>
      </c>
      <c r="I5" s="3">
        <v>13</v>
      </c>
      <c r="J5" s="3"/>
      <c r="K5" s="3"/>
      <c r="L5" s="3"/>
      <c r="M5" s="3"/>
    </row>
    <row r="6" spans="1:13" ht="29" x14ac:dyDescent="0.35">
      <c r="A6" s="11" t="s">
        <v>37</v>
      </c>
      <c r="B6" s="3">
        <f>B5-B8</f>
        <v>76836</v>
      </c>
      <c r="C6" s="42">
        <v>45601.75</v>
      </c>
      <c r="D6" s="42">
        <v>45602.356944444444</v>
      </c>
      <c r="E6" s="2">
        <v>8</v>
      </c>
      <c r="F6" s="6">
        <v>780</v>
      </c>
      <c r="G6" s="6">
        <f t="shared" si="1"/>
        <v>13</v>
      </c>
      <c r="H6" s="6"/>
      <c r="I6" s="3"/>
      <c r="J6" s="3"/>
      <c r="K6" s="3"/>
      <c r="L6" s="3"/>
      <c r="M6" s="3"/>
    </row>
    <row r="7" spans="1:13" ht="29" x14ac:dyDescent="0.35">
      <c r="A7" s="11" t="s">
        <v>40</v>
      </c>
      <c r="B7" s="3">
        <v>10043</v>
      </c>
      <c r="C7" s="8">
        <v>0.40972222222222221</v>
      </c>
      <c r="D7" s="8">
        <v>0.4513888888888889</v>
      </c>
      <c r="E7" s="2">
        <v>8</v>
      </c>
      <c r="F7" s="6">
        <v>60</v>
      </c>
      <c r="G7" s="3">
        <f>F7/60</f>
        <v>1</v>
      </c>
      <c r="H7" s="6">
        <v>60</v>
      </c>
      <c r="I7" s="3">
        <f>H7/60</f>
        <v>1</v>
      </c>
      <c r="J7" s="3"/>
      <c r="K7" s="3"/>
      <c r="L7" s="3"/>
      <c r="M7" s="3"/>
    </row>
    <row r="8" spans="1:13" x14ac:dyDescent="0.35">
      <c r="A8" s="11" t="s">
        <v>36</v>
      </c>
      <c r="B8" s="3">
        <v>1047384</v>
      </c>
      <c r="C8" s="8">
        <v>0.40972222222222221</v>
      </c>
      <c r="D8" s="3"/>
      <c r="E8" s="2">
        <v>8</v>
      </c>
      <c r="F8" s="6">
        <f>((B8*F7)/B7)</f>
        <v>6257.3971920740814</v>
      </c>
      <c r="G8" s="6">
        <f>F8/60</f>
        <v>104.2899532012347</v>
      </c>
      <c r="H8" s="3"/>
      <c r="I8" s="3"/>
      <c r="J8" s="3"/>
      <c r="K8" s="3"/>
      <c r="L8" s="3"/>
      <c r="M8" s="3"/>
    </row>
    <row r="9" spans="1:13" x14ac:dyDescent="0.35">
      <c r="B9" s="21">
        <v>1118478</v>
      </c>
      <c r="C9" s="43">
        <v>0.45833333333333331</v>
      </c>
      <c r="D9" s="3"/>
      <c r="E9" s="2">
        <v>8</v>
      </c>
      <c r="F9" s="6">
        <f>((B9*F7)/B7)</f>
        <v>6682.1348202728268</v>
      </c>
      <c r="G9" s="6">
        <f>F9/60</f>
        <v>111.36891367121378</v>
      </c>
      <c r="H9" s="3"/>
      <c r="I9" s="3"/>
      <c r="J9" s="3"/>
      <c r="K9" s="3"/>
      <c r="L9" s="3"/>
      <c r="M9" s="3"/>
    </row>
    <row r="13" spans="1:13" ht="29" x14ac:dyDescent="0.35">
      <c r="A13" s="11" t="s">
        <v>47</v>
      </c>
      <c r="B13" s="11">
        <f>B9-B8</f>
        <v>71094</v>
      </c>
    </row>
    <row r="14" spans="1:13" x14ac:dyDescent="0.35">
      <c r="A14" s="11" t="s">
        <v>45</v>
      </c>
      <c r="B14" s="11">
        <f>1061933</f>
        <v>1061933</v>
      </c>
    </row>
    <row r="15" spans="1:13" x14ac:dyDescent="0.35">
      <c r="A15" s="40" t="s">
        <v>46</v>
      </c>
      <c r="B15" s="11">
        <f>B9-B14</f>
        <v>56545</v>
      </c>
    </row>
    <row r="16" spans="1:13" x14ac:dyDescent="0.35">
      <c r="A16" s="11" t="s">
        <v>48</v>
      </c>
      <c r="B16" s="44">
        <f>(G9/24)</f>
        <v>4.6403714029672409</v>
      </c>
    </row>
    <row r="17" spans="1:2" x14ac:dyDescent="0.35">
      <c r="A17" s="11" t="s">
        <v>49</v>
      </c>
      <c r="B17" s="44">
        <f>B16/2</f>
        <v>2.3201857014836205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Ejecuciones</vt:lpstr>
      <vt:lpstr>Evidencias</vt:lpstr>
      <vt:lpstr>Producción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Ospina Aguirre</dc:creator>
  <cp:lastModifiedBy>Alejandra Ospina Aguirre</cp:lastModifiedBy>
  <dcterms:created xsi:type="dcterms:W3CDTF">2024-10-28T15:32:19Z</dcterms:created>
  <dcterms:modified xsi:type="dcterms:W3CDTF">2024-11-06T22:18:21Z</dcterms:modified>
</cp:coreProperties>
</file>