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408-notes\"/>
    </mc:Choice>
  </mc:AlternateContent>
  <xr:revisionPtr revIDLastSave="0" documentId="13_ncr:1_{490F3C45-FDBB-426A-94C7-8EE148BFFF6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练习册" sheetId="2" r:id="rId1"/>
    <sheet name="一轮真题与模拟" sheetId="3" r:id="rId2"/>
    <sheet name="顽固错题" sheetId="4" r:id="rId3"/>
  </sheets>
  <definedNames>
    <definedName name="_xlnm._FilterDatabase" localSheetId="0" hidden="1">练习册!$A$1:$H$39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E20" i="3"/>
  <c r="R29" i="2"/>
  <c r="R15" i="2"/>
  <c r="I24" i="2"/>
  <c r="Q29" i="2"/>
  <c r="P29" i="2"/>
  <c r="O29" i="2"/>
  <c r="N29" i="2"/>
  <c r="M29" i="2"/>
  <c r="L29" i="2"/>
  <c r="M15" i="2"/>
  <c r="N15" i="2"/>
  <c r="O15" i="2"/>
  <c r="P15" i="2"/>
  <c r="Q15" i="2"/>
  <c r="L15" i="2"/>
  <c r="M8" i="2"/>
  <c r="Q28" i="2"/>
  <c r="P28" i="2"/>
  <c r="O28" i="2"/>
  <c r="N28" i="2"/>
  <c r="M28" i="2"/>
  <c r="L28" i="2"/>
  <c r="Q25" i="2"/>
  <c r="P25" i="2"/>
  <c r="O25" i="2"/>
  <c r="N25" i="2"/>
  <c r="M25" i="2"/>
  <c r="L25" i="2"/>
  <c r="Q22" i="2"/>
  <c r="P22" i="2"/>
  <c r="O22" i="2"/>
  <c r="N22" i="2"/>
  <c r="M22" i="2"/>
  <c r="L22" i="2"/>
  <c r="Q14" i="2"/>
  <c r="P14" i="2"/>
  <c r="O14" i="2"/>
  <c r="N14" i="2"/>
  <c r="M14" i="2"/>
  <c r="L14" i="2"/>
  <c r="Q11" i="2"/>
  <c r="P11" i="2"/>
  <c r="O11" i="2"/>
  <c r="N11" i="2"/>
  <c r="M11" i="2"/>
  <c r="L11" i="2"/>
  <c r="Q8" i="2"/>
  <c r="P8" i="2"/>
  <c r="O8" i="2"/>
  <c r="N8" i="2"/>
  <c r="L8" i="2"/>
  <c r="L5" i="2"/>
  <c r="H10" i="2"/>
  <c r="H9" i="2"/>
  <c r="H7" i="2"/>
  <c r="H6" i="2"/>
  <c r="H3" i="2"/>
  <c r="H5" i="2" s="1"/>
  <c r="G23" i="2"/>
  <c r="D24" i="2"/>
  <c r="E24" i="2"/>
  <c r="F24" i="2"/>
  <c r="G24" i="2"/>
  <c r="C22" i="2"/>
  <c r="C23" i="2" s="1"/>
  <c r="C19" i="2"/>
  <c r="C20" i="2" s="1"/>
  <c r="C13" i="2"/>
  <c r="C14" i="2" s="1"/>
  <c r="C16" i="2"/>
  <c r="C17" i="2" s="1"/>
  <c r="C10" i="2"/>
  <c r="C11" i="2" s="1"/>
  <c r="C9" i="2"/>
  <c r="C4" i="2"/>
  <c r="C3" i="2"/>
  <c r="C5" i="2" s="1"/>
  <c r="H14" i="2"/>
  <c r="G14" i="2"/>
  <c r="F14" i="2"/>
  <c r="E14" i="2"/>
  <c r="D14" i="2"/>
  <c r="Q19" i="2"/>
  <c r="P19" i="2"/>
  <c r="O19" i="2"/>
  <c r="N19" i="2"/>
  <c r="M19" i="2"/>
  <c r="L19" i="2"/>
  <c r="Q5" i="2"/>
  <c r="P5" i="2"/>
  <c r="O5" i="2"/>
  <c r="N5" i="2"/>
  <c r="M5" i="2"/>
  <c r="H20" i="2"/>
  <c r="G20" i="2"/>
  <c r="F20" i="2"/>
  <c r="E20" i="2"/>
  <c r="D20" i="2"/>
  <c r="H23" i="2"/>
  <c r="F23" i="2"/>
  <c r="E23" i="2"/>
  <c r="D23" i="2"/>
  <c r="D5" i="2"/>
  <c r="E5" i="2"/>
  <c r="F5" i="2"/>
  <c r="G5" i="2"/>
  <c r="D8" i="2"/>
  <c r="E8" i="2"/>
  <c r="F8" i="2"/>
  <c r="G8" i="2"/>
  <c r="D11" i="2"/>
  <c r="E11" i="2"/>
  <c r="F11" i="2"/>
  <c r="G11" i="2"/>
  <c r="D17" i="2"/>
  <c r="E17" i="2"/>
  <c r="F17" i="2"/>
  <c r="G17" i="2"/>
  <c r="H17" i="2"/>
  <c r="C7" i="2"/>
  <c r="C8" i="2" s="1"/>
  <c r="H11" i="2" l="1"/>
  <c r="C24" i="2"/>
  <c r="H8" i="2"/>
  <c r="H24" i="2"/>
</calcChain>
</file>

<file path=xl/sharedStrings.xml><?xml version="1.0" encoding="utf-8"?>
<sst xmlns="http://schemas.openxmlformats.org/spreadsheetml/2006/main" count="140" uniqueCount="64">
  <si>
    <t>无穷级数</t>
    <phoneticPr fontId="2" type="noConversion"/>
  </si>
  <si>
    <t>线面积分</t>
    <phoneticPr fontId="2" type="noConversion"/>
  </si>
  <si>
    <t>基础篇</t>
    <phoneticPr fontId="2" type="noConversion"/>
  </si>
  <si>
    <t>强化篇</t>
    <phoneticPr fontId="2" type="noConversion"/>
  </si>
  <si>
    <t>A组</t>
    <phoneticPr fontId="2" type="noConversion"/>
  </si>
  <si>
    <t>B组</t>
    <phoneticPr fontId="2" type="noConversion"/>
  </si>
  <si>
    <t>强化36</t>
    <phoneticPr fontId="2" type="noConversion"/>
  </si>
  <si>
    <t>武660</t>
    <phoneticPr fontId="2" type="noConversion"/>
  </si>
  <si>
    <t>张1000</t>
    <phoneticPr fontId="2" type="noConversion"/>
  </si>
  <si>
    <t>芳900</t>
    <phoneticPr fontId="2" type="noConversion"/>
  </si>
  <si>
    <t>错题数</t>
    <phoneticPr fontId="2" type="noConversion"/>
  </si>
  <si>
    <t>正确率</t>
    <phoneticPr fontId="2" type="noConversion"/>
  </si>
  <si>
    <t>题目数</t>
    <phoneticPr fontId="2" type="noConversion"/>
  </si>
  <si>
    <t>高数
总正确率</t>
    <phoneticPr fontId="2" type="noConversion"/>
  </si>
  <si>
    <t>函数
极限
连续</t>
    <phoneticPr fontId="2" type="noConversion"/>
  </si>
  <si>
    <t>一元函数
微分学</t>
    <phoneticPr fontId="2" type="noConversion"/>
  </si>
  <si>
    <t>一元函数
积分学</t>
    <phoneticPr fontId="2" type="noConversion"/>
  </si>
  <si>
    <t>多元函数
微积分</t>
    <phoneticPr fontId="2" type="noConversion"/>
  </si>
  <si>
    <t>微分方程</t>
    <phoneticPr fontId="2" type="noConversion"/>
  </si>
  <si>
    <t>方程组
向量组</t>
    <phoneticPr fontId="2" type="noConversion"/>
  </si>
  <si>
    <t>矩阵的秩</t>
    <phoneticPr fontId="2" type="noConversion"/>
  </si>
  <si>
    <t>线代
总正确率</t>
    <phoneticPr fontId="2" type="noConversion"/>
  </si>
  <si>
    <t>随机事件和概率</t>
    <phoneticPr fontId="2" type="noConversion"/>
  </si>
  <si>
    <t>随机变量
和函数的分布</t>
    <phoneticPr fontId="2" type="noConversion"/>
  </si>
  <si>
    <t>数字特征</t>
    <phoneticPr fontId="2" type="noConversion"/>
  </si>
  <si>
    <t>数理统计</t>
    <phoneticPr fontId="2" type="noConversion"/>
  </si>
  <si>
    <t>概率
总正确率</t>
    <phoneticPr fontId="2" type="noConversion"/>
  </si>
  <si>
    <t>行列式
与矩阵的
运算</t>
    <phoneticPr fontId="2" type="noConversion"/>
  </si>
  <si>
    <t>特征值与特征向量</t>
    <phoneticPr fontId="2" type="noConversion"/>
  </si>
  <si>
    <t>年份</t>
    <phoneticPr fontId="2" type="noConversion"/>
  </si>
  <si>
    <t>得分</t>
    <phoneticPr fontId="2" type="noConversion"/>
  </si>
  <si>
    <t>日期</t>
    <phoneticPr fontId="2" type="noConversion"/>
  </si>
  <si>
    <t>用时</t>
    <phoneticPr fontId="2" type="noConversion"/>
  </si>
  <si>
    <t>高数</t>
    <phoneticPr fontId="2" type="noConversion"/>
  </si>
  <si>
    <t>线代</t>
    <phoneticPr fontId="2" type="noConversion"/>
  </si>
  <si>
    <t>概率论</t>
    <phoneticPr fontId="2" type="noConversion"/>
  </si>
  <si>
    <t>行列式与
矩阵的
运算</t>
    <phoneticPr fontId="2" type="noConversion"/>
  </si>
  <si>
    <t>向量组
方程组</t>
    <phoneticPr fontId="2" type="noConversion"/>
  </si>
  <si>
    <t>特征值与
特征向量</t>
    <phoneticPr fontId="2" type="noConversion"/>
  </si>
  <si>
    <t>随机事件
和概率</t>
    <phoneticPr fontId="2" type="noConversion"/>
  </si>
  <si>
    <t>随机事件
和函数的
分布</t>
    <phoneticPr fontId="2" type="noConversion"/>
  </si>
  <si>
    <t>2h59min</t>
    <phoneticPr fontId="2" type="noConversion"/>
  </si>
  <si>
    <t>2h30min</t>
    <phoneticPr fontId="2" type="noConversion"/>
  </si>
  <si>
    <t>2h43min</t>
    <phoneticPr fontId="2" type="noConversion"/>
  </si>
  <si>
    <t>2h26min</t>
    <phoneticPr fontId="2" type="noConversion"/>
  </si>
  <si>
    <t>3h25mn</t>
    <phoneticPr fontId="2" type="noConversion"/>
  </si>
  <si>
    <t>AVE</t>
    <phoneticPr fontId="2" type="noConversion"/>
  </si>
  <si>
    <t>1h44min</t>
    <phoneticPr fontId="2" type="noConversion"/>
  </si>
  <si>
    <t>SUM</t>
    <phoneticPr fontId="2" type="noConversion"/>
  </si>
  <si>
    <t>3h05min</t>
    <phoneticPr fontId="2" type="noConversion"/>
  </si>
  <si>
    <t>2h51min</t>
    <phoneticPr fontId="2" type="noConversion"/>
  </si>
  <si>
    <t>3h16min</t>
    <phoneticPr fontId="2" type="noConversion"/>
  </si>
  <si>
    <t>2h27min</t>
    <phoneticPr fontId="2" type="noConversion"/>
  </si>
  <si>
    <t>1.13 1.19 1.25 1.39
1.42 1.45 1.46 1.50
1.52 1.60 1.61 1.63
1.64 1.66 2.12 2.13 2.15 2.16 2.17 2.19
2.22 2.24 2.25 2.29
2.30</t>
    <phoneticPr fontId="2" type="noConversion"/>
  </si>
  <si>
    <t>3.2 3.3 3.9 3.10
5.3 5.7 5.11 5.12
6.2 6.3 6.7 6.8 6.9
6.18 6.19 6.20 6.23
6.27 6.28 6.29 6.30
6.31 6.32 6.33 6.34
6.35 6.36 6.38 6.39
6.40 6.41 6.42 6.45
6.46 6.47 6.48 6.49
6.50</t>
    <phoneticPr fontId="2" type="noConversion"/>
  </si>
  <si>
    <t>18.2 18.7 18.11 
18.22 18.24 18.25 18.27 18.29 18.34 18.36 18.39 18.40
18.43 18.44 18.49 18.50 18.52 18.55</t>
    <phoneticPr fontId="2" type="noConversion"/>
  </si>
  <si>
    <t>张八（1）</t>
    <phoneticPr fontId="2" type="noConversion"/>
  </si>
  <si>
    <t>4h17min</t>
    <phoneticPr fontId="2" type="noConversion"/>
  </si>
  <si>
    <t>2021（自测）</t>
    <phoneticPr fontId="2" type="noConversion"/>
  </si>
  <si>
    <t>3h04min</t>
    <phoneticPr fontId="2" type="noConversion"/>
  </si>
  <si>
    <t>2022（自测）</t>
    <phoneticPr fontId="2" type="noConversion"/>
  </si>
  <si>
    <t>2023（自测）</t>
    <phoneticPr fontId="2" type="noConversion"/>
  </si>
  <si>
    <t>3h34min</t>
    <phoneticPr fontId="2" type="noConversion"/>
  </si>
  <si>
    <t>8.3 8.4 8.9 9.5 9.6
9.7 9.8 9.11 9.15
9.16 9.17 9.19 9.21
9.22 9.23 10.8
10.18 10.23 10.25
10.29 10.30 10.40
11.3 11.7 11.8 11.9
11.15 11.16 11.17 
11.19 11.20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</si>
</sst>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53-D137-4B9D-B3CA-1DD52A32DAA8}">
  <dimension ref="A1:R30"/>
  <sheetViews>
    <sheetView zoomScale="118" zoomScaleNormal="115" workbookViewId="0">
      <selection activeCell="I32" sqref="I32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8" width="8.33203125" style="1" bestFit="1" customWidth="1"/>
    <col min="9" max="9" width="8.88671875" style="1"/>
    <col min="10" max="10" width="9.109375" style="1" bestFit="1" customWidth="1"/>
    <col min="11" max="16384" width="8.88671875" style="1"/>
  </cols>
  <sheetData>
    <row r="1" spans="1:18" x14ac:dyDescent="0.25">
      <c r="A1" s="10"/>
      <c r="B1" s="10"/>
      <c r="C1" s="10" t="s">
        <v>7</v>
      </c>
      <c r="D1" s="10" t="s">
        <v>8</v>
      </c>
      <c r="E1" s="10"/>
      <c r="F1" s="10" t="s">
        <v>9</v>
      </c>
      <c r="G1" s="10"/>
      <c r="H1" s="10" t="s">
        <v>6</v>
      </c>
      <c r="J1" s="10"/>
      <c r="K1" s="10"/>
      <c r="L1" s="10" t="s">
        <v>7</v>
      </c>
      <c r="M1" s="10" t="s">
        <v>8</v>
      </c>
      <c r="N1" s="10"/>
      <c r="O1" s="10" t="s">
        <v>9</v>
      </c>
      <c r="P1" s="10"/>
      <c r="Q1" s="10" t="s">
        <v>6</v>
      </c>
    </row>
    <row r="2" spans="1:18" x14ac:dyDescent="0.25">
      <c r="A2" s="10"/>
      <c r="B2" s="10"/>
      <c r="C2" s="10"/>
      <c r="D2" s="2" t="s">
        <v>2</v>
      </c>
      <c r="E2" s="2" t="s">
        <v>3</v>
      </c>
      <c r="F2" s="2" t="s">
        <v>4</v>
      </c>
      <c r="G2" s="2" t="s">
        <v>5</v>
      </c>
      <c r="H2" s="10"/>
      <c r="J2" s="10"/>
      <c r="K2" s="10"/>
      <c r="L2" s="10"/>
      <c r="M2" s="2" t="s">
        <v>2</v>
      </c>
      <c r="N2" s="2" t="s">
        <v>3</v>
      </c>
      <c r="O2" s="2" t="s">
        <v>4</v>
      </c>
      <c r="P2" s="2" t="s">
        <v>5</v>
      </c>
      <c r="Q2" s="10"/>
    </row>
    <row r="3" spans="1:18" x14ac:dyDescent="0.25">
      <c r="A3" s="11" t="s">
        <v>14</v>
      </c>
      <c r="B3" s="2" t="s">
        <v>10</v>
      </c>
      <c r="C3" s="2">
        <f>7+15</f>
        <v>22</v>
      </c>
      <c r="D3" s="2">
        <v>3</v>
      </c>
      <c r="E3" s="2">
        <v>16</v>
      </c>
      <c r="F3" s="2">
        <v>13</v>
      </c>
      <c r="G3" s="2">
        <v>12</v>
      </c>
      <c r="H3" s="2">
        <f>29+16</f>
        <v>45</v>
      </c>
      <c r="J3" s="11" t="s">
        <v>27</v>
      </c>
      <c r="K3" s="2" t="s">
        <v>10</v>
      </c>
      <c r="L3" s="2">
        <v>13</v>
      </c>
      <c r="M3" s="2">
        <v>6</v>
      </c>
      <c r="N3" s="2">
        <v>12</v>
      </c>
      <c r="O3" s="2"/>
      <c r="P3" s="2"/>
      <c r="Q3" s="2">
        <v>32</v>
      </c>
    </row>
    <row r="4" spans="1:18" x14ac:dyDescent="0.25">
      <c r="A4" s="10"/>
      <c r="B4" s="2" t="s">
        <v>12</v>
      </c>
      <c r="C4" s="2">
        <f>25+175-121</f>
        <v>79</v>
      </c>
      <c r="D4" s="2">
        <v>33</v>
      </c>
      <c r="E4" s="2">
        <v>59</v>
      </c>
      <c r="F4" s="2">
        <v>31</v>
      </c>
      <c r="G4" s="2">
        <v>25</v>
      </c>
      <c r="H4" s="2">
        <v>96</v>
      </c>
      <c r="J4" s="10"/>
      <c r="K4" s="2" t="s">
        <v>12</v>
      </c>
      <c r="L4" s="2">
        <v>50</v>
      </c>
      <c r="M4" s="2">
        <v>21</v>
      </c>
      <c r="N4" s="2">
        <v>23</v>
      </c>
      <c r="O4" s="2"/>
      <c r="P4" s="2"/>
      <c r="Q4" s="2">
        <v>38</v>
      </c>
    </row>
    <row r="5" spans="1:18" x14ac:dyDescent="0.25">
      <c r="A5" s="10"/>
      <c r="B5" s="2" t="s">
        <v>11</v>
      </c>
      <c r="C5" s="3">
        <f>1-C3/C4</f>
        <v>0.72151898734177222</v>
      </c>
      <c r="D5" s="3">
        <f t="shared" ref="D5:H5" si="0">1-D3/D4</f>
        <v>0.90909090909090906</v>
      </c>
      <c r="E5" s="3">
        <f t="shared" si="0"/>
        <v>0.72881355932203395</v>
      </c>
      <c r="F5" s="3">
        <f t="shared" si="0"/>
        <v>0.58064516129032251</v>
      </c>
      <c r="G5" s="3">
        <f t="shared" si="0"/>
        <v>0.52</v>
      </c>
      <c r="H5" s="3">
        <f t="shared" si="0"/>
        <v>0.53125</v>
      </c>
      <c r="J5" s="10"/>
      <c r="K5" s="2" t="s">
        <v>11</v>
      </c>
      <c r="L5" s="3">
        <f>1-L3/L4</f>
        <v>0.74</v>
      </c>
      <c r="M5" s="3">
        <f t="shared" ref="M5" si="1">1-M3/M4</f>
        <v>0.7142857142857143</v>
      </c>
      <c r="N5" s="3">
        <f t="shared" ref="N5" si="2">1-N3/N4</f>
        <v>0.47826086956521741</v>
      </c>
      <c r="O5" s="3" t="e">
        <f t="shared" ref="O5" si="3">1-O3/O4</f>
        <v>#DIV/0!</v>
      </c>
      <c r="P5" s="3" t="e">
        <f t="shared" ref="P5" si="4">1-P3/P4</f>
        <v>#DIV/0!</v>
      </c>
      <c r="Q5" s="3">
        <f>1-Q3/Q4</f>
        <v>0.15789473684210531</v>
      </c>
    </row>
    <row r="6" spans="1:18" x14ac:dyDescent="0.25">
      <c r="A6" s="11" t="s">
        <v>15</v>
      </c>
      <c r="B6" s="2" t="s">
        <v>10</v>
      </c>
      <c r="C6" s="2">
        <v>11</v>
      </c>
      <c r="D6" s="2">
        <v>10</v>
      </c>
      <c r="E6" s="2">
        <v>29</v>
      </c>
      <c r="F6" s="2">
        <v>21</v>
      </c>
      <c r="G6" s="2">
        <v>26</v>
      </c>
      <c r="H6" s="2">
        <f>8+3+6+37</f>
        <v>54</v>
      </c>
      <c r="J6" s="11" t="s">
        <v>20</v>
      </c>
      <c r="K6" s="2" t="s">
        <v>10</v>
      </c>
      <c r="L6" s="4">
        <v>4</v>
      </c>
      <c r="M6" s="4">
        <v>1</v>
      </c>
      <c r="N6" s="4">
        <v>0</v>
      </c>
      <c r="O6" s="4"/>
      <c r="P6" s="4"/>
      <c r="Q6" s="2">
        <v>6</v>
      </c>
    </row>
    <row r="7" spans="1:18" x14ac:dyDescent="0.25">
      <c r="A7" s="10"/>
      <c r="B7" s="2" t="s">
        <v>12</v>
      </c>
      <c r="C7" s="2">
        <f>49-25</f>
        <v>24</v>
      </c>
      <c r="D7" s="2">
        <v>26</v>
      </c>
      <c r="E7" s="2">
        <v>120</v>
      </c>
      <c r="F7" s="2">
        <v>58</v>
      </c>
      <c r="G7" s="2">
        <v>45</v>
      </c>
      <c r="H7" s="2">
        <f>11+14+19+50</f>
        <v>94</v>
      </c>
      <c r="J7" s="10"/>
      <c r="K7" s="2" t="s">
        <v>12</v>
      </c>
      <c r="L7" s="4">
        <v>10</v>
      </c>
      <c r="M7" s="4">
        <v>2</v>
      </c>
      <c r="N7" s="4">
        <v>5</v>
      </c>
      <c r="O7" s="4"/>
      <c r="P7" s="4"/>
      <c r="Q7" s="2">
        <v>8</v>
      </c>
    </row>
    <row r="8" spans="1:18" x14ac:dyDescent="0.25">
      <c r="A8" s="10"/>
      <c r="B8" s="2" t="s">
        <v>11</v>
      </c>
      <c r="C8" s="3">
        <f>1-C6/C7</f>
        <v>0.54166666666666674</v>
      </c>
      <c r="D8" s="3">
        <f t="shared" ref="D8:H8" si="5">1-D6/D7</f>
        <v>0.61538461538461542</v>
      </c>
      <c r="E8" s="3">
        <f t="shared" si="5"/>
        <v>0.7583333333333333</v>
      </c>
      <c r="F8" s="3">
        <f t="shared" si="5"/>
        <v>0.63793103448275867</v>
      </c>
      <c r="G8" s="3">
        <f t="shared" si="5"/>
        <v>0.42222222222222228</v>
      </c>
      <c r="H8" s="3">
        <f t="shared" si="5"/>
        <v>0.42553191489361697</v>
      </c>
      <c r="J8" s="10"/>
      <c r="K8" s="2" t="s">
        <v>11</v>
      </c>
      <c r="L8" s="3">
        <f>1-L6/L7</f>
        <v>0.6</v>
      </c>
      <c r="M8" s="3">
        <f t="shared" ref="M8:P8" si="6">1-M6/M7</f>
        <v>0.5</v>
      </c>
      <c r="N8" s="3">
        <f t="shared" si="6"/>
        <v>1</v>
      </c>
      <c r="O8" s="3" t="e">
        <f t="shared" si="6"/>
        <v>#DIV/0!</v>
      </c>
      <c r="P8" s="3" t="e">
        <f t="shared" si="6"/>
        <v>#DIV/0!</v>
      </c>
      <c r="Q8" s="3">
        <f>1-Q6/Q7</f>
        <v>0.25</v>
      </c>
    </row>
    <row r="9" spans="1:18" x14ac:dyDescent="0.25">
      <c r="A9" s="11" t="s">
        <v>16</v>
      </c>
      <c r="B9" s="2" t="s">
        <v>10</v>
      </c>
      <c r="C9" s="2">
        <f>8+12</f>
        <v>20</v>
      </c>
      <c r="D9" s="2">
        <v>15</v>
      </c>
      <c r="E9" s="2">
        <v>24</v>
      </c>
      <c r="F9" s="2">
        <v>17</v>
      </c>
      <c r="G9" s="2">
        <v>19</v>
      </c>
      <c r="H9" s="2">
        <f>11+19+18+20</f>
        <v>68</v>
      </c>
      <c r="J9" s="11" t="s">
        <v>19</v>
      </c>
      <c r="K9" s="2" t="s">
        <v>10</v>
      </c>
      <c r="L9" s="4">
        <v>7</v>
      </c>
      <c r="M9" s="4">
        <v>5</v>
      </c>
      <c r="N9" s="4">
        <v>7</v>
      </c>
      <c r="O9" s="4"/>
      <c r="P9" s="4"/>
      <c r="Q9" s="4">
        <v>8</v>
      </c>
    </row>
    <row r="10" spans="1:18" x14ac:dyDescent="0.25">
      <c r="A10" s="10"/>
      <c r="B10" s="2" t="s">
        <v>12</v>
      </c>
      <c r="C10" s="2">
        <f>76-50-6+216-176-8</f>
        <v>52</v>
      </c>
      <c r="D10" s="2">
        <v>45</v>
      </c>
      <c r="E10" s="2">
        <v>55</v>
      </c>
      <c r="F10" s="2">
        <v>35</v>
      </c>
      <c r="G10" s="2">
        <v>34</v>
      </c>
      <c r="H10" s="2">
        <f>19+31+40+35</f>
        <v>125</v>
      </c>
      <c r="J10" s="11"/>
      <c r="K10" s="2" t="s">
        <v>12</v>
      </c>
      <c r="L10" s="4">
        <v>43</v>
      </c>
      <c r="M10" s="4">
        <v>24</v>
      </c>
      <c r="N10" s="4">
        <v>16</v>
      </c>
      <c r="O10" s="4"/>
      <c r="P10" s="4"/>
      <c r="Q10" s="4">
        <v>12</v>
      </c>
    </row>
    <row r="11" spans="1:18" x14ac:dyDescent="0.25">
      <c r="A11" s="10"/>
      <c r="B11" s="2" t="s">
        <v>11</v>
      </c>
      <c r="C11" s="3">
        <f>1-C9/C10</f>
        <v>0.61538461538461542</v>
      </c>
      <c r="D11" s="3">
        <f t="shared" ref="D11:H11" si="7">1-D9/D10</f>
        <v>0.66666666666666674</v>
      </c>
      <c r="E11" s="3">
        <f t="shared" si="7"/>
        <v>0.56363636363636371</v>
      </c>
      <c r="F11" s="3">
        <f t="shared" si="7"/>
        <v>0.51428571428571423</v>
      </c>
      <c r="G11" s="3">
        <f t="shared" si="7"/>
        <v>0.44117647058823528</v>
      </c>
      <c r="H11" s="3">
        <f t="shared" si="7"/>
        <v>0.45599999999999996</v>
      </c>
      <c r="J11" s="11"/>
      <c r="K11" s="2" t="s">
        <v>11</v>
      </c>
      <c r="L11" s="3">
        <f>1-L9/L10</f>
        <v>0.83720930232558133</v>
      </c>
      <c r="M11" s="3">
        <f t="shared" ref="M11:P11" si="8">1-M9/M10</f>
        <v>0.79166666666666663</v>
      </c>
      <c r="N11" s="3">
        <f t="shared" si="8"/>
        <v>0.5625</v>
      </c>
      <c r="O11" s="3" t="e">
        <f t="shared" si="8"/>
        <v>#DIV/0!</v>
      </c>
      <c r="P11" s="3" t="e">
        <f t="shared" si="8"/>
        <v>#DIV/0!</v>
      </c>
      <c r="Q11" s="3">
        <f>1-Q9/Q10</f>
        <v>0.33333333333333337</v>
      </c>
    </row>
    <row r="12" spans="1:18" x14ac:dyDescent="0.25">
      <c r="A12" s="11" t="s">
        <v>17</v>
      </c>
      <c r="B12" s="2" t="s">
        <v>10</v>
      </c>
      <c r="C12" s="2">
        <v>21</v>
      </c>
      <c r="D12" s="2">
        <v>15</v>
      </c>
      <c r="E12" s="2">
        <v>56</v>
      </c>
      <c r="F12" s="2">
        <v>23</v>
      </c>
      <c r="G12" s="2">
        <v>18</v>
      </c>
      <c r="H12" s="2">
        <v>43</v>
      </c>
      <c r="J12" s="11" t="s">
        <v>28</v>
      </c>
      <c r="K12" s="2" t="s">
        <v>10</v>
      </c>
      <c r="L12" s="4">
        <v>11</v>
      </c>
      <c r="M12" s="4">
        <v>10</v>
      </c>
      <c r="N12" s="4">
        <v>25</v>
      </c>
      <c r="O12" s="4"/>
      <c r="P12" s="4"/>
      <c r="Q12" s="4">
        <v>18</v>
      </c>
    </row>
    <row r="13" spans="1:18" x14ac:dyDescent="0.25">
      <c r="A13" s="10"/>
      <c r="B13" s="2" t="s">
        <v>12</v>
      </c>
      <c r="C13" s="2">
        <f>120-85+275-226</f>
        <v>84</v>
      </c>
      <c r="D13" s="2">
        <v>34</v>
      </c>
      <c r="E13" s="2">
        <v>106</v>
      </c>
      <c r="F13" s="2">
        <v>64</v>
      </c>
      <c r="G13" s="2">
        <v>37</v>
      </c>
      <c r="H13" s="2">
        <v>83</v>
      </c>
      <c r="J13" s="10"/>
      <c r="K13" s="2" t="s">
        <v>12</v>
      </c>
      <c r="L13" s="4">
        <v>37</v>
      </c>
      <c r="M13" s="4">
        <v>27</v>
      </c>
      <c r="N13" s="4">
        <v>89</v>
      </c>
      <c r="O13" s="4"/>
      <c r="P13" s="4"/>
      <c r="Q13" s="4">
        <v>34</v>
      </c>
    </row>
    <row r="14" spans="1:18" x14ac:dyDescent="0.25">
      <c r="A14" s="10"/>
      <c r="B14" s="2" t="s">
        <v>11</v>
      </c>
      <c r="C14" s="3">
        <f>1-C12/C13</f>
        <v>0.75</v>
      </c>
      <c r="D14" s="3">
        <f t="shared" ref="D14" si="9">1-D12/D13</f>
        <v>0.55882352941176472</v>
      </c>
      <c r="E14" s="3">
        <f t="shared" ref="E14" si="10">1-E12/E13</f>
        <v>0.47169811320754718</v>
      </c>
      <c r="F14" s="3">
        <f t="shared" ref="F14" si="11">1-F12/F13</f>
        <v>0.640625</v>
      </c>
      <c r="G14" s="3">
        <f t="shared" ref="G14" si="12">1-G12/G13</f>
        <v>0.51351351351351349</v>
      </c>
      <c r="H14" s="3">
        <f t="shared" ref="H14" si="13">1-H12/H13</f>
        <v>0.48192771084337349</v>
      </c>
      <c r="J14" s="10"/>
      <c r="K14" s="2" t="s">
        <v>11</v>
      </c>
      <c r="L14" s="3">
        <f>1-L12/L13</f>
        <v>0.70270270270270263</v>
      </c>
      <c r="M14" s="3">
        <f t="shared" ref="M14:P14" si="14">1-M12/M13</f>
        <v>0.62962962962962965</v>
      </c>
      <c r="N14" s="3">
        <f t="shared" si="14"/>
        <v>0.7191011235955056</v>
      </c>
      <c r="O14" s="3" t="e">
        <f t="shared" si="14"/>
        <v>#DIV/0!</v>
      </c>
      <c r="P14" s="3" t="e">
        <f t="shared" si="14"/>
        <v>#DIV/0!</v>
      </c>
      <c r="Q14" s="3">
        <f>1-Q12/Q13</f>
        <v>0.47058823529411764</v>
      </c>
    </row>
    <row r="15" spans="1:18" ht="13.8" customHeight="1" x14ac:dyDescent="0.25">
      <c r="A15" s="10" t="s">
        <v>18</v>
      </c>
      <c r="B15" s="2" t="s">
        <v>10</v>
      </c>
      <c r="C15" s="2">
        <v>8</v>
      </c>
      <c r="D15" s="2">
        <v>1</v>
      </c>
      <c r="E15" s="2">
        <v>19</v>
      </c>
      <c r="F15" s="2">
        <v>11</v>
      </c>
      <c r="G15" s="2">
        <v>15</v>
      </c>
      <c r="H15" s="2">
        <v>15</v>
      </c>
      <c r="J15" s="11" t="s">
        <v>21</v>
      </c>
      <c r="K15" s="11"/>
      <c r="L15" s="9">
        <f>1-SUM(L3,L6,L9,L12)/SUM(L4,L7,L10,L13)</f>
        <v>0.75</v>
      </c>
      <c r="M15" s="9">
        <f t="shared" ref="M15:Q15" si="15">1-SUM(M3,M6,M9,M12)/SUM(M4,M7,M10,M13)</f>
        <v>0.70270270270270263</v>
      </c>
      <c r="N15" s="9">
        <f t="shared" si="15"/>
        <v>0.66917293233082709</v>
      </c>
      <c r="O15" s="9" t="e">
        <f t="shared" si="15"/>
        <v>#DIV/0!</v>
      </c>
      <c r="P15" s="9" t="e">
        <f t="shared" si="15"/>
        <v>#DIV/0!</v>
      </c>
      <c r="Q15" s="9">
        <f t="shared" si="15"/>
        <v>0.30434782608695654</v>
      </c>
      <c r="R15" s="10">
        <f>SUM(L4:Q4,L7:Q7,L10:Q10,L13:Q13)</f>
        <v>439</v>
      </c>
    </row>
    <row r="16" spans="1:18" x14ac:dyDescent="0.25">
      <c r="A16" s="10"/>
      <c r="B16" s="2" t="s">
        <v>12</v>
      </c>
      <c r="C16" s="2">
        <f>84-77+225-217</f>
        <v>15</v>
      </c>
      <c r="D16" s="2">
        <v>9</v>
      </c>
      <c r="E16" s="2">
        <v>56</v>
      </c>
      <c r="F16" s="2">
        <v>32</v>
      </c>
      <c r="G16" s="2">
        <v>23</v>
      </c>
      <c r="H16" s="2">
        <v>28</v>
      </c>
      <c r="J16" s="11"/>
      <c r="K16" s="11"/>
      <c r="L16" s="9"/>
      <c r="M16" s="9"/>
      <c r="N16" s="9"/>
      <c r="O16" s="9"/>
      <c r="P16" s="9"/>
      <c r="Q16" s="9"/>
      <c r="R16" s="10"/>
    </row>
    <row r="17" spans="1:18" x14ac:dyDescent="0.25">
      <c r="A17" s="10"/>
      <c r="B17" s="2" t="s">
        <v>11</v>
      </c>
      <c r="C17" s="3">
        <f>1-C15/C16</f>
        <v>0.46666666666666667</v>
      </c>
      <c r="D17" s="3">
        <f t="shared" ref="D17:H17" si="16">1-D15/D16</f>
        <v>0.88888888888888884</v>
      </c>
      <c r="E17" s="3">
        <f t="shared" si="16"/>
        <v>0.6607142857142857</v>
      </c>
      <c r="F17" s="3">
        <f t="shared" si="16"/>
        <v>0.65625</v>
      </c>
      <c r="G17" s="3">
        <f t="shared" si="16"/>
        <v>0.34782608695652173</v>
      </c>
      <c r="H17" s="3">
        <f t="shared" si="16"/>
        <v>0.4642857142857143</v>
      </c>
      <c r="J17" s="11" t="s">
        <v>22</v>
      </c>
      <c r="K17" s="2" t="s">
        <v>10</v>
      </c>
      <c r="L17" s="2">
        <v>6</v>
      </c>
      <c r="M17" s="2">
        <v>4</v>
      </c>
      <c r="N17" s="2">
        <v>0</v>
      </c>
      <c r="O17" s="2"/>
      <c r="P17" s="2"/>
      <c r="Q17" s="2">
        <v>17</v>
      </c>
    </row>
    <row r="18" spans="1:18" x14ac:dyDescent="0.25">
      <c r="A18" s="10" t="s">
        <v>0</v>
      </c>
      <c r="B18" s="2" t="s">
        <v>10</v>
      </c>
      <c r="C18" s="2">
        <v>18</v>
      </c>
      <c r="D18" s="2">
        <v>8</v>
      </c>
      <c r="E18" s="2">
        <v>18</v>
      </c>
      <c r="F18" s="2">
        <v>12</v>
      </c>
      <c r="G18" s="2">
        <v>12</v>
      </c>
      <c r="H18" s="2">
        <v>41</v>
      </c>
      <c r="J18" s="10"/>
      <c r="K18" s="2" t="s">
        <v>12</v>
      </c>
      <c r="L18" s="2">
        <v>18</v>
      </c>
      <c r="M18" s="2">
        <v>10</v>
      </c>
      <c r="N18" s="2">
        <v>3</v>
      </c>
      <c r="O18" s="2"/>
      <c r="P18" s="2"/>
      <c r="Q18" s="2">
        <v>22</v>
      </c>
    </row>
    <row r="19" spans="1:18" x14ac:dyDescent="0.25">
      <c r="A19" s="10"/>
      <c r="B19" s="2" t="s">
        <v>12</v>
      </c>
      <c r="C19" s="2">
        <f>590-576+635-616</f>
        <v>33</v>
      </c>
      <c r="D19" s="2">
        <v>17</v>
      </c>
      <c r="E19" s="2">
        <v>44</v>
      </c>
      <c r="F19" s="2">
        <v>26</v>
      </c>
      <c r="G19" s="2">
        <v>22</v>
      </c>
      <c r="H19" s="2">
        <v>77</v>
      </c>
      <c r="J19" s="10"/>
      <c r="K19" s="2" t="s">
        <v>11</v>
      </c>
      <c r="L19" s="3">
        <f>1-L17/L18</f>
        <v>0.66666666666666674</v>
      </c>
      <c r="M19" s="3">
        <f t="shared" ref="M19" si="17">1-M17/M18</f>
        <v>0.6</v>
      </c>
      <c r="N19" s="3">
        <f t="shared" ref="N19" si="18">1-N17/N18</f>
        <v>1</v>
      </c>
      <c r="O19" s="3" t="e">
        <f t="shared" ref="O19" si="19">1-O17/O18</f>
        <v>#DIV/0!</v>
      </c>
      <c r="P19" s="3" t="e">
        <f t="shared" ref="P19" si="20">1-P17/P18</f>
        <v>#DIV/0!</v>
      </c>
      <c r="Q19" s="3">
        <f t="shared" ref="Q19" si="21">1-Q17/Q18</f>
        <v>0.22727272727272729</v>
      </c>
    </row>
    <row r="20" spans="1:18" x14ac:dyDescent="0.25">
      <c r="A20" s="10"/>
      <c r="B20" s="2" t="s">
        <v>11</v>
      </c>
      <c r="C20" s="3">
        <f>1-C18/C19</f>
        <v>0.45454545454545459</v>
      </c>
      <c r="D20" s="3">
        <f t="shared" ref="D20" si="22">1-D18/D19</f>
        <v>0.52941176470588236</v>
      </c>
      <c r="E20" s="3">
        <f t="shared" ref="E20" si="23">1-E18/E19</f>
        <v>0.59090909090909083</v>
      </c>
      <c r="F20" s="3">
        <f t="shared" ref="F20" si="24">1-F18/F19</f>
        <v>0.53846153846153844</v>
      </c>
      <c r="G20" s="3">
        <f t="shared" ref="G20" si="25">1-G18/G19</f>
        <v>0.45454545454545459</v>
      </c>
      <c r="H20" s="3">
        <f t="shared" ref="H20" si="26">1-H18/H19</f>
        <v>0.46753246753246758</v>
      </c>
      <c r="J20" s="11" t="s">
        <v>23</v>
      </c>
      <c r="K20" s="2" t="s">
        <v>10</v>
      </c>
      <c r="L20" s="2">
        <v>12</v>
      </c>
      <c r="M20" s="2">
        <v>9</v>
      </c>
      <c r="N20" s="2">
        <v>8</v>
      </c>
      <c r="O20" s="2"/>
      <c r="P20" s="2"/>
      <c r="Q20" s="2">
        <v>22</v>
      </c>
    </row>
    <row r="21" spans="1:18" x14ac:dyDescent="0.25">
      <c r="A21" s="10" t="s">
        <v>1</v>
      </c>
      <c r="B21" s="2" t="s">
        <v>10</v>
      </c>
      <c r="C21" s="2">
        <v>20</v>
      </c>
      <c r="D21" s="2">
        <v>9</v>
      </c>
      <c r="E21" s="2">
        <v>33</v>
      </c>
      <c r="F21" s="2">
        <v>10</v>
      </c>
      <c r="G21" s="2">
        <v>10</v>
      </c>
      <c r="H21" s="2">
        <v>32</v>
      </c>
      <c r="J21" s="10"/>
      <c r="K21" s="2" t="s">
        <v>12</v>
      </c>
      <c r="L21" s="2">
        <v>51</v>
      </c>
      <c r="M21" s="2">
        <v>22</v>
      </c>
      <c r="N21" s="2">
        <v>21</v>
      </c>
      <c r="O21" s="2"/>
      <c r="P21" s="2"/>
      <c r="Q21" s="2">
        <v>32</v>
      </c>
    </row>
    <row r="22" spans="1:18" x14ac:dyDescent="0.25">
      <c r="A22" s="10"/>
      <c r="B22" s="2" t="s">
        <v>12</v>
      </c>
      <c r="C22" s="2">
        <f>615-591+660-636</f>
        <v>48</v>
      </c>
      <c r="D22" s="2">
        <v>31</v>
      </c>
      <c r="E22" s="2">
        <v>54</v>
      </c>
      <c r="F22" s="2">
        <v>37</v>
      </c>
      <c r="G22" s="2">
        <v>17</v>
      </c>
      <c r="H22" s="2">
        <v>66</v>
      </c>
      <c r="J22" s="10"/>
      <c r="K22" s="2" t="s">
        <v>11</v>
      </c>
      <c r="L22" s="3">
        <f>1-L20/L21</f>
        <v>0.76470588235294112</v>
      </c>
      <c r="M22" s="3">
        <f t="shared" ref="M22:Q22" si="27">1-M20/M21</f>
        <v>0.59090909090909083</v>
      </c>
      <c r="N22" s="3">
        <f t="shared" si="27"/>
        <v>0.61904761904761907</v>
      </c>
      <c r="O22" s="3" t="e">
        <f t="shared" si="27"/>
        <v>#DIV/0!</v>
      </c>
      <c r="P22" s="3" t="e">
        <f t="shared" si="27"/>
        <v>#DIV/0!</v>
      </c>
      <c r="Q22" s="3">
        <f t="shared" si="27"/>
        <v>0.3125</v>
      </c>
    </row>
    <row r="23" spans="1:18" x14ac:dyDescent="0.25">
      <c r="A23" s="10"/>
      <c r="B23" s="2" t="s">
        <v>11</v>
      </c>
      <c r="C23" s="3">
        <f>1-C21/C22</f>
        <v>0.58333333333333326</v>
      </c>
      <c r="D23" s="3">
        <f t="shared" ref="D23" si="28">1-D21/D22</f>
        <v>0.70967741935483875</v>
      </c>
      <c r="E23" s="3">
        <f t="shared" ref="E23" si="29">1-E21/E22</f>
        <v>0.38888888888888884</v>
      </c>
      <c r="F23" s="3">
        <f t="shared" ref="F23" si="30">1-F21/F22</f>
        <v>0.72972972972972971</v>
      </c>
      <c r="G23" s="3">
        <f t="shared" ref="G23" si="31">1-G21/G22</f>
        <v>0.41176470588235292</v>
      </c>
      <c r="H23" s="3">
        <f t="shared" ref="H23" si="32">1-H21/H22</f>
        <v>0.51515151515151514</v>
      </c>
      <c r="J23" s="10" t="s">
        <v>24</v>
      </c>
      <c r="K23" s="2" t="s">
        <v>10</v>
      </c>
      <c r="L23" s="2">
        <v>12</v>
      </c>
      <c r="M23" s="2">
        <v>12</v>
      </c>
      <c r="N23" s="2">
        <v>8</v>
      </c>
      <c r="O23" s="2"/>
      <c r="P23" s="2"/>
      <c r="Q23" s="2">
        <v>12</v>
      </c>
    </row>
    <row r="24" spans="1:18" x14ac:dyDescent="0.25">
      <c r="A24" s="11" t="s">
        <v>13</v>
      </c>
      <c r="B24" s="11"/>
      <c r="C24" s="9">
        <f>1-(C3+C6+C9+C12+C15+C18+C21)/(C4+C7+C10+C13+C16+C19+C22)</f>
        <v>0.64179104477611948</v>
      </c>
      <c r="D24" s="9">
        <f t="shared" ref="D24:H24" si="33">1-(D3+D6+D9+D12+D15+D18+D21)/(D4+D7+D10+D13+D16+D19+D22)</f>
        <v>0.68717948717948718</v>
      </c>
      <c r="E24" s="9">
        <f t="shared" si="33"/>
        <v>0.60526315789473684</v>
      </c>
      <c r="F24" s="9">
        <f t="shared" si="33"/>
        <v>0.62190812720848054</v>
      </c>
      <c r="G24" s="9">
        <f t="shared" si="33"/>
        <v>0.44827586206896552</v>
      </c>
      <c r="H24" s="9">
        <f t="shared" si="33"/>
        <v>0.47627416520210897</v>
      </c>
      <c r="I24" s="10">
        <f>SUM(C4:H4,C7:H7,C13:H13,C16:H16,C19:H19,C22:H22,C10:H10)</f>
        <v>2079</v>
      </c>
      <c r="J24" s="10"/>
      <c r="K24" s="2" t="s">
        <v>12</v>
      </c>
      <c r="L24" s="2">
        <v>33</v>
      </c>
      <c r="M24" s="2">
        <v>17</v>
      </c>
      <c r="N24" s="2">
        <v>13</v>
      </c>
      <c r="O24" s="2"/>
      <c r="P24" s="2"/>
      <c r="Q24" s="2">
        <v>13</v>
      </c>
    </row>
    <row r="25" spans="1:18" x14ac:dyDescent="0.25">
      <c r="A25" s="11"/>
      <c r="B25" s="11"/>
      <c r="C25" s="9"/>
      <c r="D25" s="9"/>
      <c r="E25" s="9"/>
      <c r="F25" s="9"/>
      <c r="G25" s="9"/>
      <c r="H25" s="9"/>
      <c r="I25" s="10"/>
      <c r="J25" s="10"/>
      <c r="K25" s="2" t="s">
        <v>11</v>
      </c>
      <c r="L25" s="3">
        <f>1-L23/L24</f>
        <v>0.63636363636363635</v>
      </c>
      <c r="M25" s="3">
        <f t="shared" ref="M25:Q25" si="34">1-M23/M24</f>
        <v>0.29411764705882348</v>
      </c>
      <c r="N25" s="3">
        <f t="shared" si="34"/>
        <v>0.38461538461538458</v>
      </c>
      <c r="O25" s="3" t="e">
        <f t="shared" si="34"/>
        <v>#DIV/0!</v>
      </c>
      <c r="P25" s="3" t="e">
        <f t="shared" si="34"/>
        <v>#DIV/0!</v>
      </c>
      <c r="Q25" s="3">
        <f t="shared" si="34"/>
        <v>7.6923076923076872E-2</v>
      </c>
    </row>
    <row r="26" spans="1:18" x14ac:dyDescent="0.25">
      <c r="J26" s="10" t="s">
        <v>25</v>
      </c>
      <c r="K26" s="2" t="s">
        <v>10</v>
      </c>
      <c r="L26" s="1">
        <v>18</v>
      </c>
      <c r="M26" s="2">
        <v>16</v>
      </c>
      <c r="N26" s="2">
        <v>15</v>
      </c>
      <c r="O26" s="2"/>
      <c r="P26" s="2"/>
      <c r="Q26" s="2">
        <v>13</v>
      </c>
    </row>
    <row r="27" spans="1:18" x14ac:dyDescent="0.25">
      <c r="J27" s="10"/>
      <c r="K27" s="2" t="s">
        <v>12</v>
      </c>
      <c r="L27" s="2">
        <v>40</v>
      </c>
      <c r="M27" s="2">
        <v>22</v>
      </c>
      <c r="N27" s="2">
        <v>39</v>
      </c>
      <c r="O27" s="2"/>
      <c r="P27" s="2"/>
      <c r="Q27" s="2">
        <v>20</v>
      </c>
    </row>
    <row r="28" spans="1:18" x14ac:dyDescent="0.25">
      <c r="J28" s="10"/>
      <c r="K28" s="2" t="s">
        <v>11</v>
      </c>
      <c r="L28" s="3">
        <f>1-L26/L27</f>
        <v>0.55000000000000004</v>
      </c>
      <c r="M28" s="3">
        <f t="shared" ref="M28:Q28" si="35">1-M26/M27</f>
        <v>0.27272727272727271</v>
      </c>
      <c r="N28" s="3">
        <f t="shared" si="35"/>
        <v>0.61538461538461542</v>
      </c>
      <c r="O28" s="3" t="e">
        <f t="shared" si="35"/>
        <v>#DIV/0!</v>
      </c>
      <c r="P28" s="3" t="e">
        <f t="shared" si="35"/>
        <v>#DIV/0!</v>
      </c>
      <c r="Q28" s="3">
        <f t="shared" si="35"/>
        <v>0.35</v>
      </c>
    </row>
    <row r="29" spans="1:18" ht="13.8" customHeight="1" x14ac:dyDescent="0.25">
      <c r="J29" s="11" t="s">
        <v>26</v>
      </c>
      <c r="K29" s="11"/>
      <c r="L29" s="9">
        <f>1-SUM(L17,L20,L23,L26)/SUM(L18,L21,L24,L27)</f>
        <v>0.6619718309859155</v>
      </c>
      <c r="M29" s="9">
        <f t="shared" ref="M29:Q29" si="36">1-SUM(M17,M20,M23,M26)/SUM(M18,M21,M24,M27)</f>
        <v>0.42253521126760563</v>
      </c>
      <c r="N29" s="9">
        <f t="shared" si="36"/>
        <v>0.59210526315789469</v>
      </c>
      <c r="O29" s="9" t="e">
        <f t="shared" si="36"/>
        <v>#DIV/0!</v>
      </c>
      <c r="P29" s="9" t="e">
        <f t="shared" si="36"/>
        <v>#DIV/0!</v>
      </c>
      <c r="Q29" s="9">
        <f t="shared" si="36"/>
        <v>0.26436781609195403</v>
      </c>
      <c r="R29" s="10">
        <f>SUM(L18:Q18,L21:Q21,L24:Q24,L27:Q27)</f>
        <v>376</v>
      </c>
    </row>
    <row r="30" spans="1:18" x14ac:dyDescent="0.25">
      <c r="J30" s="11"/>
      <c r="K30" s="11"/>
      <c r="L30" s="9"/>
      <c r="M30" s="9"/>
      <c r="N30" s="9"/>
      <c r="O30" s="9"/>
      <c r="P30" s="9"/>
      <c r="Q30" s="9"/>
      <c r="R30" s="10"/>
    </row>
  </sheetData>
  <mergeCells count="49">
    <mergeCell ref="A3:A5"/>
    <mergeCell ref="J17:J19"/>
    <mergeCell ref="A1:B2"/>
    <mergeCell ref="A9:A11"/>
    <mergeCell ref="A12:A14"/>
    <mergeCell ref="A15:A17"/>
    <mergeCell ref="A6:A8"/>
    <mergeCell ref="A18:A20"/>
    <mergeCell ref="J3:J5"/>
    <mergeCell ref="J6:J8"/>
    <mergeCell ref="J12:J14"/>
    <mergeCell ref="J9:J11"/>
    <mergeCell ref="J1:K2"/>
    <mergeCell ref="J20:J22"/>
    <mergeCell ref="Q1:Q2"/>
    <mergeCell ref="C1:C2"/>
    <mergeCell ref="D1:E1"/>
    <mergeCell ref="F1:G1"/>
    <mergeCell ref="H1:H2"/>
    <mergeCell ref="J29:K30"/>
    <mergeCell ref="I24:I25"/>
    <mergeCell ref="L1:L2"/>
    <mergeCell ref="M1:N1"/>
    <mergeCell ref="O1:P1"/>
    <mergeCell ref="J23:J25"/>
    <mergeCell ref="J26:J28"/>
    <mergeCell ref="J15:K16"/>
    <mergeCell ref="P29:P30"/>
    <mergeCell ref="A24:B25"/>
    <mergeCell ref="C24:C25"/>
    <mergeCell ref="D24:D25"/>
    <mergeCell ref="E24:E25"/>
    <mergeCell ref="F24:F25"/>
    <mergeCell ref="G24:G25"/>
    <mergeCell ref="H24:H25"/>
    <mergeCell ref="A21:A23"/>
    <mergeCell ref="R15:R16"/>
    <mergeCell ref="R29:R30"/>
    <mergeCell ref="Q29:Q30"/>
    <mergeCell ref="L15:L16"/>
    <mergeCell ref="M15:M16"/>
    <mergeCell ref="N15:N16"/>
    <mergeCell ref="O15:O16"/>
    <mergeCell ref="Q15:Q16"/>
    <mergeCell ref="P15:P16"/>
    <mergeCell ref="L29:L30"/>
    <mergeCell ref="M29:M30"/>
    <mergeCell ref="N29:N30"/>
    <mergeCell ref="O29:O30"/>
  </mergeCells>
  <phoneticPr fontId="2" type="noConversion"/>
  <conditionalFormatting sqref="C5:H5 C8:H8 C5:H11 C8:H8 C11:H11 C14:H14 C17:H17 C20:H20 C23:H23 C24:H24">
    <cfRule type="colorScale" priority="4">
      <colorScale>
        <cfvo type="min"/>
        <cfvo type="num" val="0.6"/>
        <color rgb="FFF8696B"/>
        <color theme="0"/>
      </colorScale>
    </cfRule>
  </conditionalFormatting>
  <conditionalFormatting sqref="L8:Q8 L8:Q8 L11:Q11 L14:Q14 L19:Q19 L22:Q22 L25:Q25 L28:Q28">
    <cfRule type="colorScale" priority="1">
      <colorScale>
        <cfvo type="min"/>
        <cfvo type="num" val="0.6"/>
        <color rgb="FFF8696B"/>
        <color theme="0"/>
      </colorScale>
    </cfRule>
  </conditionalFormatting>
  <conditionalFormatting sqref="L15:Q15 L5:Q5 L29:Q30">
    <cfRule type="colorScale" priority="3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8219-FF6E-4F14-AEAF-2D4CEA1BD871}">
  <dimension ref="A1:S22"/>
  <sheetViews>
    <sheetView zoomScale="115" zoomScaleNormal="115" workbookViewId="0">
      <selection activeCell="D16" sqref="D16"/>
    </sheetView>
  </sheetViews>
  <sheetFormatPr defaultRowHeight="13.8" x14ac:dyDescent="0.25"/>
  <cols>
    <col min="1" max="1" width="14" style="1" bestFit="1" customWidth="1"/>
    <col min="2" max="2" width="9.109375" style="1" bestFit="1" customWidth="1"/>
    <col min="3" max="3" width="9.6640625" style="6" bestFit="1" customWidth="1"/>
    <col min="4" max="4" width="9.33203125" style="1" customWidth="1"/>
    <col min="5" max="5" width="7.77734375" style="1" customWidth="1"/>
    <col min="6" max="6" width="9.109375" style="1" customWidth="1"/>
    <col min="7" max="7" width="9.21875" style="1" customWidth="1"/>
    <col min="8" max="8" width="9.6640625" style="1" customWidth="1"/>
    <col min="9" max="11" width="9.5546875" style="1" bestFit="1" customWidth="1"/>
    <col min="12" max="12" width="10.33203125" style="1" customWidth="1"/>
    <col min="13" max="13" width="8.88671875" style="1"/>
    <col min="14" max="14" width="9" style="1" customWidth="1"/>
    <col min="15" max="15" width="11" style="1" customWidth="1"/>
    <col min="16" max="16" width="10.6640625" style="1" customWidth="1"/>
    <col min="17" max="17" width="10.5546875" style="1" customWidth="1"/>
    <col min="18" max="16384" width="8.88671875" style="1"/>
  </cols>
  <sheetData>
    <row r="1" spans="1:19" x14ac:dyDescent="0.25">
      <c r="A1" s="12" t="s">
        <v>29</v>
      </c>
      <c r="B1" s="12" t="s">
        <v>30</v>
      </c>
      <c r="C1" s="13" t="s">
        <v>31</v>
      </c>
      <c r="D1" s="12" t="s">
        <v>32</v>
      </c>
      <c r="E1" s="12" t="s">
        <v>33</v>
      </c>
      <c r="F1" s="12"/>
      <c r="G1" s="12"/>
      <c r="H1" s="12"/>
      <c r="I1" s="12"/>
      <c r="J1" s="12"/>
      <c r="K1" s="12"/>
      <c r="L1" s="12" t="s">
        <v>34</v>
      </c>
      <c r="M1" s="12"/>
      <c r="N1" s="12"/>
      <c r="O1" s="12"/>
      <c r="P1" s="12" t="s">
        <v>35</v>
      </c>
      <c r="Q1" s="12"/>
      <c r="R1" s="12"/>
      <c r="S1" s="12"/>
    </row>
    <row r="2" spans="1:19" ht="41.4" x14ac:dyDescent="0.25">
      <c r="A2" s="12"/>
      <c r="B2" s="12"/>
      <c r="C2" s="13"/>
      <c r="D2" s="12"/>
      <c r="E2" s="5" t="s">
        <v>14</v>
      </c>
      <c r="F2" s="5" t="s">
        <v>15</v>
      </c>
      <c r="G2" s="5" t="s">
        <v>16</v>
      </c>
      <c r="H2" s="5" t="s">
        <v>17</v>
      </c>
      <c r="I2" s="1" t="s">
        <v>18</v>
      </c>
      <c r="J2" s="1" t="s">
        <v>0</v>
      </c>
      <c r="K2" s="1" t="s">
        <v>1</v>
      </c>
      <c r="L2" s="5" t="s">
        <v>36</v>
      </c>
      <c r="M2" s="1" t="s">
        <v>20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24</v>
      </c>
      <c r="S2" s="5" t="s">
        <v>25</v>
      </c>
    </row>
    <row r="3" spans="1:19" x14ac:dyDescent="0.25">
      <c r="A3" s="1">
        <v>2011</v>
      </c>
      <c r="B3" s="1">
        <v>122</v>
      </c>
      <c r="C3" s="6">
        <v>45568</v>
      </c>
      <c r="D3" s="1" t="s">
        <v>41</v>
      </c>
      <c r="E3" s="1">
        <v>16</v>
      </c>
      <c r="G3" s="1">
        <v>4</v>
      </c>
      <c r="K3" s="1">
        <v>4</v>
      </c>
      <c r="L3" s="1">
        <v>4</v>
      </c>
    </row>
    <row r="4" spans="1:19" x14ac:dyDescent="0.25">
      <c r="A4" s="1">
        <v>2012</v>
      </c>
      <c r="B4" s="1">
        <v>128</v>
      </c>
      <c r="C4" s="6">
        <v>45569</v>
      </c>
      <c r="D4" s="1" t="s">
        <v>42</v>
      </c>
      <c r="G4" s="1">
        <v>4</v>
      </c>
      <c r="J4" s="1">
        <v>8</v>
      </c>
      <c r="K4" s="1">
        <v>2</v>
      </c>
      <c r="N4" s="1">
        <v>2</v>
      </c>
      <c r="Q4" s="1">
        <v>6</v>
      </c>
    </row>
    <row r="5" spans="1:19" x14ac:dyDescent="0.25">
      <c r="A5" s="1">
        <v>2014</v>
      </c>
      <c r="B5" s="1">
        <v>111</v>
      </c>
      <c r="C5" s="6">
        <v>45570</v>
      </c>
      <c r="D5" s="1" t="s">
        <v>43</v>
      </c>
      <c r="E5" s="1">
        <v>10</v>
      </c>
      <c r="F5" s="1">
        <v>4</v>
      </c>
      <c r="G5" s="1">
        <v>4</v>
      </c>
      <c r="I5" s="1">
        <v>2</v>
      </c>
      <c r="K5" s="1">
        <v>3</v>
      </c>
      <c r="N5" s="1">
        <v>6</v>
      </c>
      <c r="O5" s="1">
        <v>6</v>
      </c>
      <c r="R5" s="1">
        <v>4</v>
      </c>
    </row>
    <row r="6" spans="1:19" x14ac:dyDescent="0.25">
      <c r="A6" s="1">
        <v>2015</v>
      </c>
      <c r="B6" s="1">
        <v>127</v>
      </c>
      <c r="C6" s="6">
        <v>45571</v>
      </c>
      <c r="D6" s="1" t="s">
        <v>44</v>
      </c>
      <c r="E6" s="1">
        <v>2</v>
      </c>
      <c r="H6" s="1">
        <v>3</v>
      </c>
      <c r="I6" s="1">
        <v>4</v>
      </c>
      <c r="L6" s="1">
        <v>4</v>
      </c>
      <c r="Q6" s="1">
        <v>2</v>
      </c>
      <c r="R6" s="1">
        <v>6</v>
      </c>
    </row>
    <row r="7" spans="1:19" x14ac:dyDescent="0.25">
      <c r="A7" s="1">
        <v>2016</v>
      </c>
      <c r="B7" s="1">
        <v>118</v>
      </c>
      <c r="C7" s="6">
        <v>45572</v>
      </c>
      <c r="D7" s="1" t="s">
        <v>45</v>
      </c>
      <c r="E7" s="1">
        <v>3</v>
      </c>
      <c r="F7" s="1">
        <v>4</v>
      </c>
      <c r="K7" s="1">
        <v>2</v>
      </c>
      <c r="N7" s="1">
        <v>12</v>
      </c>
      <c r="Q7" s="1">
        <v>7</v>
      </c>
      <c r="S7" s="1">
        <v>4</v>
      </c>
    </row>
    <row r="8" spans="1:19" x14ac:dyDescent="0.25">
      <c r="A8" s="1">
        <v>2017</v>
      </c>
      <c r="B8" s="1">
        <v>133</v>
      </c>
      <c r="C8" s="6">
        <v>45573</v>
      </c>
      <c r="D8" s="1" t="s">
        <v>47</v>
      </c>
      <c r="F8" s="1">
        <v>6</v>
      </c>
      <c r="I8" s="1">
        <v>4</v>
      </c>
      <c r="R8" s="1">
        <v>4</v>
      </c>
      <c r="S8" s="1">
        <v>3</v>
      </c>
    </row>
    <row r="9" spans="1:19" x14ac:dyDescent="0.25">
      <c r="A9" s="1">
        <v>2018</v>
      </c>
      <c r="B9" s="1">
        <v>116</v>
      </c>
      <c r="C9" s="6">
        <v>45574</v>
      </c>
      <c r="D9" s="1" t="s">
        <v>49</v>
      </c>
      <c r="E9" s="1">
        <v>7</v>
      </c>
      <c r="G9" s="1">
        <v>6</v>
      </c>
      <c r="H9" s="1">
        <v>6</v>
      </c>
      <c r="K9" s="1">
        <v>4</v>
      </c>
      <c r="M9" s="1">
        <v>2</v>
      </c>
      <c r="O9" s="1">
        <v>2</v>
      </c>
      <c r="Q9" s="1">
        <v>7</v>
      </c>
    </row>
    <row r="10" spans="1:19" x14ac:dyDescent="0.25">
      <c r="A10" s="1">
        <v>2019</v>
      </c>
      <c r="B10" s="1">
        <v>120</v>
      </c>
      <c r="C10" s="6">
        <v>45575</v>
      </c>
      <c r="D10" s="1" t="s">
        <v>50</v>
      </c>
      <c r="E10" s="1">
        <v>4</v>
      </c>
      <c r="I10" s="1">
        <v>4</v>
      </c>
      <c r="K10" s="1">
        <v>4</v>
      </c>
      <c r="N10" s="1">
        <v>4</v>
      </c>
      <c r="O10" s="1">
        <v>4</v>
      </c>
      <c r="S10" s="1">
        <v>10</v>
      </c>
    </row>
    <row r="11" spans="1:19" x14ac:dyDescent="0.25">
      <c r="A11" s="1">
        <v>2020</v>
      </c>
      <c r="B11" s="1">
        <v>100</v>
      </c>
      <c r="C11" s="6">
        <v>45576</v>
      </c>
      <c r="D11" s="1" t="s">
        <v>51</v>
      </c>
      <c r="E11" s="1">
        <v>8</v>
      </c>
      <c r="F11" s="1">
        <v>5</v>
      </c>
      <c r="H11" s="1">
        <v>3</v>
      </c>
      <c r="J11" s="1">
        <v>12</v>
      </c>
      <c r="K11" s="1">
        <v>5</v>
      </c>
      <c r="L11" s="1">
        <v>5</v>
      </c>
      <c r="S11" s="1">
        <v>8</v>
      </c>
    </row>
    <row r="12" spans="1:19" x14ac:dyDescent="0.25">
      <c r="A12" s="1">
        <v>2013</v>
      </c>
      <c r="B12" s="1">
        <v>110</v>
      </c>
      <c r="C12" s="6">
        <v>45577</v>
      </c>
      <c r="D12" s="1" t="s">
        <v>52</v>
      </c>
      <c r="E12" s="1">
        <v>4</v>
      </c>
      <c r="I12" s="1">
        <v>4</v>
      </c>
      <c r="J12" s="1">
        <v>6</v>
      </c>
      <c r="K12" s="1">
        <v>5</v>
      </c>
      <c r="L12" s="1">
        <v>4</v>
      </c>
      <c r="N12" s="1">
        <v>5</v>
      </c>
      <c r="O12" s="1">
        <v>4</v>
      </c>
      <c r="Q12" s="1">
        <v>8</v>
      </c>
    </row>
    <row r="13" spans="1:19" x14ac:dyDescent="0.25">
      <c r="A13" s="1" t="s">
        <v>58</v>
      </c>
      <c r="B13" s="1">
        <v>111</v>
      </c>
      <c r="C13" s="6">
        <v>45586</v>
      </c>
      <c r="D13" s="1" t="s">
        <v>59</v>
      </c>
      <c r="F13" s="1">
        <v>5</v>
      </c>
      <c r="J13" s="1">
        <v>12</v>
      </c>
      <c r="K13" s="1">
        <v>5</v>
      </c>
      <c r="O13" s="1">
        <v>4</v>
      </c>
      <c r="Q13" s="1">
        <v>4</v>
      </c>
      <c r="R13" s="1">
        <v>4</v>
      </c>
      <c r="S13" s="1">
        <v>5</v>
      </c>
    </row>
    <row r="14" spans="1:19" x14ac:dyDescent="0.25">
      <c r="A14" s="1" t="s">
        <v>60</v>
      </c>
      <c r="B14" s="1">
        <v>96</v>
      </c>
      <c r="C14" s="6">
        <v>45587</v>
      </c>
      <c r="D14" s="1" t="s">
        <v>50</v>
      </c>
      <c r="G14" s="1">
        <v>12</v>
      </c>
      <c r="H14" s="1">
        <v>13</v>
      </c>
      <c r="J14" s="1">
        <v>5</v>
      </c>
      <c r="K14" s="1">
        <v>8</v>
      </c>
      <c r="N14" s="1">
        <v>1</v>
      </c>
      <c r="S14" s="1">
        <v>15</v>
      </c>
    </row>
    <row r="15" spans="1:19" x14ac:dyDescent="0.25">
      <c r="A15" s="1" t="s">
        <v>61</v>
      </c>
      <c r="B15" s="1">
        <v>96</v>
      </c>
      <c r="C15" s="6">
        <v>45588</v>
      </c>
      <c r="D15" s="1" t="s">
        <v>62</v>
      </c>
      <c r="E15" s="1">
        <v>4</v>
      </c>
      <c r="J15" s="1">
        <v>10</v>
      </c>
      <c r="N15" s="1">
        <v>10</v>
      </c>
      <c r="O15" s="1">
        <v>6</v>
      </c>
      <c r="Q15" s="1">
        <v>9</v>
      </c>
      <c r="R15" s="1">
        <v>5</v>
      </c>
      <c r="S15" s="1">
        <v>10</v>
      </c>
    </row>
    <row r="20" spans="1:19" s="7" customFormat="1" x14ac:dyDescent="0.25">
      <c r="A20" s="7" t="s">
        <v>46</v>
      </c>
      <c r="B20" s="7">
        <f>AVERAGE(B3:B15)</f>
        <v>114.46153846153847</v>
      </c>
      <c r="C20" s="8"/>
      <c r="D20" s="7" t="s">
        <v>48</v>
      </c>
      <c r="E20" s="7">
        <f>SUM(E3:E19)</f>
        <v>58</v>
      </c>
      <c r="F20" s="7">
        <f t="shared" ref="F20:S20" si="0">SUM(F3:F19)</f>
        <v>24</v>
      </c>
      <c r="G20" s="7">
        <f t="shared" si="0"/>
        <v>30</v>
      </c>
      <c r="H20" s="7">
        <f t="shared" si="0"/>
        <v>25</v>
      </c>
      <c r="I20" s="7">
        <f t="shared" si="0"/>
        <v>18</v>
      </c>
      <c r="J20" s="7">
        <f t="shared" si="0"/>
        <v>53</v>
      </c>
      <c r="K20" s="7">
        <f t="shared" si="0"/>
        <v>42</v>
      </c>
      <c r="L20" s="7">
        <f t="shared" si="0"/>
        <v>17</v>
      </c>
      <c r="M20" s="7">
        <f t="shared" si="0"/>
        <v>2</v>
      </c>
      <c r="N20" s="7">
        <f t="shared" si="0"/>
        <v>40</v>
      </c>
      <c r="O20" s="7">
        <f t="shared" si="0"/>
        <v>26</v>
      </c>
      <c r="P20" s="7">
        <f t="shared" si="0"/>
        <v>0</v>
      </c>
      <c r="Q20" s="7">
        <f t="shared" si="0"/>
        <v>43</v>
      </c>
      <c r="R20" s="7">
        <f t="shared" si="0"/>
        <v>23</v>
      </c>
      <c r="S20" s="7">
        <f t="shared" si="0"/>
        <v>55</v>
      </c>
    </row>
    <row r="22" spans="1:19" x14ac:dyDescent="0.25">
      <c r="A22" s="1" t="s">
        <v>56</v>
      </c>
      <c r="B22" s="1">
        <v>80</v>
      </c>
      <c r="C22" s="6">
        <v>45585</v>
      </c>
      <c r="D22" s="1" t="s">
        <v>57</v>
      </c>
      <c r="E22" s="1">
        <v>8</v>
      </c>
      <c r="G22" s="1">
        <v>17</v>
      </c>
      <c r="I22" s="1">
        <v>5</v>
      </c>
      <c r="K22" s="1">
        <v>13</v>
      </c>
      <c r="L22" s="1">
        <v>10</v>
      </c>
      <c r="O22" s="1">
        <v>12</v>
      </c>
      <c r="P22" s="1">
        <v>5</v>
      </c>
      <c r="R22" s="1">
        <v>5</v>
      </c>
    </row>
  </sheetData>
  <mergeCells count="7">
    <mergeCell ref="L1:O1"/>
    <mergeCell ref="P1:S1"/>
    <mergeCell ref="E1:K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AF1F-349A-4F25-9E9B-8AD2468CC9C7}">
  <dimension ref="A1:H25"/>
  <sheetViews>
    <sheetView tabSelected="1" zoomScale="112" zoomScaleNormal="112" workbookViewId="0">
      <selection activeCell="K5" sqref="K5"/>
    </sheetView>
  </sheetViews>
  <sheetFormatPr defaultRowHeight="13.8" x14ac:dyDescent="0.25"/>
  <cols>
    <col min="8" max="8" width="20.33203125" customWidth="1"/>
  </cols>
  <sheetData>
    <row r="1" spans="1:8" x14ac:dyDescent="0.25">
      <c r="A1" s="10"/>
      <c r="B1" s="10"/>
      <c r="C1" s="10" t="s">
        <v>7</v>
      </c>
      <c r="D1" s="10" t="s">
        <v>8</v>
      </c>
      <c r="E1" s="10"/>
      <c r="F1" s="10" t="s">
        <v>9</v>
      </c>
      <c r="G1" s="10"/>
      <c r="H1" s="10" t="s">
        <v>6</v>
      </c>
    </row>
    <row r="2" spans="1:8" x14ac:dyDescent="0.25">
      <c r="A2" s="10"/>
      <c r="B2" s="10"/>
      <c r="C2" s="10"/>
      <c r="D2" s="2" t="s">
        <v>2</v>
      </c>
      <c r="E2" s="2" t="s">
        <v>3</v>
      </c>
      <c r="F2" s="2" t="s">
        <v>4</v>
      </c>
      <c r="G2" s="2" t="s">
        <v>5</v>
      </c>
      <c r="H2" s="10"/>
    </row>
    <row r="3" spans="1:8" ht="13.8" customHeight="1" x14ac:dyDescent="0.25">
      <c r="A3" s="17" t="s">
        <v>14</v>
      </c>
      <c r="B3" s="18"/>
      <c r="C3" s="2"/>
      <c r="D3" s="2"/>
      <c r="E3" s="2"/>
      <c r="F3" s="2"/>
      <c r="G3" s="2"/>
      <c r="H3" s="14" t="s">
        <v>53</v>
      </c>
    </row>
    <row r="4" spans="1:8" x14ac:dyDescent="0.25">
      <c r="A4" s="19"/>
      <c r="B4" s="20"/>
      <c r="C4" s="2"/>
      <c r="D4" s="2"/>
      <c r="E4" s="2"/>
      <c r="F4" s="2"/>
      <c r="G4" s="2"/>
      <c r="H4" s="15"/>
    </row>
    <row r="5" spans="1:8" ht="72" customHeight="1" x14ac:dyDescent="0.25">
      <c r="A5" s="21"/>
      <c r="B5" s="22"/>
      <c r="C5" s="3"/>
      <c r="D5" s="3"/>
      <c r="E5" s="3"/>
      <c r="F5" s="3"/>
      <c r="G5" s="3"/>
      <c r="H5" s="16"/>
    </row>
    <row r="6" spans="1:8" x14ac:dyDescent="0.25">
      <c r="A6" s="17" t="s">
        <v>15</v>
      </c>
      <c r="B6" s="18"/>
      <c r="C6" s="2"/>
      <c r="D6" s="2"/>
      <c r="E6" s="2"/>
      <c r="F6" s="2"/>
      <c r="G6" s="2"/>
      <c r="H6" s="14" t="s">
        <v>54</v>
      </c>
    </row>
    <row r="7" spans="1:8" x14ac:dyDescent="0.25">
      <c r="A7" s="19"/>
      <c r="B7" s="20"/>
      <c r="C7" s="2"/>
      <c r="D7" s="2"/>
      <c r="E7" s="2"/>
      <c r="F7" s="2"/>
      <c r="G7" s="2"/>
      <c r="H7" s="15"/>
    </row>
    <row r="8" spans="1:8" ht="112.2" customHeight="1" x14ac:dyDescent="0.25">
      <c r="A8" s="21"/>
      <c r="B8" s="22"/>
      <c r="C8" s="3"/>
      <c r="D8" s="3"/>
      <c r="E8" s="3"/>
      <c r="F8" s="3"/>
      <c r="G8" s="3"/>
      <c r="H8" s="16"/>
    </row>
    <row r="9" spans="1:8" x14ac:dyDescent="0.25">
      <c r="A9" s="17" t="s">
        <v>16</v>
      </c>
      <c r="B9" s="18"/>
      <c r="C9" s="2"/>
      <c r="D9" s="2"/>
      <c r="E9" s="2"/>
      <c r="F9" s="2"/>
      <c r="G9" s="2"/>
      <c r="H9" s="14" t="s">
        <v>63</v>
      </c>
    </row>
    <row r="10" spans="1:8" x14ac:dyDescent="0.25">
      <c r="A10" s="19"/>
      <c r="B10" s="20"/>
      <c r="C10" s="2"/>
      <c r="D10" s="2"/>
      <c r="E10" s="2"/>
      <c r="F10" s="2"/>
      <c r="G10" s="2"/>
      <c r="H10" s="15"/>
    </row>
    <row r="11" spans="1:8" ht="93" customHeight="1" x14ac:dyDescent="0.25">
      <c r="A11" s="21"/>
      <c r="B11" s="22"/>
      <c r="C11" s="3"/>
      <c r="D11" s="3"/>
      <c r="E11" s="3"/>
      <c r="F11" s="3"/>
      <c r="G11" s="3"/>
      <c r="H11" s="16"/>
    </row>
    <row r="12" spans="1:8" x14ac:dyDescent="0.25">
      <c r="A12" s="17" t="s">
        <v>17</v>
      </c>
      <c r="B12" s="18"/>
      <c r="C12" s="2"/>
      <c r="D12" s="2"/>
      <c r="E12" s="2"/>
      <c r="F12" s="2"/>
      <c r="G12" s="2"/>
      <c r="H12" s="29"/>
    </row>
    <row r="13" spans="1:8" x14ac:dyDescent="0.25">
      <c r="A13" s="19"/>
      <c r="B13" s="20"/>
      <c r="C13" s="2"/>
      <c r="D13" s="2"/>
      <c r="E13" s="2"/>
      <c r="F13" s="2"/>
      <c r="G13" s="2"/>
      <c r="H13" s="15"/>
    </row>
    <row r="14" spans="1:8" x14ac:dyDescent="0.25">
      <c r="A14" s="21"/>
      <c r="B14" s="22"/>
      <c r="C14" s="3"/>
      <c r="D14" s="3"/>
      <c r="E14" s="3"/>
      <c r="F14" s="3"/>
      <c r="G14" s="3"/>
      <c r="H14" s="16"/>
    </row>
    <row r="15" spans="1:8" x14ac:dyDescent="0.25">
      <c r="A15" s="23" t="s">
        <v>18</v>
      </c>
      <c r="B15" s="24"/>
      <c r="C15" s="2"/>
      <c r="D15" s="2"/>
      <c r="E15" s="2"/>
      <c r="F15" s="2"/>
      <c r="G15" s="2"/>
      <c r="H15" s="29"/>
    </row>
    <row r="16" spans="1:8" x14ac:dyDescent="0.25">
      <c r="A16" s="25"/>
      <c r="B16" s="26"/>
      <c r="C16" s="2"/>
      <c r="D16" s="2"/>
      <c r="E16" s="2"/>
      <c r="F16" s="2"/>
      <c r="G16" s="2"/>
      <c r="H16" s="15"/>
    </row>
    <row r="17" spans="1:8" x14ac:dyDescent="0.25">
      <c r="A17" s="27"/>
      <c r="B17" s="28"/>
      <c r="C17" s="3"/>
      <c r="D17" s="3"/>
      <c r="E17" s="3"/>
      <c r="F17" s="3"/>
      <c r="G17" s="3"/>
      <c r="H17" s="16"/>
    </row>
    <row r="18" spans="1:8" x14ac:dyDescent="0.25">
      <c r="A18" s="23" t="s">
        <v>0</v>
      </c>
      <c r="B18" s="24"/>
      <c r="C18" s="2"/>
      <c r="D18" s="2"/>
      <c r="E18" s="2"/>
      <c r="F18" s="2"/>
      <c r="G18" s="2"/>
      <c r="H18" s="29"/>
    </row>
    <row r="19" spans="1:8" x14ac:dyDescent="0.25">
      <c r="A19" s="25"/>
      <c r="B19" s="26"/>
      <c r="C19" s="2"/>
      <c r="D19" s="2"/>
      <c r="E19" s="2"/>
      <c r="F19" s="2"/>
      <c r="G19" s="2"/>
      <c r="H19" s="15"/>
    </row>
    <row r="20" spans="1:8" x14ac:dyDescent="0.25">
      <c r="A20" s="27"/>
      <c r="B20" s="28"/>
      <c r="C20" s="3"/>
      <c r="D20" s="3"/>
      <c r="E20" s="3"/>
      <c r="F20" s="3"/>
      <c r="G20" s="3"/>
      <c r="H20" s="16"/>
    </row>
    <row r="21" spans="1:8" x14ac:dyDescent="0.25">
      <c r="A21" s="23" t="s">
        <v>1</v>
      </c>
      <c r="B21" s="24"/>
      <c r="C21" s="2"/>
      <c r="D21" s="2"/>
      <c r="E21" s="2"/>
      <c r="F21" s="2"/>
      <c r="G21" s="2"/>
      <c r="H21" s="14" t="s">
        <v>55</v>
      </c>
    </row>
    <row r="22" spans="1:8" x14ac:dyDescent="0.25">
      <c r="A22" s="25"/>
      <c r="B22" s="26"/>
      <c r="C22" s="2"/>
      <c r="D22" s="2"/>
      <c r="E22" s="2"/>
      <c r="F22" s="2"/>
      <c r="G22" s="2"/>
      <c r="H22" s="15"/>
    </row>
    <row r="23" spans="1:8" ht="72" customHeight="1" x14ac:dyDescent="0.25">
      <c r="A23" s="27"/>
      <c r="B23" s="28"/>
      <c r="C23" s="3"/>
      <c r="D23" s="3"/>
      <c r="E23" s="3"/>
      <c r="F23" s="3"/>
      <c r="G23" s="3"/>
      <c r="H23" s="16"/>
    </row>
    <row r="24" spans="1:8" x14ac:dyDescent="0.25">
      <c r="A24" s="11"/>
      <c r="B24" s="11"/>
      <c r="C24" s="9"/>
      <c r="D24" s="9"/>
      <c r="E24" s="9"/>
      <c r="F24" s="9"/>
      <c r="G24" s="9"/>
      <c r="H24" s="9"/>
    </row>
    <row r="25" spans="1:8" x14ac:dyDescent="0.25">
      <c r="A25" s="11"/>
      <c r="B25" s="11"/>
      <c r="C25" s="9"/>
      <c r="D25" s="9"/>
      <c r="E25" s="9"/>
      <c r="F25" s="9"/>
      <c r="G25" s="9"/>
      <c r="H25" s="9"/>
    </row>
  </sheetData>
  <mergeCells count="26">
    <mergeCell ref="H6:H8"/>
    <mergeCell ref="H9:H11"/>
    <mergeCell ref="H12:H14"/>
    <mergeCell ref="H15:H17"/>
    <mergeCell ref="H18:H20"/>
    <mergeCell ref="H21:H23"/>
    <mergeCell ref="G24:G25"/>
    <mergeCell ref="H24:H25"/>
    <mergeCell ref="A3:B5"/>
    <mergeCell ref="A6:B8"/>
    <mergeCell ref="A9:B11"/>
    <mergeCell ref="A12:B14"/>
    <mergeCell ref="A15:B17"/>
    <mergeCell ref="A18:B20"/>
    <mergeCell ref="A21:B23"/>
    <mergeCell ref="H3:H5"/>
    <mergeCell ref="A24:B25"/>
    <mergeCell ref="C24:C25"/>
    <mergeCell ref="D24:D25"/>
    <mergeCell ref="E24:E25"/>
    <mergeCell ref="F24:F25"/>
    <mergeCell ref="A1:B2"/>
    <mergeCell ref="C1:C2"/>
    <mergeCell ref="D1:E1"/>
    <mergeCell ref="F1:G1"/>
    <mergeCell ref="H1:H2"/>
  </mergeCells>
  <phoneticPr fontId="2" type="noConversion"/>
  <conditionalFormatting sqref="C6:H6 C14:G14 C17:G17 C20:G20 C24:H24 C5:G5 C9:H9 C7:G8 C10:G11 C23:G23">
    <cfRule type="colorScale" priority="1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练习册</vt:lpstr>
      <vt:lpstr>一轮真题与模拟</vt:lpstr>
      <vt:lpstr>顽固错题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季白木</dc:creator>
  <cp:lastModifiedBy>Tom Deng</cp:lastModifiedBy>
  <dcterms:created xsi:type="dcterms:W3CDTF">2015-06-05T18:19:34Z</dcterms:created>
  <dcterms:modified xsi:type="dcterms:W3CDTF">2024-10-25T07:13:12Z</dcterms:modified>
</cp:coreProperties>
</file>