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Desktop\408-notes\"/>
    </mc:Choice>
  </mc:AlternateContent>
  <xr:revisionPtr revIDLastSave="0" documentId="13_ncr:1_{D621B685-BA97-4E3E-ACB0-F3A504EE7F0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练习册" sheetId="2" r:id="rId1"/>
    <sheet name="顽固错题" sheetId="4" r:id="rId2"/>
    <sheet name="一轮真题与模拟" sheetId="3" r:id="rId3"/>
    <sheet name="二轮真题与模拟" sheetId="5" r:id="rId4"/>
  </sheets>
  <definedNames>
    <definedName name="_xlnm._FilterDatabase" localSheetId="0" hidden="1">练习册!$A$1:$H$39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E20" i="3"/>
  <c r="R29" i="2"/>
  <c r="R15" i="2"/>
  <c r="I24" i="2"/>
  <c r="Q29" i="2"/>
  <c r="P29" i="2"/>
  <c r="O29" i="2"/>
  <c r="N29" i="2"/>
  <c r="M29" i="2"/>
  <c r="L29" i="2"/>
  <c r="M15" i="2"/>
  <c r="N15" i="2"/>
  <c r="O15" i="2"/>
  <c r="P15" i="2"/>
  <c r="Q15" i="2"/>
  <c r="L15" i="2"/>
  <c r="M8" i="2"/>
  <c r="Q28" i="2"/>
  <c r="P28" i="2"/>
  <c r="O28" i="2"/>
  <c r="N28" i="2"/>
  <c r="M28" i="2"/>
  <c r="L28" i="2"/>
  <c r="Q25" i="2"/>
  <c r="P25" i="2"/>
  <c r="O25" i="2"/>
  <c r="N25" i="2"/>
  <c r="M25" i="2"/>
  <c r="L25" i="2"/>
  <c r="Q22" i="2"/>
  <c r="P22" i="2"/>
  <c r="O22" i="2"/>
  <c r="N22" i="2"/>
  <c r="M22" i="2"/>
  <c r="L22" i="2"/>
  <c r="Q14" i="2"/>
  <c r="P14" i="2"/>
  <c r="O14" i="2"/>
  <c r="N14" i="2"/>
  <c r="M14" i="2"/>
  <c r="L14" i="2"/>
  <c r="Q11" i="2"/>
  <c r="P11" i="2"/>
  <c r="O11" i="2"/>
  <c r="N11" i="2"/>
  <c r="M11" i="2"/>
  <c r="L11" i="2"/>
  <c r="Q8" i="2"/>
  <c r="P8" i="2"/>
  <c r="O8" i="2"/>
  <c r="N8" i="2"/>
  <c r="L8" i="2"/>
  <c r="L5" i="2"/>
  <c r="H10" i="2"/>
  <c r="H9" i="2"/>
  <c r="H7" i="2"/>
  <c r="H6" i="2"/>
  <c r="H3" i="2"/>
  <c r="H5" i="2" s="1"/>
  <c r="G23" i="2"/>
  <c r="D24" i="2"/>
  <c r="E24" i="2"/>
  <c r="F24" i="2"/>
  <c r="G24" i="2"/>
  <c r="C22" i="2"/>
  <c r="C23" i="2" s="1"/>
  <c r="C19" i="2"/>
  <c r="C20" i="2" s="1"/>
  <c r="C13" i="2"/>
  <c r="C14" i="2" s="1"/>
  <c r="C16" i="2"/>
  <c r="C17" i="2" s="1"/>
  <c r="C10" i="2"/>
  <c r="C11" i="2" s="1"/>
  <c r="C9" i="2"/>
  <c r="C4" i="2"/>
  <c r="C3" i="2"/>
  <c r="C5" i="2" s="1"/>
  <c r="H14" i="2"/>
  <c r="G14" i="2"/>
  <c r="F14" i="2"/>
  <c r="E14" i="2"/>
  <c r="D14" i="2"/>
  <c r="Q19" i="2"/>
  <c r="P19" i="2"/>
  <c r="O19" i="2"/>
  <c r="N19" i="2"/>
  <c r="M19" i="2"/>
  <c r="L19" i="2"/>
  <c r="Q5" i="2"/>
  <c r="P5" i="2"/>
  <c r="O5" i="2"/>
  <c r="N5" i="2"/>
  <c r="M5" i="2"/>
  <c r="H20" i="2"/>
  <c r="G20" i="2"/>
  <c r="F20" i="2"/>
  <c r="E20" i="2"/>
  <c r="D20" i="2"/>
  <c r="H23" i="2"/>
  <c r="F23" i="2"/>
  <c r="E23" i="2"/>
  <c r="D23" i="2"/>
  <c r="D5" i="2"/>
  <c r="E5" i="2"/>
  <c r="F5" i="2"/>
  <c r="G5" i="2"/>
  <c r="D8" i="2"/>
  <c r="E8" i="2"/>
  <c r="F8" i="2"/>
  <c r="G8" i="2"/>
  <c r="D11" i="2"/>
  <c r="E11" i="2"/>
  <c r="F11" i="2"/>
  <c r="G11" i="2"/>
  <c r="D17" i="2"/>
  <c r="E17" i="2"/>
  <c r="F17" i="2"/>
  <c r="G17" i="2"/>
  <c r="H17" i="2"/>
  <c r="C7" i="2"/>
  <c r="C8" i="2" s="1"/>
  <c r="H11" i="2" l="1"/>
  <c r="C24" i="2"/>
  <c r="H8" i="2"/>
  <c r="H24" i="2"/>
</calcChain>
</file>

<file path=xl/sharedStrings.xml><?xml version="1.0" encoding="utf-8"?>
<sst xmlns="http://schemas.openxmlformats.org/spreadsheetml/2006/main" count="308" uniqueCount="147">
  <si>
    <t>无穷级数</t>
    <phoneticPr fontId="2" type="noConversion"/>
  </si>
  <si>
    <t>线面积分</t>
    <phoneticPr fontId="2" type="noConversion"/>
  </si>
  <si>
    <t>基础篇</t>
    <phoneticPr fontId="2" type="noConversion"/>
  </si>
  <si>
    <t>强化篇</t>
    <phoneticPr fontId="2" type="noConversion"/>
  </si>
  <si>
    <t>A组</t>
    <phoneticPr fontId="2" type="noConversion"/>
  </si>
  <si>
    <t>B组</t>
    <phoneticPr fontId="2" type="noConversion"/>
  </si>
  <si>
    <t>强化36</t>
    <phoneticPr fontId="2" type="noConversion"/>
  </si>
  <si>
    <t>武660</t>
    <phoneticPr fontId="2" type="noConversion"/>
  </si>
  <si>
    <t>张1000</t>
    <phoneticPr fontId="2" type="noConversion"/>
  </si>
  <si>
    <t>芳900</t>
    <phoneticPr fontId="2" type="noConversion"/>
  </si>
  <si>
    <t>错题数</t>
    <phoneticPr fontId="2" type="noConversion"/>
  </si>
  <si>
    <t>正确率</t>
    <phoneticPr fontId="2" type="noConversion"/>
  </si>
  <si>
    <t>题目数</t>
    <phoneticPr fontId="2" type="noConversion"/>
  </si>
  <si>
    <t>高数
总正确率</t>
    <phoneticPr fontId="2" type="noConversion"/>
  </si>
  <si>
    <t>函数
极限
连续</t>
    <phoneticPr fontId="2" type="noConversion"/>
  </si>
  <si>
    <t>一元函数
微分学</t>
    <phoneticPr fontId="2" type="noConversion"/>
  </si>
  <si>
    <t>一元函数
积分学</t>
    <phoneticPr fontId="2" type="noConversion"/>
  </si>
  <si>
    <t>多元函数
微积分</t>
    <phoneticPr fontId="2" type="noConversion"/>
  </si>
  <si>
    <t>微分方程</t>
    <phoneticPr fontId="2" type="noConversion"/>
  </si>
  <si>
    <t>方程组
向量组</t>
    <phoneticPr fontId="2" type="noConversion"/>
  </si>
  <si>
    <t>矩阵的秩</t>
    <phoneticPr fontId="2" type="noConversion"/>
  </si>
  <si>
    <t>线代
总正确率</t>
    <phoneticPr fontId="2" type="noConversion"/>
  </si>
  <si>
    <t>随机事件和概率</t>
    <phoneticPr fontId="2" type="noConversion"/>
  </si>
  <si>
    <t>随机变量
和函数的分布</t>
    <phoneticPr fontId="2" type="noConversion"/>
  </si>
  <si>
    <t>数字特征</t>
    <phoneticPr fontId="2" type="noConversion"/>
  </si>
  <si>
    <t>数理统计</t>
    <phoneticPr fontId="2" type="noConversion"/>
  </si>
  <si>
    <t>概率
总正确率</t>
    <phoneticPr fontId="2" type="noConversion"/>
  </si>
  <si>
    <t>行列式
与矩阵的
运算</t>
    <phoneticPr fontId="2" type="noConversion"/>
  </si>
  <si>
    <t>特征值与特征向量</t>
    <phoneticPr fontId="2" type="noConversion"/>
  </si>
  <si>
    <t>年份</t>
    <phoneticPr fontId="2" type="noConversion"/>
  </si>
  <si>
    <t>得分</t>
    <phoneticPr fontId="2" type="noConversion"/>
  </si>
  <si>
    <t>日期</t>
    <phoneticPr fontId="2" type="noConversion"/>
  </si>
  <si>
    <t>用时</t>
    <phoneticPr fontId="2" type="noConversion"/>
  </si>
  <si>
    <t>高数</t>
    <phoneticPr fontId="2" type="noConversion"/>
  </si>
  <si>
    <t>线代</t>
    <phoneticPr fontId="2" type="noConversion"/>
  </si>
  <si>
    <t>概率论</t>
    <phoneticPr fontId="2" type="noConversion"/>
  </si>
  <si>
    <t>行列式与
矩阵的
运算</t>
    <phoneticPr fontId="2" type="noConversion"/>
  </si>
  <si>
    <t>向量组
方程组</t>
    <phoneticPr fontId="2" type="noConversion"/>
  </si>
  <si>
    <t>特征值与
特征向量</t>
    <phoneticPr fontId="2" type="noConversion"/>
  </si>
  <si>
    <t>随机事件
和概率</t>
    <phoneticPr fontId="2" type="noConversion"/>
  </si>
  <si>
    <t>随机事件
和函数的
分布</t>
    <phoneticPr fontId="2" type="noConversion"/>
  </si>
  <si>
    <t>2h59min</t>
    <phoneticPr fontId="2" type="noConversion"/>
  </si>
  <si>
    <t>2h30min</t>
    <phoneticPr fontId="2" type="noConversion"/>
  </si>
  <si>
    <t>2h43min</t>
    <phoneticPr fontId="2" type="noConversion"/>
  </si>
  <si>
    <t>2h26min</t>
    <phoneticPr fontId="2" type="noConversion"/>
  </si>
  <si>
    <t>3h25mn</t>
    <phoneticPr fontId="2" type="noConversion"/>
  </si>
  <si>
    <t>AVE</t>
    <phoneticPr fontId="2" type="noConversion"/>
  </si>
  <si>
    <t>1h44min</t>
    <phoneticPr fontId="2" type="noConversion"/>
  </si>
  <si>
    <t>SUM</t>
    <phoneticPr fontId="2" type="noConversion"/>
  </si>
  <si>
    <t>3h05min</t>
    <phoneticPr fontId="2" type="noConversion"/>
  </si>
  <si>
    <t>2h51min</t>
    <phoneticPr fontId="2" type="noConversion"/>
  </si>
  <si>
    <t>3h16min</t>
    <phoneticPr fontId="2" type="noConversion"/>
  </si>
  <si>
    <t>2h27min</t>
    <phoneticPr fontId="2" type="noConversion"/>
  </si>
  <si>
    <t>1.13 1.19 1.25 1.39
1.42 1.45 1.46 1.50
1.52 1.60 1.61 1.63
1.64 1.66 2.12 2.13 2.15 2.16 2.17 2.19
2.22 2.24 2.25 2.29
2.30</t>
    <phoneticPr fontId="2" type="noConversion"/>
  </si>
  <si>
    <t>3.2 3.3 3.9 3.10
5.3 5.7 5.11 5.12
6.2 6.3 6.7 6.8 6.9
6.18 6.19 6.20 6.23
6.27 6.28 6.29 6.30
6.31 6.32 6.33 6.34
6.35 6.36 6.38 6.39
6.40 6.41 6.42 6.45
6.46 6.47 6.48 6.49
6.50</t>
    <phoneticPr fontId="2" type="noConversion"/>
  </si>
  <si>
    <t>18.2 18.7 18.11 
18.22 18.24 18.25 18.27 18.29 18.34 18.36 18.39 18.40
18.43 18.44 18.49 18.50 18.52 18.55</t>
    <phoneticPr fontId="2" type="noConversion"/>
  </si>
  <si>
    <t>张八（1）</t>
    <phoneticPr fontId="2" type="noConversion"/>
  </si>
  <si>
    <t>4h17min</t>
    <phoneticPr fontId="2" type="noConversion"/>
  </si>
  <si>
    <t>2021（自测）</t>
    <phoneticPr fontId="2" type="noConversion"/>
  </si>
  <si>
    <t>3h04min</t>
    <phoneticPr fontId="2" type="noConversion"/>
  </si>
  <si>
    <t>2022（自测）</t>
    <phoneticPr fontId="2" type="noConversion"/>
  </si>
  <si>
    <t>2023（自测）</t>
    <phoneticPr fontId="2" type="noConversion"/>
  </si>
  <si>
    <t>3h34min</t>
    <phoneticPr fontId="2" type="noConversion"/>
  </si>
  <si>
    <t>8.3 8.4 8.9 9.5 9.6
9.7 9.8 9.11 9.15
9.16 9.17 9.19 9.21
9.22 9.23 10.8
10.18 10.23 10.25
10.29 10.30 10.40
11.3 11.7 11.8 11.9
11.15 11.16 11.17 
11.19 11.20</t>
    <phoneticPr fontId="2" type="noConversion"/>
  </si>
  <si>
    <t>2024（自测）</t>
    <phoneticPr fontId="2" type="noConversion"/>
  </si>
  <si>
    <t>3h00min</t>
    <phoneticPr fontId="2" type="noConversion"/>
  </si>
  <si>
    <t>2h14min</t>
    <phoneticPr fontId="2" type="noConversion"/>
  </si>
  <si>
    <t>2h23mn</t>
    <phoneticPr fontId="2" type="noConversion"/>
  </si>
  <si>
    <t>芳三（1）</t>
    <phoneticPr fontId="2" type="noConversion"/>
  </si>
  <si>
    <t>3h00min</t>
    <phoneticPr fontId="2" type="noConversion"/>
  </si>
  <si>
    <t>芳三（2）</t>
    <phoneticPr fontId="2" type="noConversion"/>
  </si>
  <si>
    <t>4h00mn</t>
    <phoneticPr fontId="2" type="noConversion"/>
  </si>
  <si>
    <t>芳三（3）</t>
    <phoneticPr fontId="2" type="noConversion"/>
  </si>
  <si>
    <t>3h30min</t>
    <phoneticPr fontId="2" type="noConversion"/>
  </si>
  <si>
    <t>张八（2）</t>
    <phoneticPr fontId="2" type="noConversion"/>
  </si>
  <si>
    <t>练习</t>
    <phoneticPr fontId="2" type="noConversion"/>
  </si>
  <si>
    <t>欧几里得（2）</t>
    <phoneticPr fontId="2" type="noConversion"/>
  </si>
  <si>
    <t>欧几里得（3）</t>
    <phoneticPr fontId="2" type="noConversion"/>
  </si>
  <si>
    <t>练习</t>
    <phoneticPr fontId="2" type="noConversion"/>
  </si>
  <si>
    <t>24共创（1）</t>
    <phoneticPr fontId="2" type="noConversion"/>
  </si>
  <si>
    <t>3h06min</t>
    <phoneticPr fontId="2" type="noConversion"/>
  </si>
  <si>
    <t>24共创（2）</t>
    <phoneticPr fontId="2" type="noConversion"/>
  </si>
  <si>
    <t>2h38min</t>
    <phoneticPr fontId="2" type="noConversion"/>
  </si>
  <si>
    <t>24共创（3）</t>
    <phoneticPr fontId="2" type="noConversion"/>
  </si>
  <si>
    <t>练习</t>
    <phoneticPr fontId="2" type="noConversion"/>
  </si>
  <si>
    <t>24共创（4）</t>
    <phoneticPr fontId="2" type="noConversion"/>
  </si>
  <si>
    <t>3h08min</t>
    <phoneticPr fontId="2" type="noConversion"/>
  </si>
  <si>
    <t>24共创（5）</t>
    <phoneticPr fontId="2" type="noConversion"/>
  </si>
  <si>
    <t>练习</t>
    <phoneticPr fontId="2" type="noConversion"/>
  </si>
  <si>
    <t>3h39min</t>
    <phoneticPr fontId="2" type="noConversion"/>
  </si>
  <si>
    <t>2h47min</t>
    <phoneticPr fontId="2" type="noConversion"/>
  </si>
  <si>
    <t>25超越（1）</t>
    <phoneticPr fontId="2" type="noConversion"/>
  </si>
  <si>
    <t>25超越（2）</t>
    <phoneticPr fontId="2" type="noConversion"/>
  </si>
  <si>
    <t>李永乐（1）</t>
    <phoneticPr fontId="2" type="noConversion"/>
  </si>
  <si>
    <t>选填</t>
    <phoneticPr fontId="2" type="noConversion"/>
  </si>
  <si>
    <t>李永乐（2）</t>
    <phoneticPr fontId="2" type="noConversion"/>
  </si>
  <si>
    <t>25超越（3）</t>
    <phoneticPr fontId="2" type="noConversion"/>
  </si>
  <si>
    <t>3h36min</t>
    <phoneticPr fontId="2" type="noConversion"/>
  </si>
  <si>
    <t>25超越（4）</t>
    <phoneticPr fontId="2" type="noConversion"/>
  </si>
  <si>
    <t>3h14min</t>
    <phoneticPr fontId="2" type="noConversion"/>
  </si>
  <si>
    <t>李永乐（3）</t>
    <phoneticPr fontId="2" type="noConversion"/>
  </si>
  <si>
    <t>选填</t>
    <phoneticPr fontId="2" type="noConversion"/>
  </si>
  <si>
    <t>李永乐（4）</t>
    <phoneticPr fontId="2" type="noConversion"/>
  </si>
  <si>
    <t>选填</t>
    <phoneticPr fontId="2" type="noConversion"/>
  </si>
  <si>
    <t>25超越（5）</t>
    <phoneticPr fontId="2" type="noConversion"/>
  </si>
  <si>
    <t>2h55min</t>
    <phoneticPr fontId="2" type="noConversion"/>
  </si>
  <si>
    <t>3h31min</t>
    <phoneticPr fontId="2" type="noConversion"/>
  </si>
  <si>
    <t>24超越（1）</t>
    <phoneticPr fontId="2" type="noConversion"/>
  </si>
  <si>
    <t>李六（1）</t>
    <phoneticPr fontId="2" type="noConversion"/>
  </si>
  <si>
    <t>练习</t>
    <phoneticPr fontId="2" type="noConversion"/>
  </si>
  <si>
    <t>李六（2）</t>
    <phoneticPr fontId="2" type="noConversion"/>
  </si>
  <si>
    <t>2h58min</t>
    <phoneticPr fontId="2" type="noConversion"/>
  </si>
  <si>
    <t>李六（3）</t>
    <phoneticPr fontId="2" type="noConversion"/>
  </si>
  <si>
    <t>李六（4）</t>
    <phoneticPr fontId="2" type="noConversion"/>
  </si>
  <si>
    <t>2h46min</t>
    <phoneticPr fontId="2" type="noConversion"/>
  </si>
  <si>
    <t>李六（5）</t>
    <phoneticPr fontId="2" type="noConversion"/>
  </si>
  <si>
    <t>2h37min</t>
    <phoneticPr fontId="2" type="noConversion"/>
  </si>
  <si>
    <t>李六（6）</t>
    <phoneticPr fontId="2" type="noConversion"/>
  </si>
  <si>
    <t>3h20min</t>
    <phoneticPr fontId="2" type="noConversion"/>
  </si>
  <si>
    <t>25共创（1）</t>
    <phoneticPr fontId="2" type="noConversion"/>
  </si>
  <si>
    <t>2h57min</t>
    <phoneticPr fontId="2" type="noConversion"/>
  </si>
  <si>
    <t>李永乐（5）</t>
    <phoneticPr fontId="2" type="noConversion"/>
  </si>
  <si>
    <t>选填</t>
    <phoneticPr fontId="2" type="noConversion"/>
  </si>
  <si>
    <t>25共创（2）</t>
    <phoneticPr fontId="2" type="noConversion"/>
  </si>
  <si>
    <t>3h06min</t>
    <phoneticPr fontId="2" type="noConversion"/>
  </si>
  <si>
    <t>李永乐（6）</t>
    <phoneticPr fontId="2" type="noConversion"/>
  </si>
  <si>
    <t>选填</t>
    <phoneticPr fontId="2" type="noConversion"/>
  </si>
  <si>
    <t>3h17min</t>
    <phoneticPr fontId="2" type="noConversion"/>
  </si>
  <si>
    <t>错题</t>
    <phoneticPr fontId="2" type="noConversion"/>
  </si>
  <si>
    <t>分数标红的是比第一轮分低的；时间标红是比第一轮用时长的；在错题标数字的是考试前需要再看的</t>
    <phoneticPr fontId="2" type="noConversion"/>
  </si>
  <si>
    <t>4h09min</t>
    <phoneticPr fontId="2" type="noConversion"/>
  </si>
  <si>
    <t>4h32min</t>
    <phoneticPr fontId="2" type="noConversion"/>
  </si>
  <si>
    <t>2h09min</t>
    <phoneticPr fontId="2" type="noConversion"/>
  </si>
  <si>
    <t>张四（1）</t>
    <phoneticPr fontId="2" type="noConversion"/>
  </si>
  <si>
    <t>3h07min</t>
    <phoneticPr fontId="2" type="noConversion"/>
  </si>
  <si>
    <t>错题</t>
    <phoneticPr fontId="2" type="noConversion"/>
  </si>
  <si>
    <t>2h59min</t>
    <phoneticPr fontId="2" type="noConversion"/>
  </si>
  <si>
    <t>错题</t>
    <phoneticPr fontId="2" type="noConversion"/>
  </si>
  <si>
    <t>3h07min</t>
    <phoneticPr fontId="2" type="noConversion"/>
  </si>
  <si>
    <t>建议重做</t>
    <phoneticPr fontId="2" type="noConversion"/>
  </si>
  <si>
    <t>错题</t>
    <phoneticPr fontId="2" type="noConversion"/>
  </si>
  <si>
    <t>错题</t>
    <phoneticPr fontId="2" type="noConversion"/>
  </si>
  <si>
    <t>张四（4）</t>
    <phoneticPr fontId="2" type="noConversion"/>
  </si>
  <si>
    <t>张四（2）</t>
    <phoneticPr fontId="2" type="noConversion"/>
  </si>
  <si>
    <t>张四（3）</t>
    <phoneticPr fontId="2" type="noConversion"/>
  </si>
  <si>
    <t>选填</t>
    <phoneticPr fontId="2" type="noConversion"/>
  </si>
  <si>
    <t>2h20min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</si>
</sst>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28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8282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3E53-D137-4B9D-B3CA-1DD52A32DAA8}">
  <dimension ref="A1:R30"/>
  <sheetViews>
    <sheetView zoomScale="118" zoomScaleNormal="115" workbookViewId="0">
      <selection activeCell="C26" sqref="C26"/>
    </sheetView>
  </sheetViews>
  <sheetFormatPr defaultRowHeight="13.8" x14ac:dyDescent="0.25"/>
  <cols>
    <col min="1" max="1" width="9.5546875" style="1" bestFit="1" customWidth="1"/>
    <col min="2" max="2" width="7.5546875" style="1" bestFit="1" customWidth="1"/>
    <col min="3" max="8" width="8.33203125" style="1" bestFit="1" customWidth="1"/>
    <col min="9" max="9" width="8.88671875" style="1"/>
    <col min="10" max="10" width="9.109375" style="1" bestFit="1" customWidth="1"/>
    <col min="11" max="16384" width="8.88671875" style="1"/>
  </cols>
  <sheetData>
    <row r="1" spans="1:18" x14ac:dyDescent="0.25">
      <c r="A1" s="11"/>
      <c r="B1" s="11"/>
      <c r="C1" s="11" t="s">
        <v>7</v>
      </c>
      <c r="D1" s="11" t="s">
        <v>8</v>
      </c>
      <c r="E1" s="11"/>
      <c r="F1" s="11" t="s">
        <v>9</v>
      </c>
      <c r="G1" s="11"/>
      <c r="H1" s="11" t="s">
        <v>6</v>
      </c>
      <c r="J1" s="11"/>
      <c r="K1" s="11"/>
      <c r="L1" s="11" t="s">
        <v>7</v>
      </c>
      <c r="M1" s="11" t="s">
        <v>8</v>
      </c>
      <c r="N1" s="11"/>
      <c r="O1" s="11" t="s">
        <v>9</v>
      </c>
      <c r="P1" s="11"/>
      <c r="Q1" s="11" t="s">
        <v>6</v>
      </c>
    </row>
    <row r="2" spans="1:18" x14ac:dyDescent="0.25">
      <c r="A2" s="11"/>
      <c r="B2" s="11"/>
      <c r="C2" s="11"/>
      <c r="D2" s="2" t="s">
        <v>2</v>
      </c>
      <c r="E2" s="2" t="s">
        <v>3</v>
      </c>
      <c r="F2" s="2" t="s">
        <v>4</v>
      </c>
      <c r="G2" s="2" t="s">
        <v>5</v>
      </c>
      <c r="H2" s="11"/>
      <c r="J2" s="11"/>
      <c r="K2" s="11"/>
      <c r="L2" s="11"/>
      <c r="M2" s="2" t="s">
        <v>2</v>
      </c>
      <c r="N2" s="2" t="s">
        <v>3</v>
      </c>
      <c r="O2" s="2" t="s">
        <v>4</v>
      </c>
      <c r="P2" s="2" t="s">
        <v>5</v>
      </c>
      <c r="Q2" s="11"/>
    </row>
    <row r="3" spans="1:18" x14ac:dyDescent="0.25">
      <c r="A3" s="10" t="s">
        <v>14</v>
      </c>
      <c r="B3" s="2" t="s">
        <v>10</v>
      </c>
      <c r="C3" s="2">
        <f>7+15</f>
        <v>22</v>
      </c>
      <c r="D3" s="2">
        <v>3</v>
      </c>
      <c r="E3" s="2">
        <v>16</v>
      </c>
      <c r="F3" s="2">
        <v>13</v>
      </c>
      <c r="G3" s="2">
        <v>12</v>
      </c>
      <c r="H3" s="2">
        <f>29+16</f>
        <v>45</v>
      </c>
      <c r="J3" s="10" t="s">
        <v>27</v>
      </c>
      <c r="K3" s="2" t="s">
        <v>10</v>
      </c>
      <c r="L3" s="2">
        <v>13</v>
      </c>
      <c r="M3" s="2">
        <v>6</v>
      </c>
      <c r="N3" s="2">
        <v>12</v>
      </c>
      <c r="O3" s="2"/>
      <c r="P3" s="2"/>
      <c r="Q3" s="2">
        <v>32</v>
      </c>
    </row>
    <row r="4" spans="1:18" x14ac:dyDescent="0.25">
      <c r="A4" s="11"/>
      <c r="B4" s="2" t="s">
        <v>12</v>
      </c>
      <c r="C4" s="2">
        <f>25+175-121</f>
        <v>79</v>
      </c>
      <c r="D4" s="2">
        <v>33</v>
      </c>
      <c r="E4" s="2">
        <v>59</v>
      </c>
      <c r="F4" s="2">
        <v>31</v>
      </c>
      <c r="G4" s="2">
        <v>25</v>
      </c>
      <c r="H4" s="2">
        <v>96</v>
      </c>
      <c r="J4" s="11"/>
      <c r="K4" s="2" t="s">
        <v>12</v>
      </c>
      <c r="L4" s="2">
        <v>50</v>
      </c>
      <c r="M4" s="2">
        <v>21</v>
      </c>
      <c r="N4" s="2">
        <v>23</v>
      </c>
      <c r="O4" s="2"/>
      <c r="P4" s="2"/>
      <c r="Q4" s="2">
        <v>38</v>
      </c>
    </row>
    <row r="5" spans="1:18" x14ac:dyDescent="0.25">
      <c r="A5" s="11"/>
      <c r="B5" s="2" t="s">
        <v>11</v>
      </c>
      <c r="C5" s="3">
        <f t="shared" ref="C5:H5" si="0">1-C3/C4</f>
        <v>0.72151898734177222</v>
      </c>
      <c r="D5" s="3">
        <f t="shared" si="0"/>
        <v>0.90909090909090906</v>
      </c>
      <c r="E5" s="3">
        <f t="shared" si="0"/>
        <v>0.72881355932203395</v>
      </c>
      <c r="F5" s="3">
        <f t="shared" si="0"/>
        <v>0.58064516129032251</v>
      </c>
      <c r="G5" s="3">
        <f t="shared" si="0"/>
        <v>0.52</v>
      </c>
      <c r="H5" s="3">
        <f t="shared" si="0"/>
        <v>0.53125</v>
      </c>
      <c r="J5" s="11"/>
      <c r="K5" s="2" t="s">
        <v>11</v>
      </c>
      <c r="L5" s="3">
        <f t="shared" ref="L5:Q5" si="1">1-L3/L4</f>
        <v>0.74</v>
      </c>
      <c r="M5" s="3">
        <f t="shared" si="1"/>
        <v>0.7142857142857143</v>
      </c>
      <c r="N5" s="3">
        <f t="shared" si="1"/>
        <v>0.47826086956521741</v>
      </c>
      <c r="O5" s="3" t="e">
        <f t="shared" si="1"/>
        <v>#DIV/0!</v>
      </c>
      <c r="P5" s="3" t="e">
        <f t="shared" si="1"/>
        <v>#DIV/0!</v>
      </c>
      <c r="Q5" s="3">
        <f t="shared" si="1"/>
        <v>0.15789473684210531</v>
      </c>
    </row>
    <row r="6" spans="1:18" x14ac:dyDescent="0.25">
      <c r="A6" s="10" t="s">
        <v>15</v>
      </c>
      <c r="B6" s="2" t="s">
        <v>10</v>
      </c>
      <c r="C6" s="2">
        <v>11</v>
      </c>
      <c r="D6" s="2">
        <v>10</v>
      </c>
      <c r="E6" s="2">
        <v>29</v>
      </c>
      <c r="F6" s="2">
        <v>21</v>
      </c>
      <c r="G6" s="2">
        <v>26</v>
      </c>
      <c r="H6" s="2">
        <f>8+3+6+37</f>
        <v>54</v>
      </c>
      <c r="J6" s="10" t="s">
        <v>20</v>
      </c>
      <c r="K6" s="2" t="s">
        <v>10</v>
      </c>
      <c r="L6" s="4">
        <v>4</v>
      </c>
      <c r="M6" s="4">
        <v>1</v>
      </c>
      <c r="N6" s="4">
        <v>0</v>
      </c>
      <c r="O6" s="4"/>
      <c r="P6" s="4"/>
      <c r="Q6" s="2">
        <v>6</v>
      </c>
    </row>
    <row r="7" spans="1:18" x14ac:dyDescent="0.25">
      <c r="A7" s="11"/>
      <c r="B7" s="2" t="s">
        <v>12</v>
      </c>
      <c r="C7" s="2">
        <f>49-25</f>
        <v>24</v>
      </c>
      <c r="D7" s="2">
        <v>26</v>
      </c>
      <c r="E7" s="2">
        <v>120</v>
      </c>
      <c r="F7" s="2">
        <v>58</v>
      </c>
      <c r="G7" s="2">
        <v>45</v>
      </c>
      <c r="H7" s="2">
        <f>11+14+19+50</f>
        <v>94</v>
      </c>
      <c r="J7" s="11"/>
      <c r="K7" s="2" t="s">
        <v>12</v>
      </c>
      <c r="L7" s="4">
        <v>10</v>
      </c>
      <c r="M7" s="4">
        <v>2</v>
      </c>
      <c r="N7" s="4">
        <v>5</v>
      </c>
      <c r="O7" s="4"/>
      <c r="P7" s="4"/>
      <c r="Q7" s="2">
        <v>8</v>
      </c>
    </row>
    <row r="8" spans="1:18" x14ac:dyDescent="0.25">
      <c r="A8" s="11"/>
      <c r="B8" s="2" t="s">
        <v>11</v>
      </c>
      <c r="C8" s="3">
        <f t="shared" ref="C8:H8" si="2">1-C6/C7</f>
        <v>0.54166666666666674</v>
      </c>
      <c r="D8" s="3">
        <f t="shared" si="2"/>
        <v>0.61538461538461542</v>
      </c>
      <c r="E8" s="3">
        <f t="shared" si="2"/>
        <v>0.7583333333333333</v>
      </c>
      <c r="F8" s="3">
        <f t="shared" si="2"/>
        <v>0.63793103448275867</v>
      </c>
      <c r="G8" s="3">
        <f t="shared" si="2"/>
        <v>0.42222222222222228</v>
      </c>
      <c r="H8" s="3">
        <f t="shared" si="2"/>
        <v>0.42553191489361697</v>
      </c>
      <c r="J8" s="11"/>
      <c r="K8" s="2" t="s">
        <v>11</v>
      </c>
      <c r="L8" s="3">
        <f t="shared" ref="L8:Q8" si="3">1-L6/L7</f>
        <v>0.6</v>
      </c>
      <c r="M8" s="3">
        <f t="shared" si="3"/>
        <v>0.5</v>
      </c>
      <c r="N8" s="3">
        <f t="shared" si="3"/>
        <v>1</v>
      </c>
      <c r="O8" s="3" t="e">
        <f t="shared" si="3"/>
        <v>#DIV/0!</v>
      </c>
      <c r="P8" s="3" t="e">
        <f t="shared" si="3"/>
        <v>#DIV/0!</v>
      </c>
      <c r="Q8" s="3">
        <f t="shared" si="3"/>
        <v>0.25</v>
      </c>
    </row>
    <row r="9" spans="1:18" x14ac:dyDescent="0.25">
      <c r="A9" s="10" t="s">
        <v>16</v>
      </c>
      <c r="B9" s="2" t="s">
        <v>10</v>
      </c>
      <c r="C9" s="2">
        <f>8+12</f>
        <v>20</v>
      </c>
      <c r="D9" s="2">
        <v>15</v>
      </c>
      <c r="E9" s="2">
        <v>24</v>
      </c>
      <c r="F9" s="2">
        <v>17</v>
      </c>
      <c r="G9" s="2">
        <v>19</v>
      </c>
      <c r="H9" s="2">
        <f>11+19+18+20</f>
        <v>68</v>
      </c>
      <c r="J9" s="10" t="s">
        <v>19</v>
      </c>
      <c r="K9" s="2" t="s">
        <v>10</v>
      </c>
      <c r="L9" s="4">
        <v>7</v>
      </c>
      <c r="M9" s="4">
        <v>5</v>
      </c>
      <c r="N9" s="4">
        <v>7</v>
      </c>
      <c r="O9" s="4"/>
      <c r="P9" s="4"/>
      <c r="Q9" s="4">
        <v>8</v>
      </c>
    </row>
    <row r="10" spans="1:18" x14ac:dyDescent="0.25">
      <c r="A10" s="11"/>
      <c r="B10" s="2" t="s">
        <v>12</v>
      </c>
      <c r="C10" s="2">
        <f>76-50-6+216-176-8</f>
        <v>52</v>
      </c>
      <c r="D10" s="2">
        <v>45</v>
      </c>
      <c r="E10" s="2">
        <v>55</v>
      </c>
      <c r="F10" s="2">
        <v>35</v>
      </c>
      <c r="G10" s="2">
        <v>34</v>
      </c>
      <c r="H10" s="2">
        <f>19+31+40+35</f>
        <v>125</v>
      </c>
      <c r="J10" s="10"/>
      <c r="K10" s="2" t="s">
        <v>12</v>
      </c>
      <c r="L10" s="4">
        <v>43</v>
      </c>
      <c r="M10" s="4">
        <v>24</v>
      </c>
      <c r="N10" s="4">
        <v>16</v>
      </c>
      <c r="O10" s="4"/>
      <c r="P10" s="4"/>
      <c r="Q10" s="4">
        <v>12</v>
      </c>
    </row>
    <row r="11" spans="1:18" x14ac:dyDescent="0.25">
      <c r="A11" s="11"/>
      <c r="B11" s="2" t="s">
        <v>11</v>
      </c>
      <c r="C11" s="3">
        <f t="shared" ref="C11:H11" si="4">1-C9/C10</f>
        <v>0.61538461538461542</v>
      </c>
      <c r="D11" s="3">
        <f t="shared" si="4"/>
        <v>0.66666666666666674</v>
      </c>
      <c r="E11" s="3">
        <f t="shared" si="4"/>
        <v>0.56363636363636371</v>
      </c>
      <c r="F11" s="3">
        <f t="shared" si="4"/>
        <v>0.51428571428571423</v>
      </c>
      <c r="G11" s="3">
        <f t="shared" si="4"/>
        <v>0.44117647058823528</v>
      </c>
      <c r="H11" s="3">
        <f t="shared" si="4"/>
        <v>0.45599999999999996</v>
      </c>
      <c r="J11" s="10"/>
      <c r="K11" s="2" t="s">
        <v>11</v>
      </c>
      <c r="L11" s="3">
        <f t="shared" ref="L11:Q11" si="5">1-L9/L10</f>
        <v>0.83720930232558133</v>
      </c>
      <c r="M11" s="3">
        <f t="shared" si="5"/>
        <v>0.79166666666666663</v>
      </c>
      <c r="N11" s="3">
        <f t="shared" si="5"/>
        <v>0.5625</v>
      </c>
      <c r="O11" s="3" t="e">
        <f t="shared" si="5"/>
        <v>#DIV/0!</v>
      </c>
      <c r="P11" s="3" t="e">
        <f t="shared" si="5"/>
        <v>#DIV/0!</v>
      </c>
      <c r="Q11" s="3">
        <f t="shared" si="5"/>
        <v>0.33333333333333337</v>
      </c>
    </row>
    <row r="12" spans="1:18" x14ac:dyDescent="0.25">
      <c r="A12" s="10" t="s">
        <v>17</v>
      </c>
      <c r="B12" s="2" t="s">
        <v>10</v>
      </c>
      <c r="C12" s="2">
        <v>21</v>
      </c>
      <c r="D12" s="2">
        <v>15</v>
      </c>
      <c r="E12" s="2">
        <v>56</v>
      </c>
      <c r="F12" s="2">
        <v>23</v>
      </c>
      <c r="G12" s="2">
        <v>18</v>
      </c>
      <c r="H12" s="2">
        <v>43</v>
      </c>
      <c r="J12" s="10" t="s">
        <v>28</v>
      </c>
      <c r="K12" s="2" t="s">
        <v>10</v>
      </c>
      <c r="L12" s="4">
        <v>11</v>
      </c>
      <c r="M12" s="4">
        <v>10</v>
      </c>
      <c r="N12" s="4">
        <v>25</v>
      </c>
      <c r="O12" s="4"/>
      <c r="P12" s="4"/>
      <c r="Q12" s="4">
        <v>18</v>
      </c>
    </row>
    <row r="13" spans="1:18" x14ac:dyDescent="0.25">
      <c r="A13" s="11"/>
      <c r="B13" s="2" t="s">
        <v>12</v>
      </c>
      <c r="C13" s="2">
        <f>120-85+275-226</f>
        <v>84</v>
      </c>
      <c r="D13" s="2">
        <v>34</v>
      </c>
      <c r="E13" s="2">
        <v>106</v>
      </c>
      <c r="F13" s="2">
        <v>64</v>
      </c>
      <c r="G13" s="2">
        <v>37</v>
      </c>
      <c r="H13" s="2">
        <v>83</v>
      </c>
      <c r="J13" s="11"/>
      <c r="K13" s="2" t="s">
        <v>12</v>
      </c>
      <c r="L13" s="4">
        <v>37</v>
      </c>
      <c r="M13" s="4">
        <v>27</v>
      </c>
      <c r="N13" s="4">
        <v>89</v>
      </c>
      <c r="O13" s="4"/>
      <c r="P13" s="4"/>
      <c r="Q13" s="4">
        <v>34</v>
      </c>
    </row>
    <row r="14" spans="1:18" x14ac:dyDescent="0.25">
      <c r="A14" s="11"/>
      <c r="B14" s="2" t="s">
        <v>11</v>
      </c>
      <c r="C14" s="3">
        <f t="shared" ref="C14:H14" si="6">1-C12/C13</f>
        <v>0.75</v>
      </c>
      <c r="D14" s="3">
        <f t="shared" si="6"/>
        <v>0.55882352941176472</v>
      </c>
      <c r="E14" s="3">
        <f t="shared" si="6"/>
        <v>0.47169811320754718</v>
      </c>
      <c r="F14" s="3">
        <f t="shared" si="6"/>
        <v>0.640625</v>
      </c>
      <c r="G14" s="3">
        <f t="shared" si="6"/>
        <v>0.51351351351351349</v>
      </c>
      <c r="H14" s="3">
        <f t="shared" si="6"/>
        <v>0.48192771084337349</v>
      </c>
      <c r="J14" s="11"/>
      <c r="K14" s="2" t="s">
        <v>11</v>
      </c>
      <c r="L14" s="3">
        <f t="shared" ref="L14:Q14" si="7">1-L12/L13</f>
        <v>0.70270270270270263</v>
      </c>
      <c r="M14" s="3">
        <f t="shared" si="7"/>
        <v>0.62962962962962965</v>
      </c>
      <c r="N14" s="3">
        <f t="shared" si="7"/>
        <v>0.7191011235955056</v>
      </c>
      <c r="O14" s="3" t="e">
        <f t="shared" si="7"/>
        <v>#DIV/0!</v>
      </c>
      <c r="P14" s="3" t="e">
        <f t="shared" si="7"/>
        <v>#DIV/0!</v>
      </c>
      <c r="Q14" s="3">
        <f t="shared" si="7"/>
        <v>0.47058823529411764</v>
      </c>
    </row>
    <row r="15" spans="1:18" ht="13.8" customHeight="1" x14ac:dyDescent="0.25">
      <c r="A15" s="11" t="s">
        <v>18</v>
      </c>
      <c r="B15" s="2" t="s">
        <v>10</v>
      </c>
      <c r="C15" s="2">
        <v>8</v>
      </c>
      <c r="D15" s="2">
        <v>1</v>
      </c>
      <c r="E15" s="2">
        <v>19</v>
      </c>
      <c r="F15" s="2">
        <v>11</v>
      </c>
      <c r="G15" s="2">
        <v>15</v>
      </c>
      <c r="H15" s="2">
        <v>15</v>
      </c>
      <c r="J15" s="10" t="s">
        <v>21</v>
      </c>
      <c r="K15" s="10"/>
      <c r="L15" s="12">
        <f t="shared" ref="L15:Q15" si="8">1-SUM(L3,L6,L9,L12)/SUM(L4,L7,L10,L13)</f>
        <v>0.75</v>
      </c>
      <c r="M15" s="12">
        <f t="shared" si="8"/>
        <v>0.70270270270270263</v>
      </c>
      <c r="N15" s="12">
        <f t="shared" si="8"/>
        <v>0.66917293233082709</v>
      </c>
      <c r="O15" s="12" t="e">
        <f t="shared" si="8"/>
        <v>#DIV/0!</v>
      </c>
      <c r="P15" s="12" t="e">
        <f t="shared" si="8"/>
        <v>#DIV/0!</v>
      </c>
      <c r="Q15" s="12">
        <f t="shared" si="8"/>
        <v>0.30434782608695654</v>
      </c>
      <c r="R15" s="11">
        <f>SUM(L4:Q4,L7:Q7,L10:Q10,L13:Q13)</f>
        <v>439</v>
      </c>
    </row>
    <row r="16" spans="1:18" x14ac:dyDescent="0.25">
      <c r="A16" s="11"/>
      <c r="B16" s="2" t="s">
        <v>12</v>
      </c>
      <c r="C16" s="2">
        <f>84-77+225-217</f>
        <v>15</v>
      </c>
      <c r="D16" s="2">
        <v>9</v>
      </c>
      <c r="E16" s="2">
        <v>56</v>
      </c>
      <c r="F16" s="2">
        <v>32</v>
      </c>
      <c r="G16" s="2">
        <v>23</v>
      </c>
      <c r="H16" s="2">
        <v>28</v>
      </c>
      <c r="J16" s="10"/>
      <c r="K16" s="10"/>
      <c r="L16" s="12"/>
      <c r="M16" s="12"/>
      <c r="N16" s="12"/>
      <c r="O16" s="12"/>
      <c r="P16" s="12"/>
      <c r="Q16" s="12"/>
      <c r="R16" s="11"/>
    </row>
    <row r="17" spans="1:18" x14ac:dyDescent="0.25">
      <c r="A17" s="11"/>
      <c r="B17" s="2" t="s">
        <v>11</v>
      </c>
      <c r="C17" s="3">
        <f t="shared" ref="C17:H17" si="9">1-C15/C16</f>
        <v>0.46666666666666667</v>
      </c>
      <c r="D17" s="3">
        <f t="shared" si="9"/>
        <v>0.88888888888888884</v>
      </c>
      <c r="E17" s="3">
        <f t="shared" si="9"/>
        <v>0.6607142857142857</v>
      </c>
      <c r="F17" s="3">
        <f t="shared" si="9"/>
        <v>0.65625</v>
      </c>
      <c r="G17" s="3">
        <f t="shared" si="9"/>
        <v>0.34782608695652173</v>
      </c>
      <c r="H17" s="3">
        <f t="shared" si="9"/>
        <v>0.4642857142857143</v>
      </c>
      <c r="J17" s="10" t="s">
        <v>22</v>
      </c>
      <c r="K17" s="2" t="s">
        <v>10</v>
      </c>
      <c r="L17" s="2">
        <v>6</v>
      </c>
      <c r="M17" s="2">
        <v>4</v>
      </c>
      <c r="N17" s="2">
        <v>0</v>
      </c>
      <c r="O17" s="2"/>
      <c r="P17" s="2"/>
      <c r="Q17" s="2">
        <v>17</v>
      </c>
    </row>
    <row r="18" spans="1:18" x14ac:dyDescent="0.25">
      <c r="A18" s="11" t="s">
        <v>0</v>
      </c>
      <c r="B18" s="2" t="s">
        <v>10</v>
      </c>
      <c r="C18" s="2">
        <v>18</v>
      </c>
      <c r="D18" s="2">
        <v>8</v>
      </c>
      <c r="E18" s="2">
        <v>18</v>
      </c>
      <c r="F18" s="2">
        <v>12</v>
      </c>
      <c r="G18" s="2">
        <v>12</v>
      </c>
      <c r="H18" s="2">
        <v>41</v>
      </c>
      <c r="J18" s="11"/>
      <c r="K18" s="2" t="s">
        <v>12</v>
      </c>
      <c r="L18" s="2">
        <v>18</v>
      </c>
      <c r="M18" s="2">
        <v>10</v>
      </c>
      <c r="N18" s="2">
        <v>3</v>
      </c>
      <c r="O18" s="2"/>
      <c r="P18" s="2"/>
      <c r="Q18" s="2">
        <v>22</v>
      </c>
    </row>
    <row r="19" spans="1:18" x14ac:dyDescent="0.25">
      <c r="A19" s="11"/>
      <c r="B19" s="2" t="s">
        <v>12</v>
      </c>
      <c r="C19" s="2">
        <f>590-576+635-616</f>
        <v>33</v>
      </c>
      <c r="D19" s="2">
        <v>17</v>
      </c>
      <c r="E19" s="2">
        <v>44</v>
      </c>
      <c r="F19" s="2">
        <v>26</v>
      </c>
      <c r="G19" s="2">
        <v>22</v>
      </c>
      <c r="H19" s="2">
        <v>77</v>
      </c>
      <c r="J19" s="11"/>
      <c r="K19" s="2" t="s">
        <v>11</v>
      </c>
      <c r="L19" s="3">
        <f t="shared" ref="L19:Q19" si="10">1-L17/L18</f>
        <v>0.66666666666666674</v>
      </c>
      <c r="M19" s="3">
        <f t="shared" si="10"/>
        <v>0.6</v>
      </c>
      <c r="N19" s="3">
        <f t="shared" si="10"/>
        <v>1</v>
      </c>
      <c r="O19" s="3" t="e">
        <f t="shared" si="10"/>
        <v>#DIV/0!</v>
      </c>
      <c r="P19" s="3" t="e">
        <f t="shared" si="10"/>
        <v>#DIV/0!</v>
      </c>
      <c r="Q19" s="3">
        <f t="shared" si="10"/>
        <v>0.22727272727272729</v>
      </c>
    </row>
    <row r="20" spans="1:18" x14ac:dyDescent="0.25">
      <c r="A20" s="11"/>
      <c r="B20" s="2" t="s">
        <v>11</v>
      </c>
      <c r="C20" s="3">
        <f t="shared" ref="C20:H20" si="11">1-C18/C19</f>
        <v>0.45454545454545459</v>
      </c>
      <c r="D20" s="3">
        <f t="shared" si="11"/>
        <v>0.52941176470588236</v>
      </c>
      <c r="E20" s="3">
        <f t="shared" si="11"/>
        <v>0.59090909090909083</v>
      </c>
      <c r="F20" s="3">
        <f t="shared" si="11"/>
        <v>0.53846153846153844</v>
      </c>
      <c r="G20" s="3">
        <f t="shared" si="11"/>
        <v>0.45454545454545459</v>
      </c>
      <c r="H20" s="3">
        <f t="shared" si="11"/>
        <v>0.46753246753246758</v>
      </c>
      <c r="J20" s="10" t="s">
        <v>23</v>
      </c>
      <c r="K20" s="2" t="s">
        <v>10</v>
      </c>
      <c r="L20" s="2">
        <v>12</v>
      </c>
      <c r="M20" s="2">
        <v>9</v>
      </c>
      <c r="N20" s="2">
        <v>8</v>
      </c>
      <c r="O20" s="2"/>
      <c r="P20" s="2"/>
      <c r="Q20" s="2">
        <v>22</v>
      </c>
    </row>
    <row r="21" spans="1:18" x14ac:dyDescent="0.25">
      <c r="A21" s="11" t="s">
        <v>1</v>
      </c>
      <c r="B21" s="2" t="s">
        <v>10</v>
      </c>
      <c r="C21" s="2">
        <v>20</v>
      </c>
      <c r="D21" s="2">
        <v>9</v>
      </c>
      <c r="E21" s="2">
        <v>33</v>
      </c>
      <c r="F21" s="2">
        <v>10</v>
      </c>
      <c r="G21" s="2">
        <v>10</v>
      </c>
      <c r="H21" s="2">
        <v>32</v>
      </c>
      <c r="J21" s="11"/>
      <c r="K21" s="2" t="s">
        <v>12</v>
      </c>
      <c r="L21" s="2">
        <v>51</v>
      </c>
      <c r="M21" s="2">
        <v>22</v>
      </c>
      <c r="N21" s="2">
        <v>21</v>
      </c>
      <c r="O21" s="2"/>
      <c r="P21" s="2"/>
      <c r="Q21" s="2">
        <v>32</v>
      </c>
    </row>
    <row r="22" spans="1:18" x14ac:dyDescent="0.25">
      <c r="A22" s="11"/>
      <c r="B22" s="2" t="s">
        <v>12</v>
      </c>
      <c r="C22" s="2">
        <f>615-591+660-636</f>
        <v>48</v>
      </c>
      <c r="D22" s="2">
        <v>31</v>
      </c>
      <c r="E22" s="2">
        <v>54</v>
      </c>
      <c r="F22" s="2">
        <v>37</v>
      </c>
      <c r="G22" s="2">
        <v>17</v>
      </c>
      <c r="H22" s="2">
        <v>66</v>
      </c>
      <c r="J22" s="11"/>
      <c r="K22" s="2" t="s">
        <v>11</v>
      </c>
      <c r="L22" s="3">
        <f t="shared" ref="L22:Q22" si="12">1-L20/L21</f>
        <v>0.76470588235294112</v>
      </c>
      <c r="M22" s="3">
        <f t="shared" si="12"/>
        <v>0.59090909090909083</v>
      </c>
      <c r="N22" s="3">
        <f t="shared" si="12"/>
        <v>0.61904761904761907</v>
      </c>
      <c r="O22" s="3" t="e">
        <f t="shared" si="12"/>
        <v>#DIV/0!</v>
      </c>
      <c r="P22" s="3" t="e">
        <f t="shared" si="12"/>
        <v>#DIV/0!</v>
      </c>
      <c r="Q22" s="3">
        <f t="shared" si="12"/>
        <v>0.3125</v>
      </c>
    </row>
    <row r="23" spans="1:18" x14ac:dyDescent="0.25">
      <c r="A23" s="11"/>
      <c r="B23" s="2" t="s">
        <v>11</v>
      </c>
      <c r="C23" s="3">
        <f t="shared" ref="C23:H23" si="13">1-C21/C22</f>
        <v>0.58333333333333326</v>
      </c>
      <c r="D23" s="3">
        <f t="shared" si="13"/>
        <v>0.70967741935483875</v>
      </c>
      <c r="E23" s="3">
        <f t="shared" si="13"/>
        <v>0.38888888888888884</v>
      </c>
      <c r="F23" s="3">
        <f t="shared" si="13"/>
        <v>0.72972972972972971</v>
      </c>
      <c r="G23" s="3">
        <f t="shared" si="13"/>
        <v>0.41176470588235292</v>
      </c>
      <c r="H23" s="3">
        <f t="shared" si="13"/>
        <v>0.51515151515151514</v>
      </c>
      <c r="J23" s="11" t="s">
        <v>24</v>
      </c>
      <c r="K23" s="2" t="s">
        <v>10</v>
      </c>
      <c r="L23" s="2">
        <v>12</v>
      </c>
      <c r="M23" s="2">
        <v>12</v>
      </c>
      <c r="N23" s="2">
        <v>8</v>
      </c>
      <c r="O23" s="2"/>
      <c r="P23" s="2"/>
      <c r="Q23" s="2">
        <v>12</v>
      </c>
    </row>
    <row r="24" spans="1:18" x14ac:dyDescent="0.25">
      <c r="A24" s="10" t="s">
        <v>13</v>
      </c>
      <c r="B24" s="10"/>
      <c r="C24" s="12">
        <f t="shared" ref="C24:H24" si="14">1-(C3+C6+C9+C12+C15+C18+C21)/(C4+C7+C10+C13+C16+C19+C22)</f>
        <v>0.64179104477611948</v>
      </c>
      <c r="D24" s="12">
        <f t="shared" si="14"/>
        <v>0.68717948717948718</v>
      </c>
      <c r="E24" s="12">
        <f t="shared" si="14"/>
        <v>0.60526315789473684</v>
      </c>
      <c r="F24" s="12">
        <f t="shared" si="14"/>
        <v>0.62190812720848054</v>
      </c>
      <c r="G24" s="12">
        <f t="shared" si="14"/>
        <v>0.44827586206896552</v>
      </c>
      <c r="H24" s="12">
        <f t="shared" si="14"/>
        <v>0.47627416520210897</v>
      </c>
      <c r="I24" s="11">
        <f>SUM(C4:H4,C7:H7,C13:H13,C16:H16,C19:H19,C22:H22,C10:H10)</f>
        <v>2079</v>
      </c>
      <c r="J24" s="11"/>
      <c r="K24" s="2" t="s">
        <v>12</v>
      </c>
      <c r="L24" s="2">
        <v>33</v>
      </c>
      <c r="M24" s="2">
        <v>17</v>
      </c>
      <c r="N24" s="2">
        <v>13</v>
      </c>
      <c r="O24" s="2"/>
      <c r="P24" s="2"/>
      <c r="Q24" s="2">
        <v>13</v>
      </c>
    </row>
    <row r="25" spans="1:18" x14ac:dyDescent="0.25">
      <c r="A25" s="10"/>
      <c r="B25" s="10"/>
      <c r="C25" s="12"/>
      <c r="D25" s="12"/>
      <c r="E25" s="12"/>
      <c r="F25" s="12"/>
      <c r="G25" s="12"/>
      <c r="H25" s="12"/>
      <c r="I25" s="11"/>
      <c r="J25" s="11"/>
      <c r="K25" s="2" t="s">
        <v>11</v>
      </c>
      <c r="L25" s="3">
        <f t="shared" ref="L25:Q25" si="15">1-L23/L24</f>
        <v>0.63636363636363635</v>
      </c>
      <c r="M25" s="3">
        <f t="shared" si="15"/>
        <v>0.29411764705882348</v>
      </c>
      <c r="N25" s="3">
        <f t="shared" si="15"/>
        <v>0.38461538461538458</v>
      </c>
      <c r="O25" s="3" t="e">
        <f t="shared" si="15"/>
        <v>#DIV/0!</v>
      </c>
      <c r="P25" s="3" t="e">
        <f t="shared" si="15"/>
        <v>#DIV/0!</v>
      </c>
      <c r="Q25" s="3">
        <f t="shared" si="15"/>
        <v>7.6923076923076872E-2</v>
      </c>
    </row>
    <row r="26" spans="1:18" x14ac:dyDescent="0.25">
      <c r="J26" s="11" t="s">
        <v>25</v>
      </c>
      <c r="K26" s="2" t="s">
        <v>10</v>
      </c>
      <c r="L26" s="1">
        <v>18</v>
      </c>
      <c r="M26" s="2">
        <v>16</v>
      </c>
      <c r="N26" s="2">
        <v>15</v>
      </c>
      <c r="O26" s="2"/>
      <c r="P26" s="2"/>
      <c r="Q26" s="2">
        <v>13</v>
      </c>
    </row>
    <row r="27" spans="1:18" x14ac:dyDescent="0.25">
      <c r="J27" s="11"/>
      <c r="K27" s="2" t="s">
        <v>12</v>
      </c>
      <c r="L27" s="2">
        <v>40</v>
      </c>
      <c r="M27" s="2">
        <v>22</v>
      </c>
      <c r="N27" s="2">
        <v>39</v>
      </c>
      <c r="O27" s="2"/>
      <c r="P27" s="2"/>
      <c r="Q27" s="2">
        <v>20</v>
      </c>
    </row>
    <row r="28" spans="1:18" x14ac:dyDescent="0.25">
      <c r="J28" s="11"/>
      <c r="K28" s="2" t="s">
        <v>11</v>
      </c>
      <c r="L28" s="3">
        <f t="shared" ref="L28:Q28" si="16">1-L26/L27</f>
        <v>0.55000000000000004</v>
      </c>
      <c r="M28" s="3">
        <f t="shared" si="16"/>
        <v>0.27272727272727271</v>
      </c>
      <c r="N28" s="3">
        <f t="shared" si="16"/>
        <v>0.61538461538461542</v>
      </c>
      <c r="O28" s="3" t="e">
        <f t="shared" si="16"/>
        <v>#DIV/0!</v>
      </c>
      <c r="P28" s="3" t="e">
        <f t="shared" si="16"/>
        <v>#DIV/0!</v>
      </c>
      <c r="Q28" s="3">
        <f t="shared" si="16"/>
        <v>0.35</v>
      </c>
    </row>
    <row r="29" spans="1:18" ht="13.8" customHeight="1" x14ac:dyDescent="0.25">
      <c r="J29" s="10" t="s">
        <v>26</v>
      </c>
      <c r="K29" s="10"/>
      <c r="L29" s="12">
        <f t="shared" ref="L29:Q29" si="17">1-SUM(L17,L20,L23,L26)/SUM(L18,L21,L24,L27)</f>
        <v>0.6619718309859155</v>
      </c>
      <c r="M29" s="12">
        <f t="shared" si="17"/>
        <v>0.42253521126760563</v>
      </c>
      <c r="N29" s="12">
        <f t="shared" si="17"/>
        <v>0.59210526315789469</v>
      </c>
      <c r="O29" s="12" t="e">
        <f t="shared" si="17"/>
        <v>#DIV/0!</v>
      </c>
      <c r="P29" s="12" t="e">
        <f t="shared" si="17"/>
        <v>#DIV/0!</v>
      </c>
      <c r="Q29" s="12">
        <f t="shared" si="17"/>
        <v>0.26436781609195403</v>
      </c>
      <c r="R29" s="11">
        <f>SUM(L18:Q18,L21:Q21,L24:Q24,L27:Q27)</f>
        <v>376</v>
      </c>
    </row>
    <row r="30" spans="1:18" x14ac:dyDescent="0.25">
      <c r="J30" s="10"/>
      <c r="K30" s="10"/>
      <c r="L30" s="12"/>
      <c r="M30" s="12"/>
      <c r="N30" s="12"/>
      <c r="O30" s="12"/>
      <c r="P30" s="12"/>
      <c r="Q30" s="12"/>
      <c r="R30" s="11"/>
    </row>
  </sheetData>
  <mergeCells count="49">
    <mergeCell ref="G24:G25"/>
    <mergeCell ref="H24:H25"/>
    <mergeCell ref="A21:A23"/>
    <mergeCell ref="R15:R16"/>
    <mergeCell ref="R29:R30"/>
    <mergeCell ref="Q29:Q30"/>
    <mergeCell ref="L15:L16"/>
    <mergeCell ref="M15:M16"/>
    <mergeCell ref="N15:N16"/>
    <mergeCell ref="O15:O16"/>
    <mergeCell ref="Q15:Q16"/>
    <mergeCell ref="P15:P16"/>
    <mergeCell ref="L29:L30"/>
    <mergeCell ref="M29:M30"/>
    <mergeCell ref="N29:N30"/>
    <mergeCell ref="O29:O30"/>
    <mergeCell ref="A24:B25"/>
    <mergeCell ref="C24:C25"/>
    <mergeCell ref="D24:D25"/>
    <mergeCell ref="E24:E25"/>
    <mergeCell ref="F24:F25"/>
    <mergeCell ref="J29:K30"/>
    <mergeCell ref="I24:I25"/>
    <mergeCell ref="L1:L2"/>
    <mergeCell ref="M1:N1"/>
    <mergeCell ref="O1:P1"/>
    <mergeCell ref="J23:J25"/>
    <mergeCell ref="J26:J28"/>
    <mergeCell ref="J15:K16"/>
    <mergeCell ref="P29:P30"/>
    <mergeCell ref="Q1:Q2"/>
    <mergeCell ref="C1:C2"/>
    <mergeCell ref="D1:E1"/>
    <mergeCell ref="F1:G1"/>
    <mergeCell ref="H1:H2"/>
    <mergeCell ref="A3:A5"/>
    <mergeCell ref="J17:J19"/>
    <mergeCell ref="A1:B2"/>
    <mergeCell ref="A9:A11"/>
    <mergeCell ref="A12:A14"/>
    <mergeCell ref="A15:A17"/>
    <mergeCell ref="A6:A8"/>
    <mergeCell ref="A18:A20"/>
    <mergeCell ref="J3:J5"/>
    <mergeCell ref="J6:J8"/>
    <mergeCell ref="J12:J14"/>
    <mergeCell ref="J9:J11"/>
    <mergeCell ref="J1:K2"/>
    <mergeCell ref="J20:J22"/>
  </mergeCells>
  <phoneticPr fontId="2" type="noConversion"/>
  <conditionalFormatting sqref="C5:H5 C8:H8 C5:H11 C8:H8 C11:H11 C14:H14 C17:H17 C20:H20 C23:H23 C24:H24">
    <cfRule type="colorScale" priority="4">
      <colorScale>
        <cfvo type="min"/>
        <cfvo type="num" val="0.6"/>
        <color rgb="FFF8696B"/>
        <color theme="0"/>
      </colorScale>
    </cfRule>
  </conditionalFormatting>
  <conditionalFormatting sqref="L8:Q8 L8:Q8 L11:Q11 L14:Q14 L19:Q19 L22:Q22 L25:Q25 L28:Q28">
    <cfRule type="colorScale" priority="1">
      <colorScale>
        <cfvo type="min"/>
        <cfvo type="num" val="0.6"/>
        <color rgb="FFF8696B"/>
        <color theme="0"/>
      </colorScale>
    </cfRule>
  </conditionalFormatting>
  <conditionalFormatting sqref="L15:Q15 L5:Q5 L29:Q30">
    <cfRule type="colorScale" priority="3">
      <colorScale>
        <cfvo type="min"/>
        <cfvo type="num" val="0.6"/>
        <color rgb="FFF8696B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AF1F-349A-4F25-9E9B-8AD2468CC9C7}">
  <dimension ref="A1:H25"/>
  <sheetViews>
    <sheetView zoomScale="112" zoomScaleNormal="112" workbookViewId="0">
      <selection activeCell="K5" sqref="K5"/>
    </sheetView>
  </sheetViews>
  <sheetFormatPr defaultRowHeight="13.8" x14ac:dyDescent="0.25"/>
  <cols>
    <col min="8" max="8" width="20.33203125" customWidth="1"/>
  </cols>
  <sheetData>
    <row r="1" spans="1:8" x14ac:dyDescent="0.25">
      <c r="A1" s="11"/>
      <c r="B1" s="11"/>
      <c r="C1" s="11" t="s">
        <v>7</v>
      </c>
      <c r="D1" s="11" t="s">
        <v>8</v>
      </c>
      <c r="E1" s="11"/>
      <c r="F1" s="11" t="s">
        <v>9</v>
      </c>
      <c r="G1" s="11"/>
      <c r="H1" s="11" t="s">
        <v>6</v>
      </c>
    </row>
    <row r="2" spans="1:8" x14ac:dyDescent="0.25">
      <c r="A2" s="11"/>
      <c r="B2" s="11"/>
      <c r="C2" s="11"/>
      <c r="D2" s="2" t="s">
        <v>2</v>
      </c>
      <c r="E2" s="2" t="s">
        <v>3</v>
      </c>
      <c r="F2" s="2" t="s">
        <v>4</v>
      </c>
      <c r="G2" s="2" t="s">
        <v>5</v>
      </c>
      <c r="H2" s="11"/>
    </row>
    <row r="3" spans="1:8" ht="13.8" customHeight="1" x14ac:dyDescent="0.25">
      <c r="A3" s="17" t="s">
        <v>14</v>
      </c>
      <c r="B3" s="18"/>
      <c r="C3" s="2"/>
      <c r="D3" s="2"/>
      <c r="E3" s="2"/>
      <c r="F3" s="2"/>
      <c r="G3" s="2"/>
      <c r="H3" s="13" t="s">
        <v>53</v>
      </c>
    </row>
    <row r="4" spans="1:8" x14ac:dyDescent="0.25">
      <c r="A4" s="19"/>
      <c r="B4" s="20"/>
      <c r="C4" s="2"/>
      <c r="D4" s="2"/>
      <c r="E4" s="2"/>
      <c r="F4" s="2"/>
      <c r="G4" s="2"/>
      <c r="H4" s="14"/>
    </row>
    <row r="5" spans="1:8" ht="72" customHeight="1" x14ac:dyDescent="0.25">
      <c r="A5" s="21"/>
      <c r="B5" s="22"/>
      <c r="C5" s="3"/>
      <c r="D5" s="3"/>
      <c r="E5" s="3"/>
      <c r="F5" s="3"/>
      <c r="G5" s="3"/>
      <c r="H5" s="15"/>
    </row>
    <row r="6" spans="1:8" x14ac:dyDescent="0.25">
      <c r="A6" s="17" t="s">
        <v>15</v>
      </c>
      <c r="B6" s="18"/>
      <c r="C6" s="2"/>
      <c r="D6" s="2"/>
      <c r="E6" s="2"/>
      <c r="F6" s="2"/>
      <c r="G6" s="2"/>
      <c r="H6" s="13" t="s">
        <v>54</v>
      </c>
    </row>
    <row r="7" spans="1:8" x14ac:dyDescent="0.25">
      <c r="A7" s="19"/>
      <c r="B7" s="20"/>
      <c r="C7" s="2"/>
      <c r="D7" s="2"/>
      <c r="E7" s="2"/>
      <c r="F7" s="2"/>
      <c r="G7" s="2"/>
      <c r="H7" s="14"/>
    </row>
    <row r="8" spans="1:8" ht="112.2" customHeight="1" x14ac:dyDescent="0.25">
      <c r="A8" s="21"/>
      <c r="B8" s="22"/>
      <c r="C8" s="3"/>
      <c r="D8" s="3"/>
      <c r="E8" s="3"/>
      <c r="F8" s="3"/>
      <c r="G8" s="3"/>
      <c r="H8" s="15"/>
    </row>
    <row r="9" spans="1:8" x14ac:dyDescent="0.25">
      <c r="A9" s="17" t="s">
        <v>16</v>
      </c>
      <c r="B9" s="18"/>
      <c r="C9" s="2"/>
      <c r="D9" s="2"/>
      <c r="E9" s="2"/>
      <c r="F9" s="2"/>
      <c r="G9" s="2"/>
      <c r="H9" s="13" t="s">
        <v>63</v>
      </c>
    </row>
    <row r="10" spans="1:8" x14ac:dyDescent="0.25">
      <c r="A10" s="19"/>
      <c r="B10" s="20"/>
      <c r="C10" s="2"/>
      <c r="D10" s="2"/>
      <c r="E10" s="2"/>
      <c r="F10" s="2"/>
      <c r="G10" s="2"/>
      <c r="H10" s="14"/>
    </row>
    <row r="11" spans="1:8" ht="93" customHeight="1" x14ac:dyDescent="0.25">
      <c r="A11" s="21"/>
      <c r="B11" s="22"/>
      <c r="C11" s="3"/>
      <c r="D11" s="3"/>
      <c r="E11" s="3"/>
      <c r="F11" s="3"/>
      <c r="G11" s="3"/>
      <c r="H11" s="15"/>
    </row>
    <row r="12" spans="1:8" x14ac:dyDescent="0.25">
      <c r="A12" s="17" t="s">
        <v>17</v>
      </c>
      <c r="B12" s="18"/>
      <c r="C12" s="2"/>
      <c r="D12" s="2"/>
      <c r="E12" s="2"/>
      <c r="F12" s="2"/>
      <c r="G12" s="2"/>
      <c r="H12" s="16"/>
    </row>
    <row r="13" spans="1:8" x14ac:dyDescent="0.25">
      <c r="A13" s="19"/>
      <c r="B13" s="20"/>
      <c r="C13" s="2"/>
      <c r="D13" s="2"/>
      <c r="E13" s="2"/>
      <c r="F13" s="2"/>
      <c r="G13" s="2"/>
      <c r="H13" s="14"/>
    </row>
    <row r="14" spans="1:8" x14ac:dyDescent="0.25">
      <c r="A14" s="21"/>
      <c r="B14" s="22"/>
      <c r="C14" s="3"/>
      <c r="D14" s="3"/>
      <c r="E14" s="3"/>
      <c r="F14" s="3"/>
      <c r="G14" s="3"/>
      <c r="H14" s="15"/>
    </row>
    <row r="15" spans="1:8" x14ac:dyDescent="0.25">
      <c r="A15" s="23" t="s">
        <v>18</v>
      </c>
      <c r="B15" s="24"/>
      <c r="C15" s="2"/>
      <c r="D15" s="2"/>
      <c r="E15" s="2"/>
      <c r="F15" s="2"/>
      <c r="G15" s="2"/>
      <c r="H15" s="16"/>
    </row>
    <row r="16" spans="1:8" x14ac:dyDescent="0.25">
      <c r="A16" s="25"/>
      <c r="B16" s="26"/>
      <c r="C16" s="2"/>
      <c r="D16" s="2"/>
      <c r="E16" s="2"/>
      <c r="F16" s="2"/>
      <c r="G16" s="2"/>
      <c r="H16" s="14"/>
    </row>
    <row r="17" spans="1:8" x14ac:dyDescent="0.25">
      <c r="A17" s="27"/>
      <c r="B17" s="28"/>
      <c r="C17" s="3"/>
      <c r="D17" s="3"/>
      <c r="E17" s="3"/>
      <c r="F17" s="3"/>
      <c r="G17" s="3"/>
      <c r="H17" s="15"/>
    </row>
    <row r="18" spans="1:8" x14ac:dyDescent="0.25">
      <c r="A18" s="23" t="s">
        <v>0</v>
      </c>
      <c r="B18" s="24"/>
      <c r="C18" s="2"/>
      <c r="D18" s="2"/>
      <c r="E18" s="2"/>
      <c r="F18" s="2"/>
      <c r="G18" s="2"/>
      <c r="H18" s="16"/>
    </row>
    <row r="19" spans="1:8" x14ac:dyDescent="0.25">
      <c r="A19" s="25"/>
      <c r="B19" s="26"/>
      <c r="C19" s="2"/>
      <c r="D19" s="2"/>
      <c r="E19" s="2"/>
      <c r="F19" s="2"/>
      <c r="G19" s="2"/>
      <c r="H19" s="14"/>
    </row>
    <row r="20" spans="1:8" x14ac:dyDescent="0.25">
      <c r="A20" s="27"/>
      <c r="B20" s="28"/>
      <c r="C20" s="3"/>
      <c r="D20" s="3"/>
      <c r="E20" s="3"/>
      <c r="F20" s="3"/>
      <c r="G20" s="3"/>
      <c r="H20" s="15"/>
    </row>
    <row r="21" spans="1:8" x14ac:dyDescent="0.25">
      <c r="A21" s="23" t="s">
        <v>1</v>
      </c>
      <c r="B21" s="24"/>
      <c r="C21" s="2"/>
      <c r="D21" s="2"/>
      <c r="E21" s="2"/>
      <c r="F21" s="2"/>
      <c r="G21" s="2"/>
      <c r="H21" s="13" t="s">
        <v>55</v>
      </c>
    </row>
    <row r="22" spans="1:8" x14ac:dyDescent="0.25">
      <c r="A22" s="25"/>
      <c r="B22" s="26"/>
      <c r="C22" s="2"/>
      <c r="D22" s="2"/>
      <c r="E22" s="2"/>
      <c r="F22" s="2"/>
      <c r="G22" s="2"/>
      <c r="H22" s="14"/>
    </row>
    <row r="23" spans="1:8" ht="72" customHeight="1" x14ac:dyDescent="0.25">
      <c r="A23" s="27"/>
      <c r="B23" s="28"/>
      <c r="C23" s="3"/>
      <c r="D23" s="3"/>
      <c r="E23" s="3"/>
      <c r="F23" s="3"/>
      <c r="G23" s="3"/>
      <c r="H23" s="15"/>
    </row>
    <row r="24" spans="1:8" x14ac:dyDescent="0.25">
      <c r="A24" s="10"/>
      <c r="B24" s="10"/>
      <c r="C24" s="12"/>
      <c r="D24" s="12"/>
      <c r="E24" s="12"/>
      <c r="F24" s="12"/>
      <c r="G24" s="12"/>
      <c r="H24" s="12"/>
    </row>
    <row r="25" spans="1:8" x14ac:dyDescent="0.25">
      <c r="A25" s="10"/>
      <c r="B25" s="10"/>
      <c r="C25" s="12"/>
      <c r="D25" s="12"/>
      <c r="E25" s="12"/>
      <c r="F25" s="12"/>
      <c r="G25" s="12"/>
      <c r="H25" s="12"/>
    </row>
  </sheetData>
  <mergeCells count="26">
    <mergeCell ref="A1:B2"/>
    <mergeCell ref="C1:C2"/>
    <mergeCell ref="D1:E1"/>
    <mergeCell ref="F1:G1"/>
    <mergeCell ref="H1:H2"/>
    <mergeCell ref="H21:H23"/>
    <mergeCell ref="G24:G25"/>
    <mergeCell ref="H24:H25"/>
    <mergeCell ref="A3:B5"/>
    <mergeCell ref="A6:B8"/>
    <mergeCell ref="A9:B11"/>
    <mergeCell ref="A12:B14"/>
    <mergeCell ref="A15:B17"/>
    <mergeCell ref="A18:B20"/>
    <mergeCell ref="A21:B23"/>
    <mergeCell ref="H3:H5"/>
    <mergeCell ref="A24:B25"/>
    <mergeCell ref="C24:C25"/>
    <mergeCell ref="D24:D25"/>
    <mergeCell ref="E24:E25"/>
    <mergeCell ref="F24:F25"/>
    <mergeCell ref="H6:H8"/>
    <mergeCell ref="H9:H11"/>
    <mergeCell ref="H12:H14"/>
    <mergeCell ref="H15:H17"/>
    <mergeCell ref="H18:H20"/>
  </mergeCells>
  <phoneticPr fontId="2" type="noConversion"/>
  <conditionalFormatting sqref="C6:H6 C14:G14 C17:G17 C20:G20 C24:H24 C5:G5 C9:H9 C7:G8 C10:G11 C23:G23">
    <cfRule type="colorScale" priority="1">
      <colorScale>
        <cfvo type="min"/>
        <cfvo type="num" val="0.6"/>
        <color rgb="FFF8696B"/>
        <color theme="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8219-FF6E-4F14-AEAF-2D4CEA1BD871}">
  <dimension ref="A1:S57"/>
  <sheetViews>
    <sheetView topLeftCell="A15" zoomScale="79" zoomScaleNormal="115" workbookViewId="0">
      <selection activeCell="J46" sqref="J46"/>
    </sheetView>
  </sheetViews>
  <sheetFormatPr defaultRowHeight="13.8" x14ac:dyDescent="0.25"/>
  <cols>
    <col min="1" max="1" width="14" style="1" bestFit="1" customWidth="1"/>
    <col min="2" max="2" width="9.109375" style="1" bestFit="1" customWidth="1"/>
    <col min="3" max="3" width="9.6640625" style="6" bestFit="1" customWidth="1"/>
    <col min="4" max="4" width="9.33203125" style="1" customWidth="1"/>
    <col min="5" max="5" width="7.77734375" style="1" customWidth="1"/>
    <col min="6" max="6" width="9.109375" style="1" customWidth="1"/>
    <col min="7" max="7" width="9.21875" style="1" customWidth="1"/>
    <col min="8" max="8" width="9.6640625" style="1" customWidth="1"/>
    <col min="9" max="11" width="9.5546875" style="1" bestFit="1" customWidth="1"/>
    <col min="12" max="12" width="10.33203125" style="1" customWidth="1"/>
    <col min="13" max="13" width="8.88671875" style="1"/>
    <col min="14" max="14" width="9" style="1" customWidth="1"/>
    <col min="15" max="15" width="11" style="1" customWidth="1"/>
    <col min="16" max="16" width="10.6640625" style="1" customWidth="1"/>
    <col min="17" max="17" width="10.5546875" style="1" customWidth="1"/>
    <col min="18" max="16384" width="8.88671875" style="1"/>
  </cols>
  <sheetData>
    <row r="1" spans="1:19" x14ac:dyDescent="0.25">
      <c r="A1" s="29" t="s">
        <v>29</v>
      </c>
      <c r="B1" s="29" t="s">
        <v>30</v>
      </c>
      <c r="C1" s="30" t="s">
        <v>31</v>
      </c>
      <c r="D1" s="29" t="s">
        <v>32</v>
      </c>
      <c r="E1" s="29" t="s">
        <v>33</v>
      </c>
      <c r="F1" s="29"/>
      <c r="G1" s="29"/>
      <c r="H1" s="29"/>
      <c r="I1" s="29"/>
      <c r="J1" s="29"/>
      <c r="K1" s="29"/>
      <c r="L1" s="29" t="s">
        <v>34</v>
      </c>
      <c r="M1" s="29"/>
      <c r="N1" s="29"/>
      <c r="O1" s="29"/>
      <c r="P1" s="29" t="s">
        <v>35</v>
      </c>
      <c r="Q1" s="29"/>
      <c r="R1" s="29"/>
      <c r="S1" s="29"/>
    </row>
    <row r="2" spans="1:19" ht="41.4" x14ac:dyDescent="0.25">
      <c r="A2" s="29"/>
      <c r="B2" s="29"/>
      <c r="C2" s="30"/>
      <c r="D2" s="29"/>
      <c r="E2" s="5" t="s">
        <v>14</v>
      </c>
      <c r="F2" s="5" t="s">
        <v>15</v>
      </c>
      <c r="G2" s="5" t="s">
        <v>16</v>
      </c>
      <c r="H2" s="5" t="s">
        <v>17</v>
      </c>
      <c r="I2" s="1" t="s">
        <v>18</v>
      </c>
      <c r="J2" s="1" t="s">
        <v>0</v>
      </c>
      <c r="K2" s="1" t="s">
        <v>1</v>
      </c>
      <c r="L2" s="5" t="s">
        <v>36</v>
      </c>
      <c r="M2" s="1" t="s">
        <v>20</v>
      </c>
      <c r="N2" s="5" t="s">
        <v>37</v>
      </c>
      <c r="O2" s="5" t="s">
        <v>38</v>
      </c>
      <c r="P2" s="5" t="s">
        <v>39</v>
      </c>
      <c r="Q2" s="5" t="s">
        <v>40</v>
      </c>
      <c r="R2" s="5" t="s">
        <v>24</v>
      </c>
      <c r="S2" s="5" t="s">
        <v>25</v>
      </c>
    </row>
    <row r="3" spans="1:19" x14ac:dyDescent="0.25">
      <c r="A3" s="1">
        <v>2011</v>
      </c>
      <c r="B3" s="1">
        <v>122</v>
      </c>
      <c r="C3" s="6">
        <v>45568</v>
      </c>
      <c r="D3" s="1" t="s">
        <v>41</v>
      </c>
      <c r="E3" s="1">
        <v>16</v>
      </c>
      <c r="G3" s="1">
        <v>4</v>
      </c>
      <c r="K3" s="1">
        <v>4</v>
      </c>
      <c r="L3" s="1">
        <v>4</v>
      </c>
    </row>
    <row r="4" spans="1:19" x14ac:dyDescent="0.25">
      <c r="A4" s="1">
        <v>2012</v>
      </c>
      <c r="B4" s="1">
        <v>128</v>
      </c>
      <c r="C4" s="6">
        <v>45569</v>
      </c>
      <c r="D4" s="1" t="s">
        <v>42</v>
      </c>
      <c r="G4" s="1">
        <v>4</v>
      </c>
      <c r="J4" s="1">
        <v>8</v>
      </c>
      <c r="K4" s="1">
        <v>2</v>
      </c>
      <c r="N4" s="1">
        <v>2</v>
      </c>
      <c r="Q4" s="1">
        <v>6</v>
      </c>
    </row>
    <row r="5" spans="1:19" x14ac:dyDescent="0.25">
      <c r="A5" s="1">
        <v>2014</v>
      </c>
      <c r="B5" s="1">
        <v>111</v>
      </c>
      <c r="C5" s="6">
        <v>45570</v>
      </c>
      <c r="D5" s="1" t="s">
        <v>43</v>
      </c>
      <c r="E5" s="1">
        <v>10</v>
      </c>
      <c r="F5" s="1">
        <v>4</v>
      </c>
      <c r="G5" s="1">
        <v>4</v>
      </c>
      <c r="I5" s="1">
        <v>2</v>
      </c>
      <c r="K5" s="1">
        <v>3</v>
      </c>
      <c r="N5" s="1">
        <v>6</v>
      </c>
      <c r="O5" s="1">
        <v>6</v>
      </c>
      <c r="R5" s="1">
        <v>4</v>
      </c>
    </row>
    <row r="6" spans="1:19" x14ac:dyDescent="0.25">
      <c r="A6" s="1">
        <v>2015</v>
      </c>
      <c r="B6" s="1">
        <v>127</v>
      </c>
      <c r="C6" s="6">
        <v>45571</v>
      </c>
      <c r="D6" s="1" t="s">
        <v>44</v>
      </c>
      <c r="E6" s="1">
        <v>2</v>
      </c>
      <c r="H6" s="1">
        <v>3</v>
      </c>
      <c r="I6" s="1">
        <v>4</v>
      </c>
      <c r="L6" s="1">
        <v>4</v>
      </c>
      <c r="Q6" s="1">
        <v>2</v>
      </c>
      <c r="R6" s="1">
        <v>6</v>
      </c>
    </row>
    <row r="7" spans="1:19" x14ac:dyDescent="0.25">
      <c r="A7" s="1">
        <v>2016</v>
      </c>
      <c r="B7" s="1">
        <v>118</v>
      </c>
      <c r="C7" s="6">
        <v>45572</v>
      </c>
      <c r="D7" s="1" t="s">
        <v>45</v>
      </c>
      <c r="E7" s="1">
        <v>3</v>
      </c>
      <c r="F7" s="1">
        <v>4</v>
      </c>
      <c r="K7" s="1">
        <v>2</v>
      </c>
      <c r="N7" s="1">
        <v>12</v>
      </c>
      <c r="Q7" s="1">
        <v>7</v>
      </c>
      <c r="S7" s="1">
        <v>4</v>
      </c>
    </row>
    <row r="8" spans="1:19" x14ac:dyDescent="0.25">
      <c r="A8" s="1">
        <v>2017</v>
      </c>
      <c r="B8" s="1">
        <v>133</v>
      </c>
      <c r="C8" s="6">
        <v>45573</v>
      </c>
      <c r="D8" s="1" t="s">
        <v>47</v>
      </c>
      <c r="F8" s="1">
        <v>6</v>
      </c>
      <c r="I8" s="1">
        <v>4</v>
      </c>
      <c r="R8" s="1">
        <v>4</v>
      </c>
      <c r="S8" s="1">
        <v>3</v>
      </c>
    </row>
    <row r="9" spans="1:19" x14ac:dyDescent="0.25">
      <c r="A9" s="1">
        <v>2018</v>
      </c>
      <c r="B9" s="1">
        <v>116</v>
      </c>
      <c r="C9" s="6">
        <v>45574</v>
      </c>
      <c r="D9" s="1" t="s">
        <v>49</v>
      </c>
      <c r="E9" s="1">
        <v>7</v>
      </c>
      <c r="G9" s="1">
        <v>6</v>
      </c>
      <c r="H9" s="1">
        <v>6</v>
      </c>
      <c r="K9" s="1">
        <v>4</v>
      </c>
      <c r="M9" s="1">
        <v>2</v>
      </c>
      <c r="O9" s="1">
        <v>2</v>
      </c>
      <c r="Q9" s="1">
        <v>7</v>
      </c>
    </row>
    <row r="10" spans="1:19" x14ac:dyDescent="0.25">
      <c r="A10" s="1">
        <v>2019</v>
      </c>
      <c r="B10" s="1">
        <v>120</v>
      </c>
      <c r="C10" s="6">
        <v>45575</v>
      </c>
      <c r="D10" s="1" t="s">
        <v>50</v>
      </c>
      <c r="E10" s="1">
        <v>4</v>
      </c>
      <c r="I10" s="1">
        <v>4</v>
      </c>
      <c r="K10" s="1">
        <v>4</v>
      </c>
      <c r="N10" s="1">
        <v>4</v>
      </c>
      <c r="O10" s="1">
        <v>4</v>
      </c>
      <c r="S10" s="1">
        <v>10</v>
      </c>
    </row>
    <row r="11" spans="1:19" x14ac:dyDescent="0.25">
      <c r="A11" s="1">
        <v>2020</v>
      </c>
      <c r="B11" s="1">
        <v>100</v>
      </c>
      <c r="C11" s="6">
        <v>45576</v>
      </c>
      <c r="D11" s="1" t="s">
        <v>51</v>
      </c>
      <c r="E11" s="1">
        <v>8</v>
      </c>
      <c r="F11" s="1">
        <v>5</v>
      </c>
      <c r="H11" s="1">
        <v>3</v>
      </c>
      <c r="J11" s="1">
        <v>12</v>
      </c>
      <c r="K11" s="1">
        <v>5</v>
      </c>
      <c r="L11" s="1">
        <v>5</v>
      </c>
      <c r="S11" s="1">
        <v>8</v>
      </c>
    </row>
    <row r="12" spans="1:19" x14ac:dyDescent="0.25">
      <c r="A12" s="1">
        <v>2013</v>
      </c>
      <c r="B12" s="1">
        <v>110</v>
      </c>
      <c r="C12" s="6">
        <v>45577</v>
      </c>
      <c r="D12" s="1" t="s">
        <v>52</v>
      </c>
      <c r="E12" s="1">
        <v>4</v>
      </c>
      <c r="I12" s="1">
        <v>4</v>
      </c>
      <c r="J12" s="1">
        <v>6</v>
      </c>
      <c r="K12" s="1">
        <v>5</v>
      </c>
      <c r="L12" s="1">
        <v>4</v>
      </c>
      <c r="N12" s="1">
        <v>5</v>
      </c>
      <c r="O12" s="1">
        <v>4</v>
      </c>
      <c r="Q12" s="1">
        <v>8</v>
      </c>
    </row>
    <row r="13" spans="1:19" x14ac:dyDescent="0.25">
      <c r="A13" s="1" t="s">
        <v>58</v>
      </c>
      <c r="B13" s="1">
        <v>111</v>
      </c>
      <c r="C13" s="6">
        <v>45586</v>
      </c>
      <c r="D13" s="1" t="s">
        <v>59</v>
      </c>
      <c r="F13" s="1">
        <v>5</v>
      </c>
      <c r="J13" s="1">
        <v>12</v>
      </c>
      <c r="K13" s="1">
        <v>5</v>
      </c>
      <c r="O13" s="1">
        <v>4</v>
      </c>
      <c r="Q13" s="1">
        <v>4</v>
      </c>
      <c r="R13" s="1">
        <v>4</v>
      </c>
      <c r="S13" s="1">
        <v>5</v>
      </c>
    </row>
    <row r="14" spans="1:19" x14ac:dyDescent="0.25">
      <c r="A14" s="1" t="s">
        <v>60</v>
      </c>
      <c r="B14" s="1">
        <v>96</v>
      </c>
      <c r="C14" s="6">
        <v>45587</v>
      </c>
      <c r="D14" s="1" t="s">
        <v>50</v>
      </c>
      <c r="G14" s="1">
        <v>12</v>
      </c>
      <c r="H14" s="1">
        <v>13</v>
      </c>
      <c r="J14" s="1">
        <v>5</v>
      </c>
      <c r="K14" s="1">
        <v>8</v>
      </c>
      <c r="N14" s="1">
        <v>1</v>
      </c>
      <c r="S14" s="1">
        <v>15</v>
      </c>
    </row>
    <row r="15" spans="1:19" x14ac:dyDescent="0.25">
      <c r="A15" s="1" t="s">
        <v>61</v>
      </c>
      <c r="B15" s="1">
        <v>96</v>
      </c>
      <c r="C15" s="6">
        <v>45588</v>
      </c>
      <c r="D15" s="1" t="s">
        <v>62</v>
      </c>
      <c r="E15" s="1">
        <v>4</v>
      </c>
      <c r="J15" s="1">
        <v>10</v>
      </c>
      <c r="N15" s="1">
        <v>10</v>
      </c>
      <c r="O15" s="1">
        <v>6</v>
      </c>
      <c r="Q15" s="1">
        <v>9</v>
      </c>
      <c r="R15" s="1">
        <v>5</v>
      </c>
      <c r="S15" s="1">
        <v>10</v>
      </c>
    </row>
    <row r="16" spans="1:19" x14ac:dyDescent="0.25">
      <c r="A16" s="1" t="s">
        <v>64</v>
      </c>
      <c r="B16" s="1">
        <v>112</v>
      </c>
      <c r="C16" s="6">
        <v>45591</v>
      </c>
      <c r="D16" s="1" t="s">
        <v>65</v>
      </c>
      <c r="E16" s="1">
        <v>12</v>
      </c>
      <c r="F16" s="1">
        <v>5</v>
      </c>
      <c r="K16" s="1">
        <v>4</v>
      </c>
      <c r="N16" s="1">
        <v>1</v>
      </c>
      <c r="O16" s="1">
        <v>5</v>
      </c>
      <c r="R16" s="1">
        <v>5</v>
      </c>
      <c r="S16" s="1">
        <v>3</v>
      </c>
    </row>
    <row r="17" spans="1:19" x14ac:dyDescent="0.25">
      <c r="A17" s="1">
        <v>2010</v>
      </c>
      <c r="B17" s="1">
        <v>133</v>
      </c>
      <c r="C17" s="6">
        <v>45595</v>
      </c>
      <c r="D17" s="1" t="s">
        <v>66</v>
      </c>
      <c r="G17" s="1">
        <v>9</v>
      </c>
      <c r="H17" s="1">
        <v>4</v>
      </c>
      <c r="R17" s="1">
        <v>4</v>
      </c>
    </row>
    <row r="18" spans="1:19" x14ac:dyDescent="0.25">
      <c r="A18" s="1">
        <v>2009</v>
      </c>
      <c r="B18" s="1">
        <v>120</v>
      </c>
      <c r="C18" s="6">
        <v>45597</v>
      </c>
      <c r="D18" s="1" t="s">
        <v>67</v>
      </c>
      <c r="E18" s="1">
        <v>9</v>
      </c>
      <c r="F18" s="1">
        <v>6</v>
      </c>
      <c r="Q18" s="1">
        <v>11</v>
      </c>
      <c r="S18" s="1">
        <v>4</v>
      </c>
    </row>
    <row r="20" spans="1:19" s="7" customFormat="1" x14ac:dyDescent="0.25">
      <c r="A20" s="7" t="s">
        <v>46</v>
      </c>
      <c r="B20" s="7">
        <f>AVERAGE(B3:B18)</f>
        <v>115.8125</v>
      </c>
      <c r="C20" s="8"/>
      <c r="D20" s="7" t="s">
        <v>48</v>
      </c>
      <c r="E20" s="7">
        <f>SUM(E3:E19)</f>
        <v>79</v>
      </c>
      <c r="F20" s="7">
        <f t="shared" ref="F20:S20" si="0">SUM(F3:F19)</f>
        <v>35</v>
      </c>
      <c r="G20" s="7">
        <f t="shared" si="0"/>
        <v>39</v>
      </c>
      <c r="H20" s="7">
        <f t="shared" si="0"/>
        <v>29</v>
      </c>
      <c r="I20" s="7">
        <f t="shared" si="0"/>
        <v>18</v>
      </c>
      <c r="J20" s="7">
        <f t="shared" si="0"/>
        <v>53</v>
      </c>
      <c r="K20" s="7">
        <f t="shared" si="0"/>
        <v>46</v>
      </c>
      <c r="L20" s="7">
        <f t="shared" si="0"/>
        <v>17</v>
      </c>
      <c r="M20" s="7">
        <f t="shared" si="0"/>
        <v>2</v>
      </c>
      <c r="N20" s="7">
        <f t="shared" si="0"/>
        <v>41</v>
      </c>
      <c r="O20" s="7">
        <f t="shared" si="0"/>
        <v>31</v>
      </c>
      <c r="P20" s="7">
        <f t="shared" si="0"/>
        <v>0</v>
      </c>
      <c r="Q20" s="7">
        <f t="shared" si="0"/>
        <v>54</v>
      </c>
      <c r="R20" s="7">
        <f t="shared" si="0"/>
        <v>32</v>
      </c>
      <c r="S20" s="7">
        <f t="shared" si="0"/>
        <v>62</v>
      </c>
    </row>
    <row r="22" spans="1:19" x14ac:dyDescent="0.25">
      <c r="A22" s="1" t="s">
        <v>56</v>
      </c>
      <c r="B22" s="1">
        <v>80</v>
      </c>
      <c r="C22" s="6">
        <v>45585</v>
      </c>
      <c r="D22" s="1" t="s">
        <v>57</v>
      </c>
      <c r="E22" s="1">
        <v>8</v>
      </c>
      <c r="G22" s="1">
        <v>17</v>
      </c>
      <c r="I22" s="1">
        <v>5</v>
      </c>
      <c r="K22" s="1">
        <v>13</v>
      </c>
      <c r="L22" s="1">
        <v>10</v>
      </c>
      <c r="O22" s="1">
        <v>12</v>
      </c>
      <c r="P22" s="1">
        <v>5</v>
      </c>
      <c r="R22" s="1">
        <v>5</v>
      </c>
    </row>
    <row r="23" spans="1:19" x14ac:dyDescent="0.25">
      <c r="A23" s="1" t="s">
        <v>68</v>
      </c>
      <c r="B23" s="1">
        <v>103</v>
      </c>
      <c r="C23" s="6">
        <v>45599</v>
      </c>
      <c r="D23" s="1" t="s">
        <v>69</v>
      </c>
      <c r="H23" s="1">
        <v>12</v>
      </c>
      <c r="I23" s="1">
        <v>5</v>
      </c>
      <c r="O23" s="1">
        <v>8</v>
      </c>
      <c r="Q23" s="1">
        <v>6</v>
      </c>
      <c r="R23" s="1">
        <v>6</v>
      </c>
      <c r="S23" s="1">
        <v>10</v>
      </c>
    </row>
    <row r="24" spans="1:19" x14ac:dyDescent="0.25">
      <c r="A24" s="1" t="s">
        <v>70</v>
      </c>
      <c r="B24" s="1">
        <v>77</v>
      </c>
      <c r="C24" s="6">
        <v>45601</v>
      </c>
      <c r="D24" s="1" t="s">
        <v>71</v>
      </c>
      <c r="E24" s="1">
        <v>10</v>
      </c>
      <c r="H24" s="1">
        <v>10</v>
      </c>
      <c r="I24" s="1">
        <v>5</v>
      </c>
      <c r="J24" s="1">
        <v>8</v>
      </c>
      <c r="K24" s="1">
        <v>9</v>
      </c>
      <c r="N24" s="1">
        <v>4</v>
      </c>
      <c r="O24" s="1">
        <v>5</v>
      </c>
      <c r="Q24" s="1">
        <v>5</v>
      </c>
      <c r="R24" s="1">
        <v>5</v>
      </c>
      <c r="S24" s="1">
        <v>12</v>
      </c>
    </row>
    <row r="25" spans="1:19" x14ac:dyDescent="0.25">
      <c r="A25" s="1" t="s">
        <v>72</v>
      </c>
      <c r="B25" s="1">
        <v>58</v>
      </c>
      <c r="C25" s="6">
        <v>45602</v>
      </c>
      <c r="D25" s="1" t="s">
        <v>73</v>
      </c>
      <c r="E25" s="1">
        <v>14</v>
      </c>
      <c r="F25" s="1">
        <v>5</v>
      </c>
      <c r="G25" s="1">
        <v>5</v>
      </c>
      <c r="H25" s="1">
        <v>5</v>
      </c>
      <c r="J25" s="1">
        <v>5</v>
      </c>
      <c r="K25" s="1">
        <v>17</v>
      </c>
      <c r="L25" s="1">
        <v>15</v>
      </c>
      <c r="N25" s="1">
        <v>5</v>
      </c>
      <c r="P25" s="1">
        <v>5</v>
      </c>
      <c r="Q25" s="1">
        <v>6</v>
      </c>
    </row>
    <row r="26" spans="1:19" x14ac:dyDescent="0.25">
      <c r="A26" s="1" t="s">
        <v>74</v>
      </c>
      <c r="B26" s="1">
        <v>67</v>
      </c>
      <c r="C26" s="6">
        <v>45603</v>
      </c>
      <c r="D26" s="1" t="s">
        <v>75</v>
      </c>
    </row>
    <row r="27" spans="1:19" x14ac:dyDescent="0.25">
      <c r="A27" s="1" t="s">
        <v>76</v>
      </c>
      <c r="B27" s="1">
        <v>61</v>
      </c>
      <c r="C27" s="6">
        <v>45603</v>
      </c>
      <c r="D27" s="1" t="s">
        <v>65</v>
      </c>
      <c r="E27" s="1">
        <v>17</v>
      </c>
      <c r="F27" s="1">
        <v>5</v>
      </c>
      <c r="G27" s="1">
        <v>3</v>
      </c>
      <c r="H27" s="1">
        <v>9</v>
      </c>
      <c r="J27" s="1">
        <v>5</v>
      </c>
      <c r="M27" s="1">
        <v>5</v>
      </c>
      <c r="O27" s="1">
        <v>12</v>
      </c>
      <c r="R27" s="1">
        <v>10</v>
      </c>
      <c r="S27" s="1">
        <v>8</v>
      </c>
    </row>
    <row r="28" spans="1:19" x14ac:dyDescent="0.25">
      <c r="A28" s="1" t="s">
        <v>77</v>
      </c>
      <c r="B28" s="1">
        <v>48</v>
      </c>
      <c r="C28" s="6">
        <v>45604</v>
      </c>
      <c r="D28" s="1" t="s">
        <v>78</v>
      </c>
    </row>
    <row r="29" spans="1:19" x14ac:dyDescent="0.25">
      <c r="A29" s="1" t="s">
        <v>79</v>
      </c>
      <c r="B29" s="1">
        <v>85</v>
      </c>
      <c r="C29" s="6">
        <v>45605</v>
      </c>
      <c r="D29" s="1" t="s">
        <v>80</v>
      </c>
      <c r="E29" s="1">
        <v>6</v>
      </c>
      <c r="F29" s="1">
        <v>11</v>
      </c>
      <c r="G29" s="1">
        <v>12</v>
      </c>
      <c r="H29" s="1">
        <v>12</v>
      </c>
      <c r="J29" s="1">
        <v>5</v>
      </c>
      <c r="M29" s="1">
        <v>5</v>
      </c>
      <c r="N29" s="1">
        <v>1</v>
      </c>
      <c r="O29" s="1">
        <v>5</v>
      </c>
      <c r="Q29" s="1">
        <v>5</v>
      </c>
      <c r="S29" s="1">
        <v>3</v>
      </c>
    </row>
    <row r="30" spans="1:19" x14ac:dyDescent="0.25">
      <c r="A30" s="1" t="s">
        <v>81</v>
      </c>
      <c r="B30" s="1">
        <v>100</v>
      </c>
      <c r="C30" s="6">
        <v>45606</v>
      </c>
      <c r="D30" s="1" t="s">
        <v>82</v>
      </c>
      <c r="E30" s="1">
        <v>4</v>
      </c>
      <c r="F30" s="1">
        <v>4</v>
      </c>
      <c r="G30" s="1">
        <v>5</v>
      </c>
      <c r="H30" s="1">
        <v>5</v>
      </c>
      <c r="K30" s="1">
        <v>8</v>
      </c>
      <c r="M30" s="1">
        <v>5</v>
      </c>
      <c r="O30" s="1">
        <v>5</v>
      </c>
      <c r="R30" s="1">
        <v>5</v>
      </c>
      <c r="S30" s="1">
        <v>9</v>
      </c>
    </row>
    <row r="31" spans="1:19" x14ac:dyDescent="0.25">
      <c r="A31" s="1" t="s">
        <v>83</v>
      </c>
      <c r="B31" s="1">
        <v>78</v>
      </c>
      <c r="C31" s="6">
        <v>45607</v>
      </c>
      <c r="D31" s="1" t="s">
        <v>84</v>
      </c>
    </row>
    <row r="32" spans="1:19" x14ac:dyDescent="0.25">
      <c r="A32" s="1" t="s">
        <v>85</v>
      </c>
      <c r="B32" s="1">
        <v>103</v>
      </c>
      <c r="C32" s="6">
        <v>45608</v>
      </c>
      <c r="D32" s="1" t="s">
        <v>86</v>
      </c>
      <c r="E32" s="1">
        <v>7</v>
      </c>
      <c r="F32" s="1">
        <v>5</v>
      </c>
      <c r="G32" s="1">
        <v>3</v>
      </c>
      <c r="J32" s="1">
        <v>10</v>
      </c>
      <c r="L32" s="1">
        <v>4</v>
      </c>
      <c r="M32" s="1">
        <v>8</v>
      </c>
      <c r="O32" s="1">
        <v>5</v>
      </c>
      <c r="S32" s="1">
        <v>5</v>
      </c>
    </row>
    <row r="33" spans="1:19" x14ac:dyDescent="0.25">
      <c r="A33" s="1" t="s">
        <v>87</v>
      </c>
      <c r="B33" s="1">
        <v>78</v>
      </c>
      <c r="C33" s="6">
        <v>45610</v>
      </c>
      <c r="D33" s="1" t="s">
        <v>88</v>
      </c>
    </row>
    <row r="34" spans="1:19" x14ac:dyDescent="0.25">
      <c r="A34" s="1" t="s">
        <v>91</v>
      </c>
      <c r="B34" s="1">
        <v>110</v>
      </c>
      <c r="C34" s="6">
        <v>45610</v>
      </c>
      <c r="D34" s="1" t="s">
        <v>89</v>
      </c>
      <c r="F34" s="1">
        <v>6</v>
      </c>
      <c r="H34" s="1">
        <v>4</v>
      </c>
      <c r="K34" s="1">
        <v>6</v>
      </c>
      <c r="O34" s="1">
        <v>4</v>
      </c>
      <c r="P34" s="1">
        <v>5</v>
      </c>
      <c r="R34" s="1">
        <v>5</v>
      </c>
      <c r="S34" s="1">
        <v>10</v>
      </c>
    </row>
    <row r="35" spans="1:19" x14ac:dyDescent="0.25">
      <c r="A35" s="1" t="s">
        <v>92</v>
      </c>
      <c r="B35" s="1">
        <v>101</v>
      </c>
      <c r="C35" s="6">
        <v>45611</v>
      </c>
      <c r="D35" s="1" t="s">
        <v>90</v>
      </c>
      <c r="G35" s="1">
        <v>16</v>
      </c>
      <c r="H35" s="1">
        <v>14</v>
      </c>
      <c r="J35" s="1">
        <v>5</v>
      </c>
      <c r="O35" s="1">
        <v>5</v>
      </c>
      <c r="Q35" s="1">
        <v>9</v>
      </c>
    </row>
    <row r="36" spans="1:19" x14ac:dyDescent="0.25">
      <c r="A36" s="1" t="s">
        <v>93</v>
      </c>
      <c r="B36" s="1">
        <v>50</v>
      </c>
      <c r="C36" s="6">
        <v>45611</v>
      </c>
      <c r="D36" s="1" t="s">
        <v>94</v>
      </c>
      <c r="E36" s="1">
        <v>5</v>
      </c>
      <c r="G36" s="1">
        <v>15</v>
      </c>
      <c r="L36" s="1">
        <v>5</v>
      </c>
      <c r="Q36" s="1">
        <v>5</v>
      </c>
    </row>
    <row r="37" spans="1:19" x14ac:dyDescent="0.25">
      <c r="A37" s="1" t="s">
        <v>95</v>
      </c>
      <c r="B37" s="1">
        <v>60</v>
      </c>
      <c r="C37" s="6">
        <v>45612</v>
      </c>
      <c r="D37" s="1" t="s">
        <v>94</v>
      </c>
      <c r="F37" s="1">
        <v>10</v>
      </c>
      <c r="G37" s="1">
        <v>5</v>
      </c>
      <c r="O37" s="1">
        <v>5</v>
      </c>
    </row>
    <row r="38" spans="1:19" x14ac:dyDescent="0.25">
      <c r="A38" s="1" t="s">
        <v>96</v>
      </c>
      <c r="B38" s="1">
        <v>117</v>
      </c>
      <c r="C38" s="6">
        <v>45612</v>
      </c>
      <c r="D38" s="1" t="s">
        <v>97</v>
      </c>
      <c r="H38" s="1">
        <v>3</v>
      </c>
      <c r="I38" s="1">
        <v>5</v>
      </c>
      <c r="K38" s="1">
        <v>5</v>
      </c>
      <c r="L38" s="1">
        <v>5</v>
      </c>
      <c r="O38" s="1">
        <v>5</v>
      </c>
      <c r="P38" s="1">
        <v>5</v>
      </c>
      <c r="Q38" s="1">
        <v>5</v>
      </c>
    </row>
    <row r="39" spans="1:19" x14ac:dyDescent="0.25">
      <c r="A39" s="1" t="s">
        <v>98</v>
      </c>
      <c r="B39" s="1">
        <v>120</v>
      </c>
      <c r="C39" s="6">
        <v>45613</v>
      </c>
      <c r="D39" s="1" t="s">
        <v>99</v>
      </c>
      <c r="E39" s="1">
        <v>5</v>
      </c>
      <c r="G39" s="1">
        <v>5</v>
      </c>
      <c r="H39" s="1">
        <v>5</v>
      </c>
      <c r="K39" s="1">
        <v>1</v>
      </c>
      <c r="L39" s="1">
        <v>9</v>
      </c>
      <c r="R39" s="1">
        <v>5</v>
      </c>
    </row>
    <row r="40" spans="1:19" x14ac:dyDescent="0.25">
      <c r="A40" s="1" t="s">
        <v>100</v>
      </c>
      <c r="B40" s="1">
        <v>70</v>
      </c>
      <c r="C40" s="6">
        <v>45613</v>
      </c>
      <c r="D40" s="1" t="s">
        <v>101</v>
      </c>
      <c r="K40" s="1">
        <v>5</v>
      </c>
      <c r="L40" s="1">
        <v>5</v>
      </c>
    </row>
    <row r="41" spans="1:19" x14ac:dyDescent="0.25">
      <c r="A41" s="1" t="s">
        <v>102</v>
      </c>
      <c r="B41" s="1">
        <v>65</v>
      </c>
      <c r="C41" s="6">
        <v>45614</v>
      </c>
      <c r="D41" s="1" t="s">
        <v>103</v>
      </c>
      <c r="E41" s="1">
        <v>10</v>
      </c>
      <c r="H41" s="1">
        <v>5</v>
      </c>
      <c r="O41" s="1">
        <v>10</v>
      </c>
    </row>
    <row r="42" spans="1:19" x14ac:dyDescent="0.25">
      <c r="A42" s="1" t="s">
        <v>104</v>
      </c>
      <c r="B42" s="1">
        <v>64</v>
      </c>
      <c r="C42" s="6">
        <v>45614</v>
      </c>
      <c r="D42" s="1" t="s">
        <v>105</v>
      </c>
      <c r="F42" s="1">
        <v>12</v>
      </c>
      <c r="G42" s="1">
        <v>10</v>
      </c>
      <c r="H42" s="1">
        <v>10</v>
      </c>
      <c r="I42" s="1">
        <v>5</v>
      </c>
      <c r="K42" s="1">
        <v>5</v>
      </c>
      <c r="N42" s="1">
        <v>5</v>
      </c>
      <c r="P42" s="1">
        <v>5</v>
      </c>
      <c r="Q42" s="1">
        <v>5</v>
      </c>
      <c r="R42" s="1">
        <v>5</v>
      </c>
      <c r="S42" s="1">
        <v>12</v>
      </c>
    </row>
    <row r="43" spans="1:19" x14ac:dyDescent="0.25">
      <c r="A43" s="1" t="s">
        <v>108</v>
      </c>
      <c r="B43" s="1">
        <v>92</v>
      </c>
      <c r="C43" s="6">
        <v>45615</v>
      </c>
      <c r="D43" s="1" t="s">
        <v>106</v>
      </c>
      <c r="E43" s="1">
        <v>18</v>
      </c>
      <c r="G43" s="1">
        <v>8</v>
      </c>
      <c r="H43" s="1">
        <v>12</v>
      </c>
      <c r="L43" s="1">
        <v>5</v>
      </c>
      <c r="N43" s="1">
        <v>10</v>
      </c>
      <c r="R43" s="1">
        <v>4</v>
      </c>
    </row>
    <row r="44" spans="1:19" x14ac:dyDescent="0.25">
      <c r="A44" s="1" t="s">
        <v>107</v>
      </c>
      <c r="B44" s="1">
        <v>69</v>
      </c>
      <c r="C44" s="6">
        <v>45615</v>
      </c>
      <c r="D44" s="1" t="s">
        <v>109</v>
      </c>
    </row>
    <row r="45" spans="1:19" x14ac:dyDescent="0.25">
      <c r="A45" s="1" t="s">
        <v>110</v>
      </c>
      <c r="B45" s="1">
        <v>91</v>
      </c>
      <c r="C45" s="6">
        <v>45616</v>
      </c>
      <c r="D45" s="1" t="s">
        <v>111</v>
      </c>
      <c r="G45" s="1">
        <v>20</v>
      </c>
      <c r="I45" s="1">
        <v>17</v>
      </c>
      <c r="K45" s="1">
        <v>5</v>
      </c>
      <c r="Q45" s="1">
        <v>12</v>
      </c>
      <c r="R45" s="1">
        <v>5</v>
      </c>
    </row>
    <row r="46" spans="1:19" x14ac:dyDescent="0.25">
      <c r="A46" s="1" t="s">
        <v>112</v>
      </c>
      <c r="B46" s="1">
        <v>119</v>
      </c>
      <c r="C46" s="6">
        <v>45617</v>
      </c>
      <c r="D46" s="1" t="s">
        <v>90</v>
      </c>
      <c r="G46" s="1">
        <v>10</v>
      </c>
      <c r="K46" s="1">
        <v>10</v>
      </c>
      <c r="Q46" s="1">
        <v>8</v>
      </c>
    </row>
    <row r="47" spans="1:19" x14ac:dyDescent="0.25">
      <c r="A47" s="1" t="s">
        <v>113</v>
      </c>
      <c r="B47" s="1">
        <v>85</v>
      </c>
      <c r="C47" s="6">
        <v>45618</v>
      </c>
      <c r="D47" s="1" t="s">
        <v>114</v>
      </c>
      <c r="E47" s="1">
        <v>8</v>
      </c>
      <c r="F47" s="1">
        <v>12</v>
      </c>
      <c r="G47" s="1">
        <v>6</v>
      </c>
      <c r="H47" s="1">
        <v>5</v>
      </c>
      <c r="K47" s="1">
        <v>12</v>
      </c>
      <c r="N47" s="1">
        <v>5</v>
      </c>
      <c r="Q47" s="1">
        <v>17</v>
      </c>
    </row>
    <row r="48" spans="1:19" x14ac:dyDescent="0.25">
      <c r="A48" s="1" t="s">
        <v>115</v>
      </c>
      <c r="B48" s="1">
        <v>122</v>
      </c>
      <c r="C48" s="6">
        <v>45619</v>
      </c>
      <c r="D48" s="1" t="s">
        <v>116</v>
      </c>
      <c r="G48" s="1">
        <v>5</v>
      </c>
      <c r="H48" s="1">
        <v>5</v>
      </c>
      <c r="K48" s="1">
        <v>5</v>
      </c>
      <c r="N48" s="1">
        <v>13</v>
      </c>
    </row>
    <row r="49" spans="1:19" x14ac:dyDescent="0.25">
      <c r="A49" s="1" t="s">
        <v>117</v>
      </c>
      <c r="B49" s="1">
        <v>101</v>
      </c>
      <c r="C49" s="6">
        <v>45620</v>
      </c>
      <c r="D49" s="1" t="s">
        <v>118</v>
      </c>
      <c r="G49" s="1">
        <v>17</v>
      </c>
      <c r="K49" s="1">
        <v>5</v>
      </c>
      <c r="O49" s="1">
        <v>17</v>
      </c>
      <c r="Q49" s="1">
        <v>5</v>
      </c>
      <c r="R49" s="1">
        <v>5</v>
      </c>
    </row>
    <row r="50" spans="1:19" x14ac:dyDescent="0.25">
      <c r="A50" s="1" t="s">
        <v>119</v>
      </c>
      <c r="B50" s="1">
        <v>106</v>
      </c>
      <c r="C50" s="6">
        <v>45621</v>
      </c>
      <c r="D50" s="1" t="s">
        <v>120</v>
      </c>
      <c r="E50" s="1">
        <v>13</v>
      </c>
      <c r="F50" s="1">
        <v>5</v>
      </c>
      <c r="H50" s="1">
        <v>12</v>
      </c>
      <c r="J50" s="1">
        <v>5</v>
      </c>
      <c r="Q50" s="1">
        <v>5</v>
      </c>
    </row>
    <row r="51" spans="1:19" x14ac:dyDescent="0.25">
      <c r="A51" s="1" t="s">
        <v>121</v>
      </c>
      <c r="B51" s="1">
        <v>45</v>
      </c>
      <c r="C51" s="6">
        <v>45621</v>
      </c>
      <c r="D51" s="1" t="s">
        <v>122</v>
      </c>
      <c r="E51" s="1">
        <v>15</v>
      </c>
      <c r="F51" s="1">
        <v>5</v>
      </c>
      <c r="H51" s="1">
        <v>5</v>
      </c>
      <c r="P51" s="1">
        <v>5</v>
      </c>
      <c r="R51" s="1">
        <v>5</v>
      </c>
    </row>
    <row r="52" spans="1:19" x14ac:dyDescent="0.25">
      <c r="A52" s="1" t="s">
        <v>123</v>
      </c>
      <c r="B52" s="1">
        <v>66</v>
      </c>
      <c r="C52" s="6">
        <v>45622</v>
      </c>
      <c r="D52" s="1" t="s">
        <v>124</v>
      </c>
      <c r="E52" s="1">
        <v>10</v>
      </c>
      <c r="G52" s="1">
        <v>10</v>
      </c>
      <c r="H52" s="1">
        <v>10</v>
      </c>
      <c r="J52" s="1">
        <v>5</v>
      </c>
      <c r="K52" s="1">
        <v>15</v>
      </c>
      <c r="O52" s="1">
        <v>10</v>
      </c>
      <c r="Q52" s="1">
        <v>5</v>
      </c>
      <c r="R52" s="1">
        <v>4</v>
      </c>
      <c r="S52" s="1">
        <v>5</v>
      </c>
    </row>
    <row r="53" spans="1:19" x14ac:dyDescent="0.25">
      <c r="A53" s="1" t="s">
        <v>125</v>
      </c>
      <c r="B53" s="1">
        <v>50</v>
      </c>
      <c r="C53" s="6">
        <v>45624</v>
      </c>
      <c r="D53" s="1" t="s">
        <v>126</v>
      </c>
      <c r="E53" s="1">
        <v>10</v>
      </c>
      <c r="K53" s="1">
        <v>5</v>
      </c>
      <c r="M53" s="1">
        <v>5</v>
      </c>
      <c r="Q53" s="1">
        <v>5</v>
      </c>
      <c r="R53" s="1">
        <v>5</v>
      </c>
    </row>
    <row r="54" spans="1:19" x14ac:dyDescent="0.25">
      <c r="A54" s="1" t="s">
        <v>133</v>
      </c>
      <c r="B54" s="1">
        <v>106</v>
      </c>
      <c r="C54" s="6">
        <v>45630</v>
      </c>
      <c r="D54" s="1" t="s">
        <v>80</v>
      </c>
      <c r="H54" s="1">
        <v>12</v>
      </c>
      <c r="J54" s="1">
        <v>5</v>
      </c>
      <c r="K54" s="1">
        <v>12</v>
      </c>
      <c r="N54" s="1">
        <v>5</v>
      </c>
      <c r="O54" s="1">
        <v>5</v>
      </c>
      <c r="S54" s="1">
        <v>5</v>
      </c>
    </row>
    <row r="55" spans="1:19" x14ac:dyDescent="0.25">
      <c r="A55" s="1" t="s">
        <v>142</v>
      </c>
      <c r="B55" s="1">
        <v>97</v>
      </c>
      <c r="C55" s="6">
        <v>45633</v>
      </c>
      <c r="D55" s="1" t="s">
        <v>138</v>
      </c>
      <c r="G55" s="1">
        <v>8</v>
      </c>
      <c r="H55" s="1">
        <v>5</v>
      </c>
      <c r="J55" s="1">
        <v>5</v>
      </c>
      <c r="K55" s="1">
        <v>17</v>
      </c>
      <c r="O55" s="1">
        <v>12</v>
      </c>
      <c r="Q55" s="1">
        <v>6</v>
      </c>
    </row>
    <row r="56" spans="1:19" x14ac:dyDescent="0.25">
      <c r="A56" s="1" t="s">
        <v>143</v>
      </c>
      <c r="B56" s="1">
        <v>55</v>
      </c>
      <c r="C56" s="6">
        <v>45641</v>
      </c>
      <c r="D56" s="1" t="s">
        <v>145</v>
      </c>
      <c r="E56" s="1">
        <v>5</v>
      </c>
      <c r="H56" s="1">
        <v>5</v>
      </c>
      <c r="O56" s="1">
        <v>5</v>
      </c>
      <c r="Q56" s="1">
        <v>5</v>
      </c>
    </row>
    <row r="57" spans="1:19" x14ac:dyDescent="0.25">
      <c r="A57" s="1" t="s">
        <v>144</v>
      </c>
      <c r="B57" s="1">
        <v>50</v>
      </c>
      <c r="C57" s="6">
        <v>45641</v>
      </c>
      <c r="D57" s="1" t="s">
        <v>145</v>
      </c>
      <c r="E57" s="1">
        <v>5</v>
      </c>
      <c r="H57" s="1">
        <v>5</v>
      </c>
      <c r="I57" s="1">
        <v>5</v>
      </c>
      <c r="K57" s="1">
        <v>5</v>
      </c>
      <c r="R57" s="1">
        <v>5</v>
      </c>
      <c r="S57" s="1">
        <v>10</v>
      </c>
    </row>
  </sheetData>
  <mergeCells count="7">
    <mergeCell ref="L1:O1"/>
    <mergeCell ref="P1:S1"/>
    <mergeCell ref="E1:K1"/>
    <mergeCell ref="A1:A2"/>
    <mergeCell ref="B1:B2"/>
    <mergeCell ref="C1:C2"/>
    <mergeCell ref="D1:D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B779-DAC0-4927-A857-E643CA759228}">
  <dimension ref="A1:S58"/>
  <sheetViews>
    <sheetView tabSelected="1" zoomScale="70" zoomScaleNormal="70" workbookViewId="0">
      <selection activeCell="M36" sqref="M36"/>
    </sheetView>
  </sheetViews>
  <sheetFormatPr defaultRowHeight="13.8" x14ac:dyDescent="0.25"/>
  <cols>
    <col min="1" max="1" width="15" bestFit="1" customWidth="1"/>
    <col min="3" max="3" width="9.5546875" bestFit="1" customWidth="1"/>
  </cols>
  <sheetData>
    <row r="1" spans="1:19" x14ac:dyDescent="0.25">
      <c r="A1" s="33" t="s">
        <v>29</v>
      </c>
      <c r="B1" s="33" t="s">
        <v>30</v>
      </c>
      <c r="C1" s="30" t="s">
        <v>31</v>
      </c>
      <c r="D1" s="29" t="s">
        <v>32</v>
      </c>
      <c r="E1" s="29" t="s">
        <v>33</v>
      </c>
      <c r="F1" s="29"/>
      <c r="G1" s="29"/>
      <c r="H1" s="29"/>
      <c r="I1" s="29"/>
      <c r="J1" s="29"/>
      <c r="K1" s="29"/>
      <c r="L1" s="29" t="s">
        <v>34</v>
      </c>
      <c r="M1" s="29"/>
      <c r="N1" s="29"/>
      <c r="O1" s="29"/>
      <c r="P1" s="29" t="s">
        <v>35</v>
      </c>
      <c r="Q1" s="29"/>
      <c r="R1" s="29"/>
      <c r="S1" s="29"/>
    </row>
    <row r="2" spans="1:19" ht="41.4" x14ac:dyDescent="0.25">
      <c r="A2" s="29"/>
      <c r="B2" s="29"/>
      <c r="C2" s="30"/>
      <c r="D2" s="29"/>
      <c r="E2" s="5" t="s">
        <v>14</v>
      </c>
      <c r="F2" s="5" t="s">
        <v>15</v>
      </c>
      <c r="G2" s="5" t="s">
        <v>16</v>
      </c>
      <c r="H2" s="5" t="s">
        <v>17</v>
      </c>
      <c r="I2" s="1" t="s">
        <v>18</v>
      </c>
      <c r="J2" s="1" t="s">
        <v>0</v>
      </c>
      <c r="K2" s="1" t="s">
        <v>1</v>
      </c>
      <c r="L2" s="5" t="s">
        <v>36</v>
      </c>
      <c r="M2" s="1" t="s">
        <v>20</v>
      </c>
      <c r="N2" s="5" t="s">
        <v>37</v>
      </c>
      <c r="O2" s="5" t="s">
        <v>38</v>
      </c>
      <c r="P2" s="5" t="s">
        <v>39</v>
      </c>
      <c r="Q2" s="5" t="s">
        <v>40</v>
      </c>
      <c r="R2" s="5" t="s">
        <v>24</v>
      </c>
      <c r="S2" s="5" t="s">
        <v>25</v>
      </c>
    </row>
    <row r="3" spans="1:19" x14ac:dyDescent="0.25">
      <c r="A3" s="32" t="s">
        <v>129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</row>
    <row r="4" spans="1:19" x14ac:dyDescent="0.25">
      <c r="A4" s="1">
        <v>2011</v>
      </c>
      <c r="B4" s="1" t="s">
        <v>128</v>
      </c>
      <c r="C4" s="6">
        <v>45625</v>
      </c>
      <c r="D4" s="1"/>
      <c r="E4" s="1">
        <v>10</v>
      </c>
      <c r="F4" s="1"/>
      <c r="G4" s="1"/>
      <c r="H4" s="1"/>
      <c r="I4" s="1"/>
      <c r="J4" s="1"/>
      <c r="K4" s="1">
        <v>4</v>
      </c>
      <c r="L4" s="1"/>
      <c r="M4" s="1"/>
      <c r="N4" s="1"/>
      <c r="O4" s="1"/>
      <c r="P4" s="1"/>
      <c r="Q4" s="1"/>
      <c r="R4" s="1"/>
      <c r="S4" s="1"/>
    </row>
    <row r="5" spans="1:19" x14ac:dyDescent="0.25">
      <c r="A5" s="1">
        <v>2012</v>
      </c>
      <c r="B5" s="1" t="s">
        <v>128</v>
      </c>
      <c r="C5" s="6">
        <v>45625</v>
      </c>
      <c r="D5" s="1"/>
      <c r="E5" s="1"/>
      <c r="F5" s="1"/>
      <c r="G5" s="1"/>
      <c r="H5" s="1"/>
      <c r="I5" s="1"/>
      <c r="J5" s="1">
        <v>10</v>
      </c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>
        <v>2014</v>
      </c>
      <c r="B6" s="1" t="s">
        <v>135</v>
      </c>
      <c r="C6" s="6">
        <v>45630</v>
      </c>
      <c r="D6" s="1"/>
      <c r="E6" s="1"/>
      <c r="F6" s="1"/>
      <c r="G6" s="1"/>
      <c r="H6" s="1"/>
      <c r="I6" s="1"/>
      <c r="J6" s="1">
        <v>10</v>
      </c>
      <c r="K6" s="1"/>
      <c r="L6" s="1"/>
      <c r="M6" s="1"/>
      <c r="N6" s="1">
        <v>5</v>
      </c>
      <c r="O6" s="1"/>
      <c r="P6" s="1"/>
      <c r="Q6" s="1"/>
      <c r="R6" s="1"/>
      <c r="S6" s="1"/>
    </row>
    <row r="7" spans="1:19" x14ac:dyDescent="0.25">
      <c r="A7" s="1">
        <v>2015</v>
      </c>
      <c r="B7" s="1" t="s">
        <v>135</v>
      </c>
      <c r="C7" s="6">
        <v>45630</v>
      </c>
      <c r="D7" s="1"/>
      <c r="E7" s="1"/>
      <c r="F7" s="1"/>
      <c r="G7" s="1"/>
      <c r="H7" s="1">
        <v>10</v>
      </c>
      <c r="I7" s="1">
        <v>5</v>
      </c>
      <c r="J7" s="1"/>
      <c r="K7" s="1"/>
      <c r="L7" s="1">
        <v>5</v>
      </c>
      <c r="M7" s="1"/>
      <c r="N7" s="1"/>
      <c r="O7" s="1"/>
      <c r="P7" s="1"/>
      <c r="Q7" s="1">
        <v>5</v>
      </c>
      <c r="R7" s="1"/>
      <c r="S7" s="1"/>
    </row>
    <row r="8" spans="1:19" x14ac:dyDescent="0.25">
      <c r="A8" s="1">
        <v>2016</v>
      </c>
      <c r="B8" s="1" t="s">
        <v>135</v>
      </c>
      <c r="C8" s="6">
        <v>45631</v>
      </c>
      <c r="D8" s="1"/>
      <c r="E8" s="1">
        <v>10</v>
      </c>
      <c r="F8" s="1">
        <v>4</v>
      </c>
      <c r="G8" s="1">
        <v>6</v>
      </c>
      <c r="H8" s="1">
        <v>10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1">
        <v>2017</v>
      </c>
      <c r="B9" s="1" t="s">
        <v>135</v>
      </c>
      <c r="C9" s="6">
        <v>45631</v>
      </c>
      <c r="D9" s="1"/>
      <c r="E9" s="1"/>
      <c r="F9" s="1">
        <v>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1">
        <v>2018</v>
      </c>
      <c r="B10" s="1" t="s">
        <v>137</v>
      </c>
      <c r="C10" s="6">
        <v>45633</v>
      </c>
      <c r="D10" s="1"/>
      <c r="E10" s="1"/>
      <c r="F10" s="1"/>
      <c r="G10" s="1"/>
      <c r="H10" s="1"/>
      <c r="I10" s="1">
        <v>10</v>
      </c>
      <c r="J10" s="1"/>
      <c r="K10" s="1">
        <v>4</v>
      </c>
      <c r="L10" s="1"/>
      <c r="M10" s="1"/>
      <c r="N10" s="1"/>
      <c r="O10" s="1">
        <v>11</v>
      </c>
      <c r="P10" s="1"/>
      <c r="Q10" s="1">
        <v>11</v>
      </c>
      <c r="R10" s="1"/>
      <c r="S10" s="1"/>
    </row>
    <row r="11" spans="1:19" x14ac:dyDescent="0.25">
      <c r="A11" s="1">
        <v>2019</v>
      </c>
      <c r="B11" s="1" t="s">
        <v>137</v>
      </c>
      <c r="C11" s="6">
        <v>45633</v>
      </c>
      <c r="D11" s="1"/>
      <c r="E11" s="1">
        <v>10</v>
      </c>
      <c r="F11" s="1"/>
      <c r="G11" s="1"/>
      <c r="H11" s="1">
        <v>10</v>
      </c>
      <c r="I11" s="1"/>
      <c r="J11" s="1"/>
      <c r="K11" s="1">
        <v>4</v>
      </c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>
        <v>2020</v>
      </c>
      <c r="B12" s="1" t="s">
        <v>137</v>
      </c>
      <c r="C12" s="6">
        <v>45633</v>
      </c>
      <c r="D12" s="1"/>
      <c r="E12" s="1">
        <v>4</v>
      </c>
      <c r="F12" s="1">
        <v>10</v>
      </c>
      <c r="G12" s="1"/>
      <c r="H12" s="1"/>
      <c r="I12" s="1"/>
      <c r="J12" s="1">
        <v>4</v>
      </c>
      <c r="K12" s="1"/>
      <c r="L12" s="1"/>
      <c r="M12" s="1"/>
      <c r="N12" s="1">
        <v>11</v>
      </c>
      <c r="O12" s="1"/>
      <c r="P12" s="1"/>
      <c r="Q12" s="1"/>
      <c r="R12" s="1"/>
      <c r="S12" s="1"/>
    </row>
    <row r="13" spans="1:19" x14ac:dyDescent="0.25">
      <c r="A13" s="1">
        <v>2013</v>
      </c>
      <c r="B13" s="1" t="s">
        <v>137</v>
      </c>
      <c r="C13" s="6">
        <v>45633</v>
      </c>
      <c r="D13" s="1"/>
      <c r="E13" s="1"/>
      <c r="F13" s="1"/>
      <c r="G13" s="1"/>
      <c r="H13" s="1"/>
      <c r="I13" s="1"/>
      <c r="J13" s="1">
        <v>14</v>
      </c>
      <c r="K13" s="1"/>
      <c r="L13" s="1"/>
      <c r="M13" s="1"/>
      <c r="N13" s="1"/>
      <c r="O13" s="1"/>
      <c r="P13" s="1">
        <v>4</v>
      </c>
      <c r="Q13" s="1"/>
      <c r="R13" s="1"/>
      <c r="S13" s="1"/>
    </row>
    <row r="14" spans="1:19" x14ac:dyDescent="0.25">
      <c r="A14" s="1">
        <v>2021</v>
      </c>
      <c r="B14" s="1">
        <v>132</v>
      </c>
      <c r="C14" s="6">
        <v>45628</v>
      </c>
      <c r="D14" s="1" t="s">
        <v>132</v>
      </c>
      <c r="E14" s="1">
        <v>10</v>
      </c>
      <c r="F14" s="1"/>
      <c r="G14" s="1"/>
      <c r="H14" s="1"/>
      <c r="I14" s="1"/>
      <c r="J14" s="1"/>
      <c r="K14" s="1"/>
      <c r="L14" s="1"/>
      <c r="M14" s="1"/>
      <c r="N14" s="1"/>
      <c r="O14" s="1">
        <v>6</v>
      </c>
      <c r="P14" s="1"/>
      <c r="Q14" s="1"/>
      <c r="R14" s="1">
        <v>2</v>
      </c>
      <c r="S14" s="1"/>
    </row>
    <row r="15" spans="1:19" x14ac:dyDescent="0.25">
      <c r="A15" s="1">
        <v>2022</v>
      </c>
      <c r="B15" s="1">
        <v>117</v>
      </c>
      <c r="C15" s="6">
        <v>45630</v>
      </c>
      <c r="D15" s="9" t="s">
        <v>134</v>
      </c>
      <c r="E15" s="1"/>
      <c r="F15" s="1"/>
      <c r="G15" s="1">
        <v>12</v>
      </c>
      <c r="H15" s="1">
        <v>11</v>
      </c>
      <c r="I15" s="1"/>
      <c r="J15" s="1">
        <v>5</v>
      </c>
      <c r="K15" s="1"/>
      <c r="L15" s="1"/>
      <c r="M15" s="1"/>
      <c r="N15" s="1"/>
      <c r="O15" s="1"/>
      <c r="P15" s="1"/>
      <c r="Q15" s="1"/>
      <c r="R15" s="1">
        <v>5</v>
      </c>
      <c r="S15" s="1"/>
    </row>
    <row r="16" spans="1:19" x14ac:dyDescent="0.25">
      <c r="A16" s="1">
        <v>2023</v>
      </c>
      <c r="B16" s="1">
        <v>138</v>
      </c>
      <c r="C16" s="6">
        <v>45631</v>
      </c>
      <c r="D16" s="1" t="s">
        <v>136</v>
      </c>
      <c r="E16" s="1">
        <v>5</v>
      </c>
      <c r="F16" s="1">
        <v>4</v>
      </c>
      <c r="G16" s="1">
        <v>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>
        <v>2024</v>
      </c>
      <c r="B17" s="1">
        <v>116</v>
      </c>
      <c r="C17" s="6">
        <v>45642</v>
      </c>
      <c r="D17" s="1" t="s">
        <v>146</v>
      </c>
      <c r="E17" s="1"/>
      <c r="F17" s="1"/>
      <c r="G17" s="1"/>
      <c r="H17" s="1">
        <v>8</v>
      </c>
      <c r="I17" s="1"/>
      <c r="J17" s="1">
        <v>5</v>
      </c>
      <c r="K17" s="1">
        <v>5</v>
      </c>
      <c r="L17" s="1"/>
      <c r="M17" s="1"/>
      <c r="N17" s="1"/>
      <c r="O17" s="1">
        <v>6</v>
      </c>
      <c r="P17" s="1"/>
      <c r="Q17" s="1"/>
      <c r="R17" s="1">
        <v>5</v>
      </c>
      <c r="S17" s="1"/>
    </row>
    <row r="18" spans="1:19" x14ac:dyDescent="0.25">
      <c r="A18" s="1">
        <v>2010</v>
      </c>
      <c r="B18" s="1"/>
      <c r="C18" s="6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>
        <v>2009</v>
      </c>
      <c r="B19" s="1"/>
      <c r="C19" s="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6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7"/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25">
      <c r="A22" s="1"/>
      <c r="B22" s="1"/>
      <c r="C22" s="6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 t="s">
        <v>56</v>
      </c>
      <c r="B23" s="1"/>
      <c r="C23" s="6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 t="s">
        <v>68</v>
      </c>
      <c r="B24" s="9">
        <v>101</v>
      </c>
      <c r="C24" s="6">
        <v>45625</v>
      </c>
      <c r="D24" s="9" t="s">
        <v>127</v>
      </c>
      <c r="E24" s="1">
        <v>5</v>
      </c>
      <c r="F24" s="1"/>
      <c r="G24" s="1"/>
      <c r="H24" s="1">
        <v>16</v>
      </c>
      <c r="I24" s="1">
        <v>4</v>
      </c>
      <c r="J24" s="1"/>
      <c r="K24" s="1"/>
      <c r="L24" s="1"/>
      <c r="M24" s="1"/>
      <c r="N24" s="1"/>
      <c r="O24" s="1">
        <v>5</v>
      </c>
      <c r="P24" s="1"/>
      <c r="Q24" s="1"/>
      <c r="R24" s="1">
        <v>14</v>
      </c>
      <c r="S24" s="1"/>
    </row>
    <row r="25" spans="1:19" x14ac:dyDescent="0.25">
      <c r="A25" s="1" t="s">
        <v>70</v>
      </c>
      <c r="B25" s="1">
        <v>92</v>
      </c>
      <c r="C25" s="6">
        <v>45626</v>
      </c>
      <c r="D25" s="9" t="s">
        <v>130</v>
      </c>
      <c r="E25" s="1">
        <v>3</v>
      </c>
      <c r="F25" s="1"/>
      <c r="G25" s="1">
        <v>8</v>
      </c>
      <c r="H25" s="1">
        <v>11</v>
      </c>
      <c r="I25" s="1">
        <v>5</v>
      </c>
      <c r="J25" s="1"/>
      <c r="K25" s="1">
        <v>5</v>
      </c>
      <c r="L25" s="1"/>
      <c r="M25" s="1">
        <v>4</v>
      </c>
      <c r="N25" s="1">
        <v>5</v>
      </c>
      <c r="O25" s="1"/>
      <c r="P25" s="1"/>
      <c r="Q25" s="1"/>
      <c r="R25" s="1">
        <v>5</v>
      </c>
      <c r="S25" s="1">
        <v>12</v>
      </c>
    </row>
    <row r="26" spans="1:19" x14ac:dyDescent="0.25">
      <c r="A26" s="1" t="s">
        <v>72</v>
      </c>
      <c r="B26" s="1">
        <v>84</v>
      </c>
      <c r="C26" s="6">
        <v>45627</v>
      </c>
      <c r="D26" s="9" t="s">
        <v>131</v>
      </c>
      <c r="E26" s="1">
        <v>16</v>
      </c>
      <c r="F26" s="1"/>
      <c r="G26" s="1">
        <v>5</v>
      </c>
      <c r="H26" s="1">
        <v>17</v>
      </c>
      <c r="I26" s="1"/>
      <c r="J26" s="1">
        <v>10</v>
      </c>
      <c r="K26" s="1"/>
      <c r="L26" s="1">
        <v>5</v>
      </c>
      <c r="M26" s="1"/>
      <c r="N26" s="1">
        <v>4</v>
      </c>
      <c r="O26" s="1"/>
      <c r="P26" s="1"/>
      <c r="Q26" s="1">
        <v>9</v>
      </c>
      <c r="R26" s="1">
        <v>5</v>
      </c>
      <c r="S26" s="1"/>
    </row>
    <row r="27" spans="1:19" x14ac:dyDescent="0.25">
      <c r="A27" s="1" t="s">
        <v>74</v>
      </c>
      <c r="B27" s="1"/>
      <c r="C27" s="6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 t="s">
        <v>76</v>
      </c>
      <c r="B28" s="1"/>
      <c r="C28" s="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 t="s">
        <v>77</v>
      </c>
      <c r="B29" s="1"/>
      <c r="C29" s="6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 t="s">
        <v>79</v>
      </c>
      <c r="B30" s="1"/>
      <c r="C30" s="6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 t="s">
        <v>81</v>
      </c>
      <c r="B31" s="1"/>
      <c r="C31" s="6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 t="s">
        <v>83</v>
      </c>
      <c r="B32" s="1"/>
      <c r="C32" s="6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 t="s">
        <v>85</v>
      </c>
      <c r="B33" s="1"/>
      <c r="C33" s="6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 t="s">
        <v>87</v>
      </c>
      <c r="B34" s="1"/>
      <c r="C34" s="6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 t="s">
        <v>91</v>
      </c>
      <c r="B35" s="1" t="s">
        <v>137</v>
      </c>
      <c r="C35" s="6">
        <v>45634</v>
      </c>
      <c r="D35" s="1"/>
      <c r="E35" s="1"/>
      <c r="F35" s="1"/>
      <c r="G35" s="1"/>
      <c r="H35" s="1"/>
      <c r="I35" s="1"/>
    </row>
    <row r="36" spans="1:19" x14ac:dyDescent="0.25">
      <c r="A36" s="1" t="s">
        <v>92</v>
      </c>
      <c r="B36" s="1" t="s">
        <v>137</v>
      </c>
      <c r="C36" s="6">
        <v>45634</v>
      </c>
      <c r="D36" s="1"/>
      <c r="E36" s="1"/>
      <c r="F36" s="1"/>
      <c r="G36" s="1"/>
      <c r="H36" s="1">
        <v>12</v>
      </c>
      <c r="I36" s="1"/>
      <c r="J36" s="1">
        <v>5</v>
      </c>
      <c r="K36" s="1"/>
      <c r="L36" s="1"/>
      <c r="M36" s="1"/>
      <c r="N36" s="1">
        <v>5</v>
      </c>
      <c r="O36" s="1">
        <v>5</v>
      </c>
      <c r="P36" s="1"/>
      <c r="Q36" s="1"/>
      <c r="R36" s="1">
        <v>5</v>
      </c>
      <c r="S36" s="1"/>
    </row>
    <row r="37" spans="1:19" x14ac:dyDescent="0.25">
      <c r="A37" s="1" t="s">
        <v>93</v>
      </c>
      <c r="B37" s="1" t="s">
        <v>137</v>
      </c>
      <c r="C37" s="6">
        <v>45636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 t="s">
        <v>95</v>
      </c>
      <c r="B38" s="1" t="s">
        <v>137</v>
      </c>
      <c r="C38" s="6">
        <v>45636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 t="s">
        <v>96</v>
      </c>
      <c r="B39" s="1" t="s">
        <v>137</v>
      </c>
      <c r="C39" s="6">
        <v>45634</v>
      </c>
      <c r="D39" s="1"/>
      <c r="E39" s="1"/>
      <c r="F39" s="1">
        <v>5</v>
      </c>
      <c r="G39" s="1"/>
      <c r="H39" s="1"/>
      <c r="I39" s="1">
        <v>5</v>
      </c>
      <c r="J39" s="1"/>
      <c r="K39" s="1">
        <v>5</v>
      </c>
      <c r="L39" s="1">
        <v>5</v>
      </c>
      <c r="M39" s="1"/>
      <c r="N39" s="1"/>
      <c r="O39" s="1"/>
      <c r="P39" s="1"/>
      <c r="Q39" s="1"/>
      <c r="R39" s="1">
        <v>5</v>
      </c>
      <c r="S39" s="1"/>
    </row>
    <row r="40" spans="1:19" x14ac:dyDescent="0.25">
      <c r="A40" s="1" t="s">
        <v>98</v>
      </c>
      <c r="B40" s="1" t="s">
        <v>137</v>
      </c>
      <c r="C40" s="6">
        <v>45635</v>
      </c>
      <c r="D40" s="1"/>
      <c r="E40" s="1">
        <v>5</v>
      </c>
      <c r="F40" s="1"/>
      <c r="G40" s="1"/>
      <c r="H40" s="1"/>
      <c r="I40" s="1"/>
      <c r="J40" s="1"/>
      <c r="K40" s="1">
        <v>12</v>
      </c>
      <c r="L40" s="1">
        <v>5</v>
      </c>
      <c r="M40" s="1"/>
      <c r="N40" s="1"/>
      <c r="O40" s="1"/>
      <c r="P40" s="1"/>
      <c r="Q40" s="1">
        <v>5</v>
      </c>
      <c r="R40" s="1"/>
      <c r="S40" s="1"/>
    </row>
    <row r="41" spans="1:19" x14ac:dyDescent="0.25">
      <c r="A41" s="1" t="s">
        <v>100</v>
      </c>
      <c r="B41" s="1" t="s">
        <v>140</v>
      </c>
      <c r="C41" s="6">
        <v>45637</v>
      </c>
      <c r="D41" s="1"/>
      <c r="E41" s="1"/>
      <c r="F41" s="1"/>
      <c r="G41" s="1"/>
      <c r="H41" s="1">
        <v>5</v>
      </c>
      <c r="I41" s="1"/>
      <c r="J41" s="1"/>
      <c r="K41" s="1">
        <v>5</v>
      </c>
      <c r="L41" s="1">
        <v>5</v>
      </c>
      <c r="M41" s="1"/>
      <c r="N41" s="1"/>
      <c r="O41" s="1"/>
      <c r="P41" s="1"/>
      <c r="Q41" s="1"/>
      <c r="R41" s="1"/>
      <c r="S41" s="1"/>
    </row>
    <row r="42" spans="1:19" x14ac:dyDescent="0.25">
      <c r="A42" s="1" t="s">
        <v>102</v>
      </c>
      <c r="B42" s="1" t="s">
        <v>140</v>
      </c>
      <c r="C42" s="6">
        <v>45637</v>
      </c>
      <c r="D42" s="1"/>
      <c r="E42" s="1"/>
      <c r="F42" s="1"/>
      <c r="G42" s="1"/>
      <c r="H42" s="1">
        <v>5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 t="s">
        <v>104</v>
      </c>
      <c r="B43" s="1" t="s">
        <v>137</v>
      </c>
      <c r="C43" s="6">
        <v>45635</v>
      </c>
      <c r="D43" s="31" t="s">
        <v>139</v>
      </c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</row>
    <row r="44" spans="1:19" x14ac:dyDescent="0.25">
      <c r="A44" s="1" t="s">
        <v>108</v>
      </c>
      <c r="B44" s="1" t="s">
        <v>140</v>
      </c>
      <c r="C44" s="6">
        <v>45636</v>
      </c>
      <c r="D44" s="1"/>
      <c r="E44" s="1">
        <v>12</v>
      </c>
      <c r="F44" s="1"/>
      <c r="G44" s="1"/>
      <c r="H44" s="1"/>
      <c r="I44" s="1"/>
      <c r="J44" s="1">
        <v>5</v>
      </c>
      <c r="K44" s="1"/>
      <c r="L44" s="1"/>
      <c r="M44" s="1"/>
      <c r="N44" s="1"/>
      <c r="O44" s="1">
        <v>5</v>
      </c>
      <c r="P44" s="1"/>
      <c r="Q44" s="1"/>
      <c r="R44" s="1"/>
      <c r="S44" s="1"/>
    </row>
    <row r="45" spans="1:19" x14ac:dyDescent="0.25">
      <c r="A45" s="1" t="s">
        <v>107</v>
      </c>
      <c r="B45" s="1"/>
      <c r="C45" s="6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 t="s">
        <v>110</v>
      </c>
      <c r="B46" s="1" t="s">
        <v>140</v>
      </c>
      <c r="C46" s="6">
        <v>45637</v>
      </c>
      <c r="D46" s="1"/>
      <c r="E46" s="1"/>
      <c r="F46" s="1"/>
      <c r="G46" s="1">
        <v>5</v>
      </c>
      <c r="H46" s="1">
        <v>12</v>
      </c>
      <c r="I46" s="1">
        <v>5</v>
      </c>
      <c r="J46" s="1"/>
      <c r="K46" s="1"/>
      <c r="L46" s="1"/>
      <c r="M46" s="1"/>
      <c r="N46" s="1"/>
      <c r="O46" s="1"/>
      <c r="P46" s="1"/>
      <c r="Q46" s="1">
        <v>12</v>
      </c>
      <c r="R46" s="1"/>
      <c r="S46" s="1"/>
    </row>
    <row r="47" spans="1:19" x14ac:dyDescent="0.25">
      <c r="A47" s="1" t="s">
        <v>112</v>
      </c>
      <c r="B47" s="1" t="s">
        <v>140</v>
      </c>
      <c r="C47" s="6">
        <v>45638</v>
      </c>
      <c r="D47" s="1"/>
      <c r="E47" s="1"/>
      <c r="F47" s="1"/>
      <c r="G47" s="1"/>
      <c r="H47" s="1"/>
      <c r="I47" s="1"/>
      <c r="J47" s="1"/>
      <c r="K47" s="1">
        <v>5</v>
      </c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 t="s">
        <v>113</v>
      </c>
      <c r="B48" s="1" t="s">
        <v>141</v>
      </c>
      <c r="C48" s="6">
        <v>45640</v>
      </c>
      <c r="D48" s="1"/>
      <c r="E48" s="1"/>
      <c r="F48" s="1"/>
      <c r="G48" s="1"/>
      <c r="H48" s="1"/>
      <c r="I48" s="1"/>
      <c r="J48" s="1"/>
      <c r="K48" s="1">
        <v>5</v>
      </c>
      <c r="L48" s="1"/>
      <c r="M48" s="1"/>
      <c r="N48" s="1">
        <v>5</v>
      </c>
      <c r="O48" s="1"/>
      <c r="P48" s="1"/>
      <c r="Q48" s="1"/>
      <c r="R48" s="1"/>
      <c r="S48" s="1"/>
    </row>
    <row r="49" spans="1:19" x14ac:dyDescent="0.25">
      <c r="A49" s="1" t="s">
        <v>115</v>
      </c>
      <c r="B49" s="1" t="s">
        <v>141</v>
      </c>
      <c r="C49" s="6">
        <v>45640</v>
      </c>
      <c r="D49" s="1"/>
      <c r="E49" s="1"/>
      <c r="F49" s="1"/>
      <c r="G49" s="1"/>
      <c r="H49" s="1"/>
      <c r="I49" s="1"/>
      <c r="J49" s="1"/>
      <c r="K49" s="1">
        <v>5</v>
      </c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 t="s">
        <v>117</v>
      </c>
      <c r="B50" s="1" t="s">
        <v>141</v>
      </c>
      <c r="C50" s="6">
        <v>45640</v>
      </c>
      <c r="D50" s="1"/>
      <c r="E50" s="1"/>
      <c r="F50" s="1"/>
      <c r="G50" s="1">
        <v>17</v>
      </c>
      <c r="H50" s="1"/>
      <c r="I50" s="1"/>
      <c r="J50" s="1"/>
      <c r="K50" s="1">
        <v>5</v>
      </c>
      <c r="L50" s="1"/>
      <c r="M50" s="1"/>
      <c r="N50" s="1"/>
      <c r="O50" s="1">
        <v>12</v>
      </c>
      <c r="P50" s="1"/>
      <c r="Q50" s="1"/>
      <c r="R50" s="1"/>
      <c r="S50" s="1">
        <v>5</v>
      </c>
    </row>
    <row r="51" spans="1:19" x14ac:dyDescent="0.25">
      <c r="A51" s="1" t="s">
        <v>119</v>
      </c>
      <c r="B51" s="1"/>
      <c r="C51" s="6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 t="s">
        <v>121</v>
      </c>
      <c r="B52" s="1" t="s">
        <v>140</v>
      </c>
      <c r="C52" s="6">
        <v>45638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>
        <v>5</v>
      </c>
      <c r="R52" s="1"/>
      <c r="S52" s="1"/>
    </row>
    <row r="53" spans="1:19" x14ac:dyDescent="0.25">
      <c r="A53" s="1" t="s">
        <v>123</v>
      </c>
      <c r="B53" s="1"/>
      <c r="C53" s="6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 t="s">
        <v>125</v>
      </c>
      <c r="B54" s="1" t="s">
        <v>140</v>
      </c>
      <c r="C54" s="6">
        <v>45638</v>
      </c>
      <c r="D54" s="1"/>
      <c r="E54" s="1">
        <v>5</v>
      </c>
      <c r="F54" s="1"/>
      <c r="G54" s="1"/>
      <c r="H54" s="1">
        <v>10</v>
      </c>
      <c r="I54" s="1"/>
      <c r="J54" s="1">
        <v>5</v>
      </c>
      <c r="K54" s="1"/>
      <c r="L54" s="1"/>
      <c r="M54" s="1"/>
      <c r="N54" s="1"/>
      <c r="O54" s="1"/>
      <c r="P54" s="1"/>
      <c r="Q54" s="1">
        <v>5</v>
      </c>
      <c r="R54" s="1"/>
      <c r="S54" s="1"/>
    </row>
    <row r="55" spans="1:19" s="1" customFormat="1" x14ac:dyDescent="0.25">
      <c r="A55" s="1" t="s">
        <v>133</v>
      </c>
      <c r="C55" s="6"/>
    </row>
    <row r="56" spans="1:19" s="1" customFormat="1" x14ac:dyDescent="0.25">
      <c r="A56" s="1" t="s">
        <v>142</v>
      </c>
      <c r="C56" s="6"/>
    </row>
    <row r="57" spans="1:19" s="1" customFormat="1" x14ac:dyDescent="0.25">
      <c r="A57" s="1" t="s">
        <v>143</v>
      </c>
      <c r="C57" s="6"/>
    </row>
    <row r="58" spans="1:19" s="1" customFormat="1" x14ac:dyDescent="0.25">
      <c r="A58" s="1" t="s">
        <v>144</v>
      </c>
      <c r="C58" s="6"/>
    </row>
  </sheetData>
  <mergeCells count="9">
    <mergeCell ref="D43:S43"/>
    <mergeCell ref="A3:S3"/>
    <mergeCell ref="P1:S1"/>
    <mergeCell ref="A1:A2"/>
    <mergeCell ref="B1:B2"/>
    <mergeCell ref="C1:C2"/>
    <mergeCell ref="D1:D2"/>
    <mergeCell ref="E1:K1"/>
    <mergeCell ref="L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练习册</vt:lpstr>
      <vt:lpstr>顽固错题</vt:lpstr>
      <vt:lpstr>一轮真题与模拟</vt:lpstr>
      <vt:lpstr>二轮真题与模拟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季白木</dc:creator>
  <cp:lastModifiedBy>Tom Deng</cp:lastModifiedBy>
  <dcterms:created xsi:type="dcterms:W3CDTF">2015-06-05T18:19:34Z</dcterms:created>
  <dcterms:modified xsi:type="dcterms:W3CDTF">2024-12-16T05:01:35Z</dcterms:modified>
</cp:coreProperties>
</file>