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1_wg 15" sheetId="1" r:id="rId3"/>
    <sheet state="visible" name="t1_wg 16" sheetId="2" r:id="rId4"/>
  </sheets>
  <definedNames>
    <definedName localSheetId="1" name="k">'t1_wg 16'!$K$17</definedName>
    <definedName localSheetId="0" name="k">'t1_wg 15'!$K$17</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I2">
      <text>
        <t xml:space="preserve">Debes elegir el patrón de conversación que más se adecue a la descripción o al mensaje.</t>
      </text>
    </comment>
    <comment authorId="0" ref="P2">
      <text>
        <t xml:space="preserve">Se muestran los valores de conductas que el equipo obtuvo en su desempeño</t>
      </text>
    </comment>
    <comment authorId="0" ref="S2">
      <text>
        <t xml:space="preserve">Muestra los problemas que presenta el grupo de acuerdo a los excesos de ciertas conductas en las interacciones.</t>
      </text>
    </comment>
    <comment authorId="0" ref="P3">
      <text>
        <t xml:space="preserve">cambiar limites de muestras.
</t>
      </text>
    </comment>
    <comment authorId="0" ref="P4">
      <text>
        <t xml:space="preserve">cambiar limite de muestras. 
Estirar para copiar en las 12 conductas
</t>
      </text>
    </comment>
    <comment authorId="0" ref="U17">
      <text>
        <t xml:space="preserve">Porcentaje de interacciones de un atributo del individuo, calculado sobre las interacciones totales del equipo sobre ese atributo.</t>
      </text>
    </comment>
    <comment authorId="0" ref="S18">
      <text>
        <t xml:space="preserve">Debo insertar el nombre del alumno al que voy a estudiar.</t>
      </text>
    </comment>
    <comment authorId="0" ref="P19">
      <text>
        <t xml:space="preserve">cambiar limite de muestras.
Estirar para actualizar al resto de alumnos.</t>
      </text>
    </comment>
    <comment authorId="0" ref="P26">
      <text>
        <t xml:space="preserve">Cantidad de interacciones de cada individuo</t>
      </text>
    </comment>
    <comment authorId="0" ref="AB26">
      <text>
        <t xml:space="preserve">Es un error pensar que porque no tiene un buen porcentaje de la subhabilidad debe ser o no entrenada en general. 
Cada sub habilidad tiene diferentes atributos que  componene distintas conductas . Y estas deben ser entrenadas de acuerdo al tipo de problemas que tiene el grupo.
</t>
      </text>
    </comment>
    <comment authorId="0" ref="S27">
      <text>
        <t xml:space="preserve">actualizar limites de muestras.</t>
      </text>
    </comment>
    <comment authorId="0" ref="T27">
      <text>
        <t xml:space="preserve">Porcentaje de interacciones del individuo en relación al total de interacciones del equipo.
</t>
      </text>
    </comment>
    <comment authorId="0" ref="U27">
      <text>
        <t xml:space="preserve">Porcentaje de interacciones del individuo (en un atributo) en relación al total de interacciones del equipo (en ese mismo atributo).</t>
      </text>
    </comment>
    <comment authorId="0" ref="AD27">
      <text>
        <t xml:space="preserve">% del individuo sobre el % del grupo
</t>
      </text>
    </comment>
    <comment authorId="0" ref="P28">
      <text>
        <t xml:space="preserve">Actualizar limites de muestras y estirar.
</t>
      </text>
    </comment>
  </commentList>
</comments>
</file>

<file path=xl/comments2.xml><?xml version="1.0" encoding="utf-8"?>
<comments xmlns:r="http://schemas.openxmlformats.org/officeDocument/2006/relationships" xmlns="http://schemas.openxmlformats.org/spreadsheetml/2006/main">
  <authors>
    <author/>
  </authors>
  <commentList>
    <comment authorId="0" ref="I2">
      <text>
        <t xml:space="preserve">Debes elegir el patrón de conversación que más se adecue a la descripción o al mensaje.</t>
      </text>
    </comment>
    <comment authorId="0" ref="P2">
      <text>
        <t xml:space="preserve">Se muestran los valores de conductas que el equipo obtuvo en su desempeño</t>
      </text>
    </comment>
    <comment authorId="0" ref="S2">
      <text>
        <t xml:space="preserve">Muestra los problemas que presenta el grupo de acuerdo a los excesos de ciertas conductas en las interacciones.</t>
      </text>
    </comment>
    <comment authorId="0" ref="P3">
      <text>
        <t xml:space="preserve">cambiar limites de muestras.
</t>
      </text>
    </comment>
    <comment authorId="0" ref="P4">
      <text>
        <t xml:space="preserve">cambiar limite de muestras. 
Estirar para copiar en las 12 conductas
</t>
      </text>
    </comment>
    <comment authorId="0" ref="U17">
      <text>
        <t xml:space="preserve">Porcentaje de interacciones de un atributo del individuo, calculado sobre las interacciones totales del equipo sobre ese atributo.</t>
      </text>
    </comment>
    <comment authorId="0" ref="S18">
      <text>
        <t xml:space="preserve">Debo insertar el nombre del alumno al que voy a estudiar.</t>
      </text>
    </comment>
    <comment authorId="0" ref="P19">
      <text>
        <t xml:space="preserve">cambiar limite de muestras.
Estirar para actualizar al resto de alumnos.</t>
      </text>
    </comment>
    <comment authorId="0" ref="P26">
      <text>
        <t xml:space="preserve">Cantidad de interacciones de cada individuo</t>
      </text>
    </comment>
    <comment authorId="0" ref="AB26">
      <text>
        <t xml:space="preserve">Es un error pensar que porque no tiene un buen porcentaje de la subhabilidad debe ser o no entrenada en general. 
Cada sub habilidad tiene diferentes atributos que  componene distintas conductas . Y estas deben ser entrenadas de acuerdo al tipo de problemas que tiene el grupo.
</t>
      </text>
    </comment>
    <comment authorId="0" ref="S27">
      <text>
        <t xml:space="preserve">actualizar limites de muestras.</t>
      </text>
    </comment>
    <comment authorId="0" ref="T27">
      <text>
        <t xml:space="preserve">Porcentaje de interacciones del individuo en relación al total de interacciones del equipo.
</t>
      </text>
    </comment>
    <comment authorId="0" ref="U27">
      <text>
        <t xml:space="preserve">Porcentaje de interacciones del individuo (en un atributo) en relación al total de interacciones del equipo (en ese mismo atributo).</t>
      </text>
    </comment>
    <comment authorId="0" ref="AD27">
      <text>
        <t xml:space="preserve">% del individuo sobre el % del grupo
</t>
      </text>
    </comment>
    <comment authorId="0" ref="P28">
      <text>
        <t xml:space="preserve">Actualizar limites de muestras y estirar.
</t>
      </text>
    </comment>
  </commentList>
</comments>
</file>

<file path=xl/sharedStrings.xml><?xml version="1.0" encoding="utf-8"?>
<sst xmlns="http://schemas.openxmlformats.org/spreadsheetml/2006/main" count="2304" uniqueCount="858">
  <si>
    <t>FECHA</t>
  </si>
  <si>
    <t>AUTOR</t>
  </si>
  <si>
    <t>DESCRIPCION</t>
  </si>
  <si>
    <t>HORA</t>
  </si>
  <si>
    <t>MENSAJE</t>
  </si>
  <si>
    <t>Patrón Comunicación</t>
  </si>
  <si>
    <t>ATRIBUTO</t>
  </si>
  <si>
    <t>CONDUCTA</t>
  </si>
  <si>
    <t>Conducta (Descripción)</t>
  </si>
  <si>
    <t># interacc.</t>
  </si>
  <si>
    <t>% del equipo</t>
  </si>
  <si>
    <t>Problemas Grupales</t>
  </si>
  <si>
    <t>Ind de interac intragrupal</t>
  </si>
  <si>
    <t>Herminio Hernandez</t>
  </si>
  <si>
    <t>Yael como va?</t>
  </si>
  <si>
    <t>Continuemos…</t>
  </si>
  <si>
    <t>totales &gt;&gt;</t>
  </si>
  <si>
    <t>Conflicto</t>
  </si>
  <si>
    <t>Conducta</t>
  </si>
  <si>
    <t>limi. Sup</t>
  </si>
  <si>
    <t>lim. Inf.</t>
  </si>
  <si>
    <t>IPA</t>
  </si>
  <si>
    <t>% por sub-h</t>
  </si>
  <si>
    <t>Yamil, disculpa.</t>
  </si>
  <si>
    <t>Discúlpenme…</t>
  </si>
  <si>
    <t>Enzo Sipitria</t>
  </si>
  <si>
    <t>Habria q usar el chat de hangouts para coordinar bien un momento q estemos todos, yo si es por ese chat puedoben cualquier momento xq entro del celu</t>
  </si>
  <si>
    <t>Intentemos…</t>
  </si>
  <si>
    <t>Muestra solidaridad</t>
  </si>
  <si>
    <t>Comunicación</t>
  </si>
  <si>
    <t>c6</t>
  </si>
  <si>
    <t>.</t>
  </si>
  <si>
    <t>Muestra relajamiento o moderación</t>
  </si>
  <si>
    <t>c7</t>
  </si>
  <si>
    <t>Muestra acuerdo o aprueba</t>
  </si>
  <si>
    <t>Evaluación</t>
  </si>
  <si>
    <t>c5</t>
  </si>
  <si>
    <t>yamil lacoste</t>
  </si>
  <si>
    <t>jaja esta bien</t>
  </si>
  <si>
    <t>Da sugerencia u orientación</t>
  </si>
  <si>
    <t>c8</t>
  </si>
  <si>
    <t>bien vos?</t>
  </si>
  <si>
    <t>Da opiniones</t>
  </si>
  <si>
    <t>Control</t>
  </si>
  <si>
    <t>c4</t>
  </si>
  <si>
    <t xml:space="preserve">Juan Cruz </t>
  </si>
  <si>
    <t xml:space="preserve">mié. 17:01 </t>
  </si>
  <si>
    <t>Buenas</t>
  </si>
  <si>
    <t>Da información</t>
  </si>
  <si>
    <t>c9</t>
  </si>
  <si>
    <t xml:space="preserve">Enzo </t>
  </si>
  <si>
    <t xml:space="preserve">mié. 17:02 </t>
  </si>
  <si>
    <t>Holaa</t>
  </si>
  <si>
    <t>Pide información</t>
  </si>
  <si>
    <t>Decisión</t>
  </si>
  <si>
    <t>c3</t>
  </si>
  <si>
    <t>Bien bien. No se si fuiste a la ultima clase, pero eso dos casos son los que llegue a escribir.</t>
  </si>
  <si>
    <t>Resumiendo,…</t>
  </si>
  <si>
    <t>ya rendiste ?</t>
  </si>
  <si>
    <t>Pide opinión</t>
  </si>
  <si>
    <t>c10</t>
  </si>
  <si>
    <t>problema !!!</t>
  </si>
  <si>
    <t>a tomar nota digams.</t>
  </si>
  <si>
    <t xml:space="preserve">mié. 17:03 </t>
  </si>
  <si>
    <t>Siiss a las 16 termine</t>
  </si>
  <si>
    <t>Pide sugerencias u orientación</t>
  </si>
  <si>
    <t>Reducción de tensión</t>
  </si>
  <si>
    <t>c2</t>
  </si>
  <si>
    <t>Calculo q me fue bien pero vamos a esperar la nota</t>
  </si>
  <si>
    <t>Muestra desacuerdo o desaprobación</t>
  </si>
  <si>
    <t>c11</t>
  </si>
  <si>
    <t>joya!</t>
  </si>
  <si>
    <t>Muestra tensión o molestia</t>
  </si>
  <si>
    <t xml:space="preserve">mié. 17:05 </t>
  </si>
  <si>
    <t>Habra q esperar un ratito por si aparecen los demas</t>
  </si>
  <si>
    <t>Yo creo que debemos intentar…</t>
  </si>
  <si>
    <t>Reintegración</t>
  </si>
  <si>
    <t>c1</t>
  </si>
  <si>
    <t>si fui</t>
  </si>
  <si>
    <t>Muestra antagonismo o agresividad</t>
  </si>
  <si>
    <t>Leiste algo de lobq pregunta el tp???</t>
  </si>
  <si>
    <t>c12</t>
  </si>
  <si>
    <t>ahi te digo mas o menos lo que anote</t>
  </si>
  <si>
    <t xml:space="preserve">mié. 17:06 </t>
  </si>
  <si>
    <t>si si lei</t>
  </si>
  <si>
    <t xml:space="preserve"> % de interacción por atributo</t>
  </si>
  <si>
    <t>te hago una consulta igual</t>
  </si>
  <si>
    <t>Alumno: &gt;&gt;&gt;&gt;&gt;</t>
  </si>
  <si>
    <t>&gt;&gt;&gt;</t>
  </si>
  <si>
    <t>hernan</t>
  </si>
  <si>
    <t>Oka!</t>
  </si>
  <si>
    <t>Interacciones de :</t>
  </si>
  <si>
    <t xml:space="preserve">federico </t>
  </si>
  <si>
    <t>vos q la estas cursando</t>
  </si>
  <si>
    <t>Por favor, expliqueme…</t>
  </si>
  <si>
    <t>Si</t>
  </si>
  <si>
    <t>Te explico….</t>
  </si>
  <si>
    <t xml:space="preserve">Herminio </t>
  </si>
  <si>
    <t xml:space="preserve">mié. 17:07 </t>
  </si>
  <si>
    <t>me explicas un toque como es la forma de trabajo?</t>
  </si>
  <si>
    <t>No entiendo, ¿alguien puede...?</t>
  </si>
  <si>
    <t xml:space="preserve">yamil </t>
  </si>
  <si>
    <t>hay ciertas variables que son conocidas como agentes inteligentes, estos agentes inteligentes son un subtipo del agente personal, y se le pueden aplicar aprendisaje para que sean mas inteligente.</t>
  </si>
  <si>
    <t>Mmm por lo q entendi son 5 tp de este tipo</t>
  </si>
  <si>
    <t>El aprendisaje se hace, cuando la informacion no la tenemos y esta basado en redes bayesianas y razonamiento basado en casos.</t>
  </si>
  <si>
    <t xml:space="preserve">gabriela </t>
  </si>
  <si>
    <t>ellos van a estar siempre guardando lo que hablamos y como editamos?</t>
  </si>
  <si>
    <t xml:space="preserve">Gonzalo </t>
  </si>
  <si>
    <t xml:space="preserve">mié. 17:09 </t>
  </si>
  <si>
    <t>Investigacion y volcar eso a los docs</t>
  </si>
  <si>
    <t>Ivan</t>
  </si>
  <si>
    <t xml:space="preserve">Ivan </t>
  </si>
  <si>
    <t>Tengo lo mismo. Y alguna aotacion mas</t>
  </si>
  <si>
    <t>Si, estoy de acuerdo…</t>
  </si>
  <si>
    <t>La idea es que se trabaje en colaboracion</t>
  </si>
  <si>
    <t>Y van a ser 4 de los tp los grupos al.azar y dsps creo q en el ultimo los.grupos los van a armar en base a las listas q mandaste de conocidos y eso</t>
  </si>
  <si>
    <t># del equipo</t>
  </si>
  <si>
    <t xml:space="preserve"> # individuo</t>
  </si>
  <si>
    <t>% individuo</t>
  </si>
  <si>
    <t>% ind X % grupal</t>
  </si>
  <si>
    <t>SUB HABILIDAD</t>
  </si>
  <si>
    <t>RESULTADOS</t>
  </si>
  <si>
    <t>Esperemos luego a que se conecte el resto para ver si anotaron o recuerdan el 3er caso. Respecto a la tercera pregunta</t>
  </si>
  <si>
    <t>Eso es todo lo q se</t>
  </si>
  <si>
    <t>Interacciones &gt;&gt;</t>
  </si>
  <si>
    <t>&gt;&gt;&gt;&gt;&gt;</t>
  </si>
  <si>
    <t>Patrón de comunicación</t>
  </si>
  <si>
    <t>Atributo (Descripción)</t>
  </si>
  <si>
    <t>Sub-Habilidad</t>
  </si>
  <si>
    <t xml:space="preserve">% individual </t>
  </si>
  <si>
    <t>% equipo</t>
  </si>
  <si>
    <t xml:space="preserve">mié. 17:10 </t>
  </si>
  <si>
    <t>ah esta bien osea con este grupo solo este trabajo n1?</t>
  </si>
  <si>
    <t xml:space="preserve">% </t>
  </si>
  <si>
    <t>Entonces…</t>
  </si>
  <si>
    <t>sub-habilidad</t>
  </si>
  <si>
    <t>% parcial x atributo y sub habilidad</t>
  </si>
  <si>
    <t>PROBLEMA</t>
  </si>
  <si>
    <t>SITUACION</t>
  </si>
  <si>
    <t>ESTRATEGIA</t>
  </si>
  <si>
    <t>Atributo</t>
  </si>
  <si>
    <t xml:space="preserve">mié. 17:11 </t>
  </si>
  <si>
    <t>Se supone q si</t>
  </si>
  <si>
    <t>Supongamos que…</t>
  </si>
  <si>
    <t>Preguntemos al profesor…</t>
  </si>
  <si>
    <t>Mediación docente</t>
  </si>
  <si>
    <t>Mediación</t>
  </si>
  <si>
    <t>Comunicacióm</t>
  </si>
  <si>
    <t>Informar</t>
  </si>
  <si>
    <t>Estudiante requiere entrenamiento de subhabilidad Informar</t>
  </si>
  <si>
    <t>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Dado que esta subhabilidad se relaciona con dos atributos, Parafrasear y Explicar/Clarificar, se muestran dos alternativas de respuesta. El estudiante puede optar por hacer su contribución con.
• Primera alternativa: vinculada con el atributo Parafrasear. Contribución comienza con la oración de apertura “En otras palabras…”.
• Segunda alternativa: vinculada con el atributo Explicar/Clarificar. Contribución comienza con la oración de apertura “Yo lo explicaría así…”.</t>
  </si>
  <si>
    <t>Y hoy aclararo. De nuevo q toda la interaccion tiene q ser por docs o estos grupos de hangouts</t>
  </si>
  <si>
    <t>Todas las posturas son válidas..</t>
  </si>
  <si>
    <t>Conciliar</t>
  </si>
  <si>
    <t>Argumentación</t>
  </si>
  <si>
    <t>Tarea</t>
  </si>
  <si>
    <t>Estudiante requiere entrenamiento de subhabilidad Tarea</t>
  </si>
  <si>
    <t>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Tarea. Dado que esta subhabilidad se relaciona con el atributo Resumir información, el estudiante no posee alternativas para responder, debe hacer su contribución a continuación de la oración de apertura “Resumiendo,…”.</t>
  </si>
  <si>
    <t>Q la idea es no hacer nada por fuera de estas herramientas</t>
  </si>
  <si>
    <t>nono, me parece que no dijo mucho mas, porque despues hablo del algoritmos geneticos, multiagentes, analisis de la informacion pero asi por arriba</t>
  </si>
  <si>
    <t>No estoy seguro…</t>
  </si>
  <si>
    <t>A mi me parece bien…</t>
  </si>
  <si>
    <t>Concertar</t>
  </si>
  <si>
    <t>Requerir</t>
  </si>
  <si>
    <t>Estudiante requiere entrenamiento de subhabilidad Requerir</t>
  </si>
  <si>
    <t>Entrenar al estudiante, solicitándole que formule un requerimiento al grupo manifestando la subhabilidad Requerir. Dado que esta subhabilidad se relaciona con tres atributos, Información, Clarificación e Ilustración, se muestran tres alternativas de respuesta. El estudiante puede optar por hacer su contribución en alguna de ellas.
• Primera alternativa: vinculada con el atributo Información. Contribución comienza con la oración de apertura “¿Qué falta considerar... ?”.
• Segunda alternativa: vinculada con el atributo Clarificación. Contribución comienza con la oración de apertura “Por favor, explíquenme…”.
• Tercera alternativa: vinculada con el atributo Ilustración. Contribución comienza con la oración de apertura “Por favor, muéstrenme…”</t>
  </si>
  <si>
    <t xml:space="preserve">mié. 17:13 </t>
  </si>
  <si>
    <t>joya bueno charlemos por aca entonces</t>
  </si>
  <si>
    <t>¡Esto va bien! Sigamos…</t>
  </si>
  <si>
    <t>Discrepar…</t>
  </si>
  <si>
    <t>Discrepar</t>
  </si>
  <si>
    <t>Estudiante requiere entrenamiento de subhabilidad Argumentación</t>
  </si>
  <si>
    <t>1) Buscar la más reciente contribución de algún miembro del grupo (por ejemplo, del estudiante X) que corresponda a un pedido de opinión, es decir, relacionada con alguno de los dos atributos de la subhabilidad Requerir: Justificación o Opinión, o con el de la subhabilidad Mantenimiento: Requerir confirmación.
2) Recordar esta contribución del estudiante X al estudiante.
3) Entrenar al estudiante, solicitándole que responda al requerimiento de X manifestando la subhabilidad Argumentación. Dado que esta subhabilidad se relaciona con cinco atributos: Suponer, Conciliar, Concertar, Inferir y Proponer excepciones, se muestran cinco alternativas de respuesta. El estudiante puede optar por hacer su contribución en alguna de ellas.
• Primera alternativa: vinculada con el atributo Suponer. Contribución comienza con la oración de apertura “Supongamos que...”.
• Segunda alternativa: vinculada con el atributo Conciliar. Contribución comienza con la oración de apertura “Todas las posturas son válidas…”.
• Tercera alternativa: vinculada con el atributo Concertar. Contribución comienza con la oración de apertura “A mi me parece bien…”.
• Cuarta alternativa: vinculada con el atributo Inferir. Contribución comienza con la oración de apertura “Entonces…”
• Quinta alternativa: vinculada con el atributo Proponer excepciones. Contribución comienza con la oración de apertura “Pero podría ocurrir que…”.</t>
  </si>
  <si>
    <t>yo por lo que entendi esta muy relacionado a lo q es inteligencia artifcial</t>
  </si>
  <si>
    <t>Yo pienso que…</t>
  </si>
  <si>
    <t>En lugar de eso podríamos…</t>
  </si>
  <si>
    <t>Ofrecer alternativa</t>
  </si>
  <si>
    <t>Estudiante requiere entrenamiento de subhabilidad Mediar</t>
  </si>
  <si>
    <t>Entrenar al estudiante, solicitándole que formule un requerimiento al grupo manifestando la subhabilidad Mediar. Dado que esta subhabilidad se relaciona con el atributo Mediación docente, el estudiante no posee alternativas para responder, debe hacer su contribución a continuación de la oración de apertura “Preguntemos al profesor...”.</t>
  </si>
  <si>
    <t xml:space="preserve">mié. 17:14 </t>
  </si>
  <si>
    <t>Claro vendria a ser o es una rama de la IA</t>
  </si>
  <si>
    <t>Inferir</t>
  </si>
  <si>
    <t xml:space="preserve">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Se muestran alternativas de respuesta. El estudiante puede optar por hacer su contribución en alguna de ellas.
• Primera alternativa: vinculada con el atributo Sugerir. Contribución comienza con la oración de apertura “Yo pienso que…”.
• Segunda alternativa: vinculada con el atributo Justificar. Contribución comienza con la oración de apertura “Yo creo que… porque…”.
• Tercera alternativa: vinculada con el atributo Afirmar. Contribución comienza con la oración de apertura “Yo lo dejaría así…”.
</t>
  </si>
  <si>
    <t>a no se el algoritmo que en base a ciertas hechos o estadísticas te recomienda una peli</t>
  </si>
  <si>
    <t>Suponer</t>
  </si>
  <si>
    <t>Motivar</t>
  </si>
  <si>
    <t>Estudiante requiere entrenamiento de subhabilidad Motivar</t>
  </si>
  <si>
    <t>Entrenar al estudiante, solicitándole que formule un requerimiento al grupo manifestando la subhabilidad Motivar. Dado que esta subhabilidad se relaciona con el atributo Reforzar, el estudiante no posee alternativas para responder, debe hacer su contribución a continuación de la oración de apertura “¡Esto va bien! Sigamos…”.</t>
  </si>
  <si>
    <t xml:space="preserve">mié. 17:15 </t>
  </si>
  <si>
    <t>Q se encarga de la forma en la quebuna computadora aprenda</t>
  </si>
  <si>
    <t>Si, mucho quedo en el aire es verdad.</t>
  </si>
  <si>
    <t>Pero podría ocurrir que…</t>
  </si>
  <si>
    <t>Proponer excepciones</t>
  </si>
  <si>
    <t>Entrenar al estudiante, solicitándole que formule un requerimiento al grupo manifestando la subhabilidad Tarea. Dado que esta subhabilidad se relaciona con el atributo Coordinar procesos grupales, el estudiante no posee alternativas para responder, debe hacer su contribución a continuación de la oración de apertura “Continuemos…”.</t>
  </si>
  <si>
    <t>Claro eso debe estar relacionado, tmbn en los motores de busqueda tiene. Bastante de este tema</t>
  </si>
  <si>
    <t>Dudar</t>
  </si>
  <si>
    <t>Entrenar al estudiante, solicitándole que formule un requerimiento al grupo manifestando la subhabilidad Requerir. Dado que esta subhabilidad se relaciona con dos atributos, Justificación y Opinión, se muestran dos alternativas de respuesta. El estudiante puede optar por teclear su contribución en alguna de ellas.
• Primera alternativa: vinculada con el atributo Justificación. Contribución comienza con la oración de apertura “¿Por qué... ?”.
• Segunda alternativa: vinculada con el atributo Opinión. Contribución comienza con la oración de apertura “¿Se puede…?”.</t>
  </si>
  <si>
    <t xml:space="preserve">mié. 17:19 </t>
  </si>
  <si>
    <t>che para los demas estan en el doc pero no aca</t>
  </si>
  <si>
    <t>¿Qué hacemos ahora?...</t>
  </si>
  <si>
    <t>¡Vamos por buen camino!…</t>
  </si>
  <si>
    <t>Animar</t>
  </si>
  <si>
    <t>Mantenimiento</t>
  </si>
  <si>
    <t>Estudiante requiere entrenamiento de subhabilidad Mantenimiento</t>
  </si>
  <si>
    <t>Entrenar al estudiante, solicitándole que formule un requerimiento al grupo manifestando la subhabilidad Mantenimiento. Dado que esta subhabilidad se relaciona con el atributo Requerir confirmación, el estudiante no posee alternativas para responder, debe hacer su contribución a continuación de la oración de apertura “¿Están de acuerdo…?”.</t>
  </si>
  <si>
    <t xml:space="preserve">mié. 17:20 </t>
  </si>
  <si>
    <t>Si yo estoy con las dos cosas jaja</t>
  </si>
  <si>
    <t>Reforzar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</si>
  <si>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Argumentación. Dado que esta subhabilidad se relaciona con el atributo Ofrecer alternativa, el estudiante no posee alternativas para responder, debe hacer su contribución a continuación de la oración de apertura “En lugar de eso podríamos…”.
</t>
  </si>
  <si>
    <t>Se me hace un quilombo en el celu</t>
  </si>
  <si>
    <t>Lo de Prolog dijo que habiamos usado prolog implementado en java.</t>
  </si>
  <si>
    <t>En otras palabras…</t>
  </si>
  <si>
    <t>Parafrasear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</si>
  <si>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 Entrenar al estudiante, solicitándole que responda al requerimiento de X manifestando la subhabilidad Informar. Dado que esta subhabilidad se relaciona con dos atributos, Guiar y Elaborar, se muestran dos alternativas de respuesta. El estudiante puede optar por hacer su contribución en alguna de ellas.
• Primera alternativa: vinculada con el atributo Guiar. Contribución comienza con la oración de apertura “Intentemos...”.
• Segunda alternativa: vinculada con el atributo Elaborar. Contribución comienza con la oración de apertura “Hay que hacer lo siguiente…”.
</t>
  </si>
  <si>
    <t>Igual es mas practico por aca me parece pero bueno si los demas no estan vamos para el doc</t>
  </si>
  <si>
    <t>pero recuerdo algo de que una variable utilizaba prolog</t>
  </si>
  <si>
    <t>Guiar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</si>
  <si>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Mantenimiento. Dado que esta subhabilidad se relaciona con el atributo Sugerir acción, el estudiante no posee alternativas para responder, debe hacer su contribución a continuación de la oración de apertura “Yo creo que debemos intentar…”.
</t>
  </si>
  <si>
    <t xml:space="preserve">mié. 17:21 </t>
  </si>
  <si>
    <t>dale</t>
  </si>
  <si>
    <t>vos anotaste algo de eso?</t>
  </si>
  <si>
    <t>Sugerir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</si>
  <si>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Tarea. Dado que esta subhabilidad se relaciona con el atributo Requerir cambio de enfoque, el estudiante no posee alternativas para responder, debe hacer su contribución a continuación de la oración de apertura “En vez de… probemos…”.
</t>
  </si>
  <si>
    <t xml:space="preserve">mié. 17:29 </t>
  </si>
  <si>
    <t>Yo eatoy con el celu, de la pc ae puede usar sin problemas el hangouts??</t>
  </si>
  <si>
    <t>¿Se puede…?</t>
  </si>
  <si>
    <t>Hay que hacer lo siguiente…</t>
  </si>
  <si>
    <t>Elaborar</t>
  </si>
  <si>
    <t xml:space="preserve"> Entrenar al estudiante, solicitándole que formule un requerimiento al grupo manifestando la subhabilidad Requerir. Dado que esta subhabilidad se relaciona con el atributo Elaboración, el estudiante no posee alternativas para responder, debe hacer su contribución a continuación de la oración de apertura “¿Qué hacemos ahora…?”.</t>
  </si>
  <si>
    <t>Xq para debatir el 3 punto lo mejor va a ser por aca</t>
  </si>
  <si>
    <t>Yo lo explicaría así…</t>
  </si>
  <si>
    <t>Explicar/Clarificar</t>
  </si>
  <si>
    <t>Reconocimiento</t>
  </si>
  <si>
    <t>XXXX</t>
  </si>
  <si>
    <t xml:space="preserve">mié. 17:31 </t>
  </si>
  <si>
    <t>si</t>
  </si>
  <si>
    <t>sisi, tengo eso anotado jaja que combinando los métodos de java y la inteligencia de prolog, los metodos de java los "convertia" a un conjuntos de reglas prolog</t>
  </si>
  <si>
    <t>Yo creo que… porque…</t>
  </si>
  <si>
    <t>Justificar</t>
  </si>
  <si>
    <t>si no aunq sea usar el chat de los doc</t>
  </si>
  <si>
    <t>Lo que tengo anotado</t>
  </si>
  <si>
    <t>Yo lo dejaría así…</t>
  </si>
  <si>
    <t>Afirmar</t>
  </si>
  <si>
    <t>Estudiante requiere entrenamiento de subhabilidad Reconocimiento</t>
  </si>
  <si>
    <t xml:space="preserve"> Entrenar al estudiante, solicitándole que formule una muestra de aprobación al grupo manifestando la subhabilidad Reconocimiento. Dado que esta subhabilidad se relaciona con el atributo Aceptación/Confirmación, el estudiante no posee alternativas para responder, debe hacer su contribución a continuación de la oración de apertura “Sí, estoy de acuerdo…”.</t>
  </si>
  <si>
    <t>pero no los comentario ?</t>
  </si>
  <si>
    <t>¿Qué falta considerar?...</t>
  </si>
  <si>
    <t>Información</t>
  </si>
  <si>
    <t xml:space="preserve"> Entrenar al estudiante, solicitándole que formule una muestra de relajamiento al grupo manifestando la subhabilidad Reconocimiento. Dado que esta subhabilidad se relaciona con el atributo Apreciación, el estudiante no posee alternativas para responder, debe hacer su contribución a continuación de la oración de apertura “Gracias amigos,…”.</t>
  </si>
  <si>
    <t xml:space="preserve">mié. 17:37 </t>
  </si>
  <si>
    <t>No has respondido a la videollamada de Juan Cruz</t>
  </si>
  <si>
    <t>ahh oka, todo sirve.</t>
  </si>
  <si>
    <t>Elaboración</t>
  </si>
  <si>
    <t>Puesto que la conducta “Muestra tensión” es calificada por (Bales, 1950) como una conducta negativa, no se considera conveniente entrenar al grupo para que la manifieste.</t>
  </si>
  <si>
    <t>mié. 17:31</t>
  </si>
  <si>
    <t>Clarificación</t>
  </si>
  <si>
    <t>No has respondido a una videollamada</t>
  </si>
  <si>
    <t>¿Por qué…?</t>
  </si>
  <si>
    <t>Justificación</t>
  </si>
  <si>
    <t xml:space="preserve">Estudiante requiere entrenamiento de subhabilidad Motivar </t>
  </si>
  <si>
    <t xml:space="preserve"> Entrenar al estudiante, solicitándole que formule una muestra de solidaridad al grupo manifestando la subhabilidad Motivar. Dado que esta subhabilidad se relaciona con el atributo Animar, el estudiante no posee alternativas para responder, debe hacer su contribución a continuación de la oración de apertura “¡vamos por buen camino!...”.</t>
  </si>
  <si>
    <t>mié. 17:33</t>
  </si>
  <si>
    <t>Eso conformaría un agente inteligente</t>
  </si>
  <si>
    <t>Opinión</t>
  </si>
  <si>
    <t xml:space="preserve"> Entrenar al estudiante, solicitándole que formule una muestra de solidaridad al grupo manifestando la subhabilidad Mantenimiento. Dado que esta subhabilidad se relaciona con dos atributos, Disculparse y Atender, se muestran dos alternativas de respuesta. El estudiante puede optar por hacer su contribución en alguna de ellas.
• Primera alternativa: vinculada con el atributo Disculparse. Contribución comienza con la oración de apertura “Discúlpenme,…”.
• Segunda alternativa: vinculada con el atributo Atender. Contribución comienza con la oración de apertura “Te explico,…”.</t>
  </si>
  <si>
    <t>ahí estoy</t>
  </si>
  <si>
    <t>lo que no tome nota y no recuerdo es si a un agente inteligente se le podía aplicar aprendizaje.</t>
  </si>
  <si>
    <t>Por favor, muestreme…</t>
  </si>
  <si>
    <t>Ilustración</t>
  </si>
  <si>
    <t xml:space="preserve"> Entrenar al estudiante, solicitándole que formule una muestra de solidaridad al grupo manifestando la subhabilidad Tarea. Dado que esta subhabilidad se relaciona con el atributo Finalizar participación, el estudiante no posee alternativas para responder, debe hacer su contribución a continuación de la oración de apertura “¡Hasta la próxima!...”.</t>
  </si>
  <si>
    <t>Geniall</t>
  </si>
  <si>
    <t>Gracias amigos…</t>
  </si>
  <si>
    <t>Apreciación</t>
  </si>
  <si>
    <t>Puesto que la conducta “Muestra antagonismo” es calificada por (Bales, 1950) como una conducta negativa, no se considera conveniente entrenar al grupo para que la manifieste.</t>
  </si>
  <si>
    <t>joyaa</t>
  </si>
  <si>
    <t>Aceptación/Confirmación</t>
  </si>
  <si>
    <t>R (MEJORADO)</t>
  </si>
  <si>
    <t>ahi estamos</t>
  </si>
  <si>
    <t>No</t>
  </si>
  <si>
    <t>Rechazo</t>
  </si>
  <si>
    <t>Estudiante a requiere entrenamiento de subhabilidad Informar</t>
  </si>
  <si>
    <t>Debe indicarle que cuando se efectúen un pedido de información, que realice una contribución 
• Primera alternativa: La contribución comienza con la oración de apertura “En otras palabras…”.
• Segunda alternativa: La contribución comienza con la oración de apertura “Yo lo explicaría así…”.</t>
  </si>
  <si>
    <t xml:space="preserve">mié. 17:38 </t>
  </si>
  <si>
    <t>bueno</t>
  </si>
  <si>
    <t>sisi</t>
  </si>
  <si>
    <t>Requerir atención</t>
  </si>
  <si>
    <t>Estudiante a requiere entrenamiento de subhabilidad Tarea</t>
  </si>
  <si>
    <t>Debe indicarle que cuando se efectúen un pedido de información, que realice una contribución a continuación de la oración de apertura “Resumiendo,…”.</t>
  </si>
  <si>
    <t>que es lo que te dije mas arriba que habia anotado</t>
  </si>
  <si>
    <t>con el punto 3</t>
  </si>
  <si>
    <t>Sugerir acción</t>
  </si>
  <si>
    <t>Estudiante a requiere entrenamiento de subhabilidad Requerir</t>
  </si>
  <si>
    <t>Indicar que en un futuro debe formular al menos un requerimiento al grupo. El estudiante puede optar por: 
• Primera alternativa: La contribución comienza con la oración de apertura “¿Qué falta considerar... ?”.
• Segunda alternativa: La contribución comienza con la oración de apertura “Por favor, explíquenme…”.
• Tercera alternativa: La contribución comienza con la oración de apertura “Por favor, muéstrenme…”</t>
  </si>
  <si>
    <t>Estaba pensando q se supone q se tendria q poder con prolog</t>
  </si>
  <si>
    <t>¿Están de acuerdo...?</t>
  </si>
  <si>
    <t>Requerir confirmación</t>
  </si>
  <si>
    <t>Estudiante a requiere entrenamiento de subhabilidad Argumentación</t>
  </si>
  <si>
    <t>Debe indicarle que cuando se efectúen un pedido de opinión, que realice una contribución 
• Primera alternativa: La contribución comienza con la oración de apertura “Supongamos que...”.
• Segunda alternativa: La contribución comienza con la oración de apertura “Todas las posturas son válidas…”.
• Tercera alternativa: La contribución comienza con la oración de apertura “A mi me parece bien…”.
• Cuarta alternativa: La contribución comienza con la oración de apertura “Entonces…”
• Quinta alternativa: La contribución comienza con la oración de apertura “Pero podría ocurrir que…”.</t>
  </si>
  <si>
    <t>no si prolog puede cubrir todos los tipo de aprendizaje</t>
  </si>
  <si>
    <t>Atender</t>
  </si>
  <si>
    <t>Estudiante a requiere entrenamiento de subhabilidad Mediar</t>
  </si>
  <si>
    <t>Indicar que en un futuro debe formular al menos un requerimiento al grupo. El estudiante debe hacer su contribución a continuación de la oración de apertura “Preguntemos al profesor...”.</t>
  </si>
  <si>
    <t>el q se basa en hechos seguro que si</t>
  </si>
  <si>
    <t>Ahh disculpa, no lo había entendido entonces. que boludo :S bueno entonces podríamos formular una respuesta con esa info no te parece?</t>
  </si>
  <si>
    <t>Disculparse</t>
  </si>
  <si>
    <t xml:space="preserve">Debe indicarle que cuando se efectúen un pedido de información, que realice una contribución 
• Primera alternativa: La contribución comienza con la oración de apertura “Yo pienso que…”.
• Segunda alternativa: La contribución comienza con la oración de apertura “Yo creo que… porque…”.
• Tercera alternativa: La contribución comienza con la oración de apertura “Yo lo dejaría así…”.
</t>
  </si>
  <si>
    <t xml:space="preserve">mié. 17:39 </t>
  </si>
  <si>
    <t>Claro ese es mas q nada del q habla el tp</t>
  </si>
  <si>
    <t>Coordinar procesos grupales</t>
  </si>
  <si>
    <t>Estudiante a requiere entrenamiento de subhabilidad Motivar</t>
  </si>
  <si>
    <t>Indicar que en un futuro debe formular al menos un requerimiento al grupo. El estudiante debe hacer su contribución a continuación de la oración de apertura “¡Esto va bien! Sigamos…”.</t>
  </si>
  <si>
    <t>es parte de lo q se hace en lo ultimos practicos si mal no entendi</t>
  </si>
  <si>
    <t>tendria que investigar un poco mas del tema</t>
  </si>
  <si>
    <t>En vez de… Probemos…</t>
  </si>
  <si>
    <t>Requerir cambio de enfoque</t>
  </si>
  <si>
    <t>Indicar que en un futuro debe formular al menos un requerimiento al grupo. El estudiante debe hacer su contribución a continuación de la oración de apertura “Continuemos…”.</t>
  </si>
  <si>
    <t xml:space="preserve">mié. 17:40 </t>
  </si>
  <si>
    <t>seguramente se puede,</t>
  </si>
  <si>
    <t>para armar una mejor conclusion</t>
  </si>
  <si>
    <t>Resumir información</t>
  </si>
  <si>
    <t>Indicar que en un futuro debe formular al menos un requerimiento al grupo.El estudiante puede optar por: 
• Primera alternativa: La contribución comienza con la oración de apertura “¿Por qué... ?”.
• Segunda alternativa: La contribución comienza con la oración de apertura “¿Se puede…?”.</t>
  </si>
  <si>
    <t>abria que encontrar algo en internet de eso</t>
  </si>
  <si>
    <t>¡Hasta la próxima!</t>
  </si>
  <si>
    <t>Finalizar participación</t>
  </si>
  <si>
    <t>Estudiante a requiere entrenamiento de subhabilidad Mantenimiento</t>
  </si>
  <si>
    <t>Indicar que en un futuro debe formular al menos un requerimiento al grupo. El estudiante debe hacer su contribución a continuación de la oración de apertura “¿Están de acuerdo…?”.</t>
  </si>
  <si>
    <t>h</t>
  </si>
  <si>
    <t xml:space="preserve">Debe indicarle que cuando se efectúen un pedido de sugerencia u orientación, que realice una contribución a continuación de la oración de apertura “En lugar de eso podríamos…”.
</t>
  </si>
  <si>
    <t>Nobcon lo q vimos enblabcursada xq trabajamos con universo cerrado, pero con universo abierto debe poder hacerse</t>
  </si>
  <si>
    <t>sisi, dale. che leiste la segunda? que te parece?</t>
  </si>
  <si>
    <t xml:space="preserve">Debe indicarle que cuando se efectúen un pedido de sugerencia u orientación, que realice una contribución 
• Primera alternativa: La contribución comienza con la oración de apertura “Intentemos...”.
• Segunda alternativa: La contribución comienza con la oración de apertura “Hay que hacer lo siguiente…”.
</t>
  </si>
  <si>
    <t>yo ahora me veo algo y trato de escribir la respuesta 3</t>
  </si>
  <si>
    <t xml:space="preserve">mié. 17:41 </t>
  </si>
  <si>
    <t>perfecto</t>
  </si>
  <si>
    <t xml:space="preserve">Debe indicarle que cuando se efectúen un pedido de sugerencia u orientación, que realice una contribución a continuación de la oración de apertura “Yo creo que debemos intentar…”.
</t>
  </si>
  <si>
    <t>deberiamos asegurarnos eso no?</t>
  </si>
  <si>
    <t xml:space="preserve">Debe indicarle que cuando se efectúen un pedido de sugerencia u orientación, que realice una contribución a continuación de la oración de apertura “En vez de… probemos…”.
</t>
  </si>
  <si>
    <t>Y habria q leer un poco de eso si</t>
  </si>
  <si>
    <t>Indicar que en un futuro debe formular al menos un requerimiento al grupo. El estudiante debe hacer su contribución a continuación de la oración de apertura “¿Qué hacemos ahora…?”.</t>
  </si>
  <si>
    <t xml:space="preserve">mié. 17:42 </t>
  </si>
  <si>
    <t>supuestamente en internet dice se puede mediante la técnica de aprendizaje lógico inductivo..</t>
  </si>
  <si>
    <t>es este link busquen prolog</t>
  </si>
  <si>
    <t>http://www-2.dc.uba.ar/materias/aa/aa.html</t>
  </si>
  <si>
    <t>Es que no se porque estas describiendo los metodos por los cuales esta basado el aprendisaje y te piden aplicaciones</t>
  </si>
  <si>
    <t>Estudiante a requiere entrenamiento de subhabilidad Reconocimiento</t>
  </si>
  <si>
    <t>Indicar que en un futuro debe formular al menos una muestra de aprobación al grupo. El estudiante debe hacer su contribución a continuación de la oración de apertura “Sí, estoy de acuerdo…”.</t>
  </si>
  <si>
    <t>eso lo dejaria para la 1</t>
  </si>
  <si>
    <t xml:space="preserve">mié. 17:44 </t>
  </si>
  <si>
    <t>aca encontre varios casos de aplicacion</t>
  </si>
  <si>
    <t>Indicar que en un futuro debe formular al menos una muestra de relajamiento al grupo. El estudiante debe hacer su contribución a continuación de la oración de apertura “Gracias amigos,…”.</t>
  </si>
  <si>
    <t>http://maestros.unitec.edu/~efutch/concapanxxiii-prolog.pdf</t>
  </si>
  <si>
    <t>para definir lo que es el aprendisaje de maquinas</t>
  </si>
  <si>
    <t>y en la 2 pondria:</t>
  </si>
  <si>
    <t>Puesto que la conducta “Muestra tensión” es calificada como una conducta negativa, no se considera conveniente entrenarla.</t>
  </si>
  <si>
    <t>Entonces podemos decir q con prolog se puede implementar un algoritmo o algoritmos q se basen en el aprendizaje inductivo</t>
  </si>
  <si>
    <t>un ejemplo tonto seria el aprendisaje de un robot que hable</t>
  </si>
  <si>
    <t>sii eso vaa</t>
  </si>
  <si>
    <t>que pueda incorporar nuevas palabras</t>
  </si>
  <si>
    <t xml:space="preserve">Estudiante a requiere entrenamiento de subhabilidad Motivar </t>
  </si>
  <si>
    <t>Indicar que en un futuro debe formular al menos una muestra de solidaridad al grupo. El estudiante debe hacer su contribución a continuación de la oración de apertura “¡vamos por buen camino!...”.</t>
  </si>
  <si>
    <t>ponele jaja</t>
  </si>
  <si>
    <t>y ahi utilizariamos el razonamiento basado en casos</t>
  </si>
  <si>
    <t>Indicar que en un futuro debe formular al menos una muestra de solidaridad al grupo. El estudiante puede optar por: 
• Primera alternativa: La contribución comienza con la oración de apertura “Discúlpenme,…”.
• Segunda alternativa: La contribución comienza con la oración de apertura “Te explico,…”.</t>
  </si>
  <si>
    <t xml:space="preserve">mié. 17:48 </t>
  </si>
  <si>
    <t>y el deductivo no?</t>
  </si>
  <si>
    <t>vos que opinas?</t>
  </si>
  <si>
    <t>Indicar que en un futuro debe formular al menos una muestra de solidaridad al grupo. El estudiante debe hacer su contribución a continuación de la oración de apertura “¡Hasta la próxima!...”.</t>
  </si>
  <si>
    <t xml:space="preserve">mié. 17:54 </t>
  </si>
  <si>
    <t>El deductivo podria ser tambien pero no se como funciona bien</t>
  </si>
  <si>
    <t>Puesto que la conducta “Muestra antagonismo” es calificada como una conducta negativa, no se considera conveniente entrenarla.</t>
  </si>
  <si>
    <t xml:space="preserve">mié. 17:57 </t>
  </si>
  <si>
    <t>bueno entonces la respuesta n1</t>
  </si>
  <si>
    <t>claro, tenes razon. me hiciste acordar que tambien habia dado el ejemplo de un medico recien recibido y uno ya con años de profesion, que se diferenciaban por la experiencia.</t>
  </si>
  <si>
    <t>ponemos lo q puso gabriela en los comentarios</t>
  </si>
  <si>
    <t xml:space="preserve">mié. 17:58 </t>
  </si>
  <si>
    <t>aca http://www.saber.ula.ve/bitstream/123456789/33277/1/Jhon_Edgar_Tesis_ULA_Junio_2003.pdf en la pagina 39 habla algo tambien,</t>
  </si>
  <si>
    <t xml:space="preserve">mié. 17:59 </t>
  </si>
  <si>
    <t>feliz cumpleaños gonzalo!</t>
  </si>
  <si>
    <t>gracias, qe linda manera de festejarlo jaja</t>
  </si>
  <si>
    <t>ahh clarooo</t>
  </si>
  <si>
    <t>nose si el deductivo pq supuestamente el deductivo establece relaciones entre hechos existentes sin generar nuevos hechos..y este se supone que genera nuevos hechos</t>
  </si>
  <si>
    <t>jaja untoque ya te liberamos</t>
  </si>
  <si>
    <t>esa es buena</t>
  </si>
  <si>
    <t xml:space="preserve">mié. 18:00 </t>
  </si>
  <si>
    <t>si ya casi estamos</t>
  </si>
  <si>
    <t>te acordas que dijo algo de una aplicacion que le ponias los sintomas y te decia las posibles enfermedades que podia tener el paciente</t>
  </si>
  <si>
    <t>ok entonces</t>
  </si>
  <si>
    <t>si no pasa nada jajaj</t>
  </si>
  <si>
    <t>eso mismo jaja porque el chabon no es una maquina jajaja pero si, lo de la plicacion va como piña jaja</t>
  </si>
  <si>
    <t>Feliz cumplee gonza!</t>
  </si>
  <si>
    <t>la del robot tambien es buena, yo lo tomaria como un asistente personal. el google now, siri y cortana,</t>
  </si>
  <si>
    <t xml:space="preserve">mié. 18:01 </t>
  </si>
  <si>
    <t>gracias enzo!</t>
  </si>
  <si>
    <t xml:space="preserve">mié. 18:02 </t>
  </si>
  <si>
    <t>ponemos que se puede pero sin nombrar esa rama</t>
  </si>
  <si>
    <t>y no habia dicho algo de una agenda personal?</t>
  </si>
  <si>
    <t xml:space="preserve">mié. 18:03 </t>
  </si>
  <si>
    <t>leyeron lo que mande? les parece que no se puede sacar nada de ahi?</t>
  </si>
  <si>
    <t>Nombramos solo la imductiva y fue</t>
  </si>
  <si>
    <t>a medida que vos le vas agregando cosas el asistente te va dando diferentes resuestas con el correr del tiempo, como que va conociendo al usuario.</t>
  </si>
  <si>
    <t xml:space="preserve">mié. 18:04 </t>
  </si>
  <si>
    <t>toy leyendo eso que mandaste</t>
  </si>
  <si>
    <t>Sisi, lo de la agenda lo dijo</t>
  </si>
  <si>
    <t xml:space="preserve">mié. 18:07 </t>
  </si>
  <si>
    <t>No se si se pueda sacar algo de ahi por lo q lei asi por arriba explica prolog pero no algun tipo de.aplicacion, por lo menos en esas paginas</t>
  </si>
  <si>
    <t xml:space="preserve">mié. 18:10 </t>
  </si>
  <si>
    <t>Prolog, fue adoptado por la rama de la Inteligencia Artificial para el procesamiento simbólico, aunque</t>
  </si>
  <si>
    <t>también ha sido utilizado en aplicaciones tales como sistemas expertos, base de datos</t>
  </si>
  <si>
    <t>joya, ahi mas o menos podriamos tener las tres aplicaciones que piden, igual hay que buscar mas informacion para poder dar una buena definicion en la pregunta uno.</t>
  </si>
  <si>
    <t>inteligentes, entre otras, así como otro tipo de aplicaciones convencionales.</t>
  </si>
  <si>
    <t>Prolog es un lenguaje de programación para representar y utilizar el conocimiento que se</t>
  </si>
  <si>
    <t>tiene sobre un determinado dominio. Más exactamente, el dominio es un conjunto de</t>
  </si>
  <si>
    <t>oka, dale.</t>
  </si>
  <si>
    <t>objetos y el conocimiento se representa por un conjunto de relaciones que describen las</t>
  </si>
  <si>
    <t>propiedades de los objetos y sus interrelaciones.</t>
  </si>
  <si>
    <t>habla de inteligencia artificial, nose si sera lo mismo</t>
  </si>
  <si>
    <t>investigo un toque</t>
  </si>
  <si>
    <t>y trato de subir lo que encuentre</t>
  </si>
  <si>
    <t>capaz qe no vaa.. sino nose ponemos es qe habian dicho</t>
  </si>
  <si>
    <t xml:space="preserve">mié. 18:12 </t>
  </si>
  <si>
    <t>claro fue</t>
  </si>
  <si>
    <t>queres que las vaya copiando mientras?</t>
  </si>
  <si>
    <t>Sis eso podria servir, no lo vi a ese parrafo xD</t>
  </si>
  <si>
    <t>las aplicaciones</t>
  </si>
  <si>
    <t xml:space="preserve">mié. 18:13 </t>
  </si>
  <si>
    <t>tiremos ideas</t>
  </si>
  <si>
    <t>para justificar la 3</t>
  </si>
  <si>
    <t xml:space="preserve">mié. 18:23 </t>
  </si>
  <si>
    <t>podemos poner..si seria posible implementar este aprendizaje en prologo a través de la técnica de Aprendizaje lógico inductivo. Existen varios algoritmos que utilizan este tipo de representación. En particular, uno de ellos que emplea reglas que contienen variables, llamadas cláusulas de Horn de primer orden. De esta manera los programas son programas lógicos aumentados con teorías ecuacionales de Horn. Un conjunto de estas cláusulas puede ser considerado un programa en el lenguaje lógico de programación Prolog,.por eso esta técnica se llama programación lógica inductiva.</t>
  </si>
  <si>
    <t>nose si esta bien igual...</t>
  </si>
  <si>
    <t>para que nos quede, y que la podamos mejorar despues</t>
  </si>
  <si>
    <t xml:space="preserve">mié. 18:28 </t>
  </si>
  <si>
    <t>si podriamos poner eso.. porque otra cosa en internet no se encuentra me parece.</t>
  </si>
  <si>
    <t xml:space="preserve">mié. 18:32 </t>
  </si>
  <si>
    <t>Sip me convence eso</t>
  </si>
  <si>
    <t>entonces agrego la aplicacion para medicina, el asistente personal, y el robot?</t>
  </si>
  <si>
    <t>Yo me voy al gym pero mañana de ultima verramos bien esabpregunta</t>
  </si>
  <si>
    <t>oka</t>
  </si>
  <si>
    <t>Nos vemos</t>
  </si>
  <si>
    <t>me parece bien</t>
  </si>
  <si>
    <t xml:space="preserve">mié. 18:33 </t>
  </si>
  <si>
    <t>ok siqueres Gonzalo agrega lo que encontraste del 2 al informe, yo agrego lo del 3</t>
  </si>
  <si>
    <t xml:space="preserve">mié. 18:35 </t>
  </si>
  <si>
    <t>Anda viendo que te parece la respuesta y decime no mas.</t>
  </si>
  <si>
    <t xml:space="preserve">mié. 18:40 </t>
  </si>
  <si>
    <t>gabriela a mi parece que esta bien lo que decis de la 3</t>
  </si>
  <si>
    <t>pero cambiaria algunas oraciones</t>
  </si>
  <si>
    <t xml:space="preserve">mié. 18:41 </t>
  </si>
  <si>
    <t>si si cambia lo que quieras</t>
  </si>
  <si>
    <t>che voy buscar mas informacion, para poner aunque sea un caso de redes bayesianas</t>
  </si>
  <si>
    <t xml:space="preserve">mié. 19:05 </t>
  </si>
  <si>
    <t>bueno si quieren antes de entregar despues vemos si retocamos algo..saludos, y pasa buen cumple Gonzalo!</t>
  </si>
  <si>
    <t>en donde se pueda aplicar</t>
  </si>
  <si>
    <t xml:space="preserve">mié. 19:07 </t>
  </si>
  <si>
    <t>dalee, gracias!</t>
  </si>
  <si>
    <t xml:space="preserve">mié. 19:09 </t>
  </si>
  <si>
    <t>gabriela</t>
  </si>
  <si>
    <t>ahhh tambien menciono de como trabajaban los buscadores web como google</t>
  </si>
  <si>
    <t>ahora pongo abajo como lo dejaria yo y vemos q onda</t>
  </si>
  <si>
    <t>ese va de una, ahora veo bien y lo cargo al doc</t>
  </si>
  <si>
    <t xml:space="preserve">mié. 19:13 </t>
  </si>
  <si>
    <t>fijate vos gonza q opinas de lo q puse a lo ultimo</t>
  </si>
  <si>
    <t>y andate a festejar el cumple</t>
  </si>
  <si>
    <t xml:space="preserve">21/11/2014 - 22:25 </t>
  </si>
  <si>
    <t>de ese no me acuerdo que dijo</t>
  </si>
  <si>
    <t>grupo</t>
  </si>
  <si>
    <t>entregamos?</t>
  </si>
  <si>
    <t>que el motor de busqueda iba aprendiendo de nuestras busquedas, se aplica redes bayesianas creo. investigo un toque y te digo</t>
  </si>
  <si>
    <t xml:space="preserve">21/11/2014 - 22:45 </t>
  </si>
  <si>
    <t>Por mi si</t>
  </si>
  <si>
    <t xml:space="preserve">21/11/2014 - 22:52 </t>
  </si>
  <si>
    <t>por mi tambien</t>
  </si>
  <si>
    <t xml:space="preserve">21/11/2014 - 22:53 </t>
  </si>
  <si>
    <t>esta bien como deje la 3 asi q borre lo primero'</t>
  </si>
  <si>
    <t>por que decis que utiliza redes bayesiana?</t>
  </si>
  <si>
    <t>http://www.ia.uned.es/~fjdiez/docencia/videos-prob-dec/3.2-Ejemplos-rb.pdf</t>
  </si>
  <si>
    <t xml:space="preserve">21/11/2014 - 22:54 </t>
  </si>
  <si>
    <t>okay</t>
  </si>
  <si>
    <t>mira</t>
  </si>
  <si>
    <t xml:space="preserve">21/11/2014 - 22:55 </t>
  </si>
  <si>
    <t>??</t>
  </si>
  <si>
    <t>entendi mal o habia q dejar los dos partes? ?</t>
  </si>
  <si>
    <t>no, bancame, pense cualquiera, olvida jaja</t>
  </si>
  <si>
    <t>de que dos partes estas hablando?</t>
  </si>
  <si>
    <t xml:space="preserve">21/11/2014 - 22:56 </t>
  </si>
  <si>
    <t>la anterior q habias hecho vos creo</t>
  </si>
  <si>
    <t>en ese ejemplo usa redes bayesianas</t>
  </si>
  <si>
    <t>para el caso de las enfermedades que deciamos</t>
  </si>
  <si>
    <t xml:space="preserve">21/11/2014 - 22:57 </t>
  </si>
  <si>
    <t>ahh nono que quede como vos lo modificaste</t>
  </si>
  <si>
    <t>ahi tenes un ejemplo para poner</t>
  </si>
  <si>
    <t>ahí pongo en la 1 lo qe puse en el comentario</t>
  </si>
  <si>
    <t>joya, ya tenemos ese.</t>
  </si>
  <si>
    <t>dale gracias</t>
  </si>
  <si>
    <t>seria entonces de redes bayesianas</t>
  </si>
  <si>
    <t xml:space="preserve">21/11/2014 - 23:0 </t>
  </si>
  <si>
    <t>bueno ya estaría, ni bien contesten los que faltan lo mandamos</t>
  </si>
  <si>
    <t>joya</t>
  </si>
  <si>
    <t>si.</t>
  </si>
  <si>
    <t>seria redes.</t>
  </si>
  <si>
    <t xml:space="preserve">22/11/2014 - 14:52 </t>
  </si>
  <si>
    <t>che chicos lo mando ahora?</t>
  </si>
  <si>
    <t>El diagnostico de problemas de usuarios de windows es otra aplicacion, que se realiza por medio de redes bayesianas</t>
  </si>
  <si>
    <t xml:space="preserve">22/11/2014 - 14:53 </t>
  </si>
  <si>
    <t>ponemos eso?</t>
  </si>
  <si>
    <t xml:space="preserve">22/11/2014 - 15:1 </t>
  </si>
  <si>
    <t>ya lo mande!</t>
  </si>
  <si>
    <t>podriamos ponerlo, pero ya pusimos el de las enfermedades que es muy similar</t>
  </si>
  <si>
    <t xml:space="preserve">22/11/2014 - 15:2 </t>
  </si>
  <si>
    <t>a recien leo q habia a poner los nombres de todos?</t>
  </si>
  <si>
    <t>tendriamos que buscar alguno de razonamiento basado en casos</t>
  </si>
  <si>
    <t>los pusiste'?</t>
  </si>
  <si>
    <t>quizás?</t>
  </si>
  <si>
    <t>si me respondieron eso..decía solo el nro, pero a hora lo reenvio con los nombres</t>
  </si>
  <si>
    <t>claro porque el ejmplo que dio la profesoras de la experiencia</t>
  </si>
  <si>
    <t xml:space="preserve">22/11/2014 - 15:3 </t>
  </si>
  <si>
    <t>joya gracias gabriela!</t>
  </si>
  <si>
    <t xml:space="preserve">22/11/2014 - 15:31 </t>
  </si>
  <si>
    <t>nose pq me contestan devuelta que debo incluir los integrantes del grupo dentro del documento, si ya los inclui</t>
  </si>
  <si>
    <t>lo comentamos al de ayuda de windows como otra aplicacion de redes bayesianas</t>
  </si>
  <si>
    <t>pero nada mas</t>
  </si>
  <si>
    <t xml:space="preserve">22/11/2014 - 15:33 </t>
  </si>
  <si>
    <t>Capaz q tenes q mandarle los nombres en el doc(pdf) y ademas en el mail</t>
  </si>
  <si>
    <t>si los mande en los dos apropósito, osea en el doc y en el mail que les mande</t>
  </si>
  <si>
    <t>era el de los doctores, entonces yo pense que el de la aplicacion de medicina era igual</t>
  </si>
  <si>
    <t>Emm dale dale, se lo comentamos como para poner algo mas.</t>
  </si>
  <si>
    <t>Son re cortos entonces jajaja</t>
  </si>
  <si>
    <t xml:space="preserve">22/11/2014 - 15:34 </t>
  </si>
  <si>
    <t>si nose que onda jja, ahora les pongo que ya se los mande en el doc tmb, a ver que dicen</t>
  </si>
  <si>
    <t>el de google que nombraste hoy</t>
  </si>
  <si>
    <t>capaz que es razonamiento basado en casos</t>
  </si>
  <si>
    <t>porque va guardando informacion personal de acuerdo a las busquedas que hagas</t>
  </si>
  <si>
    <t>se lo mando devuelta fue</t>
  </si>
  <si>
    <t>en diferentes casos</t>
  </si>
  <si>
    <t xml:space="preserve">22/11/2014 - 17:53 </t>
  </si>
  <si>
    <t>Ya se los volvi a mandar después de la tercera vez jaj, no me contestaron mas asique calculo que esta bien</t>
  </si>
  <si>
    <t>voy a investigar un poco mas del tema y te lo confirmo</t>
  </si>
  <si>
    <t>dale dale, yo estoy tratando de cerrar el del asistente personal</t>
  </si>
  <si>
    <t>creo que ahi estaria el del asistente. hay que buscar otro ejemplo y listo</t>
  </si>
  <si>
    <t>el de google no mas</t>
  </si>
  <si>
    <t>hey</t>
  </si>
  <si>
    <t>si decime</t>
  </si>
  <si>
    <t>me entro una duda en cuanto a todo lo que dijimos hoy la aplicacion de las enfermedades</t>
  </si>
  <si>
    <t>porque busque en que consistia el razonamiento en casos</t>
  </si>
  <si>
    <t>si es redes o experiencia?</t>
  </si>
  <si>
    <t>y entra tambien en el caso de las enfermedades</t>
  </si>
  <si>
    <t>sisi claro</t>
  </si>
  <si>
    <t>o podria ser los dos</t>
  </si>
  <si>
    <t>pero nose</t>
  </si>
  <si>
    <t>claro. yo lo tome asi, pero podriamos porner que se le aplican amos metodos</t>
  </si>
  <si>
    <t>ambos*</t>
  </si>
  <si>
    <t>utilizar conocimiento específico de experiencias previas, es decir, situaciones de un</t>
  </si>
  <si>
    <t>problema concreto (casos). Un problema nuevo (al decir nuevo nos referimos a nunca</t>
  </si>
  <si>
    <t>antes tratado) es resuelto cuando se encuentra un caso pasado similar y se reutiliza en la</t>
  </si>
  <si>
    <t>situación del problema nuevo</t>
  </si>
  <si>
    <t>total tenemos ejemplos para justificar lo que decimos.</t>
  </si>
  <si>
    <t>no habría problemas.</t>
  </si>
  <si>
    <t>y si podria ser</t>
  </si>
  <si>
    <t>claro, yo le puse ahi que si no se conocia la enfermedad se cargaba con los sintomas nuevos</t>
  </si>
  <si>
    <t>me falta un toque mas de lectura en el tema, pero una primera conclusion seria que si</t>
  </si>
  <si>
    <t>osea en la aplicacion de medicina?</t>
  </si>
  <si>
    <t>la dejamos asi como estA?</t>
  </si>
  <si>
    <t>yo diria que si, esta bastante completa y es lo que la profesora planteo en clases</t>
  </si>
  <si>
    <t>le modificamos algo si queres pero la idea seria esa.</t>
  </si>
  <si>
    <t>si creo que podria estar bien</t>
  </si>
  <si>
    <t>Lo de los graficos hace referencia a las redes bayesianas</t>
  </si>
  <si>
    <t>porque queda colgado</t>
  </si>
  <si>
    <t>le aclaramos que se aplican ambos metodos. todo es aprendizaje igual</t>
  </si>
  <si>
    <t>estaria ehh jaja</t>
  </si>
  <si>
    <t>jajaja</t>
  </si>
  <si>
    <t>bastante completa quedo.</t>
  </si>
  <si>
    <t>la del asiste personal la leiste?</t>
  </si>
  <si>
    <t>ese en que aprendisaje entra?</t>
  </si>
  <si>
    <t>en casos?</t>
  </si>
  <si>
    <t>buena la foto</t>
  </si>
  <si>
    <t>que clavaste</t>
  </si>
  <si>
    <t>jaja see la encontré ahí jaja</t>
  </si>
  <si>
    <t>sisi se palica aprendizaje al calendaro digamos</t>
  </si>
  <si>
    <t>a medida que nosotros agregamos citas con fecha y hora</t>
  </si>
  <si>
    <t>al calendario el asiste va tomando conocimiento de lo qu tenemos que hacer</t>
  </si>
  <si>
    <t>si esta</t>
  </si>
  <si>
    <t>bien</t>
  </si>
  <si>
    <t>el para llegar a tiempo</t>
  </si>
  <si>
    <t>faltaria el de google</t>
  </si>
  <si>
    <t>no me gusta como queda</t>
  </si>
  <si>
    <t>si le ponemos para optimizar o algo asi?</t>
  </si>
  <si>
    <t>jaja oka lo vemos</t>
  </si>
  <si>
    <t>sisi dale</t>
  </si>
  <si>
    <t>para optimizar el tiempo y el recorrido</t>
  </si>
  <si>
    <t>si creo que queda mejor</t>
  </si>
  <si>
    <t>podemos poner 2 y respondemos la pregunta asi no queda todo mezclado</t>
  </si>
  <si>
    <t>te parece?</t>
  </si>
  <si>
    <t>asi dejamos algo para que haga el resto</t>
  </si>
  <si>
    <t>che se elimino el punto 3</t>
  </si>
  <si>
    <t>jaja donde carajos quedo? ajajaja</t>
  </si>
  <si>
    <t>arriba</t>
  </si>
  <si>
    <t>ajjajaja</t>
  </si>
  <si>
    <t>con las preguntas</t>
  </si>
  <si>
    <t>gil</t>
  </si>
  <si>
    <t>Ahhh esta bien, o lo habia visto jaja quedo bien</t>
  </si>
  <si>
    <t>che pensamos la respuesta de la 3?</t>
  </si>
  <si>
    <t>y seria eso de la mezcla de prolog con java</t>
  </si>
  <si>
    <t>que dan lugar a los agentes inteligentes</t>
  </si>
  <si>
    <t>sisi, perfecto</t>
  </si>
  <si>
    <t>por medio de las variables</t>
  </si>
  <si>
    <t>te estoy modificacando todo</t>
  </si>
  <si>
    <t>sisi, lo estoy viendo ¬¬ jajaja</t>
  </si>
  <si>
    <t>lo escribo mas arriba</t>
  </si>
  <si>
    <t>y lo combinamos jaja</t>
  </si>
  <si>
    <t>no hay drama</t>
  </si>
  <si>
    <t>nono, metele ahi no mas</t>
  </si>
  <si>
    <t>yo no segui copiando porque no me salia jaja</t>
  </si>
  <si>
    <t>a vos tenes mas conocimiento en java jaja yo desaprobé objetos :/ pero quedo bien.</t>
  </si>
  <si>
    <t>yo tambien jaja</t>
  </si>
  <si>
    <t>jajaja ahh estamos fritos jaja pero bueno que do bien</t>
  </si>
  <si>
    <t>elegi la que vos quiera.</t>
  </si>
  <si>
    <t>no termine yo jaja</t>
  </si>
  <si>
    <t>miralo</t>
  </si>
  <si>
    <t>a ver que te parece</t>
  </si>
  <si>
    <t>y que mas le podemos agregar o modificiar</t>
  </si>
  <si>
    <t>oo genial chabon</t>
  </si>
  <si>
    <t>metodos y variables que derivan el reglas podria ser</t>
  </si>
  <si>
    <t>podria ser</t>
  </si>
  <si>
    <t>asi queda bien</t>
  </si>
  <si>
    <t>podriamos dejar para que el resto haga la otra no?</t>
  </si>
  <si>
    <t>Si nose yo ahora voy a comer</t>
  </si>
  <si>
    <t>yo igual jaja</t>
  </si>
  <si>
    <t>conjunto de Prolog,</t>
  </si>
  <si>
    <t>es conjunto de reglas?</t>
  </si>
  <si>
    <t>o como era que habian dicho</t>
  </si>
  <si>
    <t>claro si</t>
  </si>
  <si>
    <t>conjunto de reglas prolog</t>
  </si>
  <si>
    <t>ahi quedo entonces</t>
  </si>
  <si>
    <t>che cualquier cosa nos dejamos comentarios entre parentecisis al fondo del doc, me desconecto</t>
  </si>
  <si>
    <t>Esta abierto a posibles modificaciones</t>
  </si>
  <si>
    <t>anda tranqui no mas. ya tenemos algo</t>
  </si>
  <si>
    <t>oka dale</t>
  </si>
  <si>
    <t>nos vemos</t>
  </si>
  <si>
    <t>sisi, despues vamos a tener que esperar al resto</t>
  </si>
  <si>
    <t>yo tambien</t>
  </si>
  <si>
    <t>dale che, abrazo!</t>
  </si>
  <si>
    <t>herminio</t>
  </si>
  <si>
    <t>Eupa</t>
  </si>
  <si>
    <t>jaja</t>
  </si>
  <si>
    <t>agregue un ejemplo mas</t>
  </si>
  <si>
    <t>Jaja estaba viendo.</t>
  </si>
  <si>
    <t>y estuve escribiendo algo de lo 1</t>
  </si>
  <si>
    <t>y hay un quilombo de cosas abajo del words que son cosas que fui sacando de diversas referencias</t>
  </si>
  <si>
    <t>Perfecto. Lo de los mails no lo entendi bien, como trabajaria?</t>
  </si>
  <si>
    <t>como para poder hacer una buena conclusion</t>
  </si>
  <si>
    <t>Osea el servicio de correo</t>
  </si>
  <si>
    <t>siisi</t>
  </si>
  <si>
    <t>para clasificar por medio de la experiencia los mail a donde tendrian que ir</t>
  </si>
  <si>
    <t>lo encontre en un lado y me parecio buena idea para agregarlo</t>
  </si>
  <si>
    <t>y despues hay una banda de aplicaciones mas que estan mas abajodel word</t>
  </si>
  <si>
    <t>podes modificar lo que te paresca</t>
  </si>
  <si>
    <t>Osea la app diferenciaria entre un correo de una persona al de una maquina digamos?</t>
  </si>
  <si>
    <t>digamos que si</t>
  </si>
  <si>
    <t>Claro esta bien. Esta bueno</t>
  </si>
  <si>
    <t>nose como hacer lo de la 1</t>
  </si>
  <si>
    <t>porque me quede ahi</t>
  </si>
  <si>
    <t>es decir no se si poner todos los metodos</t>
  </si>
  <si>
    <t>que hay</t>
  </si>
  <si>
    <t>Emm dos o tres quizas detallados y mencionar el resto, ahora lo leo y te comento</t>
  </si>
  <si>
    <t>http://centrodeartigo.com/articulos-enciclopedicos/article_99845.html</t>
  </si>
  <si>
    <t>Esa pagina es muy buena</t>
  </si>
  <si>
    <t>dale voy a leer algo y te digo</t>
  </si>
  <si>
    <t>claro el tema es que dice con nuestras palabras?</t>
  </si>
  <si>
    <t>!</t>
  </si>
  <si>
    <t>sin ? jajaja</t>
  </si>
  <si>
    <t>si por eso</t>
  </si>
  <si>
    <t>es un tema</t>
  </si>
  <si>
    <t>y estaria bueno una conclusion genetal</t>
  </si>
  <si>
    <t>de todos</t>
  </si>
  <si>
    <t>si pero conoces al resto? yo le avise a uno pero ni bola</t>
  </si>
  <si>
    <t>si a juan pablo conozco</t>
  </si>
  <si>
    <t>y nadie mas</t>
  </si>
  <si>
    <t>ahh</t>
  </si>
  <si>
    <t>se habrá enterado que ya estaba publicado?</t>
  </si>
  <si>
    <t>porque tambien mañana es el recu y varios tenemos que darlo.</t>
  </si>
  <si>
    <t>a vos como te fue?</t>
  </si>
  <si>
    <t>nose despues le escribo para decirle</t>
  </si>
  <si>
    <t>aprobe</t>
  </si>
  <si>
    <t>ahh bien.</t>
  </si>
  <si>
    <t>Capaz que por eso no se conectaron muchos</t>
  </si>
  <si>
    <t>por el recup</t>
  </si>
  <si>
    <t>che respecto a aprendizaje de maquina</t>
  </si>
  <si>
    <t>seguro</t>
  </si>
  <si>
    <t>es una rama de la inteligencia artificial que aprende estudiando los datos.</t>
  </si>
  <si>
    <t>eso es lo que yo entendi</t>
  </si>
  <si>
    <t>sii</t>
  </si>
  <si>
    <t xml:space="preserve">21/11/2014 - 12:49 </t>
  </si>
  <si>
    <t>alguno on?</t>
  </si>
  <si>
    <t xml:space="preserve">21/11/2014 - 13:24 </t>
  </si>
  <si>
    <t>Por fin pude hacer andar el chat este. mamita, me hizo re calentar ?</t>
  </si>
  <si>
    <t>jaja es un toque enroscado</t>
  </si>
  <si>
    <t>Como andas Fede?</t>
  </si>
  <si>
    <t>todo bien?</t>
  </si>
  <si>
    <t>sisi jaja</t>
  </si>
  <si>
    <t xml:space="preserve">21/11/2014 - 13:25 </t>
  </si>
  <si>
    <t>todo tranqui</t>
  </si>
  <si>
    <t>vine a ver que onda con esto de explo</t>
  </si>
  <si>
    <t xml:space="preserve">21/11/2014 - 13:26 </t>
  </si>
  <si>
    <t>Ahhh ahora a las 14 se conectaba Yamil tambien para ver como lo temrinamos.</t>
  </si>
  <si>
    <t>lo esperamos si no te molesta!</t>
  </si>
  <si>
    <t xml:space="preserve">21/11/2014 - 13:27 </t>
  </si>
  <si>
    <t>y yo me tengo que ir por un rato</t>
  </si>
  <si>
    <t>pero vuelvo 14:30</t>
  </si>
  <si>
    <t>capaz q antes</t>
  </si>
  <si>
    <t>si me esperan</t>
  </si>
  <si>
    <t>ahora aprobecho y hablo con hernan a ver si se puede conectar tmb</t>
  </si>
  <si>
    <t>si dale no hay drama. cuando se conecte le digo. pudiste</t>
  </si>
  <si>
    <t xml:space="preserve">21/11/2014 - 13:28 </t>
  </si>
  <si>
    <t>dale graacis!</t>
  </si>
  <si>
    <t>ver algo?</t>
  </si>
  <si>
    <t xml:space="preserve">21/11/2014 - 13:54 </t>
  </si>
  <si>
    <t>bueno volvi antes jaja</t>
  </si>
  <si>
    <t xml:space="preserve">21/11/2014 - 14:3 </t>
  </si>
  <si>
    <t>si vi la primera parte y estaba acomodando un poco la definicion</t>
  </si>
  <si>
    <t>no se como quieren que nos arreglemos para hacerlo?</t>
  </si>
  <si>
    <t xml:space="preserve">21/11/2014 - 14:56 </t>
  </si>
  <si>
    <t>Ahora se conectaba yamil</t>
  </si>
  <si>
    <t xml:space="preserve">21/11/2014 - 15:12 </t>
  </si>
  <si>
    <t>ahi me andubo el chat</t>
  </si>
  <si>
    <t>joys</t>
  </si>
  <si>
    <t>no sabia como hacerlo andar, estoy medio perdido con google</t>
  </si>
  <si>
    <t xml:space="preserve">21/11/2014 - 15:13 </t>
  </si>
  <si>
    <t>yo igual plataforma del diablo :v jajaja</t>
  </si>
  <si>
    <t>che arrancamos a acomodarlo?</t>
  </si>
  <si>
    <t xml:space="preserve">21/11/2014 - 15:15 </t>
  </si>
  <si>
    <t>che quien le puso colorciot</t>
  </si>
  <si>
    <t>muy buena es esa</t>
  </si>
  <si>
    <t>queda mejor</t>
  </si>
  <si>
    <t xml:space="preserve">21/11/2014 - 15:16 </t>
  </si>
  <si>
    <t>yo acomode un toque el 1</t>
  </si>
  <si>
    <t>agrege algo de info</t>
  </si>
  <si>
    <t>yo no jaja federico quizas, sisi queda bueno. Che yo creo que la 2 y 3 ya estarian, tendriamos que refinar el uno.</t>
  </si>
  <si>
    <t>y lo emprolije un pco</t>
  </si>
  <si>
    <t>si quieren redactarlo mejor</t>
  </si>
  <si>
    <t>o sacarle cosas</t>
  </si>
  <si>
    <t>como quieran!</t>
  </si>
  <si>
    <t xml:space="preserve">21/11/2014 - 15:17 </t>
  </si>
  <si>
    <t>esta bien asi, el tema es que dice con nuestras palabras jajaja</t>
  </si>
  <si>
    <t>por eso.7</t>
  </si>
  <si>
    <t xml:space="preserve">21/11/2014 - 15:18 </t>
  </si>
  <si>
    <t>claro , yo puse la info</t>
  </si>
  <si>
    <t>pero es verdad</t>
  </si>
  <si>
    <t>habria q redactarlo de nuevo</t>
  </si>
  <si>
    <t>si me bancan un toque ahora veo que puedo ahcer ahi</t>
  </si>
  <si>
    <t xml:space="preserve">21/11/2014 - 15:19 </t>
  </si>
  <si>
    <t>si yo sacaria esto: Un programa aprende de una experiencia E con respecto a una clase de tarea T y medida de desempeño P , si su desempeño en las tareas es T, de acuerdo con la medida P, mejora con la experiencia E.</t>
  </si>
  <si>
    <t>quisas no es tan importante</t>
  </si>
  <si>
    <t>claro, la idea es contar en pocas palabras lo que es el aprendizaje de maquina</t>
  </si>
  <si>
    <t>utilizaste la pagina del link?</t>
  </si>
  <si>
    <t xml:space="preserve">21/11/2014 - 15:20 </t>
  </si>
  <si>
    <t>no , eso lo quise dejar para no borrar el laburo que estaba , trate de complemetar la info</t>
  </si>
  <si>
    <t>dicen de sacar todo lo de algoritmos? y dejar una breve explicaccion?</t>
  </si>
  <si>
    <t xml:space="preserve">21/11/2014 - 15:22 </t>
  </si>
  <si>
    <t>no se si tan breve tampoco jaja pero reducir un poco el parrafo.</t>
  </si>
  <si>
    <t xml:space="preserve">21/11/2014 - 15:23 </t>
  </si>
  <si>
    <t>si el primer parrafo</t>
  </si>
  <si>
    <t>yo sacaria</t>
  </si>
  <si>
    <t>la ultima parte</t>
  </si>
  <si>
    <t>despues de agente inteligente lo borraria</t>
  </si>
  <si>
    <t>lo otro que hizo federico</t>
  </si>
  <si>
    <t>me gusto</t>
  </si>
  <si>
    <t>como queda</t>
  </si>
  <si>
    <t>Sisi ahi quedaria</t>
  </si>
  <si>
    <t xml:space="preserve">21/11/2014 - 15:24 </t>
  </si>
  <si>
    <t>y no dijimos nada de las redes bayesianas, y razonamiento basados en casos que era lo que haciamos encapie en el 2</t>
  </si>
  <si>
    <t xml:space="preserve">21/11/2014 - 15:25 </t>
  </si>
  <si>
    <t>esas serian tecnicas de aprendizaje</t>
  </si>
  <si>
    <t>podriamos agregar un punto que mencione las dos tecnicas</t>
  </si>
  <si>
    <t xml:space="preserve">21/11/2014 - 15:26 </t>
  </si>
  <si>
    <t>hay varias mas</t>
  </si>
  <si>
    <t>tambien</t>
  </si>
  <si>
    <t>eso lo saque porque no eran algoritmos , sino aplicaciones</t>
  </si>
  <si>
    <t>claro pero son las que vimos e hicimos incapie</t>
  </si>
  <si>
    <t xml:space="preserve">21/11/2014 - 15:28 </t>
  </si>
  <si>
    <t>abajo copio de vuelta el 1</t>
  </si>
  <si>
    <t>haci si hacemos alguna modificacion</t>
  </si>
  <si>
    <t>y alguien le parece que no va</t>
  </si>
  <si>
    <t>poddamos recurrir</t>
  </si>
  <si>
    <t xml:space="preserve">21/11/2014 - 15:29 </t>
  </si>
  <si>
    <t>total al final despues de la pregunta 3 se borra todo</t>
  </si>
  <si>
    <t xml:space="preserve">21/11/2014 - 15:32 </t>
  </si>
  <si>
    <t>dale dale</t>
  </si>
  <si>
    <t>bueno entonces modifico un poco mas el 1?</t>
  </si>
  <si>
    <t>osea una nueva redaccion</t>
  </si>
  <si>
    <t>o lo dejamos asi?</t>
  </si>
  <si>
    <t xml:space="preserve">21/11/2014 - 15:33 </t>
  </si>
  <si>
    <t>Estaria modificar esa parte que aprece muy mecanica</t>
  </si>
  <si>
    <t>la que decia yamil de borra</t>
  </si>
  <si>
    <t>r</t>
  </si>
  <si>
    <t>Esta bueno todo lo que dice</t>
  </si>
  <si>
    <t>pero es muy copiar informacion y pegar</t>
  </si>
  <si>
    <t>abria que armarlo un poco mas</t>
  </si>
  <si>
    <t xml:space="preserve">21/11/2014 - 15:34 </t>
  </si>
  <si>
    <t>por eso. el inciso dice que redacten con sus palabras</t>
  </si>
  <si>
    <t>porque nos los piden con nuestras palabras</t>
  </si>
  <si>
    <t>si si , yo lo puse ahi para despues ir acomodando</t>
  </si>
  <si>
    <t>yo puse una que habia pensado el otro dia ahi abajo de los enlaces</t>
  </si>
  <si>
    <t xml:space="preserve">21/11/2014 - 15:44 </t>
  </si>
  <si>
    <t>Les gusta como va quedando?</t>
  </si>
  <si>
    <t xml:space="preserve">21/11/2014 - 15:47 </t>
  </si>
  <si>
    <t>si ahi queda</t>
  </si>
  <si>
    <t>?</t>
  </si>
  <si>
    <t>Ahi quedaria entonces</t>
  </si>
  <si>
    <t>yo estaba acomodando unas pequeñeces cosa de dar formato, alinearlo bien y listo</t>
  </si>
  <si>
    <t xml:space="preserve">21/11/2014 - 15:49 </t>
  </si>
  <si>
    <t>todo lo que esta antes del punto 1</t>
  </si>
  <si>
    <t>lo borramos?</t>
  </si>
  <si>
    <t xml:space="preserve">21/11/2014 - 15:50 </t>
  </si>
  <si>
    <t>sisi, hay que guardar el formulado para el nombre</t>
  </si>
  <si>
    <t xml:space="preserve">21/11/2014 - 15:51 </t>
  </si>
  <si>
    <t>somos el gurpo nro 15 creo</t>
  </si>
  <si>
    <t>sisi el 15 T1_GRUPO_15</t>
  </si>
  <si>
    <t>asi hay que poner</t>
  </si>
  <si>
    <t xml:space="preserve">21/11/2014 - 15:52 </t>
  </si>
  <si>
    <t>(Y)</t>
  </si>
  <si>
    <t>por mi ya esta</t>
  </si>
  <si>
    <t>si ustedes les gusta</t>
  </si>
  <si>
    <t>lo descargo en pdf y lo envio</t>
  </si>
  <si>
    <t>si era lo que quedaba modificar la uno, ya estaria, las otras ya las habiamos revisado antes, banca que alineo el texto y eso</t>
  </si>
  <si>
    <t xml:space="preserve">21/11/2014 - 15:56 </t>
  </si>
  <si>
    <t>ya estaria</t>
  </si>
  <si>
    <t>deja el titulo tranajo 1 ...</t>
  </si>
  <si>
    <t xml:space="preserve">21/11/2014 - 15:57 </t>
  </si>
  <si>
    <t>El trabajo tiene que ser desarrollado completamente utilizando Google Docs.</t>
  </si>
  <si>
    <t>Fecha máxima de entrega: sábado 22 de noviembre, 18:00 hs</t>
  </si>
  <si>
    <t>Forma de entrega: enviar el documento formulado con el “T1_GRUPO_Nro” en formato .pdf al mail programacion.exploratoria@gmail.com</t>
  </si>
  <si>
    <t>Durante la última teoría se mencionó el tema Aprendizaje de Máquinas (machine learning) como parte del área de Inteligencia Artificial. Buscar información sobre machine learning y redacten con sus palabras una definición de machine learning.</t>
  </si>
  <si>
    <t>Describan al menos tres aplicaciones en donde se podría aplicar técnicas de aprendizaje.</t>
  </si>
  <si>
    <t>¿Sería posible utilizar Prolog para implementar aprendizaje? Justifique la respuesta.</t>
  </si>
  <si>
    <t>eso se lo dejamos?</t>
  </si>
  <si>
    <t>yo lo borraria</t>
  </si>
  <si>
    <t xml:space="preserve">21/11/2014 - 15:59 </t>
  </si>
  <si>
    <t>se supone que ellos tienen los enunciados jajaja</t>
  </si>
  <si>
    <t>pero yo lo dejaria.</t>
  </si>
  <si>
    <t>borraria el resto pero los incisos dejarlo por "prolijidad" asi no tiene que andar recurriendo a otro lado para verlos incisos, que se yo, capaz es una pelotudes jaja pero seria mas comodo que queden los incisos ahi arriba</t>
  </si>
  <si>
    <t xml:space="preserve">21/11/2014 - 16:0 </t>
  </si>
  <si>
    <t>jajaja dale</t>
  </si>
  <si>
    <t>bueno lo mando</t>
  </si>
  <si>
    <t>banca</t>
  </si>
  <si>
    <t>ok</t>
  </si>
  <si>
    <t>dale mandalo no mas</t>
  </si>
  <si>
    <t xml:space="preserve">21/11/2014 - 16:4 </t>
  </si>
  <si>
    <t>listo</t>
  </si>
  <si>
    <t>ya lo mandaste?</t>
  </si>
  <si>
    <t>si si</t>
  </si>
  <si>
    <t xml:space="preserve">21/11/2014 - 16:5 </t>
  </si>
  <si>
    <t xml:space="preserve">21/11/2014 - 16:6 </t>
  </si>
  <si>
    <t>la seguimos el viernes con el juego !</t>
  </si>
  <si>
    <t>saludos</t>
  </si>
  <si>
    <t>dale che, creo que nos toco juntos de nuevo jaja abrazo!</t>
  </si>
  <si>
    <t xml:space="preserve">22/11/2014 - 20:45 </t>
  </si>
  <si>
    <t>nos falto agregar los integrantes</t>
  </si>
  <si>
    <t>al documento</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</si>
</sst>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rgb="FF000000"/>
      <name val="Calibri"/>
    </font>
    <font>
      <sz val="8.0"/>
      <color rgb="FF000000"/>
      <name val="Calibri"/>
    </font>
    <font>
      <color rgb="FF000000"/>
    </font>
    <font>
      <b/>
      <sz val="11.0"/>
      <color rgb="FF000000"/>
      <name val="Calibri"/>
    </font>
    <font>
      <b/>
      <sz val="8.0"/>
      <color rgb="FF000000"/>
      <name val="Calibri"/>
    </font>
    <font>
      <b/>
      <sz val="10.0"/>
      <color rgb="FF222222"/>
    </font>
    <font>
      <sz val="8.0"/>
      <color rgb="FF777777"/>
    </font>
    <font>
      <sz val="10.0"/>
      <color rgb="FF222222"/>
    </font>
    <font>
      <sz val="10.0"/>
    </font>
    <font>
      <sz val="10.0"/>
      <color rgb="FF888888"/>
    </font>
    <font>
      <sz val="8.0"/>
      <color rgb="FF777777"/>
      <name val="Arial"/>
    </font>
    <font>
      <sz val="8.0"/>
      <color rgb="FF000000"/>
      <name val="Arial"/>
    </font>
    <font>
      <sz val="8.0"/>
      <color rgb="FF222222"/>
      <name val="Arial"/>
    </font>
    <font>
      <sz val="10.0"/>
      <color rgb="FF000000"/>
      <name val="Arial"/>
    </font>
    <font>
      <sz val="8.0"/>
      <color rgb="FF262626"/>
      <name val="Arial"/>
    </font>
    <font>
      <sz val="11.0"/>
      <color rgb="FF000000"/>
      <name val="Arial"/>
    </font>
    <font>
      <u/>
      <sz val="8.0"/>
      <color rgb="FF000000"/>
      <name val="Calibri"/>
    </font>
    <font/>
  </fonts>
  <fills count="11">
    <fill>
      <patternFill patternType="none"/>
    </fill>
    <fill>
      <patternFill patternType="lightGray"/>
    </fill>
    <fill>
      <patternFill patternType="solid">
        <fgColor rgb="FF000000"/>
        <bgColor rgb="FF000000"/>
      </patternFill>
    </fill>
    <fill>
      <patternFill patternType="solid">
        <fgColor rgb="FFF2F2F2"/>
        <bgColor rgb="FFF2F2F2"/>
      </patternFill>
    </fill>
    <fill>
      <patternFill patternType="solid">
        <fgColor rgb="FFD8D8D8"/>
        <bgColor rgb="FFD8D8D8"/>
      </patternFill>
    </fill>
    <fill>
      <patternFill patternType="solid">
        <fgColor rgb="FF595959"/>
        <bgColor rgb="FF595959"/>
      </patternFill>
    </fill>
    <fill>
      <patternFill patternType="solid">
        <fgColor rgb="FFFFFFFF"/>
        <bgColor rgb="FFFFFFFF"/>
      </patternFill>
    </fill>
    <fill>
      <patternFill patternType="solid">
        <fgColor rgb="FFFFC000"/>
        <bgColor rgb="FFFFC000"/>
      </patternFill>
    </fill>
    <fill>
      <patternFill patternType="solid">
        <fgColor rgb="FFD6E3BC"/>
        <bgColor rgb="FFD6E3BC"/>
      </patternFill>
    </fill>
    <fill>
      <patternFill patternType="solid">
        <fgColor rgb="FFC2D69B"/>
        <bgColor rgb="FFC2D69B"/>
      </patternFill>
    </fill>
    <fill>
      <patternFill patternType="solid">
        <fgColor rgb="FFFF0000"/>
        <bgColor rgb="FFFF0000"/>
      </patternFill>
    </fill>
  </fills>
  <borders count="2">
    <border>
      <left/>
      <right/>
      <top/>
      <bottom/>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79">
    <xf borderId="0" fillId="0" fontId="0" numFmtId="0" xfId="0" applyAlignment="1" applyFont="1">
      <alignment/>
    </xf>
    <xf borderId="0" fillId="0" fontId="0" numFmtId="0" xfId="0" applyFont="1"/>
    <xf borderId="0" fillId="2" fontId="0" numFmtId="0" xfId="0" applyBorder="1" applyFill="1" applyFont="1"/>
    <xf borderId="0" fillId="0" fontId="1" numFmtId="0" xfId="0" applyFont="1"/>
    <xf borderId="0" fillId="3" fontId="0" numFmtId="0" xfId="0" applyBorder="1" applyFill="1" applyFont="1"/>
    <xf borderId="0" fillId="4" fontId="0" numFmtId="0" xfId="0" applyBorder="1" applyFill="1" applyFont="1"/>
    <xf borderId="0" fillId="5" fontId="0" numFmtId="0" xfId="0" applyBorder="1" applyFill="1" applyFont="1"/>
    <xf borderId="0" fillId="2" fontId="0" numFmtId="0" xfId="0" applyFont="1"/>
    <xf borderId="0" fillId="6" fontId="0" numFmtId="0" xfId="0" applyFill="1" applyFont="1"/>
    <xf borderId="0" fillId="6" fontId="0" numFmtId="0" xfId="0" applyAlignment="1" applyFont="1">
      <alignment/>
    </xf>
    <xf borderId="0" fillId="0" fontId="2" numFmtId="0" xfId="0" applyFont="1"/>
    <xf borderId="0" fillId="7" fontId="3" numFmtId="0" xfId="0" applyBorder="1" applyFill="1" applyFont="1"/>
    <xf borderId="0" fillId="2" fontId="3" numFmtId="0" xfId="0" applyBorder="1" applyFont="1"/>
    <xf borderId="0" fillId="7" fontId="4" numFmtId="0" xfId="0" applyBorder="1" applyFont="1"/>
    <xf borderId="0" fillId="3" fontId="3" numFmtId="0" xfId="0" applyBorder="1" applyFont="1"/>
    <xf borderId="0" fillId="4" fontId="3" numFmtId="0" xfId="0" applyBorder="1" applyFont="1"/>
    <xf borderId="0" fillId="5" fontId="3" numFmtId="0" xfId="0" applyBorder="1" applyFont="1"/>
    <xf borderId="0" fillId="2" fontId="3" numFmtId="0" xfId="0" applyFont="1"/>
    <xf borderId="0" fillId="6" fontId="3" numFmtId="0" xfId="0" applyFont="1"/>
    <xf borderId="0" fillId="0" fontId="3" numFmtId="0" xfId="0" applyFont="1"/>
    <xf borderId="0" fillId="5" fontId="0" numFmtId="0" xfId="0" applyBorder="1" applyFont="1"/>
    <xf borderId="0" fillId="2" fontId="0" numFmtId="0" xfId="0" applyBorder="1" applyFont="1"/>
    <xf borderId="0" fillId="0" fontId="0" numFmtId="14" xfId="0" applyFont="1" applyNumberFormat="1"/>
    <xf borderId="0" fillId="6" fontId="5" numFmtId="14" xfId="0" applyAlignment="1" applyFont="1" applyNumberFormat="1">
      <alignment horizontal="left"/>
    </xf>
    <xf borderId="0" fillId="6" fontId="6" numFmtId="20" xfId="0" applyAlignment="1" applyFont="1" applyNumberFormat="1">
      <alignment horizontal="right"/>
    </xf>
    <xf borderId="0" fillId="6" fontId="7" numFmtId="0" xfId="0" applyAlignment="1" applyFont="1">
      <alignment/>
    </xf>
    <xf borderId="0" fillId="5" fontId="3" numFmtId="0" xfId="0" applyBorder="1" applyFont="1"/>
    <xf borderId="0" fillId="0" fontId="0" numFmtId="0" xfId="0" applyAlignment="1" applyFont="1">
      <alignment/>
    </xf>
    <xf borderId="0" fillId="2" fontId="3" numFmtId="0" xfId="0" applyBorder="1" applyFont="1"/>
    <xf borderId="0" fillId="0" fontId="8" numFmtId="14" xfId="0" applyAlignment="1" applyFont="1" applyNumberFormat="1">
      <alignment/>
    </xf>
    <xf borderId="0" fillId="0" fontId="8" numFmtId="14" xfId="0" applyAlignment="1" applyFont="1" applyNumberFormat="1">
      <alignment horizontal="right"/>
    </xf>
    <xf borderId="0" fillId="0" fontId="8" numFmtId="0" xfId="0" applyAlignment="1" applyFont="1">
      <alignment/>
    </xf>
    <xf borderId="0" fillId="6" fontId="8" numFmtId="20" xfId="0" applyAlignment="1" applyFont="1" applyNumberFormat="1">
      <alignment/>
    </xf>
    <xf borderId="0" fillId="6" fontId="8" numFmtId="0" xfId="0" applyAlignment="1" applyFont="1">
      <alignment/>
    </xf>
    <xf borderId="0" fillId="0" fontId="0" numFmtId="20" xfId="0" applyAlignment="1" applyFont="1" applyNumberFormat="1">
      <alignment/>
    </xf>
    <xf borderId="0" fillId="6" fontId="9" numFmtId="20" xfId="0" applyAlignment="1" applyFont="1" applyNumberFormat="1">
      <alignment horizontal="left"/>
    </xf>
    <xf borderId="0" fillId="0" fontId="8" numFmtId="20" xfId="0" applyAlignment="1" applyFont="1" applyNumberFormat="1">
      <alignment horizontal="right"/>
    </xf>
    <xf borderId="0" fillId="6" fontId="7" numFmtId="0" xfId="0" applyAlignment="1" applyFont="1">
      <alignment horizontal="left"/>
    </xf>
    <xf borderId="0" fillId="0" fontId="8" numFmtId="0" xfId="0" applyFont="1"/>
    <xf borderId="0" fillId="0" fontId="8" numFmtId="20" xfId="0" applyAlignment="1" applyFont="1" applyNumberFormat="1">
      <alignment/>
    </xf>
    <xf borderId="0" fillId="6" fontId="8" numFmtId="20" xfId="0" applyAlignment="1" applyFont="1" applyNumberFormat="1">
      <alignment/>
    </xf>
    <xf borderId="0" fillId="0" fontId="8" numFmtId="14" xfId="0" applyAlignment="1" applyFont="1" applyNumberFormat="1">
      <alignment/>
    </xf>
    <xf borderId="0" fillId="0" fontId="0" numFmtId="20" xfId="0" applyFont="1" applyNumberFormat="1"/>
    <xf borderId="0" fillId="6" fontId="5" numFmtId="20" xfId="0" applyAlignment="1" applyFont="1" applyNumberFormat="1">
      <alignment horizontal="left"/>
    </xf>
    <xf borderId="1" fillId="6" fontId="10" numFmtId="20" xfId="0" applyAlignment="1" applyBorder="1" applyFont="1" applyNumberFormat="1">
      <alignment horizontal="right"/>
    </xf>
    <xf borderId="1" fillId="0" fontId="11" numFmtId="0" xfId="0" applyAlignment="1" applyBorder="1" applyFont="1">
      <alignment wrapText="1"/>
    </xf>
    <xf borderId="1" fillId="6" fontId="12" numFmtId="0" xfId="0" applyAlignment="1" applyBorder="1" applyFont="1">
      <alignment wrapText="1"/>
    </xf>
    <xf borderId="1" fillId="6" fontId="10" numFmtId="0" xfId="0" applyAlignment="1" applyBorder="1" applyFont="1">
      <alignment horizontal="right"/>
    </xf>
    <xf borderId="1" fillId="0" fontId="11" numFmtId="0" xfId="0" applyAlignment="1" applyBorder="1" applyFont="1">
      <alignment wrapText="1"/>
    </xf>
    <xf borderId="1" fillId="6" fontId="12" numFmtId="0" xfId="0" applyAlignment="1" applyBorder="1" applyFont="1">
      <alignment wrapText="1"/>
    </xf>
    <xf borderId="0" fillId="6" fontId="8" numFmtId="14" xfId="0" applyAlignment="1" applyFont="1" applyNumberFormat="1">
      <alignment/>
    </xf>
    <xf borderId="1" fillId="0" fontId="13" numFmtId="0" xfId="0" applyAlignment="1" applyBorder="1" applyFont="1">
      <alignment horizontal="right" wrapText="1"/>
    </xf>
    <xf borderId="1" fillId="0" fontId="13" numFmtId="0" xfId="0" applyAlignment="1" applyBorder="1" applyFont="1">
      <alignment wrapText="1"/>
    </xf>
    <xf borderId="1" fillId="6" fontId="12" numFmtId="0" xfId="0" applyAlignment="1" applyBorder="1" applyFont="1">
      <alignment horizontal="left" wrapText="1"/>
    </xf>
    <xf borderId="1" fillId="0" fontId="13" numFmtId="14" xfId="0" applyAlignment="1" applyBorder="1" applyFont="1" applyNumberFormat="1">
      <alignment horizontal="right" wrapText="1"/>
    </xf>
    <xf borderId="0" fillId="6" fontId="5" numFmtId="0" xfId="0" applyAlignment="1" applyFont="1">
      <alignment horizontal="left"/>
    </xf>
    <xf borderId="1" fillId="0" fontId="13" numFmtId="0" xfId="0" applyAlignment="1" applyBorder="1" applyFont="1">
      <alignment wrapText="1"/>
    </xf>
    <xf borderId="1" fillId="0" fontId="14" numFmtId="0" xfId="0" applyAlignment="1" applyBorder="1" applyFont="1">
      <alignment wrapText="1"/>
    </xf>
    <xf borderId="0" fillId="0" fontId="0" numFmtId="22" xfId="0" applyFont="1" applyNumberFormat="1"/>
    <xf borderId="0" fillId="6" fontId="5" numFmtId="22" xfId="0" applyAlignment="1" applyFont="1" applyNumberFormat="1">
      <alignment horizontal="left"/>
    </xf>
    <xf borderId="1" fillId="0" fontId="11" numFmtId="0" xfId="0" applyAlignment="1" applyBorder="1" applyFont="1">
      <alignment horizontal="right" wrapText="1"/>
    </xf>
    <xf borderId="0" fillId="6" fontId="8" numFmtId="22" xfId="0" applyAlignment="1" applyFont="1" applyNumberFormat="1">
      <alignment/>
    </xf>
    <xf borderId="1" fillId="0" fontId="11" numFmtId="22" xfId="0" applyAlignment="1" applyBorder="1" applyFont="1" applyNumberFormat="1">
      <alignment horizontal="right" wrapText="1"/>
    </xf>
    <xf borderId="0" fillId="0" fontId="0" numFmtId="0" xfId="0" applyFont="1"/>
    <xf borderId="0" fillId="7" fontId="0" numFmtId="0" xfId="0" applyFont="1"/>
    <xf borderId="0" fillId="7" fontId="3" numFmtId="0" xfId="0" applyFont="1"/>
    <xf borderId="0" fillId="8" fontId="0" numFmtId="0" xfId="0" applyFill="1" applyFont="1"/>
    <xf borderId="0" fillId="8" fontId="3" numFmtId="0" xfId="0" applyFont="1"/>
    <xf borderId="0" fillId="9" fontId="3" numFmtId="0" xfId="0" applyFill="1" applyFont="1"/>
    <xf borderId="0" fillId="6" fontId="0" numFmtId="0" xfId="0" applyAlignment="1" applyFont="1">
      <alignment wrapText="1"/>
    </xf>
    <xf borderId="0" fillId="5" fontId="15" numFmtId="0" xfId="0" applyBorder="1" applyFont="1"/>
    <xf borderId="0" fillId="2" fontId="15" numFmtId="0" xfId="0" applyBorder="1" applyFont="1"/>
    <xf borderId="0" fillId="5" fontId="15" numFmtId="0" xfId="0" applyBorder="1" applyFont="1"/>
    <xf borderId="0" fillId="2" fontId="15" numFmtId="0" xfId="0" applyFont="1"/>
    <xf borderId="0" fillId="0" fontId="1" numFmtId="0" xfId="0" applyAlignment="1" applyFont="1">
      <alignment/>
    </xf>
    <xf borderId="0" fillId="0" fontId="16" numFmtId="0" xfId="0" applyAlignment="1" applyFont="1">
      <alignment/>
    </xf>
    <xf borderId="0" fillId="0" fontId="17" numFmtId="0" xfId="0" applyAlignment="1" applyFont="1">
      <alignment/>
    </xf>
    <xf borderId="0" fillId="6" fontId="8" numFmtId="0" xfId="0" applyFont="1"/>
    <xf borderId="0" fillId="10" fontId="17" numFmtId="0" xfId="0" applyAlignment="1" applyFill="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00.png"/></Relationships>
</file>

<file path=xl/drawings/_rels/drawing2.xml.rels><?xml version="1.0" encoding="UTF-8" standalone="yes"?><Relationships xmlns="http://schemas.openxmlformats.org/package/2006/relationships"><Relationship Id="rId1" Type="http://schemas.openxmlformats.org/officeDocument/2006/relationships/image" Target="../media/image00.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6</xdr:col>
      <xdr:colOff>0</xdr:colOff>
      <xdr:row>53</xdr:row>
      <xdr:rowOff>0</xdr:rowOff>
    </xdr:from>
    <xdr:to>
      <xdr:col>6</xdr:col>
      <xdr:colOff>200025</xdr:colOff>
      <xdr:row>53</xdr:row>
      <xdr:rowOff>200025</xdr:rowOff>
    </xdr:to>
    <xdr:pic>
      <xdr:nvPicPr>
        <xdr:cNvPr id="0" name="image00.png"/>
        <xdr:cNvPicPr preferRelativeResize="0"/>
      </xdr:nvPicPr>
      <xdr:blipFill>
        <a:blip cstate="print" r:embed="rId1"/>
        <a:stretch>
          <a:fillRect/>
        </a:stretch>
      </xdr:blipFill>
      <xdr:spPr>
        <a:xfrm>
          <a:ext cx="200025" cy="200025"/>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6</xdr:col>
      <xdr:colOff>0</xdr:colOff>
      <xdr:row>53</xdr:row>
      <xdr:rowOff>0</xdr:rowOff>
    </xdr:from>
    <xdr:to>
      <xdr:col>6</xdr:col>
      <xdr:colOff>200025</xdr:colOff>
      <xdr:row>53</xdr:row>
      <xdr:rowOff>200025</xdr:rowOff>
    </xdr:to>
    <xdr:pic>
      <xdr:nvPicPr>
        <xdr:cNvPr id="0" name="image00.png"/>
        <xdr:cNvPicPr preferRelativeResize="0"/>
      </xdr:nvPicPr>
      <xdr:blipFill>
        <a:blip cstate="print" r:embed="rId1"/>
        <a:stretch>
          <a:fillRect/>
        </a:stretch>
      </xdr:blipFill>
      <xdr:spPr>
        <a:xfrm>
          <a:ext cx="200025" cy="200025"/>
        </a:xfrm>
        <a:prstGeom prst="rect">
          <a:avLst/>
        </a:prstGeom>
        <a:noFill/>
      </xdr:spPr>
    </xdr:pic>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www-2.dc.uba.ar/materias/aa/aa.html" TargetMode="External"/><Relationship Id="rId3" Type="http://schemas.openxmlformats.org/officeDocument/2006/relationships/hyperlink" Target="http://maestros.unitec.edu/~efutch/concapanxxiii-prolog.pdf" TargetMode="External"/><Relationship Id="rId4" Type="http://schemas.openxmlformats.org/officeDocument/2006/relationships/drawing" Target="../drawings/drawing2.xml"/><Relationship Id="rId5"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75"/>
  <cols>
    <col customWidth="1" min="1" max="1" width="1.75"/>
    <col customWidth="1" min="2" max="2" width="2.13"/>
    <col customWidth="1" min="3" max="3" width="7.75"/>
    <col customWidth="1" min="4" max="4" width="1.5"/>
    <col customWidth="1" min="5" max="5" width="5.38"/>
    <col customWidth="1" min="6" max="6" width="2.13"/>
    <col customWidth="1" min="7" max="7" width="60.75"/>
    <col customWidth="1" min="8" max="8" width="1.38"/>
    <col customWidth="1" min="9" max="9" width="32.13"/>
    <col customWidth="1" min="10" max="10" width="6.25"/>
    <col customWidth="1" min="11" max="11" width="5.0"/>
    <col customWidth="1" min="12" max="12" width="3.5"/>
    <col customWidth="1" min="13" max="13" width="4.38"/>
    <col customWidth="1" min="14" max="14" width="20.13"/>
    <col customWidth="1" min="15" max="15" width="7.63"/>
    <col customWidth="1" min="16" max="16" width="9.0"/>
    <col customWidth="1" min="17" max="17" width="8.88"/>
    <col customWidth="1" min="18" max="18" width="3.5"/>
    <col customWidth="1" min="19" max="19" width="7.38"/>
    <col customWidth="1" min="20" max="20" width="8.38"/>
    <col customWidth="1" min="21" max="21" width="8.5"/>
    <col customWidth="1" min="22" max="22" width="6.38"/>
    <col customWidth="1" min="23" max="23" width="29.75"/>
    <col customWidth="1" min="24" max="24" width="33.25"/>
    <col customWidth="1" min="25" max="25" width="19.5"/>
    <col customWidth="1" min="26" max="26" width="5.38"/>
    <col customWidth="1" min="27" max="27" width="5.5"/>
    <col customWidth="1" min="28" max="28" width="7.25"/>
    <col customWidth="1" min="29" max="29" width="8.38"/>
    <col customWidth="1" min="30" max="30" width="4.5"/>
    <col customWidth="1" min="31" max="31" width="26.0"/>
    <col customWidth="1" min="32" max="32" width="6.25"/>
    <col customWidth="1" min="33" max="33" width="12.0"/>
    <col customWidth="1" min="34" max="34" width="9.5"/>
    <col customWidth="1" min="35" max="35" width="7.5"/>
    <col customWidth="1" min="36" max="36" width="7.75"/>
    <col customWidth="1" min="37" max="37" width="17.5"/>
    <col customWidth="1" min="38" max="38" width="57.63"/>
    <col customWidth="1" min="39" max="39" width="120.88"/>
    <col customWidth="1" min="40" max="40" width="4.0"/>
    <col customWidth="1" min="41" max="41" width="6.88"/>
    <col customWidth="1" min="42" max="42" width="26.38"/>
    <col customWidth="1" min="43" max="43" width="35.38"/>
    <col customWidth="1" min="44" max="44" width="9.38"/>
  </cols>
  <sheetData>
    <row r="1" ht="15.0" customHeight="1">
      <c r="A1" s="1"/>
      <c r="B1" s="1"/>
      <c r="C1" s="1"/>
      <c r="D1" s="2"/>
      <c r="E1" s="1"/>
      <c r="F1" s="1"/>
      <c r="G1" s="3"/>
      <c r="H1" s="2"/>
      <c r="I1" s="1"/>
      <c r="J1" s="4"/>
      <c r="K1" s="5"/>
      <c r="L1" s="6"/>
      <c r="M1" s="7"/>
      <c r="N1" s="8"/>
      <c r="O1" s="8"/>
      <c r="P1" s="9">
        <v>663.0</v>
      </c>
      <c r="Q1" s="8"/>
      <c r="R1" s="8"/>
      <c r="S1" s="8"/>
      <c r="T1" s="8"/>
      <c r="U1" s="8"/>
      <c r="V1" s="8"/>
      <c r="W1" s="8"/>
      <c r="X1" s="8"/>
      <c r="Y1" s="8"/>
      <c r="Z1" s="8"/>
      <c r="AA1" s="8"/>
      <c r="AB1" s="8"/>
      <c r="AC1" s="8"/>
      <c r="AD1" s="8"/>
      <c r="AE1" s="8"/>
      <c r="AF1" s="8"/>
      <c r="AG1" s="8"/>
      <c r="AH1" s="8"/>
      <c r="AI1" s="8"/>
      <c r="AJ1" s="1"/>
      <c r="AK1" s="1"/>
      <c r="AL1" s="1"/>
      <c r="AM1" s="1"/>
      <c r="AN1" s="1"/>
      <c r="AO1" s="1"/>
      <c r="AP1" s="1"/>
      <c r="AQ1" s="1"/>
      <c r="AR1" s="10"/>
    </row>
    <row r="2" ht="18.0" customHeight="1">
      <c r="A2" s="11" t="s">
        <v>0</v>
      </c>
      <c r="B2" s="11" t="s">
        <v>1</v>
      </c>
      <c r="C2" s="11" t="s">
        <v>2</v>
      </c>
      <c r="D2" s="12"/>
      <c r="E2" s="11" t="s">
        <v>1</v>
      </c>
      <c r="F2" s="11" t="s">
        <v>3</v>
      </c>
      <c r="G2" s="13" t="s">
        <v>4</v>
      </c>
      <c r="H2" s="12"/>
      <c r="I2" s="11" t="s">
        <v>5</v>
      </c>
      <c r="J2" s="14" t="s">
        <v>6</v>
      </c>
      <c r="K2" s="15" t="s">
        <v>7</v>
      </c>
      <c r="L2" s="16"/>
      <c r="M2" s="17"/>
      <c r="N2" s="18" t="s">
        <v>8</v>
      </c>
      <c r="O2" s="18"/>
      <c r="P2" s="18" t="s">
        <v>9</v>
      </c>
      <c r="Q2" s="18" t="s">
        <v>10</v>
      </c>
      <c r="R2" s="18"/>
      <c r="S2" s="18" t="s">
        <v>11</v>
      </c>
      <c r="T2" s="18"/>
      <c r="U2" s="18"/>
      <c r="V2" s="18"/>
      <c r="W2" s="18" t="s">
        <v>12</v>
      </c>
      <c r="X2" s="18"/>
      <c r="Y2" s="18"/>
      <c r="Z2" s="18"/>
      <c r="AA2" s="18"/>
      <c r="AB2" s="18"/>
      <c r="AC2" s="18"/>
      <c r="AD2" s="18"/>
      <c r="AE2" s="18"/>
      <c r="AF2" s="18"/>
      <c r="AG2" s="18"/>
      <c r="AH2" s="18"/>
      <c r="AI2" s="18"/>
      <c r="AJ2" s="19"/>
      <c r="AK2" s="19"/>
      <c r="AL2" s="19"/>
      <c r="AM2" s="19"/>
      <c r="AN2" s="19"/>
      <c r="AO2" s="19"/>
      <c r="AP2" s="19"/>
      <c r="AQ2" s="19"/>
      <c r="AR2" s="19"/>
    </row>
    <row r="3" ht="18.75" customHeight="1">
      <c r="A3" s="1"/>
      <c r="B3" s="1"/>
      <c r="C3" s="22" t="str">
        <f t="shared" ref="C3:C684" si="1">IF(E3="",C2,E3)</f>
        <v>Herminio Hernandez</v>
      </c>
      <c r="D3" s="2"/>
      <c r="E3" s="23" t="s">
        <v>13</v>
      </c>
      <c r="F3" s="24">
        <v>0.4284722222222222</v>
      </c>
      <c r="G3" s="25" t="s">
        <v>14</v>
      </c>
      <c r="H3" s="2"/>
      <c r="I3" s="27" t="s">
        <v>15</v>
      </c>
      <c r="J3" s="4">
        <f t="shared" ref="J3:J475" si="2">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$62,O$62,IF(I3=W$63,O$63,0))))))))))))))))))))))))))))))))))))</f>
        <v>33</v>
      </c>
      <c r="K3" s="5">
        <f t="shared" ref="K3:K475" si="3">IF(I3=W$28,Z$28,IF(I3=W$29,Z$29,IF(I3=W$30,Z$30,IF(I3=W$31,Z$31,IF(I3=W$32,Z$32,IF(I3=W$33,Z$33,IF(I3=W$34,Z$34,IF(I3=W$35,Z$35,IF(I3=W$36,Z$36,IF(I3=W$37,Z$37,IF(I3=W$38,Z$38,IF(I3=W$39,Z$39,IF(I3=W$40,Z$40,IF(I3=W$41,Z$41,IF(I3=W$42,Z$42,IF(I3=W$43,Z$43,IF(I3=W$44,Z$44,IF(I3=W$45,Z$45,IF(I3=W$46,Z$46,IF(I3=W$47,Z$47,IF(I3=W$48,Z$48,IF(I3=W$49,Z$49,IF(I3=W$50,Z$50,IF(I3=W$51,Z$51,IF(I3=W$52,Z$52,IF(I3=W$53,Z$53,IF(I3=W$54,Z$54,IF(I3=W$55,Z$55,IF(I3=W$56,Z$56,IF(I3=W$57,Z$57,IF(I3=W$58,Z$58,IF(I3=W$59,Z$59,IF(I3=W$60,Z$60,IF(I3=W$61,Z$61,IF(I3=W$62,Z$62,IF(I3=W$63,Z$63,0))))))))))))))))))))))))))))))))))))</f>
        <v>5</v>
      </c>
      <c r="L3" s="6"/>
      <c r="M3" s="7"/>
      <c r="N3" s="18"/>
      <c r="O3" s="18" t="s">
        <v>16</v>
      </c>
      <c r="P3" s="8">
        <f>COUNTIFS(K$3:K$663,"&gt;0")</f>
        <v>175</v>
      </c>
      <c r="Q3" s="8">
        <f t="shared" ref="Q3:Q15" si="4">(P3/P$3)*100</f>
        <v>100</v>
      </c>
      <c r="R3" s="8"/>
      <c r="S3" s="8"/>
      <c r="T3" s="8"/>
      <c r="U3" s="8"/>
      <c r="V3" s="8"/>
      <c r="W3" s="18" t="s">
        <v>17</v>
      </c>
      <c r="X3" s="18" t="s">
        <v>18</v>
      </c>
      <c r="Y3" s="18" t="s">
        <v>19</v>
      </c>
      <c r="Z3" s="18" t="s">
        <v>20</v>
      </c>
      <c r="AA3" s="8"/>
      <c r="AB3" s="18" t="s">
        <v>21</v>
      </c>
      <c r="AC3" s="18" t="s">
        <v>22</v>
      </c>
      <c r="AD3" s="8"/>
      <c r="AE3" s="8"/>
      <c r="AF3" s="8"/>
      <c r="AG3" s="8"/>
      <c r="AH3" s="8"/>
      <c r="AI3" s="8"/>
      <c r="AJ3" s="1"/>
      <c r="AK3" s="1"/>
      <c r="AL3" s="1"/>
      <c r="AM3" s="1"/>
      <c r="AN3" s="1"/>
      <c r="AO3" s="1"/>
      <c r="AP3" s="1"/>
      <c r="AQ3" s="1"/>
      <c r="AR3" s="10"/>
    </row>
    <row r="4" ht="16.5" customHeight="1">
      <c r="A4" s="1"/>
      <c r="B4" s="1"/>
      <c r="C4" s="22" t="str">
        <f t="shared" si="1"/>
        <v>Herminio Hernandez</v>
      </c>
      <c r="D4" s="2"/>
      <c r="E4" s="32"/>
      <c r="F4" s="33"/>
      <c r="G4" s="25" t="s">
        <v>23</v>
      </c>
      <c r="H4" s="2"/>
      <c r="I4" s="27" t="s">
        <v>24</v>
      </c>
      <c r="J4" s="4">
        <f t="shared" si="2"/>
        <v>32</v>
      </c>
      <c r="K4" s="5">
        <f t="shared" si="3"/>
        <v>1</v>
      </c>
      <c r="L4" s="6"/>
      <c r="M4" s="7"/>
      <c r="N4" s="18" t="s">
        <v>28</v>
      </c>
      <c r="O4" s="18">
        <v>1.0</v>
      </c>
      <c r="P4" s="8">
        <f t="shared" ref="P4:P15" si="5">COUNTIF(K$3:K$663,O4)</f>
        <v>17</v>
      </c>
      <c r="Q4" s="8">
        <f t="shared" si="4"/>
        <v>9.714285714</v>
      </c>
      <c r="R4" s="8"/>
      <c r="S4" s="8" t="str">
        <f>IF(Q4&gt;5,"Problema de Reintegración",0)</f>
        <v>Problema de Reintegración</v>
      </c>
      <c r="T4" s="8">
        <v>0.0</v>
      </c>
      <c r="U4" s="8"/>
      <c r="V4" s="8"/>
      <c r="W4" s="18" t="s">
        <v>29</v>
      </c>
      <c r="X4" s="18" t="s">
        <v>30</v>
      </c>
      <c r="Y4" s="18">
        <f>30/100</f>
        <v>0.3</v>
      </c>
      <c r="Z4" s="18">
        <f>14/100</f>
        <v>0.14</v>
      </c>
      <c r="AA4" s="8"/>
      <c r="AB4" s="8">
        <v>1.0</v>
      </c>
      <c r="AC4" s="8"/>
      <c r="AD4" s="8">
        <f>IF(AC4&gt;5,"Problema de Reintegración",0)</f>
        <v>0</v>
      </c>
      <c r="AE4" s="8">
        <v>0.0</v>
      </c>
      <c r="AF4" s="8" t="s">
        <v>31</v>
      </c>
      <c r="AG4" s="8"/>
      <c r="AH4" s="8"/>
      <c r="AI4" s="8"/>
      <c r="AJ4" s="1"/>
      <c r="AK4" s="1"/>
      <c r="AL4" s="1"/>
      <c r="AM4" s="1"/>
      <c r="AN4" s="1"/>
      <c r="AO4" s="1"/>
      <c r="AP4" s="1"/>
      <c r="AQ4" s="1"/>
      <c r="AR4" s="10"/>
    </row>
    <row r="5" ht="18.0" customHeight="1">
      <c r="A5" s="1"/>
      <c r="B5" s="1"/>
      <c r="C5" s="22" t="str">
        <f t="shared" si="1"/>
        <v>Herminio Hernandez</v>
      </c>
      <c r="D5" s="2"/>
      <c r="E5" s="32"/>
      <c r="F5" s="33"/>
      <c r="G5" s="38"/>
      <c r="H5" s="2"/>
      <c r="I5" s="1"/>
      <c r="J5" s="4">
        <f t="shared" si="2"/>
        <v>0</v>
      </c>
      <c r="K5" s="5">
        <f t="shared" si="3"/>
        <v>0</v>
      </c>
      <c r="L5" s="6"/>
      <c r="M5" s="7"/>
      <c r="N5" s="18" t="s">
        <v>32</v>
      </c>
      <c r="O5" s="18">
        <v>2.0</v>
      </c>
      <c r="P5" s="8">
        <f t="shared" si="5"/>
        <v>5</v>
      </c>
      <c r="Q5" s="8">
        <f t="shared" si="4"/>
        <v>2.857142857</v>
      </c>
      <c r="R5" s="8"/>
      <c r="S5" s="8" t="str">
        <f>IF(Q5&lt;=14,,"Problema de Tensión")</f>
        <v/>
      </c>
      <c r="T5" s="8" t="str">
        <f>IF(Q5&gt;=3,,"Problema de Tensión")</f>
        <v>Problema de Tensión</v>
      </c>
      <c r="U5" s="8"/>
      <c r="V5" s="8"/>
      <c r="W5" s="18" t="s">
        <v>29</v>
      </c>
      <c r="X5" s="18" t="s">
        <v>33</v>
      </c>
      <c r="Y5" s="18">
        <f>11/100</f>
        <v>0.11</v>
      </c>
      <c r="Z5" s="18">
        <f>2/100</f>
        <v>0.02</v>
      </c>
      <c r="AA5" s="8"/>
      <c r="AB5" s="8">
        <v>2.0</v>
      </c>
      <c r="AC5" s="8"/>
      <c r="AD5" s="8" t="str">
        <f>IF(AC5&lt;=14,,"Problema de Tensión")</f>
        <v/>
      </c>
      <c r="AE5" s="8" t="str">
        <f>IF(AC5&gt;=3,,"Problema de Tensión")</f>
        <v>Problema de Tensión</v>
      </c>
      <c r="AF5" s="8" t="s">
        <v>31</v>
      </c>
      <c r="AG5" s="8"/>
      <c r="AH5" s="8"/>
      <c r="AI5" s="8"/>
      <c r="AJ5" s="1"/>
      <c r="AK5" s="1"/>
      <c r="AL5" s="1"/>
      <c r="AM5" s="1"/>
      <c r="AN5" s="1"/>
      <c r="AO5" s="1"/>
      <c r="AP5" s="1"/>
      <c r="AQ5" s="1"/>
      <c r="AR5" s="10"/>
    </row>
    <row r="6" ht="15.75" customHeight="1">
      <c r="A6" s="1"/>
      <c r="B6" s="1"/>
      <c r="C6" s="22" t="str">
        <f t="shared" si="1"/>
        <v>Herminio Hernandez</v>
      </c>
      <c r="D6" s="2"/>
      <c r="E6" s="40"/>
      <c r="F6" s="38"/>
      <c r="G6" s="38"/>
      <c r="H6" s="2"/>
      <c r="J6" s="4">
        <f t="shared" si="2"/>
        <v>0</v>
      </c>
      <c r="K6" s="5">
        <f t="shared" si="3"/>
        <v>0</v>
      </c>
      <c r="L6" s="6"/>
      <c r="M6" s="7"/>
      <c r="N6" s="18" t="s">
        <v>34</v>
      </c>
      <c r="O6" s="18">
        <v>3.0</v>
      </c>
      <c r="P6" s="8">
        <f t="shared" si="5"/>
        <v>14</v>
      </c>
      <c r="Q6" s="8">
        <f t="shared" si="4"/>
        <v>8</v>
      </c>
      <c r="R6" s="8"/>
      <c r="S6" s="8" t="str">
        <f>IF(Q6&lt;=20,,"Problema de Decisión")</f>
        <v/>
      </c>
      <c r="T6" s="8" t="str">
        <f>IF(Q6&gt;=6,,"Problema de Decisión")</f>
        <v/>
      </c>
      <c r="U6" s="8"/>
      <c r="V6" s="8"/>
      <c r="W6" s="18" t="s">
        <v>35</v>
      </c>
      <c r="X6" s="18" t="s">
        <v>36</v>
      </c>
      <c r="Y6" s="18">
        <f>40/100</f>
        <v>0.4</v>
      </c>
      <c r="Z6" s="18">
        <f>21/100</f>
        <v>0.21</v>
      </c>
      <c r="AA6" s="8"/>
      <c r="AB6" s="8">
        <v>3.0</v>
      </c>
      <c r="AC6" s="8"/>
      <c r="AD6" s="8" t="str">
        <f>IF(AC6&lt;=20,,"Problema de Decisión")</f>
        <v/>
      </c>
      <c r="AE6" s="8" t="str">
        <f>IF(AC6&gt;=6,,"Problema de Decisión")</f>
        <v>Problema de Decisión</v>
      </c>
      <c r="AF6" s="8" t="s">
        <v>31</v>
      </c>
      <c r="AG6" s="8"/>
      <c r="AH6" s="8"/>
      <c r="AI6" s="8"/>
      <c r="AJ6" s="1"/>
      <c r="AK6" s="1"/>
      <c r="AL6" s="1"/>
      <c r="AM6" s="1"/>
      <c r="AN6" s="1"/>
      <c r="AO6" s="1"/>
      <c r="AP6" s="1"/>
      <c r="AQ6" s="1"/>
      <c r="AR6" s="10"/>
    </row>
    <row r="7" ht="15.75" customHeight="1">
      <c r="A7" s="1"/>
      <c r="B7" s="1"/>
      <c r="C7" s="42" t="str">
        <f t="shared" si="1"/>
        <v>yamil lacoste</v>
      </c>
      <c r="D7" s="2"/>
      <c r="E7" s="43" t="s">
        <v>37</v>
      </c>
      <c r="F7" s="24">
        <v>0.42916666666666664</v>
      </c>
      <c r="G7" s="25" t="s">
        <v>38</v>
      </c>
      <c r="H7" s="2"/>
      <c r="I7" s="1"/>
      <c r="J7" s="4">
        <f t="shared" si="2"/>
        <v>0</v>
      </c>
      <c r="K7" s="5">
        <f t="shared" si="3"/>
        <v>0</v>
      </c>
      <c r="L7" s="6"/>
      <c r="M7" s="7"/>
      <c r="N7" s="18" t="s">
        <v>39</v>
      </c>
      <c r="O7" s="18">
        <v>4.0</v>
      </c>
      <c r="P7" s="8">
        <f t="shared" si="5"/>
        <v>25</v>
      </c>
      <c r="Q7" s="8">
        <f t="shared" si="4"/>
        <v>14.28571429</v>
      </c>
      <c r="R7" s="8"/>
      <c r="S7" s="8" t="str">
        <f>IF(Q7&lt;=11,,"Problema de Control")</f>
        <v>Problema de Control</v>
      </c>
      <c r="T7" s="8" t="str">
        <f>IF(Q7&gt;=4,,"Problema de Control")</f>
        <v/>
      </c>
      <c r="U7" s="8"/>
      <c r="V7" s="8"/>
      <c r="W7" s="18" t="s">
        <v>35</v>
      </c>
      <c r="X7" s="18" t="s">
        <v>40</v>
      </c>
      <c r="Y7" s="18">
        <f>9/100</f>
        <v>0.09</v>
      </c>
      <c r="Z7" s="18">
        <f>1/100</f>
        <v>0.01</v>
      </c>
      <c r="AA7" s="8"/>
      <c r="AB7" s="8">
        <v>4.0</v>
      </c>
      <c r="AC7" s="8"/>
      <c r="AD7" s="8" t="str">
        <f>IF(AC7&lt;=11,,"Problema de Control")</f>
        <v/>
      </c>
      <c r="AE7" s="8" t="str">
        <f>IF(AC7&gt;=4,,"Problema de Control")</f>
        <v>Problema de Control</v>
      </c>
      <c r="AF7" s="8" t="s">
        <v>31</v>
      </c>
      <c r="AG7" s="8"/>
      <c r="AH7" s="8"/>
      <c r="AI7" s="8"/>
      <c r="AJ7" s="1"/>
      <c r="AK7" s="1"/>
      <c r="AL7" s="1"/>
      <c r="AM7" s="1"/>
      <c r="AN7" s="1"/>
      <c r="AO7" s="1"/>
      <c r="AP7" s="1"/>
      <c r="AQ7" s="1"/>
      <c r="AR7" s="10"/>
    </row>
    <row r="8" ht="15.75" customHeight="1">
      <c r="A8" s="1"/>
      <c r="B8" s="1"/>
      <c r="C8" s="42" t="str">
        <f t="shared" si="1"/>
        <v>yamil lacoste</v>
      </c>
      <c r="D8" s="2"/>
      <c r="E8" s="32"/>
      <c r="F8" s="33"/>
      <c r="G8" s="25" t="s">
        <v>41</v>
      </c>
      <c r="H8" s="2"/>
      <c r="I8" s="1"/>
      <c r="J8" s="4">
        <f t="shared" si="2"/>
        <v>0</v>
      </c>
      <c r="K8" s="5">
        <f t="shared" si="3"/>
        <v>0</v>
      </c>
      <c r="L8" s="6"/>
      <c r="M8" s="7"/>
      <c r="N8" s="18" t="s">
        <v>42</v>
      </c>
      <c r="O8" s="18">
        <v>5.0</v>
      </c>
      <c r="P8" s="8">
        <f t="shared" si="5"/>
        <v>37</v>
      </c>
      <c r="Q8" s="8">
        <f t="shared" si="4"/>
        <v>21.14285714</v>
      </c>
      <c r="R8" s="8"/>
      <c r="S8" s="8" t="str">
        <f>IF(Q8&lt;=40,,"Problema de Evaluación")</f>
        <v/>
      </c>
      <c r="T8" s="8" t="str">
        <f>IF(Q8&gt;=21,,"Problema de Evaluación")</f>
        <v/>
      </c>
      <c r="U8" s="8"/>
      <c r="V8" s="8"/>
      <c r="W8" s="18" t="s">
        <v>43</v>
      </c>
      <c r="X8" s="18" t="s">
        <v>44</v>
      </c>
      <c r="Y8" s="18">
        <f>11/100</f>
        <v>0.11</v>
      </c>
      <c r="Z8" s="18">
        <f>4/100</f>
        <v>0.04</v>
      </c>
      <c r="AA8" s="8"/>
      <c r="AB8" s="8">
        <v>5.0</v>
      </c>
      <c r="AC8" s="8"/>
      <c r="AD8" s="8" t="str">
        <f>IF(AC8&lt;=40,,"Problema de Evaluación")</f>
        <v/>
      </c>
      <c r="AE8" s="8" t="str">
        <f>IF(AC8&gt;=21,,"Problema de Evaluación")</f>
        <v>Problema de Evaluación</v>
      </c>
      <c r="AF8" s="8" t="s">
        <v>31</v>
      </c>
      <c r="AG8" s="8"/>
      <c r="AH8" s="8"/>
      <c r="AI8" s="8"/>
      <c r="AJ8" s="1"/>
      <c r="AK8" s="1"/>
      <c r="AL8" s="1"/>
      <c r="AM8" s="1"/>
      <c r="AN8" s="1"/>
      <c r="AO8" s="1"/>
      <c r="AP8" s="1"/>
      <c r="AQ8" s="1"/>
      <c r="AR8" s="10"/>
    </row>
    <row r="9" ht="15.75" customHeight="1">
      <c r="A9" s="1"/>
      <c r="B9" s="1"/>
      <c r="C9" s="42" t="str">
        <f t="shared" si="1"/>
        <v>yamil lacoste</v>
      </c>
      <c r="D9" s="2"/>
      <c r="E9" s="50"/>
      <c r="F9" s="33"/>
      <c r="G9" s="38"/>
      <c r="H9" s="2"/>
      <c r="I9" s="1"/>
      <c r="J9" s="4">
        <f t="shared" si="2"/>
        <v>0</v>
      </c>
      <c r="K9" s="5">
        <f t="shared" si="3"/>
        <v>0</v>
      </c>
      <c r="L9" s="6"/>
      <c r="M9" s="7"/>
      <c r="N9" s="18" t="s">
        <v>48</v>
      </c>
      <c r="O9" s="18">
        <v>6.0</v>
      </c>
      <c r="P9" s="8">
        <f t="shared" si="5"/>
        <v>23</v>
      </c>
      <c r="Q9" s="8">
        <f t="shared" si="4"/>
        <v>13.14285714</v>
      </c>
      <c r="R9" s="8"/>
      <c r="S9" s="8" t="str">
        <f>IF(Q9&lt;=30,,"Problema de Comunicación")</f>
        <v/>
      </c>
      <c r="T9" s="8" t="str">
        <f>IF(Q9&gt;=14,,"Problema de Comunicación")</f>
        <v>Problema de Comunicación</v>
      </c>
      <c r="U9" s="8"/>
      <c r="V9" s="8"/>
      <c r="W9" s="18" t="s">
        <v>43</v>
      </c>
      <c r="X9" s="18" t="s">
        <v>49</v>
      </c>
      <c r="Y9" s="18">
        <f>5/100</f>
        <v>0.05</v>
      </c>
      <c r="Z9" s="18">
        <v>0.0</v>
      </c>
      <c r="AA9" s="8"/>
      <c r="AB9" s="8">
        <v>6.0</v>
      </c>
      <c r="AC9" s="8"/>
      <c r="AD9" s="8" t="str">
        <f>IF(AC9&lt;=30,,"Problema de Comunicación")</f>
        <v/>
      </c>
      <c r="AE9" s="8" t="str">
        <f>IF(AC9&gt;=14,,"Problema de Comunicación")</f>
        <v>Problema de Comunicación</v>
      </c>
      <c r="AF9" s="8" t="s">
        <v>31</v>
      </c>
      <c r="AG9" s="8"/>
      <c r="AH9" s="8"/>
      <c r="AI9" s="8"/>
      <c r="AJ9" s="1"/>
      <c r="AK9" s="1"/>
      <c r="AL9" s="1"/>
      <c r="AM9" s="1"/>
      <c r="AN9" s="1"/>
      <c r="AO9" s="1"/>
      <c r="AP9" s="1"/>
      <c r="AQ9" s="1"/>
      <c r="AR9" s="10"/>
    </row>
    <row r="10" ht="15.75" customHeight="1">
      <c r="A10" s="1"/>
      <c r="B10" s="1"/>
      <c r="C10" s="42" t="str">
        <f t="shared" si="1"/>
        <v>yamil lacoste</v>
      </c>
      <c r="D10" s="2"/>
      <c r="E10" s="40"/>
      <c r="F10" s="38"/>
      <c r="G10" s="38"/>
      <c r="H10" s="2"/>
      <c r="I10" s="1"/>
      <c r="J10" s="4">
        <f t="shared" si="2"/>
        <v>0</v>
      </c>
      <c r="K10" s="5">
        <f t="shared" si="3"/>
        <v>0</v>
      </c>
      <c r="L10" s="6"/>
      <c r="M10" s="7"/>
      <c r="N10" s="18" t="s">
        <v>53</v>
      </c>
      <c r="O10" s="18">
        <v>7.0</v>
      </c>
      <c r="P10" s="8">
        <f t="shared" si="5"/>
        <v>8</v>
      </c>
      <c r="Q10" s="8">
        <f t="shared" si="4"/>
        <v>4.571428571</v>
      </c>
      <c r="R10" s="8"/>
      <c r="S10" s="8" t="str">
        <f>IF(Q10&lt;=11,,"Problema de Comunicación")</f>
        <v/>
      </c>
      <c r="T10" s="8" t="str">
        <f>IF(Q10&gt;=2,,"Problema de Comunicación")</f>
        <v/>
      </c>
      <c r="U10" s="8"/>
      <c r="V10" s="8"/>
      <c r="W10" s="18" t="s">
        <v>54</v>
      </c>
      <c r="X10" s="18" t="s">
        <v>55</v>
      </c>
      <c r="Y10" s="18">
        <f>20/100</f>
        <v>0.2</v>
      </c>
      <c r="Z10" s="18">
        <f>6/100</f>
        <v>0.06</v>
      </c>
      <c r="AA10" s="8"/>
      <c r="AB10" s="8">
        <v>7.0</v>
      </c>
      <c r="AC10" s="8"/>
      <c r="AD10" s="8" t="str">
        <f>IF(AC10&lt;=11,,"Problema de Comunicación")</f>
        <v/>
      </c>
      <c r="AE10" s="8" t="str">
        <f>IF(AC10&gt;=2,,"Problema de Comunicación")</f>
        <v>Problema de Comunicación</v>
      </c>
      <c r="AF10" s="8" t="s">
        <v>31</v>
      </c>
      <c r="AG10" s="8"/>
      <c r="AH10" s="8"/>
      <c r="AI10" s="8"/>
      <c r="AJ10" s="1"/>
      <c r="AK10" s="1"/>
      <c r="AL10" s="1"/>
      <c r="AM10" s="1"/>
      <c r="AN10" s="1"/>
      <c r="AO10" s="1"/>
      <c r="AP10" s="1"/>
      <c r="AQ10" s="1"/>
      <c r="AR10" s="10"/>
    </row>
    <row r="11" ht="15.75" customHeight="1">
      <c r="A11" s="1"/>
      <c r="B11" s="1"/>
      <c r="C11" s="42" t="str">
        <f t="shared" si="1"/>
        <v>Herminio Hernandez</v>
      </c>
      <c r="D11" s="2"/>
      <c r="E11" s="43" t="s">
        <v>13</v>
      </c>
      <c r="F11" s="24">
        <v>0.42916666666666664</v>
      </c>
      <c r="G11" s="25" t="s">
        <v>56</v>
      </c>
      <c r="H11" s="2"/>
      <c r="I11" s="27" t="s">
        <v>57</v>
      </c>
      <c r="J11" s="4">
        <f t="shared" si="2"/>
        <v>35</v>
      </c>
      <c r="K11" s="5">
        <f t="shared" si="3"/>
        <v>6</v>
      </c>
      <c r="L11" s="6"/>
      <c r="M11" s="7"/>
      <c r="N11" s="18" t="s">
        <v>59</v>
      </c>
      <c r="O11" s="18">
        <v>8.0</v>
      </c>
      <c r="P11" s="8">
        <f t="shared" si="5"/>
        <v>19</v>
      </c>
      <c r="Q11" s="8">
        <f t="shared" si="4"/>
        <v>10.85714286</v>
      </c>
      <c r="R11" s="8"/>
      <c r="S11" s="8" t="str">
        <f>IF(Q11&lt;=9,,"Problema de Evaluación")</f>
        <v>Problema de Evaluación</v>
      </c>
      <c r="T11" s="8" t="str">
        <f>IF(Q11&gt;=1,,"Problema de Evaluación")</f>
        <v/>
      </c>
      <c r="U11" s="8"/>
      <c r="V11" s="8"/>
      <c r="W11" s="18" t="s">
        <v>54</v>
      </c>
      <c r="X11" s="18" t="s">
        <v>60</v>
      </c>
      <c r="Y11" s="18">
        <f>13/100</f>
        <v>0.13</v>
      </c>
      <c r="Z11" s="18">
        <f t="shared" ref="Z11:Z12" si="6">3/100</f>
        <v>0.03</v>
      </c>
      <c r="AA11" s="8"/>
      <c r="AB11" s="8">
        <v>8.0</v>
      </c>
      <c r="AC11" s="8"/>
      <c r="AD11" s="8" t="str">
        <f>IF(AC11&lt;=9,,"Problema de Evaluación")</f>
        <v/>
      </c>
      <c r="AE11" s="8" t="str">
        <f>IF(AC11&gt;=1,,"Problema de Evaluación")</f>
        <v>Problema de Evaluación</v>
      </c>
      <c r="AF11" s="8" t="s">
        <v>31</v>
      </c>
      <c r="AG11" s="8" t="s">
        <v>61</v>
      </c>
      <c r="AH11" s="8"/>
      <c r="AI11" s="8"/>
      <c r="AJ11" s="1"/>
      <c r="AK11" s="1"/>
      <c r="AL11" s="1"/>
      <c r="AM11" s="1"/>
      <c r="AN11" s="1"/>
      <c r="AO11" s="1"/>
      <c r="AP11" s="1"/>
      <c r="AQ11" s="1"/>
      <c r="AR11" s="10"/>
    </row>
    <row r="12" ht="15.75" customHeight="1">
      <c r="A12" s="1"/>
      <c r="B12" s="1"/>
      <c r="C12" s="42" t="str">
        <f t="shared" si="1"/>
        <v>Herminio Hernandez</v>
      </c>
      <c r="D12" s="2"/>
      <c r="E12" s="50"/>
      <c r="F12" s="33"/>
      <c r="G12" s="25" t="s">
        <v>62</v>
      </c>
      <c r="H12" s="2"/>
      <c r="I12" s="1"/>
      <c r="J12" s="4">
        <f t="shared" si="2"/>
        <v>0</v>
      </c>
      <c r="K12" s="5">
        <f t="shared" si="3"/>
        <v>0</v>
      </c>
      <c r="L12" s="6"/>
      <c r="M12" s="7"/>
      <c r="N12" s="18" t="s">
        <v>65</v>
      </c>
      <c r="O12" s="18">
        <v>9.0</v>
      </c>
      <c r="P12" s="8">
        <f t="shared" si="5"/>
        <v>5</v>
      </c>
      <c r="Q12" s="8">
        <f t="shared" si="4"/>
        <v>2.857142857</v>
      </c>
      <c r="R12" s="8"/>
      <c r="S12" s="8" t="str">
        <f>IF(Q12&lt;=5,,"Problema de Control")</f>
        <v/>
      </c>
      <c r="T12" s="8" t="str">
        <f>IF(Q12&gt;=0,,"Problema de Control")</f>
        <v/>
      </c>
      <c r="U12" s="8"/>
      <c r="V12" s="8"/>
      <c r="W12" s="18" t="s">
        <v>66</v>
      </c>
      <c r="X12" s="18" t="s">
        <v>67</v>
      </c>
      <c r="Y12" s="18">
        <f>14/100</f>
        <v>0.14</v>
      </c>
      <c r="Z12" s="18">
        <f t="shared" si="6"/>
        <v>0.03</v>
      </c>
      <c r="AA12" s="8"/>
      <c r="AB12" s="8">
        <v>9.0</v>
      </c>
      <c r="AC12" s="8"/>
      <c r="AD12" s="8" t="str">
        <f>IF(AC12&lt;=5,,"Problema de Control")</f>
        <v/>
      </c>
      <c r="AE12" s="8" t="str">
        <f>IF(AC12&gt;=0,,"Problema de Control")</f>
        <v/>
      </c>
      <c r="AF12" s="8" t="s">
        <v>31</v>
      </c>
      <c r="AG12" s="8">
        <v>1.0</v>
      </c>
      <c r="AH12" s="8">
        <f t="shared" ref="AH12:AH23" si="7">IF( OR(T4&lt;&gt;0,S4&lt;&gt;0),1,0)</f>
        <v>1</v>
      </c>
      <c r="AI12" s="8"/>
      <c r="AJ12" s="1"/>
      <c r="AK12" s="1"/>
      <c r="AL12" s="1"/>
      <c r="AM12" s="1"/>
      <c r="AN12" s="1"/>
      <c r="AO12" s="1"/>
      <c r="AP12" s="1"/>
      <c r="AQ12" s="1"/>
      <c r="AR12" s="10"/>
    </row>
    <row r="13" ht="24.0" customHeight="1">
      <c r="A13" s="1"/>
      <c r="B13" s="1"/>
      <c r="C13" s="42" t="str">
        <f t="shared" si="1"/>
        <v>Herminio Hernandez</v>
      </c>
      <c r="D13" s="2"/>
      <c r="E13" s="32"/>
      <c r="F13" s="33"/>
      <c r="G13" s="38"/>
      <c r="H13" s="2"/>
      <c r="I13" s="1"/>
      <c r="J13" s="4">
        <f t="shared" si="2"/>
        <v>0</v>
      </c>
      <c r="K13" s="5">
        <f t="shared" si="3"/>
        <v>0</v>
      </c>
      <c r="L13" s="6"/>
      <c r="M13" s="7"/>
      <c r="N13" s="18" t="s">
        <v>69</v>
      </c>
      <c r="O13" s="18">
        <v>10.0</v>
      </c>
      <c r="P13" s="8">
        <f t="shared" si="5"/>
        <v>4</v>
      </c>
      <c r="Q13" s="8">
        <f t="shared" si="4"/>
        <v>2.285714286</v>
      </c>
      <c r="R13" s="8"/>
      <c r="S13" s="8" t="str">
        <f>IF(Q13&lt;=13,,"Problema de Decisión")</f>
        <v/>
      </c>
      <c r="T13" s="8" t="str">
        <f>IF(Q13&gt;=3,,"Problema de Decisión")</f>
        <v>Problema de Decisión</v>
      </c>
      <c r="U13" s="8"/>
      <c r="V13" s="8"/>
      <c r="W13" s="18" t="s">
        <v>66</v>
      </c>
      <c r="X13" s="18" t="s">
        <v>70</v>
      </c>
      <c r="Y13" s="18">
        <f>10/100</f>
        <v>0.1</v>
      </c>
      <c r="Z13" s="18">
        <f>1/100</f>
        <v>0.01</v>
      </c>
      <c r="AA13" s="8"/>
      <c r="AB13" s="8">
        <v>10.0</v>
      </c>
      <c r="AC13" s="8"/>
      <c r="AD13" s="8" t="str">
        <f>IF(AC13&lt;=13,,"Problema de Decisión")</f>
        <v/>
      </c>
      <c r="AE13" s="8" t="str">
        <f>IF(AC13&gt;=3,,"Problema de Decisión")</f>
        <v>Problema de Decisión</v>
      </c>
      <c r="AF13" s="8" t="s">
        <v>31</v>
      </c>
      <c r="AG13" s="8">
        <v>2.0</v>
      </c>
      <c r="AH13" s="8">
        <f t="shared" si="7"/>
        <v>1</v>
      </c>
      <c r="AI13" s="8"/>
      <c r="AJ13" s="1"/>
      <c r="AK13" s="1"/>
      <c r="AL13" s="1"/>
      <c r="AM13" s="1"/>
      <c r="AN13" s="1"/>
      <c r="AO13" s="1"/>
      <c r="AP13" s="1"/>
      <c r="AQ13" s="1"/>
      <c r="AR13" s="10"/>
    </row>
    <row r="14" ht="24.0" customHeight="1">
      <c r="A14" s="1"/>
      <c r="B14" s="1"/>
      <c r="C14" s="42" t="str">
        <f t="shared" si="1"/>
        <v>Herminio Hernandez</v>
      </c>
      <c r="D14" s="2"/>
      <c r="E14" s="40"/>
      <c r="F14" s="38"/>
      <c r="G14" s="38"/>
      <c r="H14" s="2"/>
      <c r="I14" s="1"/>
      <c r="J14" s="4">
        <f t="shared" si="2"/>
        <v>0</v>
      </c>
      <c r="K14" s="5">
        <f t="shared" si="3"/>
        <v>0</v>
      </c>
      <c r="L14" s="6"/>
      <c r="M14" s="7"/>
      <c r="N14" s="18" t="s">
        <v>72</v>
      </c>
      <c r="O14" s="18">
        <v>11.0</v>
      </c>
      <c r="P14" s="8">
        <f t="shared" si="5"/>
        <v>16</v>
      </c>
      <c r="Q14" s="8">
        <f t="shared" si="4"/>
        <v>9.142857143</v>
      </c>
      <c r="R14" s="8"/>
      <c r="S14" s="8" t="str">
        <f>IF(Q14&lt;=10,,"Problema de Tensión")</f>
        <v/>
      </c>
      <c r="T14" s="8" t="str">
        <f>IF(Q14&gt;=1,,"Problema de Tensión")</f>
        <v/>
      </c>
      <c r="U14" s="8"/>
      <c r="V14" s="8"/>
      <c r="W14" s="18" t="s">
        <v>76</v>
      </c>
      <c r="X14" s="18" t="s">
        <v>77</v>
      </c>
      <c r="Y14" s="18">
        <f>5/100</f>
        <v>0.05</v>
      </c>
      <c r="Z14" s="18">
        <v>0.0</v>
      </c>
      <c r="AA14" s="8"/>
      <c r="AB14" s="8">
        <v>11.0</v>
      </c>
      <c r="AC14" s="8"/>
      <c r="AD14" s="8" t="str">
        <f>IF(AC14&lt;=10,,"Problema de Tensión")</f>
        <v/>
      </c>
      <c r="AE14" s="8" t="str">
        <f>IF(AC14&gt;=1,,"Problema de Tensión")</f>
        <v>Problema de Tensión</v>
      </c>
      <c r="AF14" s="8" t="s">
        <v>31</v>
      </c>
      <c r="AG14" s="8">
        <v>3.0</v>
      </c>
      <c r="AH14" s="8">
        <f t="shared" si="7"/>
        <v>0</v>
      </c>
      <c r="AI14" s="8"/>
      <c r="AJ14" s="1"/>
      <c r="AK14" s="1"/>
      <c r="AL14" s="1"/>
      <c r="AM14" s="1"/>
      <c r="AN14" s="1"/>
      <c r="AO14" s="1"/>
      <c r="AP14" s="1"/>
      <c r="AQ14" s="1"/>
      <c r="AR14" s="10"/>
    </row>
    <row r="15" ht="15.75" customHeight="1">
      <c r="A15" s="1"/>
      <c r="B15" s="1"/>
      <c r="C15" s="1" t="str">
        <f t="shared" si="1"/>
        <v>yamil lacoste</v>
      </c>
      <c r="D15" s="2"/>
      <c r="E15" s="55" t="s">
        <v>37</v>
      </c>
      <c r="F15" s="24">
        <v>0.43125</v>
      </c>
      <c r="G15" s="25" t="s">
        <v>78</v>
      </c>
      <c r="H15" s="2"/>
      <c r="I15" s="1"/>
      <c r="J15" s="4">
        <f t="shared" si="2"/>
        <v>0</v>
      </c>
      <c r="K15" s="5">
        <f t="shared" si="3"/>
        <v>0</v>
      </c>
      <c r="L15" s="6"/>
      <c r="M15" s="7"/>
      <c r="N15" s="18" t="s">
        <v>79</v>
      </c>
      <c r="O15" s="18">
        <v>12.0</v>
      </c>
      <c r="P15" s="8">
        <f t="shared" si="5"/>
        <v>2</v>
      </c>
      <c r="Q15" s="8">
        <f t="shared" si="4"/>
        <v>1.142857143</v>
      </c>
      <c r="R15" s="8"/>
      <c r="S15" s="8" t="str">
        <f>IF(Q15&lt;=7,,"Problema de Reintegración")</f>
        <v/>
      </c>
      <c r="T15" s="8" t="str">
        <f>IF(Q15&gt;=0,,"Problema de Reintegración")</f>
        <v/>
      </c>
      <c r="U15" s="8"/>
      <c r="V15" s="8"/>
      <c r="W15" s="18" t="s">
        <v>76</v>
      </c>
      <c r="X15" s="18" t="s">
        <v>81</v>
      </c>
      <c r="Y15" s="18">
        <f>7/100</f>
        <v>0.07</v>
      </c>
      <c r="Z15" s="18">
        <v>0.0</v>
      </c>
      <c r="AA15" s="8"/>
      <c r="AB15" s="8">
        <v>12.0</v>
      </c>
      <c r="AC15" s="8"/>
      <c r="AD15" s="8" t="str">
        <f>IF(AC15&lt;=7,,"Problema de Reintegración")</f>
        <v/>
      </c>
      <c r="AE15" s="8" t="str">
        <f>IF(AC15&gt;=0,,"Problema de Reintegración")</f>
        <v/>
      </c>
      <c r="AF15" s="8" t="s">
        <v>31</v>
      </c>
      <c r="AG15" s="8">
        <v>4.0</v>
      </c>
      <c r="AH15" s="8">
        <f t="shared" si="7"/>
        <v>1</v>
      </c>
      <c r="AI15" s="8"/>
      <c r="AJ15" s="1"/>
      <c r="AK15" s="1"/>
      <c r="AL15" s="1"/>
      <c r="AM15" s="1"/>
      <c r="AN15" s="1"/>
      <c r="AO15" s="1"/>
      <c r="AP15" s="1"/>
      <c r="AQ15" s="1"/>
      <c r="AR15" s="10"/>
    </row>
    <row r="16" ht="15.75" customHeight="1">
      <c r="A16" s="1"/>
      <c r="B16" s="1"/>
      <c r="C16" s="1" t="str">
        <f t="shared" si="1"/>
        <v>yamil lacoste</v>
      </c>
      <c r="D16" s="2"/>
      <c r="E16" s="50"/>
      <c r="F16" s="33"/>
      <c r="G16" s="25" t="s">
        <v>82</v>
      </c>
      <c r="H16" s="2"/>
      <c r="I16" s="27" t="s">
        <v>57</v>
      </c>
      <c r="J16" s="4">
        <f t="shared" si="2"/>
        <v>35</v>
      </c>
      <c r="K16" s="5">
        <f t="shared" si="3"/>
        <v>6</v>
      </c>
      <c r="L16" s="6"/>
      <c r="M16" s="7"/>
      <c r="N16" s="18"/>
      <c r="O16" s="18"/>
      <c r="P16" s="8"/>
      <c r="Q16" s="8"/>
      <c r="R16" s="8"/>
      <c r="S16" s="8"/>
      <c r="T16" s="8"/>
      <c r="U16" s="18"/>
      <c r="V16" s="8"/>
      <c r="W16" s="18"/>
      <c r="X16" s="18"/>
      <c r="Y16" s="18"/>
      <c r="Z16" s="18"/>
      <c r="AA16" s="8"/>
      <c r="AB16" s="8"/>
      <c r="AC16" s="8"/>
      <c r="AD16" s="8"/>
      <c r="AE16" s="8"/>
      <c r="AF16" s="8" t="s">
        <v>31</v>
      </c>
      <c r="AG16" s="8">
        <v>5.0</v>
      </c>
      <c r="AH16" s="8">
        <f t="shared" si="7"/>
        <v>0</v>
      </c>
      <c r="AI16" s="8"/>
      <c r="AJ16" s="1"/>
      <c r="AK16" s="1"/>
      <c r="AL16" s="1"/>
      <c r="AM16" s="1"/>
      <c r="AN16" s="1"/>
      <c r="AO16" s="1"/>
      <c r="AP16" s="1"/>
      <c r="AQ16" s="1"/>
      <c r="AR16" s="10"/>
    </row>
    <row r="17" ht="29.25" customHeight="1">
      <c r="A17" s="1"/>
      <c r="B17" s="1"/>
      <c r="C17" s="1" t="str">
        <f t="shared" si="1"/>
        <v>yamil lacoste</v>
      </c>
      <c r="D17" s="2"/>
      <c r="E17" s="33"/>
      <c r="F17" s="33"/>
      <c r="G17" s="38"/>
      <c r="H17" s="2"/>
      <c r="J17" s="4">
        <f t="shared" si="2"/>
        <v>0</v>
      </c>
      <c r="K17" s="5">
        <f t="shared" si="3"/>
        <v>0</v>
      </c>
      <c r="L17" s="6"/>
      <c r="M17" s="7"/>
      <c r="N17" s="8"/>
      <c r="O17" s="8"/>
      <c r="P17" s="8"/>
      <c r="Q17" s="8"/>
      <c r="R17" s="8"/>
      <c r="S17" s="8"/>
      <c r="T17" s="18"/>
      <c r="U17" s="8" t="s">
        <v>85</v>
      </c>
      <c r="V17" s="8"/>
      <c r="W17" s="8"/>
      <c r="X17" s="8"/>
      <c r="Y17" s="8"/>
      <c r="Z17" s="8"/>
      <c r="AA17" s="8"/>
      <c r="AB17" s="8"/>
      <c r="AC17" s="8"/>
      <c r="AD17" s="8"/>
      <c r="AE17" s="8"/>
      <c r="AF17" s="8"/>
      <c r="AG17" s="8">
        <v>6.0</v>
      </c>
      <c r="AH17" s="8">
        <f t="shared" si="7"/>
        <v>1</v>
      </c>
      <c r="AI17" s="8"/>
      <c r="AJ17" s="1"/>
      <c r="AK17" s="1"/>
      <c r="AL17" s="1"/>
      <c r="AM17" s="1"/>
      <c r="AN17" s="1"/>
      <c r="AO17" s="1"/>
      <c r="AP17" s="1"/>
      <c r="AQ17" s="1"/>
      <c r="AR17" s="10"/>
    </row>
    <row r="18" ht="37.5" customHeight="1">
      <c r="A18" s="1"/>
      <c r="B18" s="1"/>
      <c r="C18" s="1" t="str">
        <f t="shared" si="1"/>
        <v>yamil lacoste</v>
      </c>
      <c r="D18" s="2"/>
      <c r="E18" s="40"/>
      <c r="F18" s="38"/>
      <c r="G18" s="38"/>
      <c r="H18" s="2"/>
      <c r="I18" s="1"/>
      <c r="J18" s="4">
        <f t="shared" si="2"/>
        <v>0</v>
      </c>
      <c r="K18" s="5">
        <f t="shared" si="3"/>
        <v>0</v>
      </c>
      <c r="L18" s="6"/>
      <c r="M18" s="7"/>
      <c r="N18" s="18" t="s">
        <v>87</v>
      </c>
      <c r="O18" s="8" t="s">
        <v>88</v>
      </c>
      <c r="P18" s="8" t="s">
        <v>88</v>
      </c>
      <c r="Q18" s="8" t="s">
        <v>88</v>
      </c>
      <c r="R18" s="8"/>
      <c r="S18" s="8" t="s">
        <v>89</v>
      </c>
      <c r="T18" s="8"/>
      <c r="U18" s="8"/>
      <c r="V18" s="8"/>
      <c r="W18" s="8"/>
      <c r="X18" s="8"/>
      <c r="Y18" s="8"/>
      <c r="Z18" s="8"/>
      <c r="AA18" s="8"/>
      <c r="AB18" s="8"/>
      <c r="AC18" s="8"/>
      <c r="AD18" s="8"/>
      <c r="AE18" s="8"/>
      <c r="AF18" s="8"/>
      <c r="AG18" s="8">
        <v>7.0</v>
      </c>
      <c r="AH18" s="8">
        <f t="shared" si="7"/>
        <v>0</v>
      </c>
      <c r="AI18" s="8"/>
      <c r="AJ18" s="1"/>
      <c r="AK18" s="1"/>
      <c r="AL18" s="1"/>
      <c r="AM18" s="1"/>
      <c r="AN18" s="1"/>
      <c r="AO18" s="1"/>
      <c r="AP18" s="1"/>
      <c r="AQ18" s="1"/>
      <c r="AR18" s="10"/>
    </row>
    <row r="19" ht="30.0" customHeight="1">
      <c r="A19" s="1"/>
      <c r="B19" s="1"/>
      <c r="C19" s="1" t="str">
        <f t="shared" si="1"/>
        <v>Herminio Hernandez</v>
      </c>
      <c r="D19" s="2"/>
      <c r="E19" s="55" t="s">
        <v>13</v>
      </c>
      <c r="F19" s="24">
        <v>0.43194444444444446</v>
      </c>
      <c r="G19" s="25" t="s">
        <v>90</v>
      </c>
      <c r="H19" s="2"/>
      <c r="I19" s="1"/>
      <c r="J19" s="4">
        <f t="shared" si="2"/>
        <v>0</v>
      </c>
      <c r="K19" s="5">
        <f t="shared" si="3"/>
        <v>0</v>
      </c>
      <c r="L19" s="6"/>
      <c r="M19" s="8"/>
      <c r="N19" s="18" t="s">
        <v>91</v>
      </c>
      <c r="O19" s="9" t="s">
        <v>92</v>
      </c>
      <c r="P19" s="8">
        <f t="shared" ref="P19:P25" si="8">COUNTIFS(C$3:C$663,O19,K$3:K$663,"&gt;0") + COUNTIFS(C$3:C$663,M19,K$3:K$663,"&gt;0")</f>
        <v>20</v>
      </c>
      <c r="Q19" s="8"/>
      <c r="R19" s="8"/>
      <c r="S19" s="8"/>
      <c r="T19" s="8"/>
      <c r="U19" s="8"/>
      <c r="V19" s="8"/>
      <c r="W19" s="8"/>
      <c r="X19" s="8"/>
      <c r="Y19" s="8"/>
      <c r="Z19" s="8"/>
      <c r="AA19" s="8"/>
      <c r="AB19" s="8"/>
      <c r="AC19" s="8"/>
      <c r="AD19" s="8"/>
      <c r="AE19" s="8"/>
      <c r="AF19" s="8"/>
      <c r="AG19" s="8">
        <v>8.0</v>
      </c>
      <c r="AH19" s="8">
        <f t="shared" si="7"/>
        <v>1</v>
      </c>
      <c r="AI19" s="8"/>
      <c r="AJ19" s="1"/>
      <c r="AK19" s="1"/>
      <c r="AL19" s="1"/>
      <c r="AM19" s="1"/>
      <c r="AN19" s="1"/>
      <c r="AO19" s="1"/>
      <c r="AP19" s="1"/>
      <c r="AQ19" s="1"/>
      <c r="AR19" s="10"/>
    </row>
    <row r="20" ht="36.75" customHeight="1">
      <c r="A20" s="1"/>
      <c r="B20" s="1"/>
      <c r="C20" s="1" t="str">
        <f t="shared" si="1"/>
        <v>Herminio Hernandez</v>
      </c>
      <c r="D20" s="2"/>
      <c r="E20" s="33"/>
      <c r="F20" s="33"/>
      <c r="G20" s="38"/>
      <c r="H20" s="2"/>
      <c r="I20" s="1"/>
      <c r="J20" s="4">
        <f t="shared" si="2"/>
        <v>0</v>
      </c>
      <c r="K20" s="5">
        <f t="shared" si="3"/>
        <v>0</v>
      </c>
      <c r="L20" s="6"/>
      <c r="M20" s="9" t="s">
        <v>13</v>
      </c>
      <c r="N20" s="18" t="s">
        <v>91</v>
      </c>
      <c r="O20" s="9" t="s">
        <v>97</v>
      </c>
      <c r="P20" s="8">
        <f t="shared" si="8"/>
        <v>86</v>
      </c>
      <c r="Q20" s="8"/>
      <c r="R20" s="8"/>
      <c r="S20" s="8"/>
      <c r="T20" s="8"/>
      <c r="U20" s="8"/>
      <c r="V20" s="8"/>
      <c r="W20" s="8"/>
      <c r="X20" s="8"/>
      <c r="Y20" s="8"/>
      <c r="Z20" s="8"/>
      <c r="AA20" s="8"/>
      <c r="AB20" s="8"/>
      <c r="AC20" s="8"/>
      <c r="AD20" s="8"/>
      <c r="AE20" s="8"/>
      <c r="AF20" s="8"/>
      <c r="AG20" s="8">
        <v>9.0</v>
      </c>
      <c r="AH20" s="8">
        <f t="shared" si="7"/>
        <v>0</v>
      </c>
      <c r="AI20" s="8"/>
      <c r="AJ20" s="1"/>
      <c r="AK20" s="1"/>
      <c r="AL20" s="1"/>
      <c r="AM20" s="1"/>
      <c r="AN20" s="1"/>
      <c r="AO20" s="1"/>
      <c r="AP20" s="1"/>
      <c r="AQ20" s="1"/>
      <c r="AR20" s="10"/>
    </row>
    <row r="21" ht="47.25" customHeight="1">
      <c r="A21" s="1"/>
      <c r="B21" s="1"/>
      <c r="C21" s="1" t="str">
        <f t="shared" si="1"/>
        <v>Herminio Hernandez</v>
      </c>
      <c r="D21" s="2"/>
      <c r="E21" s="40"/>
      <c r="F21" s="38"/>
      <c r="G21" s="38"/>
      <c r="H21" s="2"/>
      <c r="I21" s="1"/>
      <c r="J21" s="4">
        <f t="shared" si="2"/>
        <v>0</v>
      </c>
      <c r="K21" s="5">
        <f t="shared" si="3"/>
        <v>0</v>
      </c>
      <c r="L21" s="6"/>
      <c r="M21" s="9" t="s">
        <v>37</v>
      </c>
      <c r="N21" s="18" t="s">
        <v>91</v>
      </c>
      <c r="O21" s="9" t="s">
        <v>101</v>
      </c>
      <c r="P21" s="8">
        <f t="shared" si="8"/>
        <v>69</v>
      </c>
      <c r="Q21" s="8"/>
      <c r="R21" s="8"/>
      <c r="S21" s="8"/>
      <c r="T21" s="8"/>
      <c r="U21" s="8"/>
      <c r="V21" s="8"/>
      <c r="W21" s="8"/>
      <c r="X21" s="8"/>
      <c r="Y21" s="8"/>
      <c r="Z21" s="8"/>
      <c r="AA21" s="8"/>
      <c r="AB21" s="8"/>
      <c r="AC21" s="8"/>
      <c r="AD21" s="8"/>
      <c r="AE21" s="8"/>
      <c r="AF21" s="8"/>
      <c r="AG21" s="8">
        <v>10.0</v>
      </c>
      <c r="AH21" s="8">
        <f t="shared" si="7"/>
        <v>1</v>
      </c>
      <c r="AI21" s="8"/>
      <c r="AJ21" s="1"/>
      <c r="AK21" s="1"/>
      <c r="AL21" s="1"/>
      <c r="AM21" s="1"/>
      <c r="AN21" s="1"/>
      <c r="AO21" s="1"/>
      <c r="AP21" s="1"/>
      <c r="AQ21" s="1"/>
      <c r="AR21" s="10"/>
    </row>
    <row r="22" ht="27.0" customHeight="1">
      <c r="A22" s="1"/>
      <c r="B22" s="1"/>
      <c r="C22" s="58" t="str">
        <f t="shared" si="1"/>
        <v>yamil lacoste</v>
      </c>
      <c r="D22" s="2"/>
      <c r="E22" s="59" t="s">
        <v>37</v>
      </c>
      <c r="F22" s="24">
        <v>0.43472222222222223</v>
      </c>
      <c r="G22" s="25" t="s">
        <v>102</v>
      </c>
      <c r="H22" s="2"/>
      <c r="I22" s="27" t="s">
        <v>57</v>
      </c>
      <c r="J22" s="4">
        <f t="shared" si="2"/>
        <v>35</v>
      </c>
      <c r="K22" s="5">
        <f t="shared" si="3"/>
        <v>6</v>
      </c>
      <c r="L22" s="6"/>
      <c r="M22" s="7"/>
      <c r="N22" s="18" t="s">
        <v>91</v>
      </c>
      <c r="O22" s="8"/>
      <c r="P22" s="8">
        <f t="shared" si="8"/>
        <v>0</v>
      </c>
      <c r="Q22" s="8"/>
      <c r="R22" s="8"/>
      <c r="S22" s="8"/>
      <c r="T22" s="8"/>
      <c r="U22" s="8"/>
      <c r="V22" s="8"/>
      <c r="W22" s="8"/>
      <c r="X22" s="8"/>
      <c r="Y22" s="8"/>
      <c r="Z22" s="8"/>
      <c r="AA22" s="8"/>
      <c r="AB22" s="8"/>
      <c r="AC22" s="8"/>
      <c r="AD22" s="8"/>
      <c r="AE22" s="8"/>
      <c r="AF22" s="8"/>
      <c r="AG22" s="8">
        <v>11.0</v>
      </c>
      <c r="AH22" s="8">
        <f t="shared" si="7"/>
        <v>0</v>
      </c>
      <c r="AI22" s="8"/>
      <c r="AJ22" s="1"/>
      <c r="AK22" s="1"/>
      <c r="AL22" s="1"/>
      <c r="AM22" s="1"/>
      <c r="AN22" s="1"/>
      <c r="AO22" s="1"/>
      <c r="AP22" s="1"/>
      <c r="AQ22" s="1"/>
      <c r="AR22" s="10"/>
    </row>
    <row r="23" ht="27.0" customHeight="1">
      <c r="A23" s="1"/>
      <c r="B23" s="1"/>
      <c r="C23" s="58" t="str">
        <f t="shared" si="1"/>
        <v>yamil lacoste</v>
      </c>
      <c r="D23" s="2"/>
      <c r="E23" s="61"/>
      <c r="F23" s="33"/>
      <c r="G23" s="25" t="s">
        <v>104</v>
      </c>
      <c r="H23" s="2"/>
      <c r="I23" s="1"/>
      <c r="J23" s="4">
        <f t="shared" si="2"/>
        <v>0</v>
      </c>
      <c r="K23" s="5">
        <f t="shared" si="3"/>
        <v>0</v>
      </c>
      <c r="L23" s="6"/>
      <c r="M23" s="7"/>
      <c r="N23" s="18" t="s">
        <v>91</v>
      </c>
      <c r="O23" s="8"/>
      <c r="P23" s="8">
        <f t="shared" si="8"/>
        <v>0</v>
      </c>
      <c r="Q23" s="8"/>
      <c r="R23" s="8"/>
      <c r="S23" s="8"/>
      <c r="T23" s="8"/>
      <c r="U23" s="8"/>
      <c r="V23" s="8"/>
      <c r="W23" s="8"/>
      <c r="X23" s="8"/>
      <c r="Y23" s="8"/>
      <c r="Z23" s="8"/>
      <c r="AA23" s="8"/>
      <c r="AB23" s="8"/>
      <c r="AC23" s="8"/>
      <c r="AD23" s="8"/>
      <c r="AE23" s="8"/>
      <c r="AF23" s="8"/>
      <c r="AG23" s="8">
        <v>12.0</v>
      </c>
      <c r="AH23" s="8">
        <f t="shared" si="7"/>
        <v>0</v>
      </c>
      <c r="AI23" s="8"/>
      <c r="AJ23" s="8"/>
      <c r="AK23" s="8"/>
      <c r="AL23" s="8"/>
      <c r="AM23" s="8"/>
      <c r="AN23" s="8"/>
      <c r="AO23" s="8"/>
      <c r="AP23" s="8"/>
      <c r="AQ23" s="8"/>
      <c r="AR23" s="8"/>
    </row>
    <row r="24" ht="24.0" customHeight="1">
      <c r="A24" s="1"/>
      <c r="B24" s="1"/>
      <c r="C24" s="58" t="str">
        <f t="shared" si="1"/>
        <v>yamil lacoste</v>
      </c>
      <c r="D24" s="2"/>
      <c r="E24" s="61"/>
      <c r="F24" s="33"/>
      <c r="G24" s="38"/>
      <c r="H24" s="2"/>
      <c r="I24" s="1"/>
      <c r="J24" s="4">
        <f t="shared" si="2"/>
        <v>0</v>
      </c>
      <c r="K24" s="5">
        <f t="shared" si="3"/>
        <v>0</v>
      </c>
      <c r="L24" s="6"/>
      <c r="M24" s="7"/>
      <c r="N24" s="18" t="s">
        <v>91</v>
      </c>
      <c r="O24" s="8"/>
      <c r="P24" s="8">
        <f t="shared" si="8"/>
        <v>0</v>
      </c>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row>
    <row r="25" ht="27.75" customHeight="1">
      <c r="A25" s="1"/>
      <c r="B25" s="1"/>
      <c r="C25" s="58" t="str">
        <f t="shared" si="1"/>
        <v>yamil lacoste</v>
      </c>
      <c r="D25" s="2"/>
      <c r="E25" s="40"/>
      <c r="F25" s="38"/>
      <c r="G25" s="38"/>
      <c r="H25" s="2"/>
      <c r="I25" s="1"/>
      <c r="J25" s="4">
        <f t="shared" si="2"/>
        <v>0</v>
      </c>
      <c r="K25" s="5">
        <f t="shared" si="3"/>
        <v>0</v>
      </c>
      <c r="L25" s="6"/>
      <c r="M25" s="7"/>
      <c r="N25" s="18" t="s">
        <v>91</v>
      </c>
      <c r="O25" s="8"/>
      <c r="P25" s="8">
        <f t="shared" si="8"/>
        <v>0</v>
      </c>
      <c r="Q25" s="18" t="s">
        <v>6</v>
      </c>
      <c r="R25" s="8"/>
      <c r="S25" s="8"/>
      <c r="T25" s="8"/>
      <c r="U25" s="18" t="s">
        <v>6</v>
      </c>
      <c r="V25" s="18" t="s">
        <v>6</v>
      </c>
      <c r="W25" s="8"/>
      <c r="X25" s="8"/>
      <c r="Y25" s="8"/>
      <c r="Z25" s="8"/>
      <c r="AA25" s="8"/>
      <c r="AB25" s="8"/>
      <c r="AC25" s="8"/>
      <c r="AD25" s="8"/>
      <c r="AE25" s="8"/>
      <c r="AF25" s="8"/>
      <c r="AG25" s="8"/>
      <c r="AH25" s="8"/>
      <c r="AI25" s="8"/>
      <c r="AJ25" s="8"/>
      <c r="AK25" s="8"/>
      <c r="AL25" s="8"/>
      <c r="AM25" s="8"/>
      <c r="AN25" s="8"/>
      <c r="AO25" s="8"/>
      <c r="AP25" s="8"/>
      <c r="AQ25" s="8"/>
      <c r="AR25" s="8"/>
    </row>
    <row r="26" ht="35.25" customHeight="1">
      <c r="A26" s="1"/>
      <c r="B26" s="1"/>
      <c r="C26" s="58" t="str">
        <f t="shared" si="1"/>
        <v>Herminio Hernandez</v>
      </c>
      <c r="D26" s="2"/>
      <c r="E26" s="59" t="s">
        <v>13</v>
      </c>
      <c r="F26" s="24">
        <v>0.4354166666666667</v>
      </c>
      <c r="G26" s="25" t="s">
        <v>112</v>
      </c>
      <c r="H26" s="2"/>
      <c r="I26" s="27" t="s">
        <v>113</v>
      </c>
      <c r="J26" s="4">
        <f t="shared" si="2"/>
        <v>26</v>
      </c>
      <c r="K26" s="5">
        <f t="shared" si="3"/>
        <v>3</v>
      </c>
      <c r="L26" s="6"/>
      <c r="M26" s="7"/>
      <c r="N26" s="18"/>
      <c r="O26" s="8"/>
      <c r="P26" s="18" t="s">
        <v>116</v>
      </c>
      <c r="Q26" s="18" t="s">
        <v>10</v>
      </c>
      <c r="R26" s="18"/>
      <c r="S26" s="18" t="s">
        <v>117</v>
      </c>
      <c r="T26" s="8"/>
      <c r="U26" s="18" t="s">
        <v>118</v>
      </c>
      <c r="V26" s="18" t="s">
        <v>119</v>
      </c>
      <c r="W26" s="8"/>
      <c r="X26" s="8"/>
      <c r="Y26" s="8"/>
      <c r="Z26" s="8"/>
      <c r="AA26" s="8"/>
      <c r="AB26" s="18" t="s">
        <v>120</v>
      </c>
      <c r="AC26" s="8"/>
      <c r="AD26" s="8"/>
      <c r="AE26" s="8"/>
      <c r="AF26" s="8"/>
      <c r="AG26" s="8"/>
      <c r="AH26" s="8"/>
      <c r="AI26" s="8"/>
      <c r="AJ26" s="8"/>
      <c r="AK26" s="8"/>
      <c r="AL26" s="8"/>
      <c r="AM26" s="8"/>
      <c r="AN26" s="8"/>
      <c r="AO26" s="8"/>
      <c r="AP26" s="18" t="s">
        <v>121</v>
      </c>
      <c r="AQ26" s="8"/>
      <c r="AR26" s="8"/>
    </row>
    <row r="27" ht="39.75" customHeight="1">
      <c r="A27" s="1"/>
      <c r="B27" s="1"/>
      <c r="C27" s="58" t="str">
        <f t="shared" si="1"/>
        <v>Herminio Hernandez</v>
      </c>
      <c r="D27" s="2"/>
      <c r="E27" s="61"/>
      <c r="F27" s="33"/>
      <c r="G27" s="25" t="s">
        <v>122</v>
      </c>
      <c r="H27" s="2"/>
      <c r="I27" s="27" t="s">
        <v>27</v>
      </c>
      <c r="J27" s="4">
        <f t="shared" si="2"/>
        <v>13</v>
      </c>
      <c r="K27" s="5">
        <f t="shared" si="3"/>
        <v>4</v>
      </c>
      <c r="L27" s="6"/>
      <c r="M27" s="7"/>
      <c r="N27" s="18" t="s">
        <v>124</v>
      </c>
      <c r="O27" s="8" t="s">
        <v>125</v>
      </c>
      <c r="P27" s="8"/>
      <c r="Q27" s="8"/>
      <c r="R27" s="8"/>
      <c r="S27" s="8">
        <f>COUNTIFS(C$3:C$663,S$18,K$3:K$663,"&gt;0") + COUNTIFS(C$3:C$663,T$18,K$3:K$663,"&gt;0")</f>
        <v>0</v>
      </c>
      <c r="T27" s="8">
        <f>(S27/P$3)*100</f>
        <v>0</v>
      </c>
      <c r="U27" s="8"/>
      <c r="V27" s="63"/>
      <c r="W27" s="64" t="s">
        <v>126</v>
      </c>
      <c r="X27" s="65" t="s">
        <v>127</v>
      </c>
      <c r="Y27" s="65" t="s">
        <v>128</v>
      </c>
      <c r="Z27" s="18" t="s">
        <v>18</v>
      </c>
      <c r="AA27" s="8"/>
      <c r="AB27" s="18" t="s">
        <v>129</v>
      </c>
      <c r="AC27" s="18" t="s">
        <v>130</v>
      </c>
      <c r="AD27" s="18" t="s">
        <v>133</v>
      </c>
      <c r="AE27" s="18" t="s">
        <v>17</v>
      </c>
      <c r="AF27" s="18" t="s">
        <v>18</v>
      </c>
      <c r="AG27" s="18" t="s">
        <v>135</v>
      </c>
      <c r="AH27" s="18" t="s">
        <v>136</v>
      </c>
      <c r="AI27" s="8"/>
      <c r="AJ27" s="8"/>
      <c r="AK27" s="8" t="s">
        <v>137</v>
      </c>
      <c r="AL27" s="8" t="s">
        <v>138</v>
      </c>
      <c r="AM27" s="8" t="s">
        <v>139</v>
      </c>
      <c r="AN27" s="8"/>
      <c r="AO27" s="8"/>
      <c r="AP27" s="8" t="str">
        <f>S18</f>
        <v>hernan</v>
      </c>
      <c r="AQ27" s="8"/>
      <c r="AR27" s="8" t="s">
        <v>31</v>
      </c>
    </row>
    <row r="28" ht="36.75" customHeight="1">
      <c r="A28" s="1"/>
      <c r="B28" s="1"/>
      <c r="C28" s="58" t="str">
        <f t="shared" si="1"/>
        <v>Herminio Hernandez</v>
      </c>
      <c r="D28" s="2"/>
      <c r="E28" s="61"/>
      <c r="F28" s="33"/>
      <c r="G28" s="38"/>
      <c r="H28" s="2"/>
      <c r="J28" s="4">
        <f t="shared" si="2"/>
        <v>0</v>
      </c>
      <c r="K28" s="5">
        <f t="shared" si="3"/>
        <v>0</v>
      </c>
      <c r="L28" s="6"/>
      <c r="M28" s="7"/>
      <c r="N28" s="18" t="s">
        <v>140</v>
      </c>
      <c r="O28" s="18">
        <v>1.0</v>
      </c>
      <c r="P28" s="8">
        <f t="shared" ref="P28:P63" si="9">COUNTIF(I$3:I$24,W28)</f>
        <v>0</v>
      </c>
      <c r="Q28" s="8">
        <f t="shared" ref="Q28:Q63" si="10">(P28/P$3)</f>
        <v>0</v>
      </c>
      <c r="R28" s="8"/>
      <c r="S28" s="8">
        <f t="shared" ref="S28:S63" si="11">COUNTIFS(J$3:J$663,O28,C$3:C$663,S$18) + COUNTIFS(J$3:J$663,O28,C$3:C$663,T$18)</f>
        <v>0</v>
      </c>
      <c r="T28" s="8" t="str">
        <f t="shared" ref="T28:T63" si="12">IF(P28&lt;&gt;0,S28/P28,"oo")</f>
        <v>oo</v>
      </c>
      <c r="U28" s="8">
        <f t="shared" ref="U28:U63" si="13">IF(P28&lt;&gt;0,T28,0)</f>
        <v>0</v>
      </c>
      <c r="V28" s="63">
        <f t="shared" ref="V28:V63" si="14">U28*Q28</f>
        <v>0</v>
      </c>
      <c r="W28" s="66" t="s">
        <v>144</v>
      </c>
      <c r="X28" s="67" t="s">
        <v>145</v>
      </c>
      <c r="Y28" s="68" t="s">
        <v>146</v>
      </c>
      <c r="Z28" s="18">
        <v>5.0</v>
      </c>
      <c r="AA28" s="8"/>
      <c r="AB28" s="8">
        <f t="shared" ref="AB28:AB63" si="15">SUMIFS(V$28:V$63,Y$28:Y$63,Y28)</f>
        <v>0</v>
      </c>
      <c r="AC28" s="8">
        <f t="shared" ref="AC28:AC63" si="16">SUMIFS(Q$28:Q$63,Y$28:Y$63,Y28)</f>
        <v>0</v>
      </c>
      <c r="AD28" s="8">
        <f t="shared" ref="AD28:AD63" si="17">IF(AC28&lt;&gt;0,AB28/AC28,0)</f>
        <v>0</v>
      </c>
      <c r="AE28" s="18" t="s">
        <v>147</v>
      </c>
      <c r="AF28" s="18">
        <v>6.0</v>
      </c>
      <c r="AG28" s="18" t="s">
        <v>148</v>
      </c>
      <c r="AH28" s="8">
        <f t="shared" ref="AH28:AH52" si="18">SUMIFS(V$28:V$63,Y$28:Y$63,AG28,Z$28:Z$63,AF28)</f>
        <v>0</v>
      </c>
      <c r="AI28" s="8" t="str">
        <f t="shared" ref="AI28:AI52" si="19">IF(AH28&lt;0.21,"BAJO",0)</f>
        <v>BAJO</v>
      </c>
      <c r="AJ28" s="8">
        <f t="shared" ref="AJ28:AJ52" si="20">IF(AH28&gt;0.5,"ALTO",0)</f>
        <v>0</v>
      </c>
      <c r="AK28" s="8" t="s">
        <v>29</v>
      </c>
      <c r="AL28" s="8" t="s">
        <v>149</v>
      </c>
      <c r="AM28" s="69" t="s">
        <v>150</v>
      </c>
      <c r="AN28" s="8"/>
      <c r="AO28" s="8"/>
      <c r="AP28" s="8" t="str">
        <f>IF(AND(AI$28&lt;&gt;0, AH$17&lt;&gt;0),AL$28&amp;" - "&amp;AK$28,0)</f>
        <v>Estudiante requiere entrenamiento de subhabilidad Informar - Comunicación</v>
      </c>
      <c r="AQ28" s="8" t="str">
        <f>IF( AP28&lt;&gt;0,AM$28,0)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Dado que esta subhabilidad se relaciona con dos atributos, Parafrasear y Explicar/Clarificar, se muestran dos alternativas de respuesta. El estudiante puede optar por hacer su contribución con.
• Primera alternativa: vinculada con el atributo Parafrasear. Contribución comienza con la oración de apertura “En otras palabras…”.
• Segunda alternativa: vinculada con el atributo Explicar/Clarificar. Contribución comienza con la oración de apertura “Yo lo explicaría así…”.</v>
      </c>
      <c r="AR28" s="8" t="s">
        <v>31</v>
      </c>
    </row>
    <row r="29" ht="31.5" customHeight="1">
      <c r="A29" s="1"/>
      <c r="B29" s="1"/>
      <c r="C29" s="58" t="str">
        <f t="shared" si="1"/>
        <v>Herminio Hernandez</v>
      </c>
      <c r="D29" s="2"/>
      <c r="E29" s="40"/>
      <c r="F29" s="38"/>
      <c r="G29" s="38"/>
      <c r="H29" s="2"/>
      <c r="I29" s="1"/>
      <c r="J29" s="4">
        <f t="shared" si="2"/>
        <v>0</v>
      </c>
      <c r="K29" s="5">
        <f t="shared" si="3"/>
        <v>0</v>
      </c>
      <c r="L29" s="6"/>
      <c r="M29" s="7"/>
      <c r="N29" s="18" t="s">
        <v>140</v>
      </c>
      <c r="O29" s="18">
        <v>2.0</v>
      </c>
      <c r="P29" s="8">
        <f t="shared" si="9"/>
        <v>0</v>
      </c>
      <c r="Q29" s="8">
        <f t="shared" si="10"/>
        <v>0</v>
      </c>
      <c r="R29" s="8"/>
      <c r="S29" s="8">
        <f t="shared" si="11"/>
        <v>0</v>
      </c>
      <c r="T29" s="8" t="str">
        <f t="shared" si="12"/>
        <v>oo</v>
      </c>
      <c r="U29" s="8">
        <f t="shared" si="13"/>
        <v>0</v>
      </c>
      <c r="V29" s="63">
        <f t="shared" si="14"/>
        <v>0</v>
      </c>
      <c r="W29" s="66" t="s">
        <v>152</v>
      </c>
      <c r="X29" s="67" t="s">
        <v>153</v>
      </c>
      <c r="Y29" s="68" t="s">
        <v>154</v>
      </c>
      <c r="Z29" s="18">
        <v>5.0</v>
      </c>
      <c r="AA29" s="8"/>
      <c r="AB29" s="8">
        <f t="shared" si="15"/>
        <v>0</v>
      </c>
      <c r="AC29" s="8">
        <f t="shared" si="16"/>
        <v>0</v>
      </c>
      <c r="AD29" s="8">
        <f t="shared" si="17"/>
        <v>0</v>
      </c>
      <c r="AE29" s="18"/>
      <c r="AF29" s="18">
        <v>6.0</v>
      </c>
      <c r="AG29" s="18" t="s">
        <v>155</v>
      </c>
      <c r="AH29" s="8">
        <f t="shared" si="18"/>
        <v>0</v>
      </c>
      <c r="AI29" s="8" t="str">
        <f t="shared" si="19"/>
        <v>BAJO</v>
      </c>
      <c r="AJ29" s="8">
        <f t="shared" si="20"/>
        <v>0</v>
      </c>
      <c r="AK29" s="8" t="s">
        <v>29</v>
      </c>
      <c r="AL29" s="8" t="s">
        <v>156</v>
      </c>
      <c r="AM29" s="69" t="s">
        <v>157</v>
      </c>
      <c r="AN29" s="8"/>
      <c r="AO29" s="8"/>
      <c r="AP29" s="8" t="str">
        <f>IF( AND(AI$29&lt;&gt;0,AH$17&lt;&gt;0),AL$29&amp;" - "&amp;AK$29,0)</f>
        <v>Estudiante requiere entrenamiento de subhabilidad Tarea - Comunicación</v>
      </c>
      <c r="AQ29" s="8" t="str">
        <f>IF( AP29&lt;&gt;0,AM$29,0)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Tarea. Dado que esta subhabilidad se relaciona con el atributo Resumir información, el estudiante no posee alternativas para responder, debe hacer su contribución a continuación de la oración de apertura “Resumiendo,…”.</v>
      </c>
      <c r="AR29" s="8" t="s">
        <v>31</v>
      </c>
    </row>
    <row r="30" ht="52.5" customHeight="1">
      <c r="A30" s="1"/>
      <c r="B30" s="1"/>
      <c r="C30" s="58" t="str">
        <f t="shared" si="1"/>
        <v>yamil lacoste</v>
      </c>
      <c r="D30" s="2"/>
      <c r="E30" s="59" t="s">
        <v>37</v>
      </c>
      <c r="F30" s="24">
        <v>0.4361111111111111</v>
      </c>
      <c r="G30" s="25" t="s">
        <v>159</v>
      </c>
      <c r="H30" s="2"/>
      <c r="I30" s="27" t="s">
        <v>160</v>
      </c>
      <c r="J30" s="4">
        <f t="shared" si="2"/>
        <v>9</v>
      </c>
      <c r="K30" s="5">
        <f t="shared" si="3"/>
        <v>11</v>
      </c>
      <c r="L30" s="6"/>
      <c r="M30" s="7"/>
      <c r="N30" s="18" t="s">
        <v>140</v>
      </c>
      <c r="O30" s="18">
        <v>3.0</v>
      </c>
      <c r="P30" s="8">
        <f t="shared" si="9"/>
        <v>0</v>
      </c>
      <c r="Q30" s="8">
        <f t="shared" si="10"/>
        <v>0</v>
      </c>
      <c r="R30" s="8"/>
      <c r="S30" s="8">
        <f t="shared" si="11"/>
        <v>0</v>
      </c>
      <c r="T30" s="8" t="str">
        <f t="shared" si="12"/>
        <v>oo</v>
      </c>
      <c r="U30" s="8">
        <f t="shared" si="13"/>
        <v>0</v>
      </c>
      <c r="V30" s="63">
        <f t="shared" si="14"/>
        <v>0</v>
      </c>
      <c r="W30" s="66" t="s">
        <v>161</v>
      </c>
      <c r="X30" s="67" t="s">
        <v>162</v>
      </c>
      <c r="Y30" s="68" t="s">
        <v>154</v>
      </c>
      <c r="Z30" s="18">
        <v>5.0</v>
      </c>
      <c r="AA30" s="8"/>
      <c r="AB30" s="8">
        <f t="shared" si="15"/>
        <v>0</v>
      </c>
      <c r="AC30" s="8">
        <f t="shared" si="16"/>
        <v>0</v>
      </c>
      <c r="AD30" s="8">
        <f t="shared" si="17"/>
        <v>0</v>
      </c>
      <c r="AE30" s="18"/>
      <c r="AF30" s="18">
        <v>7.0</v>
      </c>
      <c r="AG30" s="18" t="s">
        <v>163</v>
      </c>
      <c r="AH30" s="8">
        <f t="shared" si="18"/>
        <v>0</v>
      </c>
      <c r="AI30" s="8" t="str">
        <f t="shared" si="19"/>
        <v>BAJO</v>
      </c>
      <c r="AJ30" s="8">
        <f t="shared" si="20"/>
        <v>0</v>
      </c>
      <c r="AK30" s="8" t="s">
        <v>29</v>
      </c>
      <c r="AL30" s="8" t="s">
        <v>164</v>
      </c>
      <c r="AM30" s="69" t="s">
        <v>165</v>
      </c>
      <c r="AN30" s="8"/>
      <c r="AO30" s="8"/>
      <c r="AP30" s="8">
        <f>IF( AND(AI$30&lt;&gt;0,AH$18&lt;&gt;0),AL$30&amp;" - "&amp;AK$30,0)</f>
        <v>0</v>
      </c>
      <c r="AQ30" s="8">
        <f>IF( AP30&lt;&gt;0,AM$30,0)</f>
        <v>0</v>
      </c>
      <c r="AR30" s="8" t="s">
        <v>31</v>
      </c>
    </row>
    <row r="31" ht="24.75" customHeight="1">
      <c r="A31" s="1"/>
      <c r="B31" s="1"/>
      <c r="C31" s="58" t="str">
        <f t="shared" si="1"/>
        <v>yamil lacoste</v>
      </c>
      <c r="D31" s="2"/>
      <c r="E31" s="61"/>
      <c r="F31" s="33"/>
      <c r="G31" s="38"/>
      <c r="H31" s="2"/>
      <c r="I31" s="1"/>
      <c r="J31" s="4">
        <f t="shared" si="2"/>
        <v>0</v>
      </c>
      <c r="K31" s="5">
        <f t="shared" si="3"/>
        <v>0</v>
      </c>
      <c r="L31" s="6"/>
      <c r="M31" s="7"/>
      <c r="N31" s="18" t="s">
        <v>140</v>
      </c>
      <c r="O31" s="18">
        <v>4.0</v>
      </c>
      <c r="P31" s="8">
        <f t="shared" si="9"/>
        <v>0</v>
      </c>
      <c r="Q31" s="8">
        <f t="shared" si="10"/>
        <v>0</v>
      </c>
      <c r="R31" s="8"/>
      <c r="S31" s="8">
        <f t="shared" si="11"/>
        <v>0</v>
      </c>
      <c r="T31" s="8" t="str">
        <f t="shared" si="12"/>
        <v>oo</v>
      </c>
      <c r="U31" s="8">
        <f t="shared" si="13"/>
        <v>0</v>
      </c>
      <c r="V31" s="63">
        <f t="shared" si="14"/>
        <v>0</v>
      </c>
      <c r="W31" s="66" t="s">
        <v>169</v>
      </c>
      <c r="X31" s="67" t="s">
        <v>170</v>
      </c>
      <c r="Y31" s="68" t="s">
        <v>154</v>
      </c>
      <c r="Z31" s="18">
        <v>12.0</v>
      </c>
      <c r="AA31" s="8"/>
      <c r="AB31" s="8">
        <f t="shared" si="15"/>
        <v>0</v>
      </c>
      <c r="AC31" s="8">
        <f t="shared" si="16"/>
        <v>0</v>
      </c>
      <c r="AD31" s="8">
        <f t="shared" si="17"/>
        <v>0</v>
      </c>
      <c r="AE31" s="18" t="s">
        <v>35</v>
      </c>
      <c r="AF31" s="18">
        <v>5.0</v>
      </c>
      <c r="AG31" s="18" t="s">
        <v>154</v>
      </c>
      <c r="AH31" s="8">
        <f t="shared" si="18"/>
        <v>0</v>
      </c>
      <c r="AI31" s="8" t="str">
        <f t="shared" si="19"/>
        <v>BAJO</v>
      </c>
      <c r="AJ31" s="8">
        <f t="shared" si="20"/>
        <v>0</v>
      </c>
      <c r="AK31" s="8" t="s">
        <v>35</v>
      </c>
      <c r="AL31" s="8" t="s">
        <v>171</v>
      </c>
      <c r="AM31" s="69" t="s">
        <v>172</v>
      </c>
      <c r="AN31" s="8"/>
      <c r="AO31" s="8"/>
      <c r="AP31" s="8">
        <f>IF( AND(AI$31&lt;&gt;0,AH$16&lt;&gt;0),AL$31&amp;" - "&amp;AK$31,0)</f>
        <v>0</v>
      </c>
      <c r="AQ31" s="8">
        <f>IF( AP31&lt;&gt;0,AM$31,0)</f>
        <v>0</v>
      </c>
      <c r="AR31" s="8" t="s">
        <v>31</v>
      </c>
    </row>
    <row r="32" ht="29.25" customHeight="1">
      <c r="A32" s="1"/>
      <c r="B32" s="1"/>
      <c r="C32" s="58" t="str">
        <f t="shared" si="1"/>
        <v>yamil lacoste</v>
      </c>
      <c r="D32" s="2"/>
      <c r="E32" s="40"/>
      <c r="F32" s="38"/>
      <c r="G32" s="38"/>
      <c r="H32" s="2"/>
      <c r="I32" s="1"/>
      <c r="J32" s="4">
        <f t="shared" si="2"/>
        <v>0</v>
      </c>
      <c r="K32" s="5">
        <f t="shared" si="3"/>
        <v>0</v>
      </c>
      <c r="L32" s="6"/>
      <c r="M32" s="7"/>
      <c r="N32" s="18" t="s">
        <v>140</v>
      </c>
      <c r="O32" s="18">
        <v>5.0</v>
      </c>
      <c r="P32" s="8">
        <f t="shared" si="9"/>
        <v>0</v>
      </c>
      <c r="Q32" s="8">
        <f t="shared" si="10"/>
        <v>0</v>
      </c>
      <c r="R32" s="8"/>
      <c r="S32" s="8">
        <f t="shared" si="11"/>
        <v>0</v>
      </c>
      <c r="T32" s="8" t="str">
        <f t="shared" si="12"/>
        <v>oo</v>
      </c>
      <c r="U32" s="8">
        <f t="shared" si="13"/>
        <v>0</v>
      </c>
      <c r="V32" s="63">
        <f t="shared" si="14"/>
        <v>0</v>
      </c>
      <c r="W32" s="66" t="s">
        <v>175</v>
      </c>
      <c r="X32" s="67" t="s">
        <v>176</v>
      </c>
      <c r="Y32" s="68" t="s">
        <v>154</v>
      </c>
      <c r="Z32" s="18">
        <v>4.0</v>
      </c>
      <c r="AA32" s="8"/>
      <c r="AB32" s="8">
        <f t="shared" si="15"/>
        <v>0</v>
      </c>
      <c r="AC32" s="8">
        <f t="shared" si="16"/>
        <v>0</v>
      </c>
      <c r="AD32" s="8">
        <f t="shared" si="17"/>
        <v>0</v>
      </c>
      <c r="AE32" s="18"/>
      <c r="AF32" s="18">
        <v>5.0</v>
      </c>
      <c r="AG32" s="18" t="s">
        <v>146</v>
      </c>
      <c r="AH32" s="8">
        <f t="shared" si="18"/>
        <v>0</v>
      </c>
      <c r="AI32" s="8" t="str">
        <f t="shared" si="19"/>
        <v>BAJO</v>
      </c>
      <c r="AJ32" s="8">
        <f t="shared" si="20"/>
        <v>0</v>
      </c>
      <c r="AK32" s="8" t="s">
        <v>35</v>
      </c>
      <c r="AL32" s="8" t="s">
        <v>177</v>
      </c>
      <c r="AM32" s="69" t="s">
        <v>178</v>
      </c>
      <c r="AN32" s="8"/>
      <c r="AO32" s="8"/>
      <c r="AP32" s="8">
        <f>IF( AND(AI$32&lt;&gt;0,AH$16&lt;&gt;0),AL$32&amp;" - "&amp;AK$32,0)</f>
        <v>0</v>
      </c>
      <c r="AQ32" s="8">
        <f>IF( AP32&lt;&gt;0,AM$32,0)</f>
        <v>0</v>
      </c>
      <c r="AR32" s="8" t="s">
        <v>31</v>
      </c>
    </row>
    <row r="33" ht="20.25" customHeight="1">
      <c r="A33" s="1"/>
      <c r="B33" s="1"/>
      <c r="C33" s="58" t="str">
        <f t="shared" si="1"/>
        <v>Herminio Hernandez</v>
      </c>
      <c r="D33" s="2"/>
      <c r="E33" s="59" t="s">
        <v>13</v>
      </c>
      <c r="F33" s="24">
        <v>0.4361111111111111</v>
      </c>
      <c r="G33" s="25" t="s">
        <v>190</v>
      </c>
      <c r="H33" s="2"/>
      <c r="I33" s="27" t="s">
        <v>113</v>
      </c>
      <c r="J33" s="4">
        <f t="shared" si="2"/>
        <v>26</v>
      </c>
      <c r="K33" s="5">
        <f t="shared" si="3"/>
        <v>3</v>
      </c>
      <c r="L33" s="6"/>
      <c r="M33" s="7"/>
      <c r="N33" s="18" t="s">
        <v>140</v>
      </c>
      <c r="O33" s="18">
        <v>6.0</v>
      </c>
      <c r="P33" s="8">
        <f t="shared" si="9"/>
        <v>0</v>
      </c>
      <c r="Q33" s="8">
        <f t="shared" si="10"/>
        <v>0</v>
      </c>
      <c r="R33" s="8"/>
      <c r="S33" s="8">
        <f t="shared" si="11"/>
        <v>0</v>
      </c>
      <c r="T33" s="8" t="str">
        <f t="shared" si="12"/>
        <v>oo</v>
      </c>
      <c r="U33" s="8">
        <f t="shared" si="13"/>
        <v>0</v>
      </c>
      <c r="V33" s="63">
        <f t="shared" si="14"/>
        <v>0</v>
      </c>
      <c r="W33" s="66" t="s">
        <v>134</v>
      </c>
      <c r="X33" s="67" t="s">
        <v>181</v>
      </c>
      <c r="Y33" s="68" t="s">
        <v>154</v>
      </c>
      <c r="Z33" s="18">
        <v>5.0</v>
      </c>
      <c r="AA33" s="8"/>
      <c r="AB33" s="8">
        <f t="shared" si="15"/>
        <v>0</v>
      </c>
      <c r="AC33" s="8">
        <f t="shared" si="16"/>
        <v>0</v>
      </c>
      <c r="AD33" s="8">
        <f t="shared" si="17"/>
        <v>0</v>
      </c>
      <c r="AE33" s="18"/>
      <c r="AF33" s="18">
        <v>5.0</v>
      </c>
      <c r="AG33" s="18" t="s">
        <v>148</v>
      </c>
      <c r="AH33" s="8">
        <f t="shared" si="18"/>
        <v>0</v>
      </c>
      <c r="AI33" s="8" t="str">
        <f t="shared" si="19"/>
        <v>BAJO</v>
      </c>
      <c r="AJ33" s="8">
        <f t="shared" si="20"/>
        <v>0</v>
      </c>
      <c r="AK33" s="8" t="s">
        <v>35</v>
      </c>
      <c r="AL33" s="8" t="s">
        <v>149</v>
      </c>
      <c r="AM33" s="69" t="s">
        <v>182</v>
      </c>
      <c r="AN33" s="8"/>
      <c r="AO33" s="8"/>
      <c r="AP33" s="8">
        <f>IF( AND(AI$33&lt;&gt;0,AH$16&lt;&gt;0),AL$33&amp;" - "&amp;AK$33,0)</f>
        <v>0</v>
      </c>
      <c r="AQ33" s="8">
        <f>IF( AP33&lt;&gt;0,AM$33,0)</f>
        <v>0</v>
      </c>
      <c r="AR33" s="8" t="s">
        <v>31</v>
      </c>
    </row>
    <row r="34" ht="37.5" customHeight="1">
      <c r="A34" s="1"/>
      <c r="B34" s="1"/>
      <c r="C34" s="58" t="str">
        <f t="shared" si="1"/>
        <v>Herminio Hernandez</v>
      </c>
      <c r="D34" s="2"/>
      <c r="E34" s="61"/>
      <c r="F34" s="33"/>
      <c r="G34" s="38"/>
      <c r="H34" s="2"/>
      <c r="I34" s="1"/>
      <c r="J34" s="4">
        <f t="shared" si="2"/>
        <v>0</v>
      </c>
      <c r="K34" s="5">
        <f t="shared" si="3"/>
        <v>0</v>
      </c>
      <c r="L34" s="6"/>
      <c r="M34" s="7"/>
      <c r="N34" s="18" t="s">
        <v>140</v>
      </c>
      <c r="O34" s="18">
        <v>7.0</v>
      </c>
      <c r="P34" s="8">
        <f t="shared" si="9"/>
        <v>0</v>
      </c>
      <c r="Q34" s="8">
        <f t="shared" si="10"/>
        <v>0</v>
      </c>
      <c r="R34" s="8"/>
      <c r="S34" s="8">
        <f t="shared" si="11"/>
        <v>0</v>
      </c>
      <c r="T34" s="8" t="str">
        <f t="shared" si="12"/>
        <v>oo</v>
      </c>
      <c r="U34" s="8">
        <f t="shared" si="13"/>
        <v>0</v>
      </c>
      <c r="V34" s="63">
        <f t="shared" si="14"/>
        <v>0</v>
      </c>
      <c r="W34" s="66" t="s">
        <v>143</v>
      </c>
      <c r="X34" s="67" t="s">
        <v>184</v>
      </c>
      <c r="Y34" s="68" t="s">
        <v>154</v>
      </c>
      <c r="Z34" s="18">
        <v>5.0</v>
      </c>
      <c r="AA34" s="8"/>
      <c r="AB34" s="8">
        <f t="shared" si="15"/>
        <v>0</v>
      </c>
      <c r="AC34" s="8">
        <f t="shared" si="16"/>
        <v>0</v>
      </c>
      <c r="AD34" s="8">
        <f t="shared" si="17"/>
        <v>0</v>
      </c>
      <c r="AE34" s="18"/>
      <c r="AF34" s="18">
        <v>5.0</v>
      </c>
      <c r="AG34" s="18" t="s">
        <v>185</v>
      </c>
      <c r="AH34" s="8">
        <f t="shared" si="18"/>
        <v>0</v>
      </c>
      <c r="AI34" s="8" t="str">
        <f t="shared" si="19"/>
        <v>BAJO</v>
      </c>
      <c r="AJ34" s="8">
        <f t="shared" si="20"/>
        <v>0</v>
      </c>
      <c r="AK34" s="8" t="s">
        <v>35</v>
      </c>
      <c r="AL34" s="8" t="s">
        <v>186</v>
      </c>
      <c r="AM34" s="69" t="s">
        <v>187</v>
      </c>
      <c r="AN34" s="8"/>
      <c r="AO34" s="8"/>
      <c r="AP34" s="8">
        <f>IF( AND(AI$34&lt;&gt;0,AH$16&lt;&gt;0),AL$34&amp;" - "&amp;AK$34,0)</f>
        <v>0</v>
      </c>
      <c r="AQ34" s="8">
        <f>IF( AP34&lt;&gt;0,AM$34,0)</f>
        <v>0</v>
      </c>
      <c r="AR34" s="8" t="s">
        <v>31</v>
      </c>
    </row>
    <row r="35" ht="24.0" customHeight="1">
      <c r="A35" s="1"/>
      <c r="B35" s="1"/>
      <c r="C35" s="58" t="str">
        <f t="shared" si="1"/>
        <v>Herminio Hernandez</v>
      </c>
      <c r="D35" s="2"/>
      <c r="E35" s="40"/>
      <c r="F35" s="38"/>
      <c r="G35" s="38"/>
      <c r="H35" s="2"/>
      <c r="I35" s="1"/>
      <c r="J35" s="4">
        <f t="shared" si="2"/>
        <v>0</v>
      </c>
      <c r="K35" s="5">
        <f t="shared" si="3"/>
        <v>0</v>
      </c>
      <c r="L35" s="6"/>
      <c r="M35" s="7"/>
      <c r="N35" s="18" t="s">
        <v>140</v>
      </c>
      <c r="O35" s="18">
        <v>8.0</v>
      </c>
      <c r="P35" s="8">
        <f t="shared" si="9"/>
        <v>0</v>
      </c>
      <c r="Q35" s="8">
        <f t="shared" si="10"/>
        <v>0</v>
      </c>
      <c r="R35" s="8"/>
      <c r="S35" s="8">
        <f t="shared" si="11"/>
        <v>0</v>
      </c>
      <c r="T35" s="8" t="str">
        <f t="shared" si="12"/>
        <v>oo</v>
      </c>
      <c r="U35" s="8">
        <f t="shared" si="13"/>
        <v>0</v>
      </c>
      <c r="V35" s="63">
        <f t="shared" si="14"/>
        <v>0</v>
      </c>
      <c r="W35" s="66" t="s">
        <v>191</v>
      </c>
      <c r="X35" s="67" t="s">
        <v>192</v>
      </c>
      <c r="Y35" s="68" t="s">
        <v>154</v>
      </c>
      <c r="Z35" s="18">
        <v>5.0</v>
      </c>
      <c r="AA35" s="8"/>
      <c r="AB35" s="8">
        <f t="shared" si="15"/>
        <v>0</v>
      </c>
      <c r="AC35" s="8">
        <f t="shared" si="16"/>
        <v>0</v>
      </c>
      <c r="AD35" s="8">
        <f t="shared" si="17"/>
        <v>0</v>
      </c>
      <c r="AE35" s="18"/>
      <c r="AF35" s="18">
        <v>5.0</v>
      </c>
      <c r="AG35" s="18" t="s">
        <v>155</v>
      </c>
      <c r="AH35" s="8">
        <f t="shared" si="18"/>
        <v>0</v>
      </c>
      <c r="AI35" s="8" t="str">
        <f t="shared" si="19"/>
        <v>BAJO</v>
      </c>
      <c r="AJ35" s="8">
        <f t="shared" si="20"/>
        <v>0</v>
      </c>
      <c r="AK35" s="8" t="s">
        <v>35</v>
      </c>
      <c r="AL35" s="8" t="s">
        <v>156</v>
      </c>
      <c r="AM35" s="69" t="s">
        <v>193</v>
      </c>
      <c r="AN35" s="8"/>
      <c r="AO35" s="8"/>
      <c r="AP35" s="8">
        <f>IF( AND(AI$35&lt;&gt;0,AH$16&lt;&gt;0),AL$35&amp;" - "&amp;AK$35,0)</f>
        <v>0</v>
      </c>
      <c r="AQ35" s="8">
        <f>IF( AP35&lt;&gt;0,AM$35,0)</f>
        <v>0</v>
      </c>
      <c r="AR35" s="8" t="s">
        <v>31</v>
      </c>
    </row>
    <row r="36" ht="37.5" customHeight="1">
      <c r="A36" s="1"/>
      <c r="B36" s="1"/>
      <c r="C36" s="58" t="str">
        <f t="shared" si="1"/>
        <v>yamil lacoste</v>
      </c>
      <c r="D36" s="2"/>
      <c r="E36" s="59" t="s">
        <v>37</v>
      </c>
      <c r="F36" s="24">
        <v>0.43819444444444444</v>
      </c>
      <c r="G36" s="25" t="s">
        <v>210</v>
      </c>
      <c r="H36" s="2"/>
      <c r="I36" s="1"/>
      <c r="J36" s="4">
        <f t="shared" si="2"/>
        <v>0</v>
      </c>
      <c r="K36" s="5">
        <f t="shared" si="3"/>
        <v>0</v>
      </c>
      <c r="L36" s="6"/>
      <c r="M36" s="7"/>
      <c r="N36" s="18" t="s">
        <v>140</v>
      </c>
      <c r="O36" s="18">
        <v>9.0</v>
      </c>
      <c r="P36" s="8">
        <f t="shared" si="9"/>
        <v>0</v>
      </c>
      <c r="Q36" s="8">
        <f t="shared" si="10"/>
        <v>0</v>
      </c>
      <c r="R36" s="8"/>
      <c r="S36" s="8">
        <f t="shared" si="11"/>
        <v>0</v>
      </c>
      <c r="T36" s="8" t="str">
        <f t="shared" si="12"/>
        <v>oo</v>
      </c>
      <c r="U36" s="8">
        <f t="shared" si="13"/>
        <v>0</v>
      </c>
      <c r="V36" s="63">
        <f t="shared" si="14"/>
        <v>0</v>
      </c>
      <c r="W36" s="66" t="s">
        <v>160</v>
      </c>
      <c r="X36" s="67" t="s">
        <v>195</v>
      </c>
      <c r="Y36" s="68" t="s">
        <v>154</v>
      </c>
      <c r="Z36" s="18">
        <v>11.0</v>
      </c>
      <c r="AA36" s="8"/>
      <c r="AB36" s="8">
        <f t="shared" si="15"/>
        <v>0</v>
      </c>
      <c r="AC36" s="8">
        <f t="shared" si="16"/>
        <v>0</v>
      </c>
      <c r="AD36" s="8">
        <f t="shared" si="17"/>
        <v>0</v>
      </c>
      <c r="AE36" s="18"/>
      <c r="AF36" s="18">
        <v>8.0</v>
      </c>
      <c r="AG36" s="18" t="s">
        <v>163</v>
      </c>
      <c r="AH36" s="8">
        <f t="shared" si="18"/>
        <v>0</v>
      </c>
      <c r="AI36" s="8" t="str">
        <f t="shared" si="19"/>
        <v>BAJO</v>
      </c>
      <c r="AJ36" s="8">
        <f t="shared" si="20"/>
        <v>0</v>
      </c>
      <c r="AK36" s="8" t="s">
        <v>35</v>
      </c>
      <c r="AL36" s="8" t="s">
        <v>164</v>
      </c>
      <c r="AM36" s="69" t="s">
        <v>196</v>
      </c>
      <c r="AN36" s="8"/>
      <c r="AO36" s="8"/>
      <c r="AP36" s="8" t="str">
        <f>IF( AND(AI$36&lt;&gt;0,AH$19&lt;&gt;0),AL$36&amp;" - "&amp;AK$36,0)</f>
        <v>Estudiante requiere entrenamiento de subhabilidad Requerir - Evaluación</v>
      </c>
      <c r="AQ36" s="8" t="str">
        <f>IF( AP36&lt;&gt;0,AM$36,0)</f>
        <v>Entrenar al estudiante, solicitándole que formule un requerimiento al grupo manifestando la subhabilidad Requerir. Dado que esta subhabilidad se relaciona con dos atributos, Justificación y Opinión, se muestran dos alternativas de respuesta. El estudiante puede optar por teclear su contribución en alguna de ellas.
• Primera alternativa: vinculada con el atributo Justificación. Contribución comienza con la oración de apertura “¿Por qué... ?”.
• Segunda alternativa: vinculada con el atributo Opinión. Contribución comienza con la oración de apertura “¿Se puede…?”.</v>
      </c>
      <c r="AR36" s="8" t="s">
        <v>31</v>
      </c>
    </row>
    <row r="37" ht="33.0" customHeight="1">
      <c r="A37" s="1"/>
      <c r="B37" s="1"/>
      <c r="C37" s="58" t="str">
        <f t="shared" si="1"/>
        <v>yamil lacoste</v>
      </c>
      <c r="D37" s="2"/>
      <c r="E37" s="61"/>
      <c r="F37" s="33"/>
      <c r="G37" s="25" t="s">
        <v>215</v>
      </c>
      <c r="H37" s="2"/>
      <c r="I37" s="1"/>
      <c r="J37" s="4">
        <f t="shared" si="2"/>
        <v>0</v>
      </c>
      <c r="K37" s="5">
        <f t="shared" si="3"/>
        <v>0</v>
      </c>
      <c r="L37" s="6"/>
      <c r="M37" s="7"/>
      <c r="N37" s="18" t="s">
        <v>140</v>
      </c>
      <c r="O37" s="18">
        <v>10.0</v>
      </c>
      <c r="P37" s="8">
        <f t="shared" si="9"/>
        <v>0</v>
      </c>
      <c r="Q37" s="8">
        <f t="shared" si="10"/>
        <v>0</v>
      </c>
      <c r="R37" s="8"/>
      <c r="S37" s="8">
        <f t="shared" si="11"/>
        <v>0</v>
      </c>
      <c r="T37" s="8" t="str">
        <f t="shared" si="12"/>
        <v>oo</v>
      </c>
      <c r="U37" s="8">
        <f t="shared" si="13"/>
        <v>0</v>
      </c>
      <c r="V37" s="63">
        <f t="shared" si="14"/>
        <v>0</v>
      </c>
      <c r="W37" s="66" t="s">
        <v>200</v>
      </c>
      <c r="X37" s="67" t="s">
        <v>201</v>
      </c>
      <c r="Y37" s="68" t="s">
        <v>185</v>
      </c>
      <c r="Z37" s="18">
        <v>1.0</v>
      </c>
      <c r="AA37" s="8"/>
      <c r="AB37" s="8">
        <f t="shared" si="15"/>
        <v>0</v>
      </c>
      <c r="AC37" s="8">
        <f t="shared" si="16"/>
        <v>0</v>
      </c>
      <c r="AD37" s="8">
        <f t="shared" si="17"/>
        <v>0</v>
      </c>
      <c r="AE37" s="18"/>
      <c r="AF37" s="18">
        <v>8.0</v>
      </c>
      <c r="AG37" s="18" t="s">
        <v>202</v>
      </c>
      <c r="AH37" s="8">
        <f t="shared" si="18"/>
        <v>0</v>
      </c>
      <c r="AI37" s="8" t="str">
        <f t="shared" si="19"/>
        <v>BAJO</v>
      </c>
      <c r="AJ37" s="8">
        <f t="shared" si="20"/>
        <v>0</v>
      </c>
      <c r="AK37" s="8" t="s">
        <v>35</v>
      </c>
      <c r="AL37" s="8" t="s">
        <v>203</v>
      </c>
      <c r="AM37" s="69" t="s">
        <v>204</v>
      </c>
      <c r="AN37" s="8"/>
      <c r="AO37" s="8"/>
      <c r="AP37" s="8" t="str">
        <f>IF( AND(AI$37&lt;&gt;0,AH$19&lt;&gt;0),AL$37&amp;" - "&amp;AK$37,0)</f>
        <v>Estudiante requiere entrenamiento de subhabilidad Mantenimiento - Evaluación</v>
      </c>
      <c r="AQ37" s="8" t="str">
        <f>IF( AP37&lt;&gt;0,AM$37,0)</f>
        <v>Entrenar al estudiante, solicitándole que formule un requerimiento al grupo manifestando la subhabilidad Mantenimiento. Dado que esta subhabilidad se relaciona con el atributo Requerir confirmación, el estudiante no posee alternativas para responder, debe hacer su contribución a continuación de la oración de apertura “¿Están de acuerdo…?”.</v>
      </c>
      <c r="AR37" s="8" t="s">
        <v>31</v>
      </c>
    </row>
    <row r="38" ht="33.75" customHeight="1">
      <c r="A38" s="1"/>
      <c r="B38" s="1"/>
      <c r="C38" s="58" t="str">
        <f t="shared" si="1"/>
        <v>yamil lacoste</v>
      </c>
      <c r="D38" s="2"/>
      <c r="E38" s="61"/>
      <c r="F38" s="33"/>
      <c r="G38" s="25" t="s">
        <v>220</v>
      </c>
      <c r="H38" s="2"/>
      <c r="I38" s="27" t="s">
        <v>100</v>
      </c>
      <c r="J38" s="4">
        <f t="shared" si="2"/>
        <v>28</v>
      </c>
      <c r="K38" s="5">
        <f t="shared" si="3"/>
        <v>11</v>
      </c>
      <c r="L38" s="6"/>
      <c r="M38" s="7"/>
      <c r="N38" s="18" t="s">
        <v>140</v>
      </c>
      <c r="O38" s="18">
        <v>11.0</v>
      </c>
      <c r="P38" s="8">
        <f t="shared" si="9"/>
        <v>0</v>
      </c>
      <c r="Q38" s="8">
        <f t="shared" si="10"/>
        <v>0</v>
      </c>
      <c r="R38" s="8"/>
      <c r="S38" s="8">
        <f t="shared" si="11"/>
        <v>0</v>
      </c>
      <c r="T38" s="8" t="str">
        <f t="shared" si="12"/>
        <v>oo</v>
      </c>
      <c r="U38" s="8">
        <f t="shared" si="13"/>
        <v>0</v>
      </c>
      <c r="V38" s="63">
        <f t="shared" si="14"/>
        <v>0</v>
      </c>
      <c r="W38" s="66" t="s">
        <v>168</v>
      </c>
      <c r="X38" s="67" t="s">
        <v>207</v>
      </c>
      <c r="Y38" s="68" t="s">
        <v>185</v>
      </c>
      <c r="Z38" s="18">
        <v>5.0</v>
      </c>
      <c r="AA38" s="8"/>
      <c r="AB38" s="8">
        <f t="shared" si="15"/>
        <v>0</v>
      </c>
      <c r="AC38" s="8">
        <f t="shared" si="16"/>
        <v>0</v>
      </c>
      <c r="AD38" s="8">
        <f t="shared" si="17"/>
        <v>0</v>
      </c>
      <c r="AE38" s="18" t="s">
        <v>43</v>
      </c>
      <c r="AF38" s="18">
        <v>4.0</v>
      </c>
      <c r="AG38" s="18" t="s">
        <v>154</v>
      </c>
      <c r="AH38" s="8">
        <f t="shared" si="18"/>
        <v>0</v>
      </c>
      <c r="AI38" s="8" t="str">
        <f t="shared" si="19"/>
        <v>BAJO</v>
      </c>
      <c r="AJ38" s="8">
        <f t="shared" si="20"/>
        <v>0</v>
      </c>
      <c r="AK38" s="8" t="s">
        <v>43</v>
      </c>
      <c r="AL38" s="8" t="s">
        <v>171</v>
      </c>
      <c r="AM38" s="69" t="s">
        <v>208</v>
      </c>
      <c r="AN38" s="8"/>
      <c r="AO38" s="8"/>
      <c r="AP38" s="8" t="str">
        <f>IF( AND(AI$38&lt;&gt;0,AH$15&lt;&gt;0),AL$38&amp;" - "&amp;AK$38,0)</f>
        <v>Estudiante requiere entrenamiento de subhabilidad Argumentación - Control</v>
      </c>
      <c r="AQ38" s="8" t="str">
        <f>IF( AP38&lt;&gt;0,AM$38,0)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Argumentación. Dado que esta subhabilidad se relaciona con el atributo Ofrecer alternativa, el estudiante no posee alternativas para responder, debe hacer su contribución a continuación de la oración de apertura “En lugar de eso podríamos…”.
</v>
      </c>
      <c r="AR38" s="8" t="s">
        <v>31</v>
      </c>
    </row>
    <row r="39" ht="37.5" customHeight="1">
      <c r="A39" s="1"/>
      <c r="B39" s="1"/>
      <c r="C39" s="58" t="str">
        <f t="shared" si="1"/>
        <v>yamil lacoste</v>
      </c>
      <c r="D39" s="2"/>
      <c r="E39" s="61"/>
      <c r="F39" s="33"/>
      <c r="G39" s="38"/>
      <c r="H39" s="2"/>
      <c r="J39" s="4">
        <f t="shared" si="2"/>
        <v>0</v>
      </c>
      <c r="K39" s="5">
        <f t="shared" si="3"/>
        <v>0</v>
      </c>
      <c r="L39" s="6"/>
      <c r="M39" s="7"/>
      <c r="N39" s="18" t="s">
        <v>140</v>
      </c>
      <c r="O39" s="18">
        <v>12.0</v>
      </c>
      <c r="P39" s="8">
        <f t="shared" si="9"/>
        <v>0</v>
      </c>
      <c r="Q39" s="8">
        <f t="shared" si="10"/>
        <v>0</v>
      </c>
      <c r="R39" s="8"/>
      <c r="S39" s="8">
        <f t="shared" si="11"/>
        <v>0</v>
      </c>
      <c r="T39" s="8" t="str">
        <f t="shared" si="12"/>
        <v>oo</v>
      </c>
      <c r="U39" s="8">
        <f t="shared" si="13"/>
        <v>0</v>
      </c>
      <c r="V39" s="63">
        <f t="shared" si="14"/>
        <v>0</v>
      </c>
      <c r="W39" s="66" t="s">
        <v>211</v>
      </c>
      <c r="X39" s="67" t="s">
        <v>212</v>
      </c>
      <c r="Y39" s="68" t="s">
        <v>148</v>
      </c>
      <c r="Z39" s="18">
        <v>6.0</v>
      </c>
      <c r="AA39" s="8"/>
      <c r="AB39" s="8">
        <f t="shared" si="15"/>
        <v>0</v>
      </c>
      <c r="AC39" s="8">
        <f t="shared" si="16"/>
        <v>0</v>
      </c>
      <c r="AD39" s="8">
        <f t="shared" si="17"/>
        <v>0</v>
      </c>
      <c r="AE39" s="18"/>
      <c r="AF39" s="18">
        <v>4.0</v>
      </c>
      <c r="AG39" s="18" t="s">
        <v>148</v>
      </c>
      <c r="AH39" s="8">
        <f t="shared" si="18"/>
        <v>0</v>
      </c>
      <c r="AI39" s="8" t="str">
        <f t="shared" si="19"/>
        <v>BAJO</v>
      </c>
      <c r="AJ39" s="8">
        <f t="shared" si="20"/>
        <v>0</v>
      </c>
      <c r="AK39" s="8" t="s">
        <v>43</v>
      </c>
      <c r="AL39" s="8" t="s">
        <v>149</v>
      </c>
      <c r="AM39" s="69" t="s">
        <v>213</v>
      </c>
      <c r="AN39" s="8"/>
      <c r="AO39" s="8"/>
      <c r="AP39" s="8" t="str">
        <f>IF( AND(AI$39&lt;&gt;0,AH$15&lt;&gt;0),AL$39&amp;" - "&amp;AK$39,0)</f>
        <v>Estudiante requiere entrenamiento de subhabilidad Informar - Control</v>
      </c>
      <c r="AQ39" s="8" t="str">
        <f>IF( AP39&lt;&gt;0,AM$39,0)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 Entrenar al estudiante, solicitándole que responda al requerimiento de X manifestando la subhabilidad Informar. Dado que esta subhabilidad se relaciona con dos atributos, Guiar y Elaborar, se muestran dos alternativas de respuesta. El estudiante puede optar por hacer su contribución en alguna de ellas.
• Primera alternativa: vinculada con el atributo Guiar. Contribución comienza con la oración de apertura “Intentemos...”.
• Segunda alternativa: vinculada con el atributo Elaborar. Contribución comienza con la oración de apertura “Hay que hacer lo siguiente…”.
</v>
      </c>
      <c r="AR39" s="8" t="s">
        <v>31</v>
      </c>
    </row>
    <row r="40" ht="31.5" customHeight="1">
      <c r="A40" s="1"/>
      <c r="B40" s="1"/>
      <c r="C40" s="58" t="str">
        <f t="shared" si="1"/>
        <v>yamil lacoste</v>
      </c>
      <c r="D40" s="2"/>
      <c r="E40" s="40"/>
      <c r="F40" s="38"/>
      <c r="G40" s="38"/>
      <c r="H40" s="2"/>
      <c r="I40" s="1"/>
      <c r="J40" s="4">
        <f t="shared" si="2"/>
        <v>0</v>
      </c>
      <c r="K40" s="5">
        <f t="shared" si="3"/>
        <v>0</v>
      </c>
      <c r="L40" s="6"/>
      <c r="M40" s="7"/>
      <c r="N40" s="18" t="s">
        <v>140</v>
      </c>
      <c r="O40" s="18">
        <v>13.0</v>
      </c>
      <c r="P40" s="8">
        <f t="shared" si="9"/>
        <v>0</v>
      </c>
      <c r="Q40" s="8">
        <f t="shared" si="10"/>
        <v>0</v>
      </c>
      <c r="R40" s="8"/>
      <c r="S40" s="8">
        <f t="shared" si="11"/>
        <v>0</v>
      </c>
      <c r="T40" s="8" t="str">
        <f t="shared" si="12"/>
        <v>oo</v>
      </c>
      <c r="U40" s="8">
        <f t="shared" si="13"/>
        <v>0</v>
      </c>
      <c r="V40" s="63">
        <f t="shared" si="14"/>
        <v>0</v>
      </c>
      <c r="W40" s="66" t="s">
        <v>27</v>
      </c>
      <c r="X40" s="67" t="s">
        <v>216</v>
      </c>
      <c r="Y40" s="68" t="s">
        <v>148</v>
      </c>
      <c r="Z40" s="18">
        <v>4.0</v>
      </c>
      <c r="AA40" s="8"/>
      <c r="AB40" s="8">
        <f t="shared" si="15"/>
        <v>0</v>
      </c>
      <c r="AC40" s="8">
        <f t="shared" si="16"/>
        <v>0</v>
      </c>
      <c r="AD40" s="8">
        <f t="shared" si="17"/>
        <v>0</v>
      </c>
      <c r="AE40" s="18"/>
      <c r="AF40" s="18">
        <v>4.0</v>
      </c>
      <c r="AG40" s="18" t="s">
        <v>202</v>
      </c>
      <c r="AH40" s="8">
        <f t="shared" si="18"/>
        <v>0</v>
      </c>
      <c r="AI40" s="8" t="str">
        <f t="shared" si="19"/>
        <v>BAJO</v>
      </c>
      <c r="AJ40" s="8">
        <f t="shared" si="20"/>
        <v>0</v>
      </c>
      <c r="AK40" s="8" t="s">
        <v>43</v>
      </c>
      <c r="AL40" s="8" t="s">
        <v>203</v>
      </c>
      <c r="AM40" s="69" t="s">
        <v>217</v>
      </c>
      <c r="AN40" s="8"/>
      <c r="AO40" s="8"/>
      <c r="AP40" s="8" t="str">
        <f>IF( AND(AI$40&lt;&gt;0,AH$15&lt;&gt;0),AL$40&amp;" - "&amp;AK$40,0)</f>
        <v>Estudiante requiere entrenamiento de subhabilidad Mantenimiento - Control</v>
      </c>
      <c r="AQ40" s="8" t="str">
        <f>IF( AP40&lt;&gt;0,AM$40,0)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Mantenimiento. Dado que esta subhabilidad se relaciona con el atributo Sugerir acción, el estudiante no posee alternativas para responder, debe hacer su contribución a continuación de la oración de apertura “Yo creo que debemos intentar…”.
</v>
      </c>
      <c r="AR40" s="8" t="s">
        <v>31</v>
      </c>
    </row>
    <row r="41" ht="38.25" customHeight="1">
      <c r="A41" s="1"/>
      <c r="B41" s="1"/>
      <c r="C41" s="58" t="str">
        <f t="shared" si="1"/>
        <v>Herminio Hernandez</v>
      </c>
      <c r="D41" s="2"/>
      <c r="E41" s="59" t="s">
        <v>13</v>
      </c>
      <c r="F41" s="24">
        <v>0.4388888888888889</v>
      </c>
      <c r="G41" s="25" t="s">
        <v>236</v>
      </c>
      <c r="H41" s="2"/>
      <c r="I41" s="27" t="s">
        <v>57</v>
      </c>
      <c r="J41" s="4">
        <f t="shared" si="2"/>
        <v>35</v>
      </c>
      <c r="K41" s="5">
        <f t="shared" si="3"/>
        <v>6</v>
      </c>
      <c r="L41" s="6"/>
      <c r="M41" s="7"/>
      <c r="N41" s="18" t="s">
        <v>140</v>
      </c>
      <c r="O41" s="18">
        <v>14.0</v>
      </c>
      <c r="P41" s="8">
        <f t="shared" si="9"/>
        <v>0</v>
      </c>
      <c r="Q41" s="8">
        <f t="shared" si="10"/>
        <v>0</v>
      </c>
      <c r="R41" s="8"/>
      <c r="S41" s="8">
        <f t="shared" si="11"/>
        <v>0</v>
      </c>
      <c r="T41" s="8" t="str">
        <f t="shared" si="12"/>
        <v>oo</v>
      </c>
      <c r="U41" s="8">
        <f t="shared" si="13"/>
        <v>0</v>
      </c>
      <c r="V41" s="63">
        <f t="shared" si="14"/>
        <v>0</v>
      </c>
      <c r="W41" s="66" t="s">
        <v>174</v>
      </c>
      <c r="X41" s="67" t="s">
        <v>221</v>
      </c>
      <c r="Y41" s="68" t="s">
        <v>148</v>
      </c>
      <c r="Z41" s="18">
        <v>5.0</v>
      </c>
      <c r="AA41" s="8"/>
      <c r="AB41" s="8">
        <f t="shared" si="15"/>
        <v>0</v>
      </c>
      <c r="AC41" s="8">
        <f t="shared" si="16"/>
        <v>0</v>
      </c>
      <c r="AD41" s="8">
        <f t="shared" si="17"/>
        <v>0</v>
      </c>
      <c r="AE41" s="18"/>
      <c r="AF41" s="18">
        <v>4.0</v>
      </c>
      <c r="AG41" s="18" t="s">
        <v>155</v>
      </c>
      <c r="AH41" s="8">
        <f t="shared" si="18"/>
        <v>0</v>
      </c>
      <c r="AI41" s="8" t="str">
        <f t="shared" si="19"/>
        <v>BAJO</v>
      </c>
      <c r="AJ41" s="8">
        <f t="shared" si="20"/>
        <v>0</v>
      </c>
      <c r="AK41" s="8" t="s">
        <v>43</v>
      </c>
      <c r="AL41" s="8" t="s">
        <v>156</v>
      </c>
      <c r="AM41" s="69" t="s">
        <v>222</v>
      </c>
      <c r="AN41" s="8"/>
      <c r="AO41" s="8"/>
      <c r="AP41" s="8" t="str">
        <f>IF( AND(AI$41&lt;&gt;0,AH$15&lt;&gt;0),AL$41&amp;" - "&amp;AK$41,0)</f>
        <v>Estudiante requiere entrenamiento de subhabilidad Tarea - Control</v>
      </c>
      <c r="AQ41" s="8" t="str">
        <f>IF( AP41&lt;&gt;0,AM$41,0)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Tarea. Dado que esta subhabilidad se relaciona con el atributo Requerir cambio de enfoque, el estudiante no posee alternativas para responder, debe hacer su contribución a continuación de la oración de apertura “En vez de… probemos…”.
</v>
      </c>
      <c r="AR41" s="8" t="s">
        <v>31</v>
      </c>
    </row>
    <row r="42" ht="32.25" customHeight="1">
      <c r="A42" s="1"/>
      <c r="B42" s="1"/>
      <c r="C42" s="58" t="str">
        <f t="shared" si="1"/>
        <v>Herminio Hernandez</v>
      </c>
      <c r="D42" s="2"/>
      <c r="E42" s="61"/>
      <c r="F42" s="33"/>
      <c r="G42" s="25" t="s">
        <v>240</v>
      </c>
      <c r="H42" s="2"/>
      <c r="I42" s="1"/>
      <c r="J42" s="4">
        <f t="shared" si="2"/>
        <v>0</v>
      </c>
      <c r="K42" s="5">
        <f t="shared" si="3"/>
        <v>0</v>
      </c>
      <c r="L42" s="6"/>
      <c r="M42" s="7"/>
      <c r="N42" s="18" t="s">
        <v>140</v>
      </c>
      <c r="O42" s="18">
        <v>15.0</v>
      </c>
      <c r="P42" s="8">
        <f t="shared" si="9"/>
        <v>0</v>
      </c>
      <c r="Q42" s="8">
        <f t="shared" si="10"/>
        <v>0</v>
      </c>
      <c r="R42" s="8"/>
      <c r="S42" s="8">
        <f t="shared" si="11"/>
        <v>0</v>
      </c>
      <c r="T42" s="8" t="str">
        <f t="shared" si="12"/>
        <v>oo</v>
      </c>
      <c r="U42" s="8">
        <f t="shared" si="13"/>
        <v>0</v>
      </c>
      <c r="V42" s="63">
        <f t="shared" si="14"/>
        <v>0</v>
      </c>
      <c r="W42" s="66" t="s">
        <v>226</v>
      </c>
      <c r="X42" s="67" t="s">
        <v>227</v>
      </c>
      <c r="Y42" s="68" t="s">
        <v>148</v>
      </c>
      <c r="Z42" s="18">
        <v>4.0</v>
      </c>
      <c r="AA42" s="8"/>
      <c r="AB42" s="8">
        <f t="shared" si="15"/>
        <v>0</v>
      </c>
      <c r="AC42" s="8">
        <f t="shared" si="16"/>
        <v>0</v>
      </c>
      <c r="AD42" s="8">
        <f t="shared" si="17"/>
        <v>0</v>
      </c>
      <c r="AE42" s="18"/>
      <c r="AF42" s="18">
        <v>9.0</v>
      </c>
      <c r="AG42" s="18" t="s">
        <v>163</v>
      </c>
      <c r="AH42" s="8">
        <f t="shared" si="18"/>
        <v>0</v>
      </c>
      <c r="AI42" s="8" t="str">
        <f t="shared" si="19"/>
        <v>BAJO</v>
      </c>
      <c r="AJ42" s="8">
        <f t="shared" si="20"/>
        <v>0</v>
      </c>
      <c r="AK42" s="8" t="s">
        <v>43</v>
      </c>
      <c r="AL42" s="8" t="s">
        <v>164</v>
      </c>
      <c r="AM42" s="69" t="s">
        <v>228</v>
      </c>
      <c r="AN42" s="8"/>
      <c r="AO42" s="8"/>
      <c r="AP42" s="8">
        <f>IF( AND(AI$42&lt;&gt;0,AH$20&lt;&gt;0),AL$42&amp;" - "&amp;AK$42,0)</f>
        <v>0</v>
      </c>
      <c r="AQ42" s="8">
        <f>IF( AP42&lt;&gt;0,AM$42,0)</f>
        <v>0</v>
      </c>
      <c r="AR42" s="8" t="s">
        <v>31</v>
      </c>
    </row>
    <row r="43" ht="27.75" customHeight="1">
      <c r="A43" s="1"/>
      <c r="B43" s="1"/>
      <c r="C43" s="58" t="str">
        <f t="shared" si="1"/>
        <v>Herminio Hernandez</v>
      </c>
      <c r="D43" s="2"/>
      <c r="E43" s="61"/>
      <c r="F43" s="33"/>
      <c r="G43" s="38"/>
      <c r="H43" s="2"/>
      <c r="I43" s="1"/>
      <c r="J43" s="4">
        <f t="shared" si="2"/>
        <v>0</v>
      </c>
      <c r="K43" s="5">
        <f t="shared" si="3"/>
        <v>0</v>
      </c>
      <c r="L43" s="6"/>
      <c r="M43" s="7"/>
      <c r="N43" s="18" t="s">
        <v>140</v>
      </c>
      <c r="O43" s="18">
        <v>16.0</v>
      </c>
      <c r="P43" s="8">
        <f t="shared" si="9"/>
        <v>0</v>
      </c>
      <c r="Q43" s="8">
        <f t="shared" si="10"/>
        <v>0</v>
      </c>
      <c r="R43" s="8"/>
      <c r="S43" s="8">
        <f t="shared" si="11"/>
        <v>0</v>
      </c>
      <c r="T43" s="8" t="str">
        <f t="shared" si="12"/>
        <v>oo</v>
      </c>
      <c r="U43" s="8">
        <f t="shared" si="13"/>
        <v>0</v>
      </c>
      <c r="V43" s="63">
        <f t="shared" si="14"/>
        <v>0</v>
      </c>
      <c r="W43" s="66" t="s">
        <v>230</v>
      </c>
      <c r="X43" s="67" t="s">
        <v>231</v>
      </c>
      <c r="Y43" s="68" t="s">
        <v>148</v>
      </c>
      <c r="Z43" s="18">
        <v>6.0</v>
      </c>
      <c r="AA43" s="8"/>
      <c r="AB43" s="8">
        <f t="shared" si="15"/>
        <v>0</v>
      </c>
      <c r="AC43" s="8">
        <f t="shared" si="16"/>
        <v>0</v>
      </c>
      <c r="AD43" s="8">
        <f t="shared" si="17"/>
        <v>0</v>
      </c>
      <c r="AE43" s="18" t="s">
        <v>54</v>
      </c>
      <c r="AF43" s="18">
        <v>3.0</v>
      </c>
      <c r="AG43" s="18" t="s">
        <v>232</v>
      </c>
      <c r="AH43" s="8">
        <f t="shared" si="18"/>
        <v>0</v>
      </c>
      <c r="AI43" s="8" t="str">
        <f t="shared" si="19"/>
        <v>BAJO</v>
      </c>
      <c r="AJ43" s="8">
        <f t="shared" si="20"/>
        <v>0</v>
      </c>
      <c r="AK43" s="8" t="s">
        <v>233</v>
      </c>
      <c r="AL43" s="8" t="s">
        <v>233</v>
      </c>
      <c r="AM43" s="8" t="s">
        <v>233</v>
      </c>
      <c r="AN43" s="8"/>
      <c r="AO43" s="8"/>
      <c r="AP43" s="8"/>
      <c r="AQ43" s="8">
        <f>IF( AP43&lt;&gt;0,AM$43,0)</f>
        <v>0</v>
      </c>
      <c r="AR43" s="8" t="s">
        <v>31</v>
      </c>
    </row>
    <row r="44" ht="27.75" customHeight="1">
      <c r="A44" s="1"/>
      <c r="B44" s="1"/>
      <c r="C44" s="58" t="str">
        <f t="shared" si="1"/>
        <v>Herminio Hernandez</v>
      </c>
      <c r="D44" s="2"/>
      <c r="E44" s="40"/>
      <c r="F44" s="38"/>
      <c r="G44" s="38"/>
      <c r="H44" s="2"/>
      <c r="I44" s="1"/>
      <c r="J44" s="4">
        <f t="shared" si="2"/>
        <v>0</v>
      </c>
      <c r="K44" s="5">
        <f t="shared" si="3"/>
        <v>0</v>
      </c>
      <c r="L44" s="6"/>
      <c r="M44" s="7"/>
      <c r="N44" s="18" t="s">
        <v>140</v>
      </c>
      <c r="O44" s="18">
        <v>17.0</v>
      </c>
      <c r="P44" s="8">
        <f t="shared" si="9"/>
        <v>0</v>
      </c>
      <c r="Q44" s="8">
        <f t="shared" si="10"/>
        <v>0</v>
      </c>
      <c r="R44" s="8"/>
      <c r="S44" s="8">
        <f t="shared" si="11"/>
        <v>0</v>
      </c>
      <c r="T44" s="8" t="str">
        <f t="shared" si="12"/>
        <v>oo</v>
      </c>
      <c r="U44" s="8">
        <f t="shared" si="13"/>
        <v>0</v>
      </c>
      <c r="V44" s="63">
        <f t="shared" si="14"/>
        <v>0</v>
      </c>
      <c r="W44" s="66" t="s">
        <v>237</v>
      </c>
      <c r="X44" s="67" t="s">
        <v>238</v>
      </c>
      <c r="Y44" s="68" t="s">
        <v>148</v>
      </c>
      <c r="Z44" s="18">
        <v>5.0</v>
      </c>
      <c r="AA44" s="8"/>
      <c r="AB44" s="8">
        <f t="shared" si="15"/>
        <v>0</v>
      </c>
      <c r="AC44" s="8">
        <f t="shared" si="16"/>
        <v>0</v>
      </c>
      <c r="AD44" s="8">
        <f t="shared" si="17"/>
        <v>0</v>
      </c>
      <c r="AE44" s="18"/>
      <c r="AF44" s="18">
        <v>10.0</v>
      </c>
      <c r="AG44" s="18" t="s">
        <v>232</v>
      </c>
      <c r="AH44" s="8">
        <f t="shared" si="18"/>
        <v>0</v>
      </c>
      <c r="AI44" s="8" t="str">
        <f t="shared" si="19"/>
        <v>BAJO</v>
      </c>
      <c r="AJ44" s="8">
        <f t="shared" si="20"/>
        <v>0</v>
      </c>
      <c r="AK44" s="8" t="s">
        <v>233</v>
      </c>
      <c r="AL44" s="8" t="s">
        <v>233</v>
      </c>
      <c r="AM44" s="8" t="s">
        <v>233</v>
      </c>
      <c r="AN44" s="8"/>
      <c r="AO44" s="8"/>
      <c r="AP44" s="8"/>
      <c r="AQ44" s="8">
        <f>IF( AP44&lt;&gt;0,AM$44,0)</f>
        <v>0</v>
      </c>
      <c r="AR44" s="8" t="s">
        <v>31</v>
      </c>
    </row>
    <row r="45" ht="33.0" customHeight="1">
      <c r="A45" s="1"/>
      <c r="B45" s="1"/>
      <c r="C45" s="58" t="str">
        <f t="shared" si="1"/>
        <v>yamil lacoste</v>
      </c>
      <c r="D45" s="2"/>
      <c r="E45" s="59" t="s">
        <v>37</v>
      </c>
      <c r="F45" s="24">
        <v>0.4388888888888889</v>
      </c>
      <c r="G45" s="25" t="s">
        <v>251</v>
      </c>
      <c r="H45" s="2"/>
      <c r="I45" s="27" t="s">
        <v>152</v>
      </c>
      <c r="J45" s="4">
        <f t="shared" si="2"/>
        <v>2</v>
      </c>
      <c r="K45" s="5">
        <f t="shared" si="3"/>
        <v>5</v>
      </c>
      <c r="L45" s="6"/>
      <c r="M45" s="7"/>
      <c r="N45" s="18" t="s">
        <v>140</v>
      </c>
      <c r="O45" s="18">
        <v>18.0</v>
      </c>
      <c r="P45" s="8">
        <f t="shared" si="9"/>
        <v>0</v>
      </c>
      <c r="Q45" s="8">
        <f t="shared" si="10"/>
        <v>0</v>
      </c>
      <c r="R45" s="8"/>
      <c r="S45" s="8">
        <f t="shared" si="11"/>
        <v>0</v>
      </c>
      <c r="T45" s="8" t="str">
        <f t="shared" si="12"/>
        <v>oo</v>
      </c>
      <c r="U45" s="8">
        <f t="shared" si="13"/>
        <v>0</v>
      </c>
      <c r="V45" s="63">
        <f t="shared" si="14"/>
        <v>0</v>
      </c>
      <c r="W45" s="66" t="s">
        <v>241</v>
      </c>
      <c r="X45" s="67" t="s">
        <v>242</v>
      </c>
      <c r="Y45" s="68" t="s">
        <v>148</v>
      </c>
      <c r="Z45" s="18">
        <v>5.0</v>
      </c>
      <c r="AA45" s="8"/>
      <c r="AB45" s="8">
        <f t="shared" si="15"/>
        <v>0</v>
      </c>
      <c r="AC45" s="8">
        <f t="shared" si="16"/>
        <v>0</v>
      </c>
      <c r="AD45" s="8">
        <f t="shared" si="17"/>
        <v>0</v>
      </c>
      <c r="AE45" s="8"/>
      <c r="AF45" s="8"/>
      <c r="AG45" s="18" t="s">
        <v>232</v>
      </c>
      <c r="AH45" s="8">
        <f t="shared" si="18"/>
        <v>0</v>
      </c>
      <c r="AI45" s="8" t="str">
        <f t="shared" si="19"/>
        <v>BAJO</v>
      </c>
      <c r="AJ45" s="8">
        <f t="shared" si="20"/>
        <v>0</v>
      </c>
      <c r="AK45" s="8" t="s">
        <v>54</v>
      </c>
      <c r="AL45" s="8" t="s">
        <v>243</v>
      </c>
      <c r="AM45" s="69" t="s">
        <v>244</v>
      </c>
      <c r="AN45" s="8"/>
      <c r="AO45" s="8"/>
      <c r="AP45" s="8" t="str">
        <f>IF( AND(AI$45&lt;&gt;0,OR(AH$21&lt;&gt;0,AH$14&lt;&gt;0)),AL$45&amp;" - "&amp;AK$45,0)</f>
        <v>Estudiante requiere entrenamiento de subhabilidad Reconocimiento - Decisión</v>
      </c>
      <c r="AQ45" s="8" t="str">
        <f>IF( AP45&lt;&gt;0,AM$45,0)</f>
        <v> Entrenar al estudiante, solicitándole que formule una muestra de aprobación al grupo manifestando la subhabilidad Reconocimiento. Dado que esta subhabilidad se relaciona con el atributo Aceptación/Confirmación, el estudiante no posee alternativas para responder, debe hacer su contribución a continuación de la oración de apertura “Sí, estoy de acuerdo…”.</v>
      </c>
      <c r="AR45" s="8" t="s">
        <v>31</v>
      </c>
    </row>
    <row r="46" ht="25.5" customHeight="1">
      <c r="A46" s="1"/>
      <c r="B46" s="1"/>
      <c r="C46" s="58" t="str">
        <f t="shared" si="1"/>
        <v>yamil lacoste</v>
      </c>
      <c r="D46" s="2"/>
      <c r="E46" s="61"/>
      <c r="F46" s="33"/>
      <c r="G46" s="38"/>
      <c r="H46" s="2"/>
      <c r="I46" s="1"/>
      <c r="J46" s="4">
        <f t="shared" si="2"/>
        <v>0</v>
      </c>
      <c r="K46" s="5">
        <f t="shared" si="3"/>
        <v>0</v>
      </c>
      <c r="L46" s="6"/>
      <c r="M46" s="7"/>
      <c r="N46" s="18" t="s">
        <v>140</v>
      </c>
      <c r="O46" s="18">
        <v>19.0</v>
      </c>
      <c r="P46" s="8">
        <f t="shared" si="9"/>
        <v>0</v>
      </c>
      <c r="Q46" s="8">
        <f t="shared" si="10"/>
        <v>0</v>
      </c>
      <c r="R46" s="8"/>
      <c r="S46" s="8">
        <f t="shared" si="11"/>
        <v>0</v>
      </c>
      <c r="T46" s="8" t="str">
        <f t="shared" si="12"/>
        <v>oo</v>
      </c>
      <c r="U46" s="8">
        <f t="shared" si="13"/>
        <v>0</v>
      </c>
      <c r="V46" s="63">
        <f t="shared" si="14"/>
        <v>0</v>
      </c>
      <c r="W46" s="66" t="s">
        <v>246</v>
      </c>
      <c r="X46" s="67" t="s">
        <v>247</v>
      </c>
      <c r="Y46" s="68" t="s">
        <v>163</v>
      </c>
      <c r="Z46" s="18">
        <v>7.0</v>
      </c>
      <c r="AA46" s="8"/>
      <c r="AB46" s="8">
        <f t="shared" si="15"/>
        <v>0</v>
      </c>
      <c r="AC46" s="8">
        <f t="shared" si="16"/>
        <v>0</v>
      </c>
      <c r="AD46" s="8">
        <f t="shared" si="17"/>
        <v>0</v>
      </c>
      <c r="AE46" s="18" t="s">
        <v>66</v>
      </c>
      <c r="AF46" s="18">
        <v>2.0</v>
      </c>
      <c r="AG46" s="18" t="s">
        <v>232</v>
      </c>
      <c r="AH46" s="8">
        <f t="shared" si="18"/>
        <v>0</v>
      </c>
      <c r="AI46" s="8" t="str">
        <f t="shared" si="19"/>
        <v>BAJO</v>
      </c>
      <c r="AJ46" s="8">
        <f t="shared" si="20"/>
        <v>0</v>
      </c>
      <c r="AK46" s="8" t="s">
        <v>66</v>
      </c>
      <c r="AL46" s="8" t="s">
        <v>243</v>
      </c>
      <c r="AM46" s="69" t="s">
        <v>248</v>
      </c>
      <c r="AN46" s="8" t="s">
        <v>31</v>
      </c>
      <c r="AO46" s="8"/>
      <c r="AP46" s="8" t="str">
        <f>IF( AND(AI$46&lt;&gt;0,AH$13&lt;&gt;0),AL$46&amp;" - "&amp;AK$46,0)</f>
        <v>Estudiante requiere entrenamiento de subhabilidad Reconocimiento - Reducción de tensión</v>
      </c>
      <c r="AQ46" s="8" t="str">
        <f>IF( AP46&lt;&gt;0,AM$46,0)</f>
        <v> Entrenar al estudiante, solicitándole que formule una muestra de relajamiento al grupo manifestando la subhabilidad Reconocimiento. Dado que esta subhabilidad se relaciona con el atributo Apreciación, el estudiante no posee alternativas para responder, debe hacer su contribución a continuación de la oración de apertura “Gracias amigos,…”.</v>
      </c>
      <c r="AR46" s="8" t="s">
        <v>31</v>
      </c>
    </row>
    <row r="47" ht="24.75" customHeight="1">
      <c r="A47" s="1"/>
      <c r="B47" s="1"/>
      <c r="C47" s="58" t="str">
        <f t="shared" si="1"/>
        <v>yamil lacoste</v>
      </c>
      <c r="D47" s="2"/>
      <c r="E47" s="40"/>
      <c r="F47" s="38"/>
      <c r="G47" s="38"/>
      <c r="H47" s="2"/>
      <c r="I47" s="1"/>
      <c r="J47" s="4">
        <f t="shared" si="2"/>
        <v>0</v>
      </c>
      <c r="K47" s="5">
        <f t="shared" si="3"/>
        <v>0</v>
      </c>
      <c r="L47" s="6"/>
      <c r="M47" s="7"/>
      <c r="N47" s="18" t="s">
        <v>140</v>
      </c>
      <c r="O47" s="18">
        <v>20.0</v>
      </c>
      <c r="P47" s="8">
        <f t="shared" si="9"/>
        <v>0</v>
      </c>
      <c r="Q47" s="8">
        <f t="shared" si="10"/>
        <v>0</v>
      </c>
      <c r="R47" s="8"/>
      <c r="S47" s="8">
        <f t="shared" si="11"/>
        <v>0</v>
      </c>
      <c r="T47" s="8" t="str">
        <f t="shared" si="12"/>
        <v>oo</v>
      </c>
      <c r="U47" s="8">
        <f t="shared" si="13"/>
        <v>0</v>
      </c>
      <c r="V47" s="63">
        <f t="shared" si="14"/>
        <v>0</v>
      </c>
      <c r="W47" s="66" t="s">
        <v>199</v>
      </c>
      <c r="X47" s="67" t="s">
        <v>252</v>
      </c>
      <c r="Y47" s="68" t="s">
        <v>163</v>
      </c>
      <c r="Z47" s="18">
        <v>9.0</v>
      </c>
      <c r="AA47" s="8"/>
      <c r="AB47" s="8">
        <f t="shared" si="15"/>
        <v>0</v>
      </c>
      <c r="AC47" s="8">
        <f t="shared" si="16"/>
        <v>0</v>
      </c>
      <c r="AD47" s="8">
        <f t="shared" si="17"/>
        <v>0</v>
      </c>
      <c r="AE47" s="18"/>
      <c r="AF47" s="18">
        <v>11.0</v>
      </c>
      <c r="AG47" s="18" t="s">
        <v>154</v>
      </c>
      <c r="AH47" s="8">
        <f t="shared" si="18"/>
        <v>0</v>
      </c>
      <c r="AI47" s="8" t="str">
        <f t="shared" si="19"/>
        <v>BAJO</v>
      </c>
      <c r="AJ47" s="8">
        <f t="shared" si="20"/>
        <v>0</v>
      </c>
      <c r="AK47" s="8" t="s">
        <v>66</v>
      </c>
      <c r="AL47" s="8" t="s">
        <v>171</v>
      </c>
      <c r="AM47" s="8" t="s">
        <v>253</v>
      </c>
      <c r="AN47" s="8" t="s">
        <v>31</v>
      </c>
      <c r="AO47" s="8"/>
      <c r="AP47" s="8">
        <f>IF( AND(AI$47&lt;&gt;0,AH$22&lt;&gt;0),AL$47&amp;" - "&amp;AK$47,0)</f>
        <v>0</v>
      </c>
      <c r="AQ47" s="8">
        <f>IF( AP47&lt;&gt;0,AM$47,0)</f>
        <v>0</v>
      </c>
      <c r="AR47" s="8" t="s">
        <v>31</v>
      </c>
    </row>
    <row r="48" ht="24.0" customHeight="1">
      <c r="A48" s="1"/>
      <c r="B48" s="1"/>
      <c r="C48" s="58" t="str">
        <f t="shared" si="1"/>
        <v>Herminio Hernandez</v>
      </c>
      <c r="D48" s="2"/>
      <c r="E48" s="59" t="s">
        <v>13</v>
      </c>
      <c r="F48" s="24">
        <v>0.44027777777777777</v>
      </c>
      <c r="G48" s="25" t="s">
        <v>262</v>
      </c>
      <c r="H48" s="2"/>
      <c r="I48" s="27" t="s">
        <v>57</v>
      </c>
      <c r="J48" s="4">
        <f t="shared" si="2"/>
        <v>35</v>
      </c>
      <c r="K48" s="5">
        <f t="shared" si="3"/>
        <v>6</v>
      </c>
      <c r="L48" s="6"/>
      <c r="M48" s="7"/>
      <c r="N48" s="18" t="s">
        <v>140</v>
      </c>
      <c r="O48" s="18">
        <v>21.0</v>
      </c>
      <c r="P48" s="8">
        <f t="shared" si="9"/>
        <v>0</v>
      </c>
      <c r="Q48" s="8">
        <f t="shared" si="10"/>
        <v>0</v>
      </c>
      <c r="R48" s="8"/>
      <c r="S48" s="8">
        <f t="shared" si="11"/>
        <v>0</v>
      </c>
      <c r="T48" s="8" t="str">
        <f t="shared" si="12"/>
        <v>oo</v>
      </c>
      <c r="U48" s="8">
        <f t="shared" si="13"/>
        <v>0</v>
      </c>
      <c r="V48" s="63">
        <f t="shared" si="14"/>
        <v>0</v>
      </c>
      <c r="W48" s="66" t="s">
        <v>94</v>
      </c>
      <c r="X48" s="67" t="s">
        <v>255</v>
      </c>
      <c r="Y48" s="68" t="s">
        <v>163</v>
      </c>
      <c r="Z48" s="18">
        <v>7.0</v>
      </c>
      <c r="AA48" s="8"/>
      <c r="AB48" s="8">
        <f t="shared" si="15"/>
        <v>0</v>
      </c>
      <c r="AC48" s="8">
        <f t="shared" si="16"/>
        <v>0</v>
      </c>
      <c r="AD48" s="8">
        <f t="shared" si="17"/>
        <v>0</v>
      </c>
      <c r="AE48" s="18"/>
      <c r="AF48" s="18">
        <v>11.0</v>
      </c>
      <c r="AG48" s="18" t="s">
        <v>202</v>
      </c>
      <c r="AH48" s="8">
        <f t="shared" si="18"/>
        <v>0</v>
      </c>
      <c r="AI48" s="8" t="str">
        <f t="shared" si="19"/>
        <v>BAJO</v>
      </c>
      <c r="AJ48" s="8">
        <f t="shared" si="20"/>
        <v>0</v>
      </c>
      <c r="AK48" s="8" t="s">
        <v>66</v>
      </c>
      <c r="AL48" s="8" t="s">
        <v>203</v>
      </c>
      <c r="AM48" s="8" t="s">
        <v>253</v>
      </c>
      <c r="AN48" s="8" t="s">
        <v>31</v>
      </c>
      <c r="AO48" s="8"/>
      <c r="AP48" s="8">
        <f>IF( AND(AI$48&lt;&gt;0,AH$22&lt;&gt;0),AL$48&amp;" - "&amp;AK$48,0)</f>
        <v>0</v>
      </c>
      <c r="AQ48" s="8">
        <f>IF( AP48&lt;&gt;0,AM$48,0)</f>
        <v>0</v>
      </c>
      <c r="AR48" s="8" t="s">
        <v>31</v>
      </c>
    </row>
    <row r="49" ht="22.5" customHeight="1">
      <c r="A49" s="1"/>
      <c r="B49" s="1"/>
      <c r="C49" s="58" t="str">
        <f t="shared" si="1"/>
        <v>Herminio Hernandez</v>
      </c>
      <c r="D49" s="2"/>
      <c r="E49" s="61"/>
      <c r="F49" s="33"/>
      <c r="G49" s="25" t="s">
        <v>266</v>
      </c>
      <c r="H49" s="2"/>
      <c r="I49" s="1"/>
      <c r="J49" s="4">
        <f t="shared" si="2"/>
        <v>0</v>
      </c>
      <c r="K49" s="5">
        <f t="shared" si="3"/>
        <v>0</v>
      </c>
      <c r="L49" s="6"/>
      <c r="M49" s="7"/>
      <c r="N49" s="18" t="s">
        <v>140</v>
      </c>
      <c r="O49" s="18">
        <v>22.0</v>
      </c>
      <c r="P49" s="8">
        <f t="shared" si="9"/>
        <v>0</v>
      </c>
      <c r="Q49" s="8">
        <f t="shared" si="10"/>
        <v>0</v>
      </c>
      <c r="R49" s="8"/>
      <c r="S49" s="8">
        <f t="shared" si="11"/>
        <v>0</v>
      </c>
      <c r="T49" s="8" t="str">
        <f t="shared" si="12"/>
        <v>oo</v>
      </c>
      <c r="U49" s="8">
        <f t="shared" si="13"/>
        <v>0</v>
      </c>
      <c r="V49" s="63">
        <f t="shared" si="14"/>
        <v>0</v>
      </c>
      <c r="W49" s="66" t="s">
        <v>257</v>
      </c>
      <c r="X49" s="67" t="s">
        <v>258</v>
      </c>
      <c r="Y49" s="68" t="s">
        <v>163</v>
      </c>
      <c r="Z49" s="18">
        <v>8.0</v>
      </c>
      <c r="AA49" s="8"/>
      <c r="AB49" s="8">
        <f t="shared" si="15"/>
        <v>0</v>
      </c>
      <c r="AC49" s="8">
        <f t="shared" si="16"/>
        <v>0</v>
      </c>
      <c r="AD49" s="8">
        <f t="shared" si="17"/>
        <v>0</v>
      </c>
      <c r="AE49" s="18" t="s">
        <v>76</v>
      </c>
      <c r="AF49" s="18">
        <v>1.0</v>
      </c>
      <c r="AG49" s="18" t="s">
        <v>185</v>
      </c>
      <c r="AH49" s="8">
        <f t="shared" si="18"/>
        <v>0</v>
      </c>
      <c r="AI49" s="8" t="str">
        <f t="shared" si="19"/>
        <v>BAJO</v>
      </c>
      <c r="AJ49" s="8">
        <f t="shared" si="20"/>
        <v>0</v>
      </c>
      <c r="AK49" s="8" t="s">
        <v>76</v>
      </c>
      <c r="AL49" s="8" t="s">
        <v>259</v>
      </c>
      <c r="AM49" s="8" t="s">
        <v>260</v>
      </c>
      <c r="AN49" s="8" t="s">
        <v>31</v>
      </c>
      <c r="AO49" s="8"/>
      <c r="AP49" s="8" t="str">
        <f>IF( AND(AI$49&lt;&gt;0,AH$12&lt;&gt;0),AL$49&amp;" - "&amp;AK$49,0)</f>
        <v>Estudiante requiere entrenamiento de subhabilidad Motivar  - Reintegración</v>
      </c>
      <c r="AQ49" s="8" t="str">
        <f>IF( AP49&lt;&gt;0,AM$49,0)</f>
        <v> Entrenar al estudiante, solicitándole que formule una muestra de solidaridad al grupo manifestando la subhabilidad Motivar. Dado que esta subhabilidad se relaciona con el atributo Animar, el estudiante no posee alternativas para responder, debe hacer su contribución a continuación de la oración de apertura “¡vamos por buen camino!...”.</v>
      </c>
      <c r="AR49" s="8" t="s">
        <v>31</v>
      </c>
    </row>
    <row r="50" ht="20.25" customHeight="1">
      <c r="A50" s="1"/>
      <c r="B50" s="1"/>
      <c r="C50" s="58" t="str">
        <f t="shared" si="1"/>
        <v>Herminio Hernandez</v>
      </c>
      <c r="D50" s="2"/>
      <c r="E50" s="61"/>
      <c r="F50" s="33"/>
      <c r="G50" s="38"/>
      <c r="H50" s="2"/>
      <c r="J50" s="4">
        <f t="shared" si="2"/>
        <v>0</v>
      </c>
      <c r="K50" s="5">
        <f t="shared" si="3"/>
        <v>0</v>
      </c>
      <c r="L50" s="6"/>
      <c r="M50" s="7"/>
      <c r="N50" s="18" t="s">
        <v>140</v>
      </c>
      <c r="O50" s="18">
        <v>23.0</v>
      </c>
      <c r="P50" s="8">
        <f t="shared" si="9"/>
        <v>0</v>
      </c>
      <c r="Q50" s="8">
        <f t="shared" si="10"/>
        <v>0</v>
      </c>
      <c r="R50" s="8"/>
      <c r="S50" s="8">
        <f t="shared" si="11"/>
        <v>0</v>
      </c>
      <c r="T50" s="8" t="str">
        <f t="shared" si="12"/>
        <v>oo</v>
      </c>
      <c r="U50" s="8">
        <f t="shared" si="13"/>
        <v>0</v>
      </c>
      <c r="V50" s="63">
        <f t="shared" si="14"/>
        <v>0</v>
      </c>
      <c r="W50" s="66" t="s">
        <v>225</v>
      </c>
      <c r="X50" s="67" t="s">
        <v>263</v>
      </c>
      <c r="Y50" s="68" t="s">
        <v>163</v>
      </c>
      <c r="Z50" s="18">
        <v>8.0</v>
      </c>
      <c r="AA50" s="8"/>
      <c r="AB50" s="8">
        <f t="shared" si="15"/>
        <v>0</v>
      </c>
      <c r="AC50" s="8">
        <f t="shared" si="16"/>
        <v>0</v>
      </c>
      <c r="AD50" s="8">
        <f t="shared" si="17"/>
        <v>0</v>
      </c>
      <c r="AE50" s="8"/>
      <c r="AF50" s="18">
        <v>1.0</v>
      </c>
      <c r="AG50" s="18" t="s">
        <v>202</v>
      </c>
      <c r="AH50" s="8">
        <f t="shared" si="18"/>
        <v>0</v>
      </c>
      <c r="AI50" s="8" t="str">
        <f t="shared" si="19"/>
        <v>BAJO</v>
      </c>
      <c r="AJ50" s="8">
        <f t="shared" si="20"/>
        <v>0</v>
      </c>
      <c r="AK50" s="8" t="s">
        <v>76</v>
      </c>
      <c r="AL50" s="8" t="s">
        <v>203</v>
      </c>
      <c r="AM50" s="69" t="s">
        <v>264</v>
      </c>
      <c r="AN50" s="8" t="s">
        <v>31</v>
      </c>
      <c r="AO50" s="8"/>
      <c r="AP50" s="8" t="str">
        <f>IF( AND(AI$50&lt;&gt;0,AH$12&lt;&gt;0),AL$50&amp;" - "&amp;AK$50,0)</f>
        <v>Estudiante requiere entrenamiento de subhabilidad Mantenimiento - Reintegración</v>
      </c>
      <c r="AQ50" s="8" t="str">
        <f>IF( AP50&lt;&gt;0,AM$50,0)</f>
        <v> Entrenar al estudiante, solicitándole que formule una muestra de solidaridad al grupo manifestando la subhabilidad Mantenimiento. Dado que esta subhabilidad se relaciona con dos atributos, Disculparse y Atender, se muestran dos alternativas de respuesta. El estudiante puede optar por hacer su contribución en alguna de ellas.
• Primera alternativa: vinculada con el atributo Disculparse. Contribución comienza con la oración de apertura “Discúlpenme,…”.
• Segunda alternativa: vinculada con el atributo Atender. Contribución comienza con la oración de apertura “Te explico,…”.</v>
      </c>
      <c r="AR50" s="8" t="s">
        <v>31</v>
      </c>
    </row>
    <row r="51" ht="22.5" customHeight="1">
      <c r="A51" s="1"/>
      <c r="B51" s="1"/>
      <c r="C51" s="58" t="str">
        <f t="shared" si="1"/>
        <v>Herminio Hernandez</v>
      </c>
      <c r="D51" s="2"/>
      <c r="E51" s="40"/>
      <c r="F51" s="38"/>
      <c r="G51" s="38"/>
      <c r="H51" s="2"/>
      <c r="I51" s="1"/>
      <c r="J51" s="4">
        <f t="shared" si="2"/>
        <v>0</v>
      </c>
      <c r="K51" s="5">
        <f t="shared" si="3"/>
        <v>0</v>
      </c>
      <c r="L51" s="6"/>
      <c r="M51" s="7"/>
      <c r="N51" s="18" t="s">
        <v>140</v>
      </c>
      <c r="O51" s="18">
        <v>24.0</v>
      </c>
      <c r="P51" s="8">
        <f t="shared" si="9"/>
        <v>0</v>
      </c>
      <c r="Q51" s="8">
        <f t="shared" si="10"/>
        <v>0</v>
      </c>
      <c r="R51" s="8"/>
      <c r="S51" s="8">
        <f t="shared" si="11"/>
        <v>0</v>
      </c>
      <c r="T51" s="8" t="str">
        <f t="shared" si="12"/>
        <v>oo</v>
      </c>
      <c r="U51" s="8">
        <f t="shared" si="13"/>
        <v>0</v>
      </c>
      <c r="V51" s="63">
        <f t="shared" si="14"/>
        <v>0</v>
      </c>
      <c r="W51" s="66" t="s">
        <v>267</v>
      </c>
      <c r="X51" s="67" t="s">
        <v>268</v>
      </c>
      <c r="Y51" s="68" t="s">
        <v>163</v>
      </c>
      <c r="Z51" s="18">
        <v>7.0</v>
      </c>
      <c r="AA51" s="8"/>
      <c r="AB51" s="8">
        <f t="shared" si="15"/>
        <v>0</v>
      </c>
      <c r="AC51" s="8">
        <f t="shared" si="16"/>
        <v>0</v>
      </c>
      <c r="AD51" s="8">
        <f t="shared" si="17"/>
        <v>0</v>
      </c>
      <c r="AE51" s="8"/>
      <c r="AF51" s="18">
        <v>1.0</v>
      </c>
      <c r="AG51" s="18" t="s">
        <v>155</v>
      </c>
      <c r="AH51" s="8">
        <f t="shared" si="18"/>
        <v>0</v>
      </c>
      <c r="AI51" s="8" t="str">
        <f t="shared" si="19"/>
        <v>BAJO</v>
      </c>
      <c r="AJ51" s="8">
        <f t="shared" si="20"/>
        <v>0</v>
      </c>
      <c r="AK51" s="8" t="s">
        <v>76</v>
      </c>
      <c r="AL51" s="8" t="s">
        <v>156</v>
      </c>
      <c r="AM51" s="8" t="s">
        <v>269</v>
      </c>
      <c r="AN51" s="8" t="s">
        <v>31</v>
      </c>
      <c r="AO51" s="8"/>
      <c r="AP51" s="8" t="str">
        <f>IF( AND(AI$51&lt;&gt;0,AH$12&lt;&gt;0),AL$51&amp;" - "&amp;AK$51,0)</f>
        <v>Estudiante requiere entrenamiento de subhabilidad Tarea - Reintegración</v>
      </c>
      <c r="AQ51" s="8" t="str">
        <f>IF( AP51&lt;&gt;0,AM$51,0)</f>
        <v> Entrenar al estudiante, solicitándole que formule una muestra de solidaridad al grupo manifestando la subhabilidad Tarea. Dado que esta subhabilidad se relaciona con el atributo Finalizar participación, el estudiante no posee alternativas para responder, debe hacer su contribución a continuación de la oración de apertura “¡Hasta la próxima!...”.</v>
      </c>
      <c r="AR51" s="8" t="s">
        <v>31</v>
      </c>
    </row>
    <row r="52" ht="18.75" customHeight="1">
      <c r="A52" s="1"/>
      <c r="B52" s="1"/>
      <c r="C52" s="58" t="str">
        <f t="shared" si="1"/>
        <v>yamil lacoste</v>
      </c>
      <c r="D52" s="2"/>
      <c r="E52" s="59" t="s">
        <v>37</v>
      </c>
      <c r="F52" s="24">
        <v>0.4409722222222222</v>
      </c>
      <c r="G52" s="25" t="s">
        <v>284</v>
      </c>
      <c r="H52" s="2"/>
      <c r="I52" s="1"/>
      <c r="J52" s="4">
        <f t="shared" si="2"/>
        <v>0</v>
      </c>
      <c r="K52" s="5">
        <f t="shared" si="3"/>
        <v>0</v>
      </c>
      <c r="L52" s="6"/>
      <c r="M52" s="7"/>
      <c r="N52" s="18" t="s">
        <v>140</v>
      </c>
      <c r="O52" s="18">
        <v>25.0</v>
      </c>
      <c r="P52" s="8">
        <f t="shared" si="9"/>
        <v>0</v>
      </c>
      <c r="Q52" s="8">
        <f t="shared" si="10"/>
        <v>0</v>
      </c>
      <c r="R52" s="8"/>
      <c r="S52" s="8">
        <f t="shared" si="11"/>
        <v>0</v>
      </c>
      <c r="T52" s="8" t="str">
        <f t="shared" si="12"/>
        <v>oo</v>
      </c>
      <c r="U52" s="8">
        <f t="shared" si="13"/>
        <v>0</v>
      </c>
      <c r="V52" s="63">
        <f t="shared" si="14"/>
        <v>0</v>
      </c>
      <c r="W52" s="66" t="s">
        <v>271</v>
      </c>
      <c r="X52" s="67" t="s">
        <v>272</v>
      </c>
      <c r="Y52" s="68" t="s">
        <v>232</v>
      </c>
      <c r="Z52" s="18">
        <v>2.0</v>
      </c>
      <c r="AA52" s="8"/>
      <c r="AB52" s="8">
        <f t="shared" si="15"/>
        <v>0</v>
      </c>
      <c r="AC52" s="8">
        <f t="shared" si="16"/>
        <v>0</v>
      </c>
      <c r="AD52" s="8">
        <f t="shared" si="17"/>
        <v>0</v>
      </c>
      <c r="AE52" s="8"/>
      <c r="AF52" s="18">
        <v>12.0</v>
      </c>
      <c r="AG52" s="18" t="s">
        <v>154</v>
      </c>
      <c r="AH52" s="8">
        <f t="shared" si="18"/>
        <v>0</v>
      </c>
      <c r="AI52" s="8" t="str">
        <f t="shared" si="19"/>
        <v>BAJO</v>
      </c>
      <c r="AJ52" s="8">
        <f t="shared" si="20"/>
        <v>0</v>
      </c>
      <c r="AK52" s="8" t="s">
        <v>76</v>
      </c>
      <c r="AL52" s="8" t="s">
        <v>171</v>
      </c>
      <c r="AM52" s="8" t="s">
        <v>273</v>
      </c>
      <c r="AN52" s="8" t="s">
        <v>31</v>
      </c>
      <c r="AO52" s="8"/>
      <c r="AP52" s="8">
        <f>IF( AND(AI$52&lt;&gt;0,AH$23&lt;&gt;0),AL$52&amp;" - "&amp;AK$52,0)</f>
        <v>0</v>
      </c>
      <c r="AQ52" s="8">
        <f>IF( AP52&lt;&gt;0,AM$52,0)</f>
        <v>0</v>
      </c>
      <c r="AR52" s="8" t="s">
        <v>31</v>
      </c>
    </row>
    <row r="53" ht="20.25" customHeight="1">
      <c r="A53" s="1"/>
      <c r="B53" s="1"/>
      <c r="C53" s="58" t="str">
        <f t="shared" si="1"/>
        <v>yamil lacoste</v>
      </c>
      <c r="D53" s="2"/>
      <c r="E53" s="61"/>
      <c r="F53" s="33"/>
      <c r="G53" s="25" t="s">
        <v>288</v>
      </c>
      <c r="H53" s="2"/>
      <c r="I53" s="27" t="s">
        <v>211</v>
      </c>
      <c r="J53" s="4">
        <f t="shared" si="2"/>
        <v>12</v>
      </c>
      <c r="K53" s="5">
        <f t="shared" si="3"/>
        <v>6</v>
      </c>
      <c r="L53" s="6"/>
      <c r="M53" s="7"/>
      <c r="N53" s="18" t="s">
        <v>140</v>
      </c>
      <c r="O53" s="18">
        <v>26.0</v>
      </c>
      <c r="P53" s="8">
        <f t="shared" si="9"/>
        <v>0</v>
      </c>
      <c r="Q53" s="8">
        <f t="shared" si="10"/>
        <v>0</v>
      </c>
      <c r="R53" s="8"/>
      <c r="S53" s="8">
        <f t="shared" si="11"/>
        <v>0</v>
      </c>
      <c r="T53" s="8" t="str">
        <f t="shared" si="12"/>
        <v>oo</v>
      </c>
      <c r="U53" s="8">
        <f t="shared" si="13"/>
        <v>0</v>
      </c>
      <c r="V53" s="63">
        <f t="shared" si="14"/>
        <v>0</v>
      </c>
      <c r="W53" s="66" t="s">
        <v>113</v>
      </c>
      <c r="X53" s="67" t="s">
        <v>275</v>
      </c>
      <c r="Y53" s="68" t="s">
        <v>232</v>
      </c>
      <c r="Z53" s="18">
        <v>3.0</v>
      </c>
      <c r="AA53" s="8"/>
      <c r="AB53" s="8">
        <f t="shared" si="15"/>
        <v>0</v>
      </c>
      <c r="AC53" s="8">
        <f t="shared" si="16"/>
        <v>0</v>
      </c>
      <c r="AD53" s="8">
        <f t="shared" si="17"/>
        <v>0</v>
      </c>
      <c r="AE53" s="8"/>
      <c r="AF53" s="8"/>
      <c r="AG53" s="8"/>
      <c r="AH53" s="8"/>
      <c r="AI53" s="8"/>
      <c r="AJ53" s="8"/>
      <c r="AK53" s="8"/>
      <c r="AL53" s="8"/>
      <c r="AM53" s="8"/>
      <c r="AN53" s="8"/>
      <c r="AO53" s="8"/>
      <c r="AP53" s="18" t="s">
        <v>276</v>
      </c>
      <c r="AQ53" s="8"/>
      <c r="AR53" s="8"/>
    </row>
    <row r="54" ht="18.75" customHeight="1">
      <c r="A54" s="1"/>
      <c r="B54" s="1"/>
      <c r="C54" s="58" t="str">
        <f t="shared" si="1"/>
        <v>yamil lacoste</v>
      </c>
      <c r="D54" s="2"/>
      <c r="E54" s="61"/>
      <c r="F54" s="33"/>
      <c r="G54" s="38"/>
      <c r="H54" s="2"/>
      <c r="I54" s="1"/>
      <c r="J54" s="4">
        <f t="shared" si="2"/>
        <v>0</v>
      </c>
      <c r="K54" s="5">
        <f t="shared" si="3"/>
        <v>0</v>
      </c>
      <c r="L54" s="6"/>
      <c r="M54" s="7"/>
      <c r="N54" s="18" t="s">
        <v>140</v>
      </c>
      <c r="O54" s="18">
        <v>27.0</v>
      </c>
      <c r="P54" s="8">
        <f t="shared" si="9"/>
        <v>0</v>
      </c>
      <c r="Q54" s="8">
        <f t="shared" si="10"/>
        <v>0</v>
      </c>
      <c r="R54" s="8"/>
      <c r="S54" s="8">
        <f t="shared" si="11"/>
        <v>0</v>
      </c>
      <c r="T54" s="8" t="str">
        <f t="shared" si="12"/>
        <v>oo</v>
      </c>
      <c r="U54" s="8">
        <f t="shared" si="13"/>
        <v>0</v>
      </c>
      <c r="V54" s="63">
        <f t="shared" si="14"/>
        <v>0</v>
      </c>
      <c r="W54" s="66" t="s">
        <v>278</v>
      </c>
      <c r="X54" s="67" t="s">
        <v>279</v>
      </c>
      <c r="Y54" s="68" t="s">
        <v>232</v>
      </c>
      <c r="Z54" s="18">
        <v>10.0</v>
      </c>
      <c r="AA54" s="8"/>
      <c r="AB54" s="8">
        <f t="shared" si="15"/>
        <v>0</v>
      </c>
      <c r="AC54" s="8">
        <f t="shared" si="16"/>
        <v>0</v>
      </c>
      <c r="AD54" s="8">
        <f t="shared" si="17"/>
        <v>0</v>
      </c>
      <c r="AE54" s="8"/>
      <c r="AF54" s="8"/>
      <c r="AG54" s="8"/>
      <c r="AH54" s="8"/>
      <c r="AI54" s="8"/>
      <c r="AJ54" s="8"/>
      <c r="AK54" s="8" t="s">
        <v>29</v>
      </c>
      <c r="AL54" s="8" t="s">
        <v>280</v>
      </c>
      <c r="AM54" s="69" t="s">
        <v>281</v>
      </c>
      <c r="AN54" s="8" t="s">
        <v>31</v>
      </c>
      <c r="AO54" s="8"/>
      <c r="AP54" s="8" t="str">
        <f>IF(AND(AD39&lt;0.5,AI$28&lt;&gt;0, AH$17&lt;&gt;0),AL$28&amp;" - "&amp;AK$28,0)</f>
        <v>Estudiante requiere entrenamiento de subhabilidad Informar - Comunicación</v>
      </c>
      <c r="AQ54" s="8" t="str">
        <f t="shared" ref="AQ54:AQ78" si="21">IF( AP54&lt;&gt;0,AM54,0)</f>
        <v>Debe indicarle que cuando se efectúen un pedido de información, que realice una contribución 
• Primera alternativa: La contribución comienza con la oración de apertura “En otras palabras…”.
• Segunda alternativa: La contribución comienza con la oración de apertura “Yo lo explicaría así…”.</v>
      </c>
      <c r="AR54" s="8" t="s">
        <v>31</v>
      </c>
    </row>
    <row r="55" ht="21.0" customHeight="1">
      <c r="A55" s="1"/>
      <c r="B55" s="1"/>
      <c r="C55" s="58" t="str">
        <f t="shared" si="1"/>
        <v>yamil lacoste</v>
      </c>
      <c r="D55" s="2"/>
      <c r="E55" s="40"/>
      <c r="F55" s="38"/>
      <c r="G55" s="38"/>
      <c r="H55" s="2"/>
      <c r="I55" s="1"/>
      <c r="J55" s="4">
        <f t="shared" si="2"/>
        <v>0</v>
      </c>
      <c r="K55" s="5">
        <f t="shared" si="3"/>
        <v>0</v>
      </c>
      <c r="L55" s="6"/>
      <c r="M55" s="7"/>
      <c r="N55" s="18" t="s">
        <v>140</v>
      </c>
      <c r="O55" s="18">
        <v>28.0</v>
      </c>
      <c r="P55" s="8">
        <f t="shared" si="9"/>
        <v>0</v>
      </c>
      <c r="Q55" s="8">
        <f t="shared" si="10"/>
        <v>0</v>
      </c>
      <c r="R55" s="8"/>
      <c r="S55" s="8">
        <f t="shared" si="11"/>
        <v>0</v>
      </c>
      <c r="T55" s="8" t="str">
        <f t="shared" si="12"/>
        <v>oo</v>
      </c>
      <c r="U55" s="8">
        <f t="shared" si="13"/>
        <v>0</v>
      </c>
      <c r="V55" s="63">
        <f t="shared" si="14"/>
        <v>0</v>
      </c>
      <c r="W55" s="66" t="s">
        <v>100</v>
      </c>
      <c r="X55" s="67" t="s">
        <v>285</v>
      </c>
      <c r="Y55" s="68" t="s">
        <v>202</v>
      </c>
      <c r="Z55" s="18">
        <v>11.0</v>
      </c>
      <c r="AA55" s="8"/>
      <c r="AB55" s="8">
        <f t="shared" si="15"/>
        <v>0</v>
      </c>
      <c r="AC55" s="8">
        <f t="shared" si="16"/>
        <v>0.005714285714</v>
      </c>
      <c r="AD55" s="8">
        <f t="shared" si="17"/>
        <v>0</v>
      </c>
      <c r="AE55" s="8"/>
      <c r="AF55" s="8"/>
      <c r="AG55" s="8"/>
      <c r="AH55" s="8"/>
      <c r="AI55" s="8"/>
      <c r="AJ55" s="8"/>
      <c r="AK55" s="8" t="s">
        <v>29</v>
      </c>
      <c r="AL55" s="8" t="s">
        <v>286</v>
      </c>
      <c r="AM55" s="69" t="s">
        <v>287</v>
      </c>
      <c r="AN55" s="8" t="s">
        <v>31</v>
      </c>
      <c r="AO55" s="8"/>
      <c r="AP55" s="8" t="str">
        <f>IF( AND(AD60&lt;0.5,AI$29&lt;&gt;0,AH$17&lt;&gt;0),AL$29&amp;" - "&amp;AK$29,0)</f>
        <v>Estudiante requiere entrenamiento de subhabilidad Tarea - Comunicación</v>
      </c>
      <c r="AQ55" s="8" t="str">
        <f t="shared" si="21"/>
        <v>Debe indicarle que cuando se efectúen un pedido de información, que realice una contribución a continuación de la oración de apertura “Resumiendo,…”.</v>
      </c>
      <c r="AR55" s="8" t="s">
        <v>31</v>
      </c>
    </row>
    <row r="56" ht="21.0" customHeight="1">
      <c r="A56" s="1"/>
      <c r="B56" s="1"/>
      <c r="C56" s="58" t="str">
        <f t="shared" si="1"/>
        <v>Herminio Hernandez</v>
      </c>
      <c r="D56" s="2"/>
      <c r="E56" s="59" t="s">
        <v>13</v>
      </c>
      <c r="F56" s="24">
        <v>0.44166666666666665</v>
      </c>
      <c r="G56" s="25" t="s">
        <v>303</v>
      </c>
      <c r="H56" s="2"/>
      <c r="I56" s="27" t="s">
        <v>24</v>
      </c>
      <c r="J56" s="4">
        <f t="shared" si="2"/>
        <v>32</v>
      </c>
      <c r="K56" s="5">
        <f t="shared" si="3"/>
        <v>1</v>
      </c>
      <c r="L56" s="6"/>
      <c r="M56" s="7"/>
      <c r="N56" s="18" t="s">
        <v>140</v>
      </c>
      <c r="O56" s="18">
        <v>29.0</v>
      </c>
      <c r="P56" s="8">
        <f t="shared" si="9"/>
        <v>0</v>
      </c>
      <c r="Q56" s="8">
        <f t="shared" si="10"/>
        <v>0</v>
      </c>
      <c r="R56" s="8"/>
      <c r="S56" s="8">
        <f t="shared" si="11"/>
        <v>0</v>
      </c>
      <c r="T56" s="8" t="str">
        <f t="shared" si="12"/>
        <v>oo</v>
      </c>
      <c r="U56" s="8">
        <f t="shared" si="13"/>
        <v>0</v>
      </c>
      <c r="V56" s="63">
        <f t="shared" si="14"/>
        <v>0</v>
      </c>
      <c r="W56" s="66" t="s">
        <v>75</v>
      </c>
      <c r="X56" s="67" t="s">
        <v>290</v>
      </c>
      <c r="Y56" s="68" t="s">
        <v>202</v>
      </c>
      <c r="Z56" s="18">
        <v>4.0</v>
      </c>
      <c r="AA56" s="8"/>
      <c r="AB56" s="8">
        <f t="shared" si="15"/>
        <v>0</v>
      </c>
      <c r="AC56" s="8">
        <f t="shared" si="16"/>
        <v>0.005714285714</v>
      </c>
      <c r="AD56" s="8">
        <f t="shared" si="17"/>
        <v>0</v>
      </c>
      <c r="AE56" s="8"/>
      <c r="AF56" s="8"/>
      <c r="AG56" s="8"/>
      <c r="AH56" s="8"/>
      <c r="AI56" s="8"/>
      <c r="AJ56" s="8"/>
      <c r="AK56" s="8" t="s">
        <v>29</v>
      </c>
      <c r="AL56" s="8" t="s">
        <v>291</v>
      </c>
      <c r="AM56" s="69" t="s">
        <v>292</v>
      </c>
      <c r="AN56" s="8" t="s">
        <v>31</v>
      </c>
      <c r="AO56" s="8"/>
      <c r="AP56" s="8">
        <f>IF( AND(AD46&lt;0.5,AI$30&lt;&gt;0,AH$18&lt;&gt;0),AL$30&amp;" - "&amp;AK$30,0)</f>
        <v>0</v>
      </c>
      <c r="AQ56" s="8">
        <f t="shared" si="21"/>
        <v>0</v>
      </c>
      <c r="AR56" s="8" t="s">
        <v>31</v>
      </c>
    </row>
    <row r="57" ht="20.25" customHeight="1">
      <c r="A57" s="1"/>
      <c r="B57" s="1"/>
      <c r="C57" s="58" t="str">
        <f t="shared" si="1"/>
        <v>Herminio Hernandez</v>
      </c>
      <c r="D57" s="2"/>
      <c r="E57" s="61"/>
      <c r="F57" s="33"/>
      <c r="G57" s="38"/>
      <c r="H57" s="2"/>
      <c r="I57" s="1"/>
      <c r="J57" s="4">
        <f t="shared" si="2"/>
        <v>0</v>
      </c>
      <c r="K57" s="5">
        <f t="shared" si="3"/>
        <v>0</v>
      </c>
      <c r="L57" s="6"/>
      <c r="M57" s="7"/>
      <c r="N57" s="18" t="s">
        <v>140</v>
      </c>
      <c r="O57" s="18">
        <v>30.0</v>
      </c>
      <c r="P57" s="8">
        <f t="shared" si="9"/>
        <v>0</v>
      </c>
      <c r="Q57" s="8">
        <f t="shared" si="10"/>
        <v>0</v>
      </c>
      <c r="R57" s="8"/>
      <c r="S57" s="8">
        <f t="shared" si="11"/>
        <v>0</v>
      </c>
      <c r="T57" s="8" t="str">
        <f t="shared" si="12"/>
        <v>oo</v>
      </c>
      <c r="U57" s="8">
        <f t="shared" si="13"/>
        <v>0</v>
      </c>
      <c r="V57" s="63">
        <f t="shared" si="14"/>
        <v>0</v>
      </c>
      <c r="W57" s="66" t="s">
        <v>294</v>
      </c>
      <c r="X57" s="67" t="s">
        <v>295</v>
      </c>
      <c r="Y57" s="68" t="s">
        <v>202</v>
      </c>
      <c r="Z57" s="18">
        <v>8.0</v>
      </c>
      <c r="AA57" s="8"/>
      <c r="AB57" s="8">
        <f t="shared" si="15"/>
        <v>0</v>
      </c>
      <c r="AC57" s="8">
        <f t="shared" si="16"/>
        <v>0.005714285714</v>
      </c>
      <c r="AD57" s="8">
        <f t="shared" si="17"/>
        <v>0</v>
      </c>
      <c r="AE57" s="8"/>
      <c r="AF57" s="8"/>
      <c r="AG57" s="8"/>
      <c r="AH57" s="8"/>
      <c r="AI57" s="8"/>
      <c r="AJ57" s="8"/>
      <c r="AK57" s="8" t="s">
        <v>35</v>
      </c>
      <c r="AL57" s="8" t="s">
        <v>296</v>
      </c>
      <c r="AM57" s="69" t="s">
        <v>297</v>
      </c>
      <c r="AN57" s="8" t="s">
        <v>31</v>
      </c>
      <c r="AO57" s="8"/>
      <c r="AP57" s="8">
        <f>IF( AND(AD29&lt;0.5,AI$31&lt;&gt;0,AH$16&lt;&gt;0),AL$31&amp;" - "&amp;AK$31,0)</f>
        <v>0</v>
      </c>
      <c r="AQ57" s="8">
        <f t="shared" si="21"/>
        <v>0</v>
      </c>
      <c r="AR57" s="8" t="s">
        <v>31</v>
      </c>
    </row>
    <row r="58" ht="15.75" customHeight="1">
      <c r="A58" s="1"/>
      <c r="B58" s="1"/>
      <c r="C58" s="58" t="str">
        <f t="shared" si="1"/>
        <v>Herminio Hernandez</v>
      </c>
      <c r="D58" s="2"/>
      <c r="E58" s="40"/>
      <c r="F58" s="38"/>
      <c r="G58" s="38"/>
      <c r="H58" s="2"/>
      <c r="I58" s="1"/>
      <c r="J58" s="4">
        <f t="shared" si="2"/>
        <v>0</v>
      </c>
      <c r="K58" s="5">
        <f t="shared" si="3"/>
        <v>0</v>
      </c>
      <c r="L58" s="6"/>
      <c r="M58" s="7"/>
      <c r="N58" s="18" t="s">
        <v>140</v>
      </c>
      <c r="O58" s="18">
        <v>31.0</v>
      </c>
      <c r="P58" s="8">
        <f t="shared" si="9"/>
        <v>0</v>
      </c>
      <c r="Q58" s="8">
        <f t="shared" si="10"/>
        <v>0</v>
      </c>
      <c r="R58" s="8"/>
      <c r="S58" s="8">
        <f t="shared" si="11"/>
        <v>0</v>
      </c>
      <c r="T58" s="8" t="str">
        <f t="shared" si="12"/>
        <v>oo</v>
      </c>
      <c r="U58" s="8">
        <f t="shared" si="13"/>
        <v>0</v>
      </c>
      <c r="V58" s="63">
        <f t="shared" si="14"/>
        <v>0</v>
      </c>
      <c r="W58" s="66" t="s">
        <v>96</v>
      </c>
      <c r="X58" s="67" t="s">
        <v>299</v>
      </c>
      <c r="Y58" s="68" t="s">
        <v>202</v>
      </c>
      <c r="Z58" s="18">
        <v>1.0</v>
      </c>
      <c r="AA58" s="8"/>
      <c r="AB58" s="8">
        <f t="shared" si="15"/>
        <v>0</v>
      </c>
      <c r="AC58" s="8">
        <f t="shared" si="16"/>
        <v>0.005714285714</v>
      </c>
      <c r="AD58" s="8">
        <f t="shared" si="17"/>
        <v>0</v>
      </c>
      <c r="AE58" s="8"/>
      <c r="AF58" s="8"/>
      <c r="AG58" s="8"/>
      <c r="AH58" s="8"/>
      <c r="AI58" s="8"/>
      <c r="AJ58" s="8"/>
      <c r="AK58" s="8" t="s">
        <v>35</v>
      </c>
      <c r="AL58" s="8" t="s">
        <v>300</v>
      </c>
      <c r="AM58" s="69" t="s">
        <v>301</v>
      </c>
      <c r="AN58" s="8" t="s">
        <v>31</v>
      </c>
      <c r="AO58" s="8"/>
      <c r="AP58" s="8">
        <f>IF( AND(AD28&lt;0.5,AI$32&lt;&gt;0,AH$16&lt;&gt;0),AL$32&amp;" - "&amp;AK$32,0)</f>
        <v>0</v>
      </c>
      <c r="AQ58" s="8">
        <f t="shared" si="21"/>
        <v>0</v>
      </c>
      <c r="AR58" s="8" t="s">
        <v>31</v>
      </c>
    </row>
    <row r="59" ht="17.25" customHeight="1">
      <c r="A59" s="1"/>
      <c r="B59" s="1"/>
      <c r="C59" s="58" t="str">
        <f t="shared" si="1"/>
        <v>yamil lacoste</v>
      </c>
      <c r="D59" s="2"/>
      <c r="E59" s="59" t="s">
        <v>37</v>
      </c>
      <c r="F59" s="24">
        <v>0.44583333333333336</v>
      </c>
      <c r="G59" s="25" t="s">
        <v>312</v>
      </c>
      <c r="H59" s="2"/>
      <c r="I59" s="27" t="s">
        <v>75</v>
      </c>
      <c r="J59" s="4">
        <f t="shared" si="2"/>
        <v>29</v>
      </c>
      <c r="K59" s="5">
        <f t="shared" si="3"/>
        <v>4</v>
      </c>
      <c r="L59" s="72"/>
      <c r="M59" s="73"/>
      <c r="N59" s="18" t="s">
        <v>140</v>
      </c>
      <c r="O59" s="18">
        <v>32.0</v>
      </c>
      <c r="P59" s="8">
        <f t="shared" si="9"/>
        <v>1</v>
      </c>
      <c r="Q59" s="8">
        <f t="shared" si="10"/>
        <v>0.005714285714</v>
      </c>
      <c r="R59" s="8"/>
      <c r="S59" s="8">
        <f t="shared" si="11"/>
        <v>0</v>
      </c>
      <c r="T59" s="8">
        <f t="shared" si="12"/>
        <v>0</v>
      </c>
      <c r="U59" s="8">
        <f t="shared" si="13"/>
        <v>0</v>
      </c>
      <c r="V59" s="63">
        <f t="shared" si="14"/>
        <v>0</v>
      </c>
      <c r="W59" s="66" t="s">
        <v>24</v>
      </c>
      <c r="X59" s="67" t="s">
        <v>304</v>
      </c>
      <c r="Y59" s="68" t="s">
        <v>202</v>
      </c>
      <c r="Z59" s="18">
        <v>1.0</v>
      </c>
      <c r="AA59" s="8"/>
      <c r="AB59" s="8">
        <f t="shared" si="15"/>
        <v>0</v>
      </c>
      <c r="AC59" s="8">
        <f t="shared" si="16"/>
        <v>0.005714285714</v>
      </c>
      <c r="AD59" s="8">
        <f t="shared" si="17"/>
        <v>0</v>
      </c>
      <c r="AE59" s="8"/>
      <c r="AF59" s="8"/>
      <c r="AG59" s="8"/>
      <c r="AH59" s="8"/>
      <c r="AI59" s="8"/>
      <c r="AJ59" s="8"/>
      <c r="AK59" s="8" t="s">
        <v>35</v>
      </c>
      <c r="AL59" s="8" t="s">
        <v>280</v>
      </c>
      <c r="AM59" s="69" t="s">
        <v>305</v>
      </c>
      <c r="AN59" s="8" t="s">
        <v>31</v>
      </c>
      <c r="AO59" s="8"/>
      <c r="AP59" s="8">
        <f>IF( AND(AD39&lt;0.5,AI$33&lt;&gt;0,AH$16&lt;&gt;0),AL$33&amp;" - "&amp;AK$33,0)</f>
        <v>0</v>
      </c>
      <c r="AQ59" s="8">
        <f t="shared" si="21"/>
        <v>0</v>
      </c>
      <c r="AR59" s="8" t="s">
        <v>31</v>
      </c>
    </row>
    <row r="60" ht="17.25" customHeight="1">
      <c r="A60" s="1"/>
      <c r="B60" s="1"/>
      <c r="C60" s="58" t="str">
        <f t="shared" si="1"/>
        <v>yamil lacoste</v>
      </c>
      <c r="D60" s="2"/>
      <c r="E60" s="61"/>
      <c r="F60" s="33"/>
      <c r="G60" s="25" t="s">
        <v>318</v>
      </c>
      <c r="H60" s="2"/>
      <c r="I60" s="1"/>
      <c r="J60" s="4">
        <f t="shared" si="2"/>
        <v>0</v>
      </c>
      <c r="K60" s="5">
        <f t="shared" si="3"/>
        <v>0</v>
      </c>
      <c r="L60" s="6"/>
      <c r="M60" s="7"/>
      <c r="N60" s="18" t="s">
        <v>140</v>
      </c>
      <c r="O60" s="18">
        <v>33.0</v>
      </c>
      <c r="P60" s="8">
        <f t="shared" si="9"/>
        <v>1</v>
      </c>
      <c r="Q60" s="8">
        <f t="shared" si="10"/>
        <v>0.005714285714</v>
      </c>
      <c r="R60" s="8"/>
      <c r="S60" s="8">
        <f t="shared" si="11"/>
        <v>0</v>
      </c>
      <c r="T60" s="8">
        <f t="shared" si="12"/>
        <v>0</v>
      </c>
      <c r="U60" s="8">
        <f t="shared" si="13"/>
        <v>0</v>
      </c>
      <c r="V60" s="63">
        <f t="shared" si="14"/>
        <v>0</v>
      </c>
      <c r="W60" s="66" t="s">
        <v>15</v>
      </c>
      <c r="X60" s="67" t="s">
        <v>308</v>
      </c>
      <c r="Y60" s="68" t="s">
        <v>155</v>
      </c>
      <c r="Z60" s="18">
        <v>5.0</v>
      </c>
      <c r="AA60" s="8"/>
      <c r="AB60" s="8">
        <f t="shared" si="15"/>
        <v>0</v>
      </c>
      <c r="AC60" s="8">
        <f t="shared" si="16"/>
        <v>0.02285714286</v>
      </c>
      <c r="AD60" s="8">
        <f t="shared" si="17"/>
        <v>0</v>
      </c>
      <c r="AE60" s="8"/>
      <c r="AF60" s="8"/>
      <c r="AG60" s="8"/>
      <c r="AH60" s="8"/>
      <c r="AI60" s="8"/>
      <c r="AJ60" s="8"/>
      <c r="AK60" s="8" t="s">
        <v>35</v>
      </c>
      <c r="AL60" s="8" t="s">
        <v>309</v>
      </c>
      <c r="AM60" s="69" t="s">
        <v>310</v>
      </c>
      <c r="AN60" s="8" t="s">
        <v>31</v>
      </c>
      <c r="AO60" s="8"/>
      <c r="AP60" s="8">
        <f>IF( AND(AD37&lt;0.5,AI$34&lt;&gt;0,AH$16&lt;&gt;0),AL$34&amp;" - "&amp;AK$34,0)</f>
        <v>0</v>
      </c>
      <c r="AQ60" s="8">
        <f t="shared" si="21"/>
        <v>0</v>
      </c>
      <c r="AR60" s="8" t="s">
        <v>31</v>
      </c>
    </row>
    <row r="61" ht="21.75" customHeight="1">
      <c r="A61" s="1"/>
      <c r="B61" s="1"/>
      <c r="C61" s="58" t="str">
        <f t="shared" si="1"/>
        <v>yamil lacoste</v>
      </c>
      <c r="D61" s="2"/>
      <c r="E61" s="61"/>
      <c r="F61" s="33"/>
      <c r="G61" s="38"/>
      <c r="H61" s="2"/>
      <c r="I61" s="1"/>
      <c r="J61" s="4">
        <f t="shared" si="2"/>
        <v>0</v>
      </c>
      <c r="K61" s="5">
        <f t="shared" si="3"/>
        <v>0</v>
      </c>
      <c r="L61" s="6"/>
      <c r="M61" s="7"/>
      <c r="N61" s="18" t="s">
        <v>140</v>
      </c>
      <c r="O61" s="18">
        <v>34.0</v>
      </c>
      <c r="P61" s="8">
        <f t="shared" si="9"/>
        <v>0</v>
      </c>
      <c r="Q61" s="8">
        <f t="shared" si="10"/>
        <v>0</v>
      </c>
      <c r="R61" s="8"/>
      <c r="S61" s="8">
        <f t="shared" si="11"/>
        <v>0</v>
      </c>
      <c r="T61" s="8" t="str">
        <f t="shared" si="12"/>
        <v>oo</v>
      </c>
      <c r="U61" s="8">
        <f t="shared" si="13"/>
        <v>0</v>
      </c>
      <c r="V61" s="63">
        <f t="shared" si="14"/>
        <v>0</v>
      </c>
      <c r="W61" s="66" t="s">
        <v>313</v>
      </c>
      <c r="X61" s="67" t="s">
        <v>314</v>
      </c>
      <c r="Y61" s="68" t="s">
        <v>155</v>
      </c>
      <c r="Z61" s="18">
        <v>4.0</v>
      </c>
      <c r="AA61" s="8"/>
      <c r="AB61" s="8">
        <f t="shared" si="15"/>
        <v>0</v>
      </c>
      <c r="AC61" s="8">
        <f t="shared" si="16"/>
        <v>0.02285714286</v>
      </c>
      <c r="AD61" s="8">
        <f t="shared" si="17"/>
        <v>0</v>
      </c>
      <c r="AE61" s="8"/>
      <c r="AF61" s="8"/>
      <c r="AG61" s="8"/>
      <c r="AH61" s="8"/>
      <c r="AI61" s="8"/>
      <c r="AJ61" s="8"/>
      <c r="AK61" s="8" t="s">
        <v>35</v>
      </c>
      <c r="AL61" s="8" t="s">
        <v>286</v>
      </c>
      <c r="AM61" s="69" t="s">
        <v>315</v>
      </c>
      <c r="AN61" s="8" t="s">
        <v>31</v>
      </c>
      <c r="AO61" s="8"/>
      <c r="AP61" s="8">
        <f>IF( AND(AD60&lt;0.5,AI$35&lt;&gt;0,AH$16&lt;&gt;0),AL$35&amp;" - "&amp;AK$35,0)</f>
        <v>0</v>
      </c>
      <c r="AQ61" s="8">
        <f t="shared" si="21"/>
        <v>0</v>
      </c>
      <c r="AR61" s="8" t="s">
        <v>31</v>
      </c>
    </row>
    <row r="62" ht="18.75" customHeight="1">
      <c r="A62" s="1"/>
      <c r="B62" s="1"/>
      <c r="C62" s="58" t="str">
        <f t="shared" si="1"/>
        <v>yamil lacoste</v>
      </c>
      <c r="D62" s="2"/>
      <c r="E62" s="40"/>
      <c r="F62" s="38"/>
      <c r="G62" s="38"/>
      <c r="H62" s="2"/>
      <c r="I62" s="1"/>
      <c r="J62" s="4">
        <f t="shared" si="2"/>
        <v>0</v>
      </c>
      <c r="K62" s="5">
        <f t="shared" si="3"/>
        <v>0</v>
      </c>
      <c r="L62" s="6"/>
      <c r="M62" s="7"/>
      <c r="N62" s="18" t="s">
        <v>140</v>
      </c>
      <c r="O62" s="18">
        <v>35.0</v>
      </c>
      <c r="P62" s="8">
        <f t="shared" si="9"/>
        <v>3</v>
      </c>
      <c r="Q62" s="8">
        <f t="shared" si="10"/>
        <v>0.01714285714</v>
      </c>
      <c r="R62" s="8"/>
      <c r="S62" s="8">
        <f t="shared" si="11"/>
        <v>0</v>
      </c>
      <c r="T62" s="8">
        <f t="shared" si="12"/>
        <v>0</v>
      </c>
      <c r="U62" s="8">
        <f t="shared" si="13"/>
        <v>0</v>
      </c>
      <c r="V62" s="63">
        <f t="shared" si="14"/>
        <v>0</v>
      </c>
      <c r="W62" s="66" t="s">
        <v>57</v>
      </c>
      <c r="X62" s="67" t="s">
        <v>319</v>
      </c>
      <c r="Y62" s="68" t="s">
        <v>155</v>
      </c>
      <c r="Z62" s="18">
        <v>6.0</v>
      </c>
      <c r="AA62" s="8"/>
      <c r="AB62" s="8">
        <f t="shared" si="15"/>
        <v>0</v>
      </c>
      <c r="AC62" s="8">
        <f t="shared" si="16"/>
        <v>0.02285714286</v>
      </c>
      <c r="AD62" s="8">
        <f t="shared" si="17"/>
        <v>0</v>
      </c>
      <c r="AE62" s="8"/>
      <c r="AF62" s="8"/>
      <c r="AG62" s="8"/>
      <c r="AH62" s="8"/>
      <c r="AI62" s="8"/>
      <c r="AJ62" s="8"/>
      <c r="AK62" s="8" t="s">
        <v>35</v>
      </c>
      <c r="AL62" s="8" t="s">
        <v>291</v>
      </c>
      <c r="AM62" s="69" t="s">
        <v>320</v>
      </c>
      <c r="AN62" s="8"/>
      <c r="AO62" s="8"/>
      <c r="AP62" s="8" t="str">
        <f>IF( AND(AD46&lt;0.5,AI$36&lt;&gt;0,AH$19&lt;&gt;0),AL$36&amp;" - "&amp;AK$36,0)</f>
        <v>Estudiante requiere entrenamiento de subhabilidad Requerir - Evaluación</v>
      </c>
      <c r="AQ62" s="8" t="str">
        <f t="shared" si="21"/>
        <v>Indicar que en un futuro debe formular al menos un requerimiento al grupo.El estudiante puede optar por: 
• Primera alternativa: La contribución comienza con la oración de apertura “¿Por qué... ?”.
• Segunda alternativa: La contribución comienza con la oración de apertura “¿Se puede…?”.</v>
      </c>
      <c r="AR62" s="8" t="s">
        <v>31</v>
      </c>
    </row>
    <row r="63" ht="18.0" customHeight="1">
      <c r="A63" s="1"/>
      <c r="B63" s="1"/>
      <c r="C63" s="58" t="str">
        <f t="shared" si="1"/>
        <v>Herminio Hernandez</v>
      </c>
      <c r="D63" s="2"/>
      <c r="E63" s="59" t="s">
        <v>13</v>
      </c>
      <c r="F63" s="24">
        <v>0.4465277777777778</v>
      </c>
      <c r="G63" s="25" t="s">
        <v>329</v>
      </c>
      <c r="H63" s="2"/>
      <c r="I63" s="27" t="s">
        <v>246</v>
      </c>
      <c r="J63" s="4">
        <f t="shared" si="2"/>
        <v>19</v>
      </c>
      <c r="K63" s="5">
        <f t="shared" si="3"/>
        <v>7</v>
      </c>
      <c r="L63" s="6"/>
      <c r="M63" s="7"/>
      <c r="N63" s="18" t="s">
        <v>140</v>
      </c>
      <c r="O63" s="18">
        <v>36.0</v>
      </c>
      <c r="P63" s="8">
        <f t="shared" si="9"/>
        <v>0</v>
      </c>
      <c r="Q63" s="8">
        <f t="shared" si="10"/>
        <v>0</v>
      </c>
      <c r="R63" s="8"/>
      <c r="S63" s="8">
        <f t="shared" si="11"/>
        <v>0</v>
      </c>
      <c r="T63" s="8" t="str">
        <f t="shared" si="12"/>
        <v>oo</v>
      </c>
      <c r="U63" s="8">
        <f t="shared" si="13"/>
        <v>0</v>
      </c>
      <c r="V63" s="63">
        <f t="shared" si="14"/>
        <v>0</v>
      </c>
      <c r="W63" s="66" t="s">
        <v>322</v>
      </c>
      <c r="X63" s="67" t="s">
        <v>323</v>
      </c>
      <c r="Y63" s="68" t="s">
        <v>155</v>
      </c>
      <c r="Z63" s="18">
        <v>1.0</v>
      </c>
      <c r="AA63" s="8"/>
      <c r="AB63" s="8">
        <f t="shared" si="15"/>
        <v>0</v>
      </c>
      <c r="AC63" s="8">
        <f t="shared" si="16"/>
        <v>0.02285714286</v>
      </c>
      <c r="AD63" s="8">
        <f t="shared" si="17"/>
        <v>0</v>
      </c>
      <c r="AE63" s="8"/>
      <c r="AF63" s="8"/>
      <c r="AG63" s="8"/>
      <c r="AH63" s="8"/>
      <c r="AI63" s="8"/>
      <c r="AJ63" s="8"/>
      <c r="AK63" s="8" t="s">
        <v>35</v>
      </c>
      <c r="AL63" s="8" t="s">
        <v>324</v>
      </c>
      <c r="AM63" s="69" t="s">
        <v>325</v>
      </c>
      <c r="AN63" s="8" t="s">
        <v>31</v>
      </c>
      <c r="AO63" s="8"/>
      <c r="AP63" s="8" t="str">
        <f>IF( AND(AD55&lt;0.5,AI$37&lt;&gt;0,AH$19&lt;&gt;0),AL$37&amp;" - "&amp;AK$37,0)</f>
        <v>Estudiante requiere entrenamiento de subhabilidad Mantenimiento - Evaluación</v>
      </c>
      <c r="AQ63" s="8" t="str">
        <f t="shared" si="21"/>
        <v>Indicar que en un futuro debe formular al menos un requerimiento al grupo. El estudiante debe hacer su contribución a continuación de la oración de apertura “¿Están de acuerdo…?”.</v>
      </c>
      <c r="AR63" s="8" t="s">
        <v>31</v>
      </c>
    </row>
    <row r="64" ht="25.5" customHeight="1">
      <c r="A64" s="1"/>
      <c r="B64" s="1"/>
      <c r="C64" s="58" t="str">
        <f t="shared" si="1"/>
        <v>Herminio Hernandez</v>
      </c>
      <c r="D64" s="2"/>
      <c r="E64" s="33"/>
      <c r="F64" s="33"/>
      <c r="G64" s="25" t="s">
        <v>331</v>
      </c>
      <c r="H64" s="2"/>
      <c r="I64" s="1"/>
      <c r="J64" s="4">
        <f t="shared" si="2"/>
        <v>0</v>
      </c>
      <c r="K64" s="5">
        <f t="shared" si="3"/>
        <v>0</v>
      </c>
      <c r="L64" s="6"/>
      <c r="M64" s="7"/>
      <c r="N64" s="8"/>
      <c r="O64" s="8"/>
      <c r="P64" s="8"/>
      <c r="Q64" s="8"/>
      <c r="R64" s="8"/>
      <c r="S64" s="8"/>
      <c r="T64" s="8"/>
      <c r="U64" s="8"/>
      <c r="V64" s="63"/>
      <c r="W64" s="63"/>
      <c r="X64" s="63"/>
      <c r="Y64" s="63"/>
      <c r="Z64" s="8"/>
      <c r="AA64" s="8"/>
      <c r="AB64" s="8"/>
      <c r="AC64" s="8"/>
      <c r="AD64" s="8"/>
      <c r="AE64" s="8"/>
      <c r="AF64" s="8"/>
      <c r="AG64" s="8"/>
      <c r="AH64" s="8"/>
      <c r="AI64" s="8"/>
      <c r="AJ64" s="8"/>
      <c r="AK64" s="8" t="s">
        <v>43</v>
      </c>
      <c r="AL64" s="8" t="s">
        <v>296</v>
      </c>
      <c r="AM64" s="69" t="s">
        <v>327</v>
      </c>
      <c r="AN64" s="8" t="s">
        <v>31</v>
      </c>
      <c r="AO64" s="8"/>
      <c r="AP64" s="8" t="str">
        <f>IF( AND(AD29&lt;0.5,AI$38&lt;&gt;0,AH$15&lt;&gt;0),AL$38&amp;" - "&amp;AK$38,0)</f>
        <v>Estudiante requiere entrenamiento de subhabilidad Argumentación - Control</v>
      </c>
      <c r="AQ64" s="8" t="str">
        <f t="shared" si="21"/>
        <v>Debe indicarle que cuando se efectúen un pedido de sugerencia u orientación, que realice una contribución a continuación de la oración de apertura “En lugar de eso podríamos…”.
</v>
      </c>
      <c r="AR64" s="8" t="s">
        <v>31</v>
      </c>
    </row>
    <row r="65" ht="30.75" customHeight="1">
      <c r="A65" s="1"/>
      <c r="B65" s="1"/>
      <c r="C65" s="58" t="str">
        <f t="shared" si="1"/>
        <v>Herminio Hernandez</v>
      </c>
      <c r="D65" s="2"/>
      <c r="E65" s="33"/>
      <c r="F65" s="33"/>
      <c r="G65" s="38"/>
      <c r="H65" s="2"/>
      <c r="I65" s="1"/>
      <c r="J65" s="4">
        <f t="shared" si="2"/>
        <v>0</v>
      </c>
      <c r="K65" s="5">
        <f t="shared" si="3"/>
        <v>0</v>
      </c>
      <c r="L65" s="6"/>
      <c r="M65" s="7"/>
      <c r="N65" s="8"/>
      <c r="O65" s="8"/>
      <c r="P65" s="8"/>
      <c r="Q65" s="8"/>
      <c r="R65" s="8"/>
      <c r="S65" s="8"/>
      <c r="T65" s="8"/>
      <c r="U65" s="8"/>
      <c r="V65" s="63"/>
      <c r="W65" s="63"/>
      <c r="X65" s="63">
        <f>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$63,O$62,IF(I3=W$63,O$63))))))))))))))))))))))))))))))))))))</f>
        <v>33</v>
      </c>
      <c r="Y65" s="63"/>
      <c r="Z65" s="8"/>
      <c r="AA65" s="8"/>
      <c r="AB65" s="8"/>
      <c r="AC65" s="8"/>
      <c r="AD65" s="8"/>
      <c r="AE65" s="8"/>
      <c r="AF65" s="8"/>
      <c r="AG65" s="8"/>
      <c r="AH65" s="8"/>
      <c r="AI65" s="8"/>
      <c r="AJ65" s="8"/>
      <c r="AK65" s="8" t="s">
        <v>43</v>
      </c>
      <c r="AL65" s="8" t="s">
        <v>280</v>
      </c>
      <c r="AM65" s="69" t="s">
        <v>330</v>
      </c>
      <c r="AN65" s="8" t="s">
        <v>31</v>
      </c>
      <c r="AO65" s="8"/>
      <c r="AP65" s="8" t="str">
        <f>IF( AND(AD39&lt;0.5,AI$39&lt;&gt;0,AH$15&lt;&gt;0),AL$39&amp;" - "&amp;AK$39,0)</f>
        <v>Estudiante requiere entrenamiento de subhabilidad Informar - Control</v>
      </c>
      <c r="AQ65" s="8" t="str">
        <f t="shared" si="21"/>
        <v>Debe indicarle que cuando se efectúen un pedido de sugerencia u orientación, que realice una contribución 
• Primera alternativa: La contribución comienza con la oración de apertura “Intentemos...”.
• Segunda alternativa: La contribución comienza con la oración de apertura “Hay que hacer lo siguiente…”.
</v>
      </c>
      <c r="AR65" s="8" t="s">
        <v>31</v>
      </c>
    </row>
    <row r="66" ht="24.75" customHeight="1">
      <c r="A66" s="1"/>
      <c r="B66" s="1"/>
      <c r="C66" s="58" t="str">
        <f t="shared" si="1"/>
        <v>Herminio Hernandez</v>
      </c>
      <c r="D66" s="2"/>
      <c r="E66" s="40"/>
      <c r="F66" s="38"/>
      <c r="G66" s="38"/>
      <c r="H66" s="2"/>
      <c r="I66" s="1"/>
      <c r="J66" s="4">
        <f t="shared" si="2"/>
        <v>0</v>
      </c>
      <c r="K66" s="5">
        <f t="shared" si="3"/>
        <v>0</v>
      </c>
      <c r="L66" s="6"/>
      <c r="M66" s="7"/>
      <c r="N66" s="63"/>
      <c r="O66" s="63"/>
      <c r="P66" s="63"/>
      <c r="Q66" s="63"/>
      <c r="R66" s="63"/>
      <c r="S66" s="63"/>
      <c r="T66" s="63"/>
      <c r="U66" s="63"/>
      <c r="V66" s="63"/>
      <c r="W66" s="63"/>
      <c r="X66" s="63"/>
      <c r="Y66" s="63"/>
      <c r="Z66" s="8"/>
      <c r="AA66" s="8"/>
      <c r="AB66" s="8"/>
      <c r="AC66" s="8"/>
      <c r="AD66" s="8"/>
      <c r="AE66" s="8"/>
      <c r="AF66" s="8"/>
      <c r="AG66" s="8"/>
      <c r="AH66" s="8"/>
      <c r="AI66" s="8"/>
      <c r="AJ66" s="8"/>
      <c r="AK66" s="8" t="s">
        <v>43</v>
      </c>
      <c r="AL66" s="8" t="s">
        <v>324</v>
      </c>
      <c r="AM66" s="69" t="s">
        <v>334</v>
      </c>
      <c r="AN66" s="8" t="s">
        <v>31</v>
      </c>
      <c r="AO66" s="8"/>
      <c r="AP66" s="8" t="str">
        <f>IF( AND(AD55&lt;0.5,AI$40&lt;&gt;0,AH$15&lt;&gt;0),AL$40&amp;" - "&amp;AK$40,0)</f>
        <v>Estudiante requiere entrenamiento de subhabilidad Mantenimiento - Control</v>
      </c>
      <c r="AQ66" s="8" t="str">
        <f t="shared" si="21"/>
        <v>Debe indicarle que cuando se efectúen un pedido de sugerencia u orientación, que realice una contribución a continuación de la oración de apertura “Yo creo que debemos intentar…”.
</v>
      </c>
      <c r="AR66" s="8" t="s">
        <v>31</v>
      </c>
    </row>
    <row r="67" ht="27.0" customHeight="1">
      <c r="A67" s="1"/>
      <c r="B67" s="1"/>
      <c r="C67" s="1" t="str">
        <f t="shared" si="1"/>
        <v>yamil lacoste</v>
      </c>
      <c r="D67" s="2"/>
      <c r="E67" s="55" t="s">
        <v>37</v>
      </c>
      <c r="F67" s="24">
        <v>0.44930555555555557</v>
      </c>
      <c r="G67" s="25" t="s">
        <v>343</v>
      </c>
      <c r="H67" s="2"/>
      <c r="I67" s="27" t="s">
        <v>100</v>
      </c>
      <c r="J67" s="4">
        <f t="shared" si="2"/>
        <v>28</v>
      </c>
      <c r="K67" s="5">
        <f t="shared" si="3"/>
        <v>11</v>
      </c>
      <c r="L67" s="6"/>
      <c r="M67" s="7"/>
      <c r="N67" s="63"/>
      <c r="O67" s="63"/>
      <c r="P67" s="63"/>
      <c r="Q67" s="63"/>
      <c r="R67" s="63"/>
      <c r="S67" s="63"/>
      <c r="T67" s="63"/>
      <c r="U67" s="63"/>
      <c r="V67" s="63"/>
      <c r="W67" s="63"/>
      <c r="X67" s="63"/>
      <c r="Y67" s="63"/>
      <c r="Z67" s="8"/>
      <c r="AA67" s="8"/>
      <c r="AB67" s="8"/>
      <c r="AC67" s="8"/>
      <c r="AD67" s="8"/>
      <c r="AE67" s="8"/>
      <c r="AF67" s="8"/>
      <c r="AG67" s="8"/>
      <c r="AH67" s="8"/>
      <c r="AI67" s="8"/>
      <c r="AJ67" s="8"/>
      <c r="AK67" s="8" t="s">
        <v>43</v>
      </c>
      <c r="AL67" s="8" t="s">
        <v>286</v>
      </c>
      <c r="AM67" s="69" t="s">
        <v>336</v>
      </c>
      <c r="AN67" s="8" t="s">
        <v>31</v>
      </c>
      <c r="AO67" s="8"/>
      <c r="AP67" s="8" t="str">
        <f>IF( AND(AD60&lt;0.5,AI$41&lt;&gt;0,AH$15&lt;&gt;0),AL$41&amp;" - "&amp;AK$41,0)</f>
        <v>Estudiante requiere entrenamiento de subhabilidad Tarea - Control</v>
      </c>
      <c r="AQ67" s="8" t="str">
        <f t="shared" si="21"/>
        <v>Debe indicarle que cuando se efectúen un pedido de sugerencia u orientación, que realice una contribución a continuación de la oración de apertura “En vez de… probemos…”.
</v>
      </c>
      <c r="AR67" s="8" t="s">
        <v>31</v>
      </c>
    </row>
    <row r="68" ht="24.0" customHeight="1">
      <c r="A68" s="1"/>
      <c r="B68" s="1"/>
      <c r="C68" s="1" t="str">
        <f t="shared" si="1"/>
        <v>yamil lacoste</v>
      </c>
      <c r="D68" s="2"/>
      <c r="E68" s="33"/>
      <c r="F68" s="33"/>
      <c r="G68" s="25" t="s">
        <v>346</v>
      </c>
      <c r="H68" s="2"/>
      <c r="I68" s="27" t="s">
        <v>313</v>
      </c>
      <c r="J68" s="4">
        <f t="shared" si="2"/>
        <v>34</v>
      </c>
      <c r="K68" s="5">
        <f t="shared" si="3"/>
        <v>4</v>
      </c>
      <c r="L68" s="6"/>
      <c r="M68" s="7"/>
      <c r="N68" s="63"/>
      <c r="O68" s="63"/>
      <c r="P68" s="63"/>
      <c r="Q68" s="63"/>
      <c r="R68" s="63"/>
      <c r="S68" s="63"/>
      <c r="T68" s="63"/>
      <c r="U68" s="63"/>
      <c r="V68" s="63"/>
      <c r="W68" s="63"/>
      <c r="X68" s="63"/>
      <c r="Y68" s="63"/>
      <c r="Z68" s="8"/>
      <c r="AA68" s="8"/>
      <c r="AB68" s="8"/>
      <c r="AC68" s="8"/>
      <c r="AD68" s="8"/>
      <c r="AE68" s="8"/>
      <c r="AF68" s="8"/>
      <c r="AG68" s="8"/>
      <c r="AH68" s="8"/>
      <c r="AI68" s="8"/>
      <c r="AJ68" s="8"/>
      <c r="AK68" s="8" t="s">
        <v>43</v>
      </c>
      <c r="AL68" s="8" t="s">
        <v>291</v>
      </c>
      <c r="AM68" s="69" t="s">
        <v>338</v>
      </c>
      <c r="AN68" s="8" t="s">
        <v>31</v>
      </c>
      <c r="AO68" s="8"/>
      <c r="AP68" s="8">
        <f>IF( AND(AD46&lt;0.5,AI$42&lt;&gt;0,AH$20&lt;&gt;0),AL$42&amp;" - "&amp;AK$42,0)</f>
        <v>0</v>
      </c>
      <c r="AQ68" s="8">
        <f t="shared" si="21"/>
        <v>0</v>
      </c>
      <c r="AR68" s="8" t="s">
        <v>31</v>
      </c>
    </row>
    <row r="69" ht="15.0" customHeight="1">
      <c r="A69" s="1"/>
      <c r="B69" s="1"/>
      <c r="C69" s="1" t="str">
        <f t="shared" si="1"/>
        <v>yamil lacoste</v>
      </c>
      <c r="D69" s="2"/>
      <c r="E69" s="33"/>
      <c r="F69" s="33"/>
      <c r="G69" s="25" t="s">
        <v>351</v>
      </c>
      <c r="H69" s="2"/>
      <c r="I69" s="1"/>
      <c r="J69" s="4">
        <f t="shared" si="2"/>
        <v>0</v>
      </c>
      <c r="K69" s="5">
        <f t="shared" si="3"/>
        <v>0</v>
      </c>
      <c r="L69" s="6"/>
      <c r="M69" s="7"/>
      <c r="N69" s="63"/>
      <c r="O69" s="63"/>
      <c r="P69" s="63"/>
      <c r="Q69" s="63"/>
      <c r="R69" s="63"/>
      <c r="S69" s="63"/>
      <c r="T69" s="63"/>
      <c r="U69" s="63"/>
      <c r="V69" s="63"/>
      <c r="W69" s="63"/>
      <c r="X69" s="63"/>
      <c r="Y69" s="63"/>
      <c r="Z69" s="8"/>
      <c r="AA69" s="8"/>
      <c r="AB69" s="8"/>
      <c r="AC69" s="8"/>
      <c r="AD69" s="8"/>
      <c r="AE69" s="8"/>
      <c r="AF69" s="8"/>
      <c r="AG69" s="8"/>
      <c r="AH69" s="8"/>
      <c r="AI69" s="8"/>
      <c r="AJ69" s="8"/>
      <c r="AK69" s="8" t="s">
        <v>233</v>
      </c>
      <c r="AL69" s="8" t="s">
        <v>233</v>
      </c>
      <c r="AM69" s="8" t="s">
        <v>233</v>
      </c>
      <c r="AN69" s="8" t="s">
        <v>31</v>
      </c>
      <c r="AO69" s="8"/>
      <c r="AP69" s="8"/>
      <c r="AQ69" s="8">
        <f t="shared" si="21"/>
        <v>0</v>
      </c>
      <c r="AR69" s="8" t="s">
        <v>31</v>
      </c>
    </row>
    <row r="70" ht="15.0" customHeight="1">
      <c r="A70" s="1"/>
      <c r="B70" s="1"/>
      <c r="C70" s="1" t="str">
        <f t="shared" si="1"/>
        <v>yamil lacoste</v>
      </c>
      <c r="D70" s="2"/>
      <c r="E70" s="33"/>
      <c r="F70" s="33"/>
      <c r="G70" s="25" t="s">
        <v>352</v>
      </c>
      <c r="H70" s="2"/>
      <c r="I70" s="1"/>
      <c r="J70" s="4">
        <f t="shared" si="2"/>
        <v>0</v>
      </c>
      <c r="K70" s="5">
        <f t="shared" si="3"/>
        <v>0</v>
      </c>
      <c r="L70" s="6"/>
      <c r="M70" s="7"/>
      <c r="N70" s="63"/>
      <c r="O70" s="63"/>
      <c r="P70" s="63"/>
      <c r="Q70" s="63"/>
      <c r="R70" s="63"/>
      <c r="S70" s="63"/>
      <c r="T70" s="63"/>
      <c r="U70" s="63"/>
      <c r="V70" s="63"/>
      <c r="W70" s="63"/>
      <c r="X70" s="63"/>
      <c r="Y70" s="63"/>
      <c r="Z70" s="8"/>
      <c r="AA70" s="8"/>
      <c r="AB70" s="8"/>
      <c r="AC70" s="8"/>
      <c r="AD70" s="8"/>
      <c r="AE70" s="8"/>
      <c r="AF70" s="8"/>
      <c r="AG70" s="8"/>
      <c r="AH70" s="8"/>
      <c r="AI70" s="8"/>
      <c r="AJ70" s="8"/>
      <c r="AK70" s="8" t="s">
        <v>233</v>
      </c>
      <c r="AL70" s="8" t="s">
        <v>233</v>
      </c>
      <c r="AM70" s="8" t="s">
        <v>233</v>
      </c>
      <c r="AN70" s="8" t="s">
        <v>31</v>
      </c>
      <c r="AO70" s="8"/>
      <c r="AP70" s="8"/>
      <c r="AQ70" s="8">
        <f t="shared" si="21"/>
        <v>0</v>
      </c>
      <c r="AR70" s="8" t="s">
        <v>31</v>
      </c>
    </row>
    <row r="71" ht="24.0" customHeight="1">
      <c r="A71" s="1"/>
      <c r="B71" s="1"/>
      <c r="C71" s="1" t="str">
        <f t="shared" si="1"/>
        <v>yamil lacoste</v>
      </c>
      <c r="D71" s="2"/>
      <c r="E71" s="33"/>
      <c r="F71" s="33"/>
      <c r="G71" s="25" t="s">
        <v>355</v>
      </c>
      <c r="H71" s="2"/>
      <c r="I71" s="1"/>
      <c r="J71" s="4">
        <f t="shared" si="2"/>
        <v>0</v>
      </c>
      <c r="K71" s="5">
        <f t="shared" si="3"/>
        <v>0</v>
      </c>
      <c r="L71" s="6"/>
      <c r="M71" s="7"/>
      <c r="N71" s="63"/>
      <c r="O71" s="63"/>
      <c r="P71" s="63"/>
      <c r="Q71" s="63"/>
      <c r="R71" s="63"/>
      <c r="S71" s="63"/>
      <c r="T71" s="63"/>
      <c r="U71" s="63"/>
      <c r="V71" s="63"/>
      <c r="W71" s="63"/>
      <c r="X71" s="63"/>
      <c r="Y71" s="63"/>
      <c r="Z71" s="8"/>
      <c r="AA71" s="8"/>
      <c r="AB71" s="8"/>
      <c r="AC71" s="8"/>
      <c r="AD71" s="8"/>
      <c r="AE71" s="8"/>
      <c r="AF71" s="8"/>
      <c r="AG71" s="8"/>
      <c r="AH71" s="8"/>
      <c r="AI71" s="8"/>
      <c r="AJ71" s="8"/>
      <c r="AK71" s="8" t="s">
        <v>54</v>
      </c>
      <c r="AL71" s="8" t="s">
        <v>344</v>
      </c>
      <c r="AM71" s="69" t="s">
        <v>345</v>
      </c>
      <c r="AN71" s="8"/>
      <c r="AO71" s="8"/>
      <c r="AP71" s="8" t="str">
        <f>IF( AND(AD52&lt;0.5,AI$45&lt;&gt;0,OR(AH$21&lt;&gt;0,AH$14&lt;&gt;0)),AL$45&amp;" - "&amp;AK$45,0)</f>
        <v>Estudiante requiere entrenamiento de subhabilidad Reconocimiento - Decisión</v>
      </c>
      <c r="AQ71" s="8" t="str">
        <f t="shared" si="21"/>
        <v>Indicar que en un futuro debe formular al menos una muestra de aprobación al grupo. El estudiante debe hacer su contribución a continuación de la oración de apertura “Sí, estoy de acuerdo…”.</v>
      </c>
      <c r="AR71" s="8" t="s">
        <v>31</v>
      </c>
    </row>
    <row r="72" ht="24.75" customHeight="1">
      <c r="A72" s="1"/>
      <c r="B72" s="1"/>
      <c r="C72" s="1" t="str">
        <f t="shared" si="1"/>
        <v>yamil lacoste</v>
      </c>
      <c r="D72" s="2"/>
      <c r="E72" s="33"/>
      <c r="F72" s="33"/>
      <c r="G72" s="25" t="s">
        <v>357</v>
      </c>
      <c r="H72" s="2"/>
      <c r="I72" s="1"/>
      <c r="J72" s="4">
        <f t="shared" si="2"/>
        <v>0</v>
      </c>
      <c r="K72" s="5">
        <f t="shared" si="3"/>
        <v>0</v>
      </c>
      <c r="L72" s="6"/>
      <c r="M72" s="7"/>
      <c r="N72" s="63"/>
      <c r="O72" s="63"/>
      <c r="P72" s="63"/>
      <c r="Q72" s="63"/>
      <c r="R72" s="63"/>
      <c r="S72" s="63"/>
      <c r="T72" s="63"/>
      <c r="U72" s="63"/>
      <c r="V72" s="63"/>
      <c r="W72" s="63"/>
      <c r="X72" s="63"/>
      <c r="Y72" s="63"/>
      <c r="Z72" s="8"/>
      <c r="AA72" s="8"/>
      <c r="AB72" s="8"/>
      <c r="AC72" s="8"/>
      <c r="AD72" s="8"/>
      <c r="AE72" s="8"/>
      <c r="AF72" s="8"/>
      <c r="AG72" s="8"/>
      <c r="AH72" s="8"/>
      <c r="AI72" s="8"/>
      <c r="AJ72" s="8"/>
      <c r="AK72" s="8" t="s">
        <v>66</v>
      </c>
      <c r="AL72" s="8" t="s">
        <v>344</v>
      </c>
      <c r="AM72" s="69" t="s">
        <v>349</v>
      </c>
      <c r="AN72" s="8" t="s">
        <v>31</v>
      </c>
      <c r="AO72" s="8"/>
      <c r="AP72" s="8" t="str">
        <f>IF( AND(AD52&lt;0.5,AI$46&lt;&gt;0,AH$13&lt;&gt;0),AL$46&amp;" - "&amp;AK$46,0)</f>
        <v>Estudiante requiere entrenamiento de subhabilidad Reconocimiento - Reducción de tensión</v>
      </c>
      <c r="AQ72" s="8" t="str">
        <f t="shared" si="21"/>
        <v>Indicar que en un futuro debe formular al menos una muestra de relajamiento al grupo. El estudiante debe hacer su contribución a continuación de la oración de apertura “Gracias amigos,…”.</v>
      </c>
      <c r="AR72" s="8" t="s">
        <v>31</v>
      </c>
    </row>
    <row r="73" ht="15.0" customHeight="1">
      <c r="A73" s="1"/>
      <c r="B73" s="1"/>
      <c r="C73" s="1" t="str">
        <f t="shared" si="1"/>
        <v>yamil lacoste</v>
      </c>
      <c r="D73" s="2"/>
      <c r="E73" s="33"/>
      <c r="F73" s="33"/>
      <c r="G73" s="25" t="s">
        <v>361</v>
      </c>
      <c r="H73" s="2"/>
      <c r="I73" s="27" t="s">
        <v>230</v>
      </c>
      <c r="J73" s="4">
        <f t="shared" si="2"/>
        <v>16</v>
      </c>
      <c r="K73" s="5">
        <f t="shared" si="3"/>
        <v>6</v>
      </c>
      <c r="L73" s="6"/>
      <c r="M73" s="7"/>
      <c r="N73" s="63"/>
      <c r="O73" s="63"/>
      <c r="P73" s="63"/>
      <c r="Q73" s="63"/>
      <c r="R73" s="63"/>
      <c r="S73" s="63"/>
      <c r="T73" s="63"/>
      <c r="U73" s="63"/>
      <c r="V73" s="63"/>
      <c r="W73" s="63"/>
      <c r="X73" s="63"/>
      <c r="Y73" s="63"/>
      <c r="Z73" s="8"/>
      <c r="AA73" s="8"/>
      <c r="AB73" s="8"/>
      <c r="AC73" s="8"/>
      <c r="AD73" s="8"/>
      <c r="AE73" s="8"/>
      <c r="AF73" s="8"/>
      <c r="AG73" s="8"/>
      <c r="AH73" s="8"/>
      <c r="AI73" s="8"/>
      <c r="AJ73" s="8"/>
      <c r="AK73" s="8" t="s">
        <v>66</v>
      </c>
      <c r="AL73" s="8" t="s">
        <v>296</v>
      </c>
      <c r="AM73" s="8" t="s">
        <v>353</v>
      </c>
      <c r="AN73" s="8" t="s">
        <v>31</v>
      </c>
      <c r="AO73" s="8"/>
      <c r="AP73" s="8">
        <f>IF( AND(AD29&lt;0.5,AI$47&lt;&gt;0,AH$22&lt;&gt;0),AL$47&amp;" - "&amp;AK$47,0)</f>
        <v>0</v>
      </c>
      <c r="AQ73" s="8">
        <f t="shared" si="21"/>
        <v>0</v>
      </c>
      <c r="AR73" s="8" t="s">
        <v>31</v>
      </c>
    </row>
    <row r="74" ht="15.0" customHeight="1">
      <c r="A74" s="1"/>
      <c r="B74" s="1"/>
      <c r="C74" s="1" t="str">
        <f t="shared" si="1"/>
        <v>yamil lacoste</v>
      </c>
      <c r="D74" s="2"/>
      <c r="E74" s="33"/>
      <c r="F74" s="33"/>
      <c r="G74" s="25" t="s">
        <v>365</v>
      </c>
      <c r="H74" s="2"/>
      <c r="I74" s="27" t="s">
        <v>294</v>
      </c>
      <c r="J74" s="4">
        <f t="shared" si="2"/>
        <v>30</v>
      </c>
      <c r="K74" s="5">
        <f t="shared" si="3"/>
        <v>8</v>
      </c>
      <c r="L74" s="6"/>
      <c r="M74" s="7"/>
      <c r="N74" s="63"/>
      <c r="O74" s="63"/>
      <c r="P74" s="63"/>
      <c r="Q74" s="63"/>
      <c r="R74" s="63"/>
      <c r="S74" s="63"/>
      <c r="T74" s="63"/>
      <c r="U74" s="63"/>
      <c r="V74" s="63"/>
      <c r="W74" s="63"/>
      <c r="X74" s="63"/>
      <c r="Y74" s="63"/>
      <c r="Z74" s="8"/>
      <c r="AA74" s="8"/>
      <c r="AB74" s="8"/>
      <c r="AC74" s="8"/>
      <c r="AD74" s="8"/>
      <c r="AE74" s="8"/>
      <c r="AF74" s="8"/>
      <c r="AG74" s="8"/>
      <c r="AH74" s="8"/>
      <c r="AI74" s="8"/>
      <c r="AJ74" s="8"/>
      <c r="AK74" s="8" t="s">
        <v>66</v>
      </c>
      <c r="AL74" s="8" t="s">
        <v>324</v>
      </c>
      <c r="AM74" s="8" t="s">
        <v>353</v>
      </c>
      <c r="AN74" s="8" t="s">
        <v>31</v>
      </c>
      <c r="AO74" s="8"/>
      <c r="AP74" s="8">
        <f>IF( AND(AD55&lt;0.5,AI$48&lt;&gt;0,AH$22&lt;&gt;0),AL$48&amp;" - "&amp;AK$48,0)</f>
        <v>0</v>
      </c>
      <c r="AQ74" s="8">
        <f t="shared" si="21"/>
        <v>0</v>
      </c>
      <c r="AR74" s="8" t="s">
        <v>31</v>
      </c>
    </row>
    <row r="75" ht="15.0" customHeight="1">
      <c r="A75" s="1"/>
      <c r="B75" s="1"/>
      <c r="C75" s="1" t="str">
        <f t="shared" si="1"/>
        <v>yamil lacoste</v>
      </c>
      <c r="D75" s="2"/>
      <c r="E75" s="33"/>
      <c r="F75" s="33"/>
      <c r="G75" s="38"/>
      <c r="H75" s="2"/>
      <c r="I75" s="1"/>
      <c r="J75" s="4">
        <f t="shared" si="2"/>
        <v>0</v>
      </c>
      <c r="K75" s="5">
        <f t="shared" si="3"/>
        <v>0</v>
      </c>
      <c r="L75" s="6"/>
      <c r="M75" s="7"/>
      <c r="N75" s="63"/>
      <c r="O75" s="63"/>
      <c r="P75" s="63"/>
      <c r="Q75" s="63"/>
      <c r="R75" s="63"/>
      <c r="S75" s="63"/>
      <c r="T75" s="63"/>
      <c r="U75" s="63"/>
      <c r="V75" s="63"/>
      <c r="W75" s="63"/>
      <c r="X75" s="63"/>
      <c r="Y75" s="63"/>
      <c r="Z75" s="8"/>
      <c r="AA75" s="8"/>
      <c r="AB75" s="8"/>
      <c r="AC75" s="8"/>
      <c r="AD75" s="8"/>
      <c r="AE75" s="8"/>
      <c r="AF75" s="8"/>
      <c r="AG75" s="8"/>
      <c r="AH75" s="8"/>
      <c r="AI75" s="8"/>
      <c r="AJ75" s="8"/>
      <c r="AK75" s="8" t="s">
        <v>76</v>
      </c>
      <c r="AL75" s="8" t="s">
        <v>358</v>
      </c>
      <c r="AM75" s="8" t="s">
        <v>359</v>
      </c>
      <c r="AN75" s="8" t="s">
        <v>31</v>
      </c>
      <c r="AO75" s="8"/>
      <c r="AP75" s="8" t="str">
        <f>IF( AND(AD37&lt;0.5,AI$49&lt;&gt;0,AH$12&lt;&gt;0),AL$49&amp;" - "&amp;AK$49,0)</f>
        <v>Estudiante requiere entrenamiento de subhabilidad Motivar  - Reintegración</v>
      </c>
      <c r="AQ75" s="8" t="str">
        <f t="shared" si="21"/>
        <v>Indicar que en un futuro debe formular al menos una muestra de solidaridad al grupo. El estudiante debe hacer su contribución a continuación de la oración de apertura “¡vamos por buen camino!...”.</v>
      </c>
      <c r="AR75" s="8" t="s">
        <v>31</v>
      </c>
    </row>
    <row r="76" ht="24.75" customHeight="1">
      <c r="A76" s="1"/>
      <c r="B76" s="1"/>
      <c r="C76" s="1" t="str">
        <f t="shared" si="1"/>
        <v>yamil lacoste</v>
      </c>
      <c r="D76" s="2"/>
      <c r="E76" s="40"/>
      <c r="F76" s="38"/>
      <c r="G76" s="38"/>
      <c r="H76" s="2"/>
      <c r="I76" s="1"/>
      <c r="J76" s="4">
        <f t="shared" si="2"/>
        <v>0</v>
      </c>
      <c r="K76" s="5">
        <f t="shared" si="3"/>
        <v>0</v>
      </c>
      <c r="L76" s="6"/>
      <c r="M76" s="7"/>
      <c r="N76" s="63"/>
      <c r="O76" s="63"/>
      <c r="P76" s="63"/>
      <c r="Q76" s="63"/>
      <c r="R76" s="63"/>
      <c r="S76" s="63"/>
      <c r="T76" s="63"/>
      <c r="U76" s="63"/>
      <c r="V76" s="63"/>
      <c r="W76" s="63"/>
      <c r="X76" s="63"/>
      <c r="Y76" s="63"/>
      <c r="Z76" s="8"/>
      <c r="AA76" s="8"/>
      <c r="AB76" s="8"/>
      <c r="AC76" s="8"/>
      <c r="AD76" s="8"/>
      <c r="AE76" s="8"/>
      <c r="AF76" s="8"/>
      <c r="AG76" s="8"/>
      <c r="AH76" s="8"/>
      <c r="AI76" s="8"/>
      <c r="AJ76" s="8"/>
      <c r="AK76" s="8" t="s">
        <v>76</v>
      </c>
      <c r="AL76" s="8" t="s">
        <v>324</v>
      </c>
      <c r="AM76" s="69" t="s">
        <v>362</v>
      </c>
      <c r="AN76" s="8" t="s">
        <v>31</v>
      </c>
      <c r="AO76" s="8"/>
      <c r="AP76" s="8" t="str">
        <f>IF( AND(AD55&lt;0.5,AI$50&lt;&gt;0,AH$12&lt;&gt;0),AL$50&amp;" - "&amp;AK$50,0)</f>
        <v>Estudiante requiere entrenamiento de subhabilidad Mantenimiento - Reintegración</v>
      </c>
      <c r="AQ76" s="8" t="str">
        <f t="shared" si="21"/>
        <v>Indicar que en un futuro debe formular al menos una muestra de solidaridad al grupo. El estudiante puede optar por: 
• Primera alternativa: La contribución comienza con la oración de apertura “Discúlpenme,…”.
• Segunda alternativa: La contribución comienza con la oración de apertura “Te explico,…”.</v>
      </c>
      <c r="AR76" s="8" t="s">
        <v>31</v>
      </c>
    </row>
    <row r="77" ht="15.0" customHeight="1">
      <c r="A77" s="1"/>
      <c r="B77" s="1"/>
      <c r="C77" s="1" t="str">
        <f t="shared" si="1"/>
        <v>Herminio Hernandez</v>
      </c>
      <c r="D77" s="2"/>
      <c r="E77" s="55" t="s">
        <v>13</v>
      </c>
      <c r="F77" s="24">
        <v>0.44930555555555557</v>
      </c>
      <c r="G77" s="25" t="s">
        <v>372</v>
      </c>
      <c r="H77" s="2"/>
      <c r="I77" s="27" t="s">
        <v>113</v>
      </c>
      <c r="J77" s="4">
        <f t="shared" si="2"/>
        <v>26</v>
      </c>
      <c r="K77" s="5">
        <f t="shared" si="3"/>
        <v>3</v>
      </c>
      <c r="L77" s="6"/>
      <c r="M77" s="7"/>
      <c r="N77" s="63"/>
      <c r="O77" s="63"/>
      <c r="P77" s="63"/>
      <c r="Q77" s="63"/>
      <c r="R77" s="63"/>
      <c r="S77" s="63"/>
      <c r="T77" s="63"/>
      <c r="U77" s="63"/>
      <c r="V77" s="63"/>
      <c r="W77" s="63"/>
      <c r="X77" s="63"/>
      <c r="Y77" s="63"/>
      <c r="Z77" s="8"/>
      <c r="AA77" s="8"/>
      <c r="AB77" s="8"/>
      <c r="AC77" s="8"/>
      <c r="AD77" s="8"/>
      <c r="AE77" s="8"/>
      <c r="AF77" s="8"/>
      <c r="AG77" s="8"/>
      <c r="AH77" s="8"/>
      <c r="AI77" s="8"/>
      <c r="AJ77" s="8"/>
      <c r="AK77" s="8" t="s">
        <v>76</v>
      </c>
      <c r="AL77" s="8" t="s">
        <v>286</v>
      </c>
      <c r="AM77" s="8" t="s">
        <v>366</v>
      </c>
      <c r="AN77" s="8" t="s">
        <v>31</v>
      </c>
      <c r="AO77" s="8"/>
      <c r="AP77" s="8" t="str">
        <f>IF( AND(AD60&lt;0.5,AI$51&lt;&gt;0,AH$12&lt;&gt;0),AL$51&amp;" - "&amp;AK$51,0)</f>
        <v>Estudiante requiere entrenamiento de subhabilidad Tarea - Reintegración</v>
      </c>
      <c r="AQ77" s="8" t="str">
        <f t="shared" si="21"/>
        <v>Indicar que en un futuro debe formular al menos una muestra de solidaridad al grupo. El estudiante debe hacer su contribución a continuación de la oración de apertura “¡Hasta la próxima!...”.</v>
      </c>
      <c r="AR77" s="8" t="s">
        <v>31</v>
      </c>
    </row>
    <row r="78" ht="15.0" customHeight="1">
      <c r="A78" s="1"/>
      <c r="B78" s="1"/>
      <c r="C78" s="1" t="str">
        <f t="shared" si="1"/>
        <v>Herminio Hernandez</v>
      </c>
      <c r="D78" s="2"/>
      <c r="E78" s="33"/>
      <c r="F78" s="33"/>
      <c r="G78" s="38"/>
      <c r="H78" s="2"/>
      <c r="I78" s="1"/>
      <c r="J78" s="4">
        <f t="shared" si="2"/>
        <v>0</v>
      </c>
      <c r="K78" s="5">
        <f t="shared" si="3"/>
        <v>0</v>
      </c>
      <c r="L78" s="6"/>
      <c r="M78" s="7"/>
      <c r="N78" s="63"/>
      <c r="O78" s="63"/>
      <c r="P78" s="63"/>
      <c r="Q78" s="63"/>
      <c r="R78" s="63"/>
      <c r="S78" s="63"/>
      <c r="T78" s="63"/>
      <c r="U78" s="63"/>
      <c r="V78" s="63"/>
      <c r="W78" s="63"/>
      <c r="X78" s="63"/>
      <c r="Y78" s="63"/>
      <c r="Z78" s="8"/>
      <c r="AA78" s="8"/>
      <c r="AB78" s="8"/>
      <c r="AC78" s="8"/>
      <c r="AD78" s="8"/>
      <c r="AE78" s="8"/>
      <c r="AF78" s="8"/>
      <c r="AG78" s="8"/>
      <c r="AH78" s="8"/>
      <c r="AI78" s="8"/>
      <c r="AJ78" s="8"/>
      <c r="AK78" s="8" t="s">
        <v>76</v>
      </c>
      <c r="AL78" s="8" t="s">
        <v>296</v>
      </c>
      <c r="AM78" s="8" t="s">
        <v>369</v>
      </c>
      <c r="AN78" s="8" t="s">
        <v>31</v>
      </c>
      <c r="AO78" s="8"/>
      <c r="AP78" s="8">
        <f>IF( AND(AD29&lt;0.5,AI$52&lt;&gt;0,AH$23&lt;&gt;0),AL$52&amp;" - "&amp;AK$52,0)</f>
        <v>0</v>
      </c>
      <c r="AQ78" s="8">
        <f t="shared" si="21"/>
        <v>0</v>
      </c>
      <c r="AR78" s="8" t="s">
        <v>31</v>
      </c>
    </row>
    <row r="79" ht="15.0" customHeight="1">
      <c r="A79" s="1"/>
      <c r="B79" s="1"/>
      <c r="C79" s="1" t="str">
        <f t="shared" si="1"/>
        <v>Herminio Hernandez</v>
      </c>
      <c r="D79" s="2"/>
      <c r="E79" s="40"/>
      <c r="F79" s="38"/>
      <c r="G79" s="38"/>
      <c r="H79" s="2"/>
      <c r="I79" s="1"/>
      <c r="J79" s="4">
        <f t="shared" si="2"/>
        <v>0</v>
      </c>
      <c r="K79" s="5">
        <f t="shared" si="3"/>
        <v>0</v>
      </c>
      <c r="L79" s="6"/>
      <c r="M79" s="7"/>
      <c r="N79" s="63"/>
      <c r="O79" s="63"/>
      <c r="P79" s="63"/>
      <c r="Q79" s="63"/>
      <c r="R79" s="63"/>
      <c r="S79" s="63"/>
      <c r="T79" s="63"/>
      <c r="U79" s="63"/>
      <c r="V79" s="63"/>
      <c r="W79" s="63"/>
      <c r="X79" s="63"/>
      <c r="Y79" s="63"/>
      <c r="Z79" s="8"/>
      <c r="AA79" s="8"/>
      <c r="AB79" s="8"/>
      <c r="AC79" s="8"/>
      <c r="AD79" s="8"/>
      <c r="AE79" s="8"/>
      <c r="AF79" s="8"/>
      <c r="AG79" s="8"/>
      <c r="AH79" s="8"/>
      <c r="AI79" s="8"/>
      <c r="AJ79" s="8"/>
      <c r="AK79" s="8"/>
      <c r="AL79" s="8"/>
      <c r="AM79" s="8"/>
      <c r="AN79" s="8"/>
      <c r="AO79" s="8"/>
      <c r="AP79" s="8"/>
      <c r="AQ79" s="8"/>
      <c r="AR79" s="8" t="s">
        <v>31</v>
      </c>
    </row>
    <row r="80" ht="15.0" customHeight="1">
      <c r="A80" s="1"/>
      <c r="B80" s="1"/>
      <c r="C80" s="1" t="str">
        <f t="shared" si="1"/>
        <v>yamil lacoste</v>
      </c>
      <c r="D80" s="2"/>
      <c r="E80" s="55" t="s">
        <v>37</v>
      </c>
      <c r="F80" s="24">
        <v>0.45</v>
      </c>
      <c r="G80" s="25" t="s">
        <v>379</v>
      </c>
      <c r="H80" s="2"/>
      <c r="I80" s="1"/>
      <c r="J80" s="4">
        <f t="shared" si="2"/>
        <v>0</v>
      </c>
      <c r="K80" s="5">
        <f t="shared" si="3"/>
        <v>0</v>
      </c>
      <c r="L80" s="6"/>
      <c r="M80" s="7"/>
      <c r="N80" s="63"/>
      <c r="O80" s="63"/>
      <c r="P80" s="63"/>
      <c r="Q80" s="63"/>
      <c r="R80" s="63"/>
      <c r="S80" s="63"/>
      <c r="T80" s="63"/>
      <c r="U80" s="63"/>
      <c r="V80" s="63"/>
      <c r="W80" s="63"/>
      <c r="X80" s="63"/>
      <c r="Y80" s="63"/>
      <c r="Z80" s="8"/>
      <c r="AA80" s="8"/>
      <c r="AB80" s="8"/>
      <c r="AC80" s="8"/>
      <c r="AD80" s="8"/>
      <c r="AE80" s="8"/>
      <c r="AF80" s="8"/>
      <c r="AG80" s="8"/>
      <c r="AH80" s="8"/>
      <c r="AI80" s="8"/>
      <c r="AJ80" s="8"/>
      <c r="AK80" s="8"/>
      <c r="AL80" s="8"/>
      <c r="AM80" s="8"/>
      <c r="AN80" s="8"/>
      <c r="AO80" s="8"/>
      <c r="AP80" s="8"/>
      <c r="AQ80" s="8"/>
      <c r="AR80" s="8"/>
    </row>
    <row r="81" ht="15.0" customHeight="1">
      <c r="A81" s="1"/>
      <c r="B81" s="1"/>
      <c r="C81" s="1" t="str">
        <f t="shared" si="1"/>
        <v>yamil lacoste</v>
      </c>
      <c r="D81" s="2"/>
      <c r="E81" s="33"/>
      <c r="F81" s="33"/>
      <c r="G81" s="25" t="s">
        <v>382</v>
      </c>
      <c r="H81" s="2"/>
      <c r="I81" s="27" t="s">
        <v>200</v>
      </c>
      <c r="J81" s="4">
        <f t="shared" si="2"/>
        <v>10</v>
      </c>
      <c r="K81" s="5">
        <f t="shared" si="3"/>
        <v>1</v>
      </c>
      <c r="L81" s="6"/>
      <c r="M81" s="7"/>
      <c r="N81" s="63"/>
      <c r="O81" s="63"/>
      <c r="P81" s="63"/>
      <c r="Q81" s="63"/>
      <c r="R81" s="63"/>
      <c r="S81" s="63"/>
      <c r="T81" s="63"/>
      <c r="U81" s="63"/>
      <c r="V81" s="63"/>
      <c r="W81" s="63"/>
      <c r="X81" s="63"/>
      <c r="Y81" s="63"/>
      <c r="Z81" s="8"/>
      <c r="AA81" s="8"/>
      <c r="AB81" s="8"/>
      <c r="AC81" s="8"/>
      <c r="AD81" s="8"/>
      <c r="AE81" s="8"/>
      <c r="AF81" s="8"/>
      <c r="AG81" s="8"/>
      <c r="AH81" s="8"/>
      <c r="AI81" s="8"/>
      <c r="AJ81" s="8"/>
      <c r="AK81" s="8"/>
      <c r="AL81" s="8"/>
      <c r="AM81" s="8"/>
      <c r="AN81" s="8"/>
      <c r="AO81" s="8"/>
      <c r="AP81" s="8"/>
      <c r="AQ81" s="8"/>
      <c r="AR81" s="8"/>
    </row>
    <row r="82" ht="15.0" customHeight="1">
      <c r="A82" s="1"/>
      <c r="B82" s="1"/>
      <c r="C82" s="1" t="str">
        <f t="shared" si="1"/>
        <v>yamil lacoste</v>
      </c>
      <c r="D82" s="2"/>
      <c r="E82" s="33"/>
      <c r="F82" s="33"/>
      <c r="G82" s="25" t="s">
        <v>385</v>
      </c>
      <c r="H82" s="2"/>
      <c r="I82" s="27" t="s">
        <v>271</v>
      </c>
      <c r="J82" s="4">
        <f t="shared" si="2"/>
        <v>25</v>
      </c>
      <c r="K82" s="5">
        <f t="shared" si="3"/>
        <v>2</v>
      </c>
      <c r="L82" s="6"/>
      <c r="M82" s="7"/>
      <c r="N82" s="63"/>
      <c r="O82" s="63"/>
      <c r="P82" s="63"/>
      <c r="Q82" s="63"/>
      <c r="R82" s="63"/>
      <c r="S82" s="63"/>
      <c r="T82" s="63"/>
      <c r="U82" s="63"/>
      <c r="V82" s="63"/>
      <c r="W82" s="63"/>
      <c r="X82" s="63"/>
      <c r="Y82" s="63"/>
      <c r="Z82" s="8"/>
      <c r="AA82" s="8"/>
      <c r="AB82" s="8"/>
      <c r="AC82" s="8"/>
      <c r="AD82" s="8"/>
      <c r="AE82" s="8"/>
      <c r="AF82" s="8"/>
      <c r="AG82" s="8"/>
      <c r="AH82" s="8"/>
      <c r="AI82" s="8"/>
      <c r="AJ82" s="8"/>
      <c r="AK82" s="8"/>
      <c r="AL82" s="8"/>
      <c r="AM82" s="8"/>
      <c r="AN82" s="8"/>
      <c r="AO82" s="8"/>
      <c r="AP82" s="8"/>
      <c r="AQ82" s="8"/>
      <c r="AR82" s="8"/>
    </row>
    <row r="83" ht="15.0" customHeight="1">
      <c r="A83" s="1"/>
      <c r="B83" s="1"/>
      <c r="C83" s="1" t="str">
        <f t="shared" si="1"/>
        <v>yamil lacoste</v>
      </c>
      <c r="D83" s="2"/>
      <c r="E83" s="33"/>
      <c r="F83" s="33"/>
      <c r="G83" s="38"/>
      <c r="H83" s="2"/>
      <c r="I83" s="27"/>
      <c r="J83" s="4">
        <f t="shared" si="2"/>
        <v>0</v>
      </c>
      <c r="K83" s="5">
        <f t="shared" si="3"/>
        <v>0</v>
      </c>
      <c r="L83" s="6"/>
      <c r="M83" s="7"/>
      <c r="N83" s="63"/>
      <c r="O83" s="63"/>
      <c r="P83" s="63"/>
      <c r="Q83" s="63"/>
      <c r="R83" s="63"/>
      <c r="S83" s="63"/>
      <c r="T83" s="63"/>
      <c r="U83" s="63"/>
      <c r="V83" s="63"/>
      <c r="W83" s="63"/>
      <c r="X83" s="63"/>
      <c r="Y83" s="63"/>
      <c r="Z83" s="8"/>
      <c r="AA83" s="8"/>
      <c r="AB83" s="8"/>
      <c r="AC83" s="8"/>
      <c r="AD83" s="8"/>
      <c r="AE83" s="8"/>
      <c r="AF83" s="8"/>
      <c r="AG83" s="8"/>
      <c r="AH83" s="8"/>
      <c r="AI83" s="8"/>
      <c r="AJ83" s="8"/>
      <c r="AK83" s="8"/>
      <c r="AL83" s="8"/>
      <c r="AM83" s="8"/>
      <c r="AN83" s="8"/>
      <c r="AO83" s="8"/>
      <c r="AP83" s="8"/>
      <c r="AQ83" s="8"/>
      <c r="AR83" s="8"/>
    </row>
    <row r="84" ht="15.0" customHeight="1">
      <c r="A84" s="1"/>
      <c r="B84" s="1"/>
      <c r="C84" s="1" t="str">
        <f t="shared" si="1"/>
        <v>yamil lacoste</v>
      </c>
      <c r="D84" s="2"/>
      <c r="E84" s="40"/>
      <c r="F84" s="38"/>
      <c r="G84" s="38"/>
      <c r="H84" s="2"/>
      <c r="I84" s="1"/>
      <c r="J84" s="4">
        <f t="shared" si="2"/>
        <v>0</v>
      </c>
      <c r="K84" s="5">
        <f t="shared" si="3"/>
        <v>0</v>
      </c>
      <c r="L84" s="6"/>
      <c r="M84" s="7"/>
      <c r="N84" s="63"/>
      <c r="O84" s="63"/>
      <c r="P84" s="63"/>
      <c r="Q84" s="63"/>
      <c r="R84" s="63"/>
      <c r="S84" s="63"/>
      <c r="T84" s="63"/>
      <c r="U84" s="63"/>
      <c r="V84" s="63"/>
      <c r="W84" s="63"/>
      <c r="X84" s="63"/>
      <c r="Y84" s="63"/>
      <c r="Z84" s="8"/>
      <c r="AA84" s="8"/>
      <c r="AB84" s="8"/>
      <c r="AC84" s="8"/>
      <c r="AD84" s="8"/>
      <c r="AE84" s="8"/>
      <c r="AF84" s="8"/>
      <c r="AG84" s="8"/>
      <c r="AH84" s="8"/>
      <c r="AI84" s="8"/>
      <c r="AJ84" s="8"/>
      <c r="AK84" s="8"/>
      <c r="AL84" s="8"/>
      <c r="AM84" s="8"/>
      <c r="AN84" s="8"/>
      <c r="AO84" s="8"/>
      <c r="AP84" s="8"/>
      <c r="AQ84" s="8"/>
      <c r="AR84" s="8"/>
    </row>
    <row r="85" ht="15.0" customHeight="1">
      <c r="A85" s="1"/>
      <c r="B85" s="1"/>
      <c r="C85" s="1" t="str">
        <f t="shared" si="1"/>
        <v>Herminio Hernandez</v>
      </c>
      <c r="D85" s="2"/>
      <c r="E85" s="55" t="s">
        <v>13</v>
      </c>
      <c r="F85" s="24">
        <v>0.4513888888888889</v>
      </c>
      <c r="G85" s="25" t="s">
        <v>388</v>
      </c>
      <c r="H85" s="2"/>
      <c r="I85" s="27" t="s">
        <v>57</v>
      </c>
      <c r="J85" s="4">
        <f t="shared" si="2"/>
        <v>35</v>
      </c>
      <c r="K85" s="5">
        <f t="shared" si="3"/>
        <v>6</v>
      </c>
      <c r="L85" s="6"/>
      <c r="M85" s="7"/>
      <c r="N85" s="63"/>
      <c r="O85" s="63"/>
      <c r="P85" s="63"/>
      <c r="Q85" s="63"/>
      <c r="R85" s="63"/>
      <c r="S85" s="63"/>
      <c r="T85" s="63"/>
      <c r="U85" s="63"/>
      <c r="V85" s="63"/>
      <c r="W85" s="63"/>
      <c r="X85" s="63"/>
      <c r="Y85" s="63"/>
      <c r="Z85" s="8"/>
      <c r="AA85" s="8"/>
      <c r="AB85" s="8"/>
      <c r="AC85" s="8"/>
      <c r="AD85" s="8"/>
      <c r="AE85" s="8"/>
      <c r="AF85" s="8"/>
      <c r="AG85" s="8"/>
      <c r="AH85" s="8"/>
      <c r="AI85" s="8"/>
      <c r="AJ85" s="8"/>
      <c r="AK85" s="8"/>
      <c r="AL85" s="8"/>
      <c r="AM85" s="8"/>
      <c r="AN85" s="8"/>
      <c r="AO85" s="8"/>
      <c r="AP85" s="8"/>
      <c r="AQ85" s="8"/>
      <c r="AR85" s="8"/>
    </row>
    <row r="86" ht="15.0" customHeight="1">
      <c r="A86" s="1"/>
      <c r="B86" s="1"/>
      <c r="C86" s="1" t="str">
        <f t="shared" si="1"/>
        <v>Herminio Hernandez</v>
      </c>
      <c r="D86" s="2"/>
      <c r="E86" s="33"/>
      <c r="F86" s="33"/>
      <c r="G86" s="25" t="s">
        <v>390</v>
      </c>
      <c r="H86" s="2"/>
      <c r="I86" s="27" t="s">
        <v>200</v>
      </c>
      <c r="J86" s="4">
        <f t="shared" si="2"/>
        <v>10</v>
      </c>
      <c r="K86" s="5">
        <f t="shared" si="3"/>
        <v>1</v>
      </c>
      <c r="L86" s="6"/>
      <c r="M86" s="7"/>
      <c r="N86" s="63"/>
      <c r="O86" s="63"/>
      <c r="P86" s="63"/>
      <c r="Q86" s="63"/>
      <c r="R86" s="63"/>
      <c r="S86" s="63"/>
      <c r="T86" s="63"/>
      <c r="U86" s="63"/>
      <c r="V86" s="63"/>
      <c r="W86" s="63"/>
      <c r="X86" s="63"/>
      <c r="Y86" s="63"/>
      <c r="Z86" s="8"/>
      <c r="AA86" s="8"/>
      <c r="AB86" s="8"/>
      <c r="AC86" s="8"/>
      <c r="AD86" s="8"/>
      <c r="AE86" s="8"/>
      <c r="AF86" s="8"/>
      <c r="AG86" s="8"/>
      <c r="AH86" s="8"/>
      <c r="AI86" s="8"/>
      <c r="AJ86" s="8"/>
      <c r="AK86" s="8"/>
      <c r="AL86" s="8"/>
      <c r="AM86" s="8"/>
      <c r="AN86" s="8"/>
      <c r="AO86" s="8"/>
      <c r="AP86" s="8"/>
      <c r="AQ86" s="8"/>
      <c r="AR86" s="8"/>
    </row>
    <row r="87" ht="15.0" customHeight="1">
      <c r="A87" s="1"/>
      <c r="B87" s="1"/>
      <c r="C87" s="1" t="str">
        <f t="shared" si="1"/>
        <v>Herminio Hernandez</v>
      </c>
      <c r="D87" s="2"/>
      <c r="E87" s="33"/>
      <c r="F87" s="33"/>
      <c r="G87" s="38"/>
      <c r="H87" s="2"/>
      <c r="I87" s="1"/>
      <c r="J87" s="4">
        <f t="shared" si="2"/>
        <v>0</v>
      </c>
      <c r="K87" s="5">
        <f t="shared" si="3"/>
        <v>0</v>
      </c>
      <c r="L87" s="6"/>
      <c r="M87" s="7"/>
      <c r="N87" s="63"/>
      <c r="O87" s="63"/>
      <c r="P87" s="63"/>
      <c r="Q87" s="63"/>
      <c r="R87" s="63"/>
      <c r="S87" s="63"/>
      <c r="T87" s="63"/>
      <c r="U87" s="63"/>
      <c r="V87" s="63"/>
      <c r="W87" s="63"/>
      <c r="X87" s="63"/>
      <c r="Y87" s="63"/>
      <c r="Z87" s="8"/>
      <c r="AA87" s="8"/>
      <c r="AB87" s="8"/>
      <c r="AC87" s="8"/>
      <c r="AD87" s="8"/>
      <c r="AE87" s="8"/>
      <c r="AF87" s="8"/>
      <c r="AG87" s="8"/>
      <c r="AH87" s="8"/>
      <c r="AI87" s="8"/>
      <c r="AJ87" s="8"/>
      <c r="AK87" s="8"/>
      <c r="AL87" s="8"/>
      <c r="AM87" s="8"/>
      <c r="AN87" s="8"/>
      <c r="AO87" s="8"/>
      <c r="AP87" s="8"/>
      <c r="AQ87" s="8"/>
      <c r="AR87" s="8"/>
    </row>
    <row r="88" ht="15.0" customHeight="1">
      <c r="A88" s="1"/>
      <c r="B88" s="1"/>
      <c r="C88" s="1" t="str">
        <f t="shared" si="1"/>
        <v>Herminio Hernandez</v>
      </c>
      <c r="D88" s="2"/>
      <c r="E88" s="40"/>
      <c r="F88" s="38"/>
      <c r="G88" s="38"/>
      <c r="H88" s="2"/>
      <c r="I88" s="1"/>
      <c r="J88" s="4">
        <f t="shared" si="2"/>
        <v>0</v>
      </c>
      <c r="K88" s="5">
        <f t="shared" si="3"/>
        <v>0</v>
      </c>
      <c r="L88" s="6"/>
      <c r="M88" s="7"/>
      <c r="N88" s="63"/>
      <c r="O88" s="63"/>
      <c r="P88" s="63"/>
      <c r="Q88" s="63"/>
      <c r="R88" s="63"/>
      <c r="S88" s="63"/>
      <c r="T88" s="63"/>
      <c r="U88" s="63"/>
      <c r="V88" s="63"/>
      <c r="W88" s="63"/>
      <c r="X88" s="63"/>
      <c r="Y88" s="63"/>
      <c r="Z88" s="8"/>
      <c r="AA88" s="8"/>
      <c r="AB88" s="8"/>
      <c r="AC88" s="8"/>
      <c r="AD88" s="8"/>
      <c r="AE88" s="8"/>
      <c r="AF88" s="8"/>
      <c r="AG88" s="8"/>
      <c r="AH88" s="8"/>
      <c r="AI88" s="8"/>
      <c r="AJ88" s="8"/>
      <c r="AK88" s="8"/>
      <c r="AL88" s="8"/>
      <c r="AM88" s="8"/>
      <c r="AN88" s="8"/>
      <c r="AO88" s="8"/>
      <c r="AP88" s="8"/>
      <c r="AQ88" s="8"/>
      <c r="AR88" s="8"/>
    </row>
    <row r="89" ht="15.0" customHeight="1">
      <c r="A89" s="1"/>
      <c r="B89" s="1"/>
      <c r="C89" s="1" t="str">
        <f t="shared" si="1"/>
        <v>yamil lacoste</v>
      </c>
      <c r="D89" s="2"/>
      <c r="E89" s="55" t="s">
        <v>37</v>
      </c>
      <c r="F89" s="24">
        <v>0.45208333333333334</v>
      </c>
      <c r="G89" s="25" t="s">
        <v>395</v>
      </c>
      <c r="H89" s="2"/>
      <c r="I89" s="27" t="s">
        <v>160</v>
      </c>
      <c r="J89" s="4">
        <f t="shared" si="2"/>
        <v>9</v>
      </c>
      <c r="K89" s="5">
        <f t="shared" si="3"/>
        <v>11</v>
      </c>
      <c r="L89" s="6"/>
      <c r="M89" s="7"/>
      <c r="N89" s="63"/>
      <c r="O89" s="63"/>
      <c r="P89" s="63"/>
      <c r="Q89" s="63"/>
      <c r="R89" s="63"/>
      <c r="S89" s="63"/>
      <c r="T89" s="63"/>
      <c r="U89" s="63"/>
      <c r="V89" s="63"/>
      <c r="W89" s="63"/>
      <c r="X89" s="63"/>
      <c r="Y89" s="63"/>
      <c r="Z89" s="63"/>
      <c r="AA89" s="63"/>
      <c r="AB89" s="63"/>
      <c r="AC89" s="63"/>
      <c r="AD89" s="63"/>
      <c r="AE89" s="63"/>
      <c r="AF89" s="63"/>
      <c r="AG89" s="63"/>
      <c r="AH89" s="1"/>
      <c r="AI89" s="1"/>
      <c r="AJ89" s="1"/>
      <c r="AK89" s="1"/>
      <c r="AL89" s="1"/>
      <c r="AM89" s="1"/>
      <c r="AN89" s="1"/>
      <c r="AO89" s="1"/>
      <c r="AP89" s="1"/>
      <c r="AQ89" s="1"/>
      <c r="AR89" s="10"/>
    </row>
    <row r="90" ht="15.0" customHeight="1">
      <c r="C90" s="1" t="str">
        <f t="shared" si="1"/>
        <v>yamil lacoste</v>
      </c>
      <c r="E90" s="33"/>
      <c r="F90" s="33"/>
      <c r="G90" s="38"/>
      <c r="J90" s="4">
        <f t="shared" si="2"/>
        <v>0</v>
      </c>
      <c r="K90" s="5">
        <f t="shared" si="3"/>
        <v>0</v>
      </c>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row>
    <row r="91" ht="15.0" customHeight="1">
      <c r="C91" s="1" t="str">
        <f t="shared" si="1"/>
        <v>yamil lacoste</v>
      </c>
      <c r="E91" s="40"/>
      <c r="F91" s="38"/>
      <c r="G91" s="38"/>
      <c r="J91" s="4">
        <f t="shared" si="2"/>
        <v>0</v>
      </c>
      <c r="K91" s="5">
        <f t="shared" si="3"/>
        <v>0</v>
      </c>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row>
    <row r="92" ht="15.0" customHeight="1">
      <c r="C92" s="1" t="str">
        <f t="shared" si="1"/>
        <v>Herminio Hernandez</v>
      </c>
      <c r="E92" s="55" t="s">
        <v>13</v>
      </c>
      <c r="F92" s="24">
        <v>0.45208333333333334</v>
      </c>
      <c r="G92" s="25" t="s">
        <v>399</v>
      </c>
      <c r="I92" s="76" t="s">
        <v>57</v>
      </c>
      <c r="J92" s="4">
        <f t="shared" si="2"/>
        <v>35</v>
      </c>
      <c r="K92" s="5">
        <f t="shared" si="3"/>
        <v>6</v>
      </c>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row>
    <row r="93" ht="15.0" customHeight="1">
      <c r="C93" s="1" t="str">
        <f t="shared" si="1"/>
        <v>Herminio Hernandez</v>
      </c>
      <c r="E93" s="33"/>
      <c r="F93" s="33"/>
      <c r="G93" s="25" t="s">
        <v>402</v>
      </c>
      <c r="I93" s="76" t="s">
        <v>113</v>
      </c>
      <c r="J93" s="4">
        <f t="shared" si="2"/>
        <v>26</v>
      </c>
      <c r="K93" s="5">
        <f t="shared" si="3"/>
        <v>3</v>
      </c>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row>
    <row r="94" ht="15.0" customHeight="1">
      <c r="C94" s="1" t="str">
        <f t="shared" si="1"/>
        <v>Herminio Hernandez</v>
      </c>
      <c r="E94" s="33"/>
      <c r="F94" s="33"/>
      <c r="G94" s="38"/>
      <c r="J94" s="4">
        <f t="shared" si="2"/>
        <v>0</v>
      </c>
      <c r="K94" s="5">
        <f t="shared" si="3"/>
        <v>0</v>
      </c>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row>
    <row r="95" ht="15.0" customHeight="1">
      <c r="C95" s="1" t="str">
        <f t="shared" si="1"/>
        <v>Herminio Hernandez</v>
      </c>
      <c r="E95" s="40"/>
      <c r="F95" s="38"/>
      <c r="G95" s="38"/>
      <c r="J95" s="4">
        <f t="shared" si="2"/>
        <v>0</v>
      </c>
      <c r="K95" s="5">
        <f t="shared" si="3"/>
        <v>0</v>
      </c>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row>
    <row r="96" ht="15.0" customHeight="1">
      <c r="C96" s="1" t="str">
        <f t="shared" si="1"/>
        <v>yamil lacoste</v>
      </c>
      <c r="E96" s="55" t="s">
        <v>37</v>
      </c>
      <c r="F96" s="24">
        <v>0.45416666666666666</v>
      </c>
      <c r="G96" s="25" t="s">
        <v>408</v>
      </c>
      <c r="I96" s="76" t="s">
        <v>168</v>
      </c>
      <c r="J96" s="4">
        <f t="shared" si="2"/>
        <v>11</v>
      </c>
      <c r="K96" s="5">
        <f t="shared" si="3"/>
        <v>5</v>
      </c>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row>
    <row r="97" ht="15.0" customHeight="1">
      <c r="C97" s="1" t="str">
        <f t="shared" si="1"/>
        <v>yamil lacoste</v>
      </c>
      <c r="E97" s="33"/>
      <c r="F97" s="33"/>
      <c r="G97" s="38"/>
      <c r="J97" s="4">
        <f t="shared" si="2"/>
        <v>0</v>
      </c>
      <c r="K97" s="5">
        <f t="shared" si="3"/>
        <v>0</v>
      </c>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row>
    <row r="98" ht="15.0" customHeight="1">
      <c r="C98" s="1" t="str">
        <f t="shared" si="1"/>
        <v>yamil lacoste</v>
      </c>
      <c r="E98" s="40"/>
      <c r="F98" s="38"/>
      <c r="G98" s="38"/>
      <c r="J98" s="4">
        <f t="shared" si="2"/>
        <v>0</v>
      </c>
      <c r="K98" s="5">
        <f t="shared" si="3"/>
        <v>0</v>
      </c>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row>
    <row r="99" ht="15.0" customHeight="1">
      <c r="C99" s="1" t="str">
        <f t="shared" si="1"/>
        <v>Herminio Hernandez</v>
      </c>
      <c r="E99" s="55" t="s">
        <v>13</v>
      </c>
      <c r="F99" s="24">
        <v>0.45416666666666666</v>
      </c>
      <c r="G99" s="25" t="s">
        <v>412</v>
      </c>
      <c r="I99" s="76" t="s">
        <v>168</v>
      </c>
      <c r="J99" s="4">
        <f t="shared" si="2"/>
        <v>11</v>
      </c>
      <c r="K99" s="5">
        <f t="shared" si="3"/>
        <v>5</v>
      </c>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row>
    <row r="100" ht="15.0" customHeight="1">
      <c r="C100" s="1" t="str">
        <f t="shared" si="1"/>
        <v>Herminio Hernandez</v>
      </c>
      <c r="E100" s="33"/>
      <c r="F100" s="33"/>
      <c r="G100" s="38"/>
      <c r="J100" s="4">
        <f t="shared" si="2"/>
        <v>0</v>
      </c>
      <c r="K100" s="5">
        <f t="shared" si="3"/>
        <v>0</v>
      </c>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row>
    <row r="101" ht="15.0" customHeight="1">
      <c r="C101" s="1" t="str">
        <f t="shared" si="1"/>
        <v>Herminio Hernandez</v>
      </c>
      <c r="E101" s="40"/>
      <c r="F101" s="38"/>
      <c r="G101" s="38"/>
      <c r="J101" s="4">
        <f t="shared" si="2"/>
        <v>0</v>
      </c>
      <c r="K101" s="5">
        <f t="shared" si="3"/>
        <v>0</v>
      </c>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row>
    <row r="102" ht="15.0" customHeight="1">
      <c r="C102" s="1" t="str">
        <f t="shared" si="1"/>
        <v>yamil lacoste</v>
      </c>
      <c r="E102" s="55" t="s">
        <v>37</v>
      </c>
      <c r="F102" s="24">
        <v>0.4548611111111111</v>
      </c>
      <c r="G102" s="25" t="s">
        <v>416</v>
      </c>
      <c r="J102" s="4">
        <f t="shared" si="2"/>
        <v>0</v>
      </c>
      <c r="K102" s="5">
        <f t="shared" si="3"/>
        <v>0</v>
      </c>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row>
    <row r="103" ht="15.0" customHeight="1">
      <c r="C103" s="1" t="str">
        <f t="shared" si="1"/>
        <v>yamil lacoste</v>
      </c>
      <c r="E103" s="33"/>
      <c r="F103" s="33"/>
      <c r="G103" s="25" t="s">
        <v>417</v>
      </c>
      <c r="J103" s="4">
        <f t="shared" si="2"/>
        <v>0</v>
      </c>
      <c r="K103" s="5">
        <f t="shared" si="3"/>
        <v>0</v>
      </c>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row>
    <row r="104" ht="15.0" customHeight="1">
      <c r="C104" s="1" t="str">
        <f t="shared" si="1"/>
        <v>yamil lacoste</v>
      </c>
      <c r="E104" s="33"/>
      <c r="F104" s="33"/>
      <c r="G104" s="38"/>
      <c r="J104" s="4">
        <f t="shared" si="2"/>
        <v>0</v>
      </c>
      <c r="K104" s="5">
        <f t="shared" si="3"/>
        <v>0</v>
      </c>
    </row>
    <row r="105" ht="15.0" customHeight="1">
      <c r="C105" s="1" t="str">
        <f t="shared" si="1"/>
        <v>yamil lacoste</v>
      </c>
      <c r="E105" s="40"/>
      <c r="F105" s="38"/>
      <c r="G105" s="38"/>
      <c r="J105" s="4">
        <f t="shared" si="2"/>
        <v>0</v>
      </c>
      <c r="K105" s="5">
        <f t="shared" si="3"/>
        <v>0</v>
      </c>
    </row>
    <row r="106" ht="15.0" customHeight="1">
      <c r="C106" s="1" t="str">
        <f t="shared" si="1"/>
        <v>Herminio Hernandez</v>
      </c>
      <c r="E106" s="55" t="s">
        <v>13</v>
      </c>
      <c r="F106" s="24">
        <v>0.4548611111111111</v>
      </c>
      <c r="G106" s="25" t="s">
        <v>421</v>
      </c>
      <c r="J106" s="4">
        <f t="shared" si="2"/>
        <v>0</v>
      </c>
      <c r="K106" s="5">
        <f t="shared" si="3"/>
        <v>0</v>
      </c>
    </row>
    <row r="107" ht="15.0" customHeight="1">
      <c r="C107" s="1" t="str">
        <f t="shared" si="1"/>
        <v>Herminio Hernandez</v>
      </c>
      <c r="E107" s="33"/>
      <c r="F107" s="33"/>
      <c r="G107" s="25" t="s">
        <v>423</v>
      </c>
      <c r="J107" s="4">
        <f t="shared" si="2"/>
        <v>0</v>
      </c>
      <c r="K107" s="5">
        <f t="shared" si="3"/>
        <v>0</v>
      </c>
    </row>
    <row r="108" ht="15.0" customHeight="1">
      <c r="C108" s="1" t="str">
        <f t="shared" si="1"/>
        <v>Herminio Hernandez</v>
      </c>
      <c r="E108" s="33"/>
      <c r="F108" s="33"/>
      <c r="G108" s="38"/>
      <c r="J108" s="4">
        <f t="shared" si="2"/>
        <v>0</v>
      </c>
      <c r="K108" s="5">
        <f t="shared" si="3"/>
        <v>0</v>
      </c>
    </row>
    <row r="109" ht="15.0" customHeight="1">
      <c r="C109" s="1" t="str">
        <f t="shared" si="1"/>
        <v>Herminio Hernandez</v>
      </c>
      <c r="E109" s="40"/>
      <c r="F109" s="38"/>
      <c r="G109" s="38"/>
      <c r="J109" s="4">
        <f t="shared" si="2"/>
        <v>0</v>
      </c>
      <c r="K109" s="5">
        <f t="shared" si="3"/>
        <v>0</v>
      </c>
    </row>
    <row r="110" ht="15.0" customHeight="1">
      <c r="C110" s="1" t="str">
        <f t="shared" si="1"/>
        <v>yamil lacoste</v>
      </c>
      <c r="E110" s="55" t="s">
        <v>37</v>
      </c>
      <c r="F110" s="24">
        <v>0.45555555555555555</v>
      </c>
      <c r="G110" s="25" t="s">
        <v>219</v>
      </c>
      <c r="J110" s="4">
        <f t="shared" si="2"/>
        <v>0</v>
      </c>
      <c r="K110" s="5">
        <f t="shared" si="3"/>
        <v>0</v>
      </c>
    </row>
    <row r="111" ht="15.0" customHeight="1">
      <c r="C111" s="1" t="str">
        <f t="shared" si="1"/>
        <v>yamil lacoste</v>
      </c>
      <c r="E111" s="33"/>
      <c r="F111" s="33"/>
      <c r="G111" s="25" t="s">
        <v>430</v>
      </c>
      <c r="J111" s="4">
        <f t="shared" si="2"/>
        <v>0</v>
      </c>
      <c r="K111" s="5">
        <f t="shared" si="3"/>
        <v>0</v>
      </c>
    </row>
    <row r="112" ht="15.0" customHeight="1">
      <c r="C112" s="1" t="str">
        <f t="shared" si="1"/>
        <v>yamil lacoste</v>
      </c>
      <c r="E112" s="33"/>
      <c r="F112" s="33"/>
      <c r="G112" s="38"/>
      <c r="J112" s="4">
        <f t="shared" si="2"/>
        <v>0</v>
      </c>
      <c r="K112" s="5">
        <f t="shared" si="3"/>
        <v>0</v>
      </c>
    </row>
    <row r="113" ht="15.0" customHeight="1">
      <c r="C113" s="1" t="str">
        <f t="shared" si="1"/>
        <v>yamil lacoste</v>
      </c>
      <c r="E113" s="40"/>
      <c r="F113" s="38"/>
      <c r="G113" s="38"/>
      <c r="J113" s="4">
        <f t="shared" si="2"/>
        <v>0</v>
      </c>
      <c r="K113" s="5">
        <f t="shared" si="3"/>
        <v>0</v>
      </c>
    </row>
    <row r="114" ht="15.0" customHeight="1">
      <c r="C114" s="1" t="str">
        <f t="shared" si="1"/>
        <v>Herminio Hernandez</v>
      </c>
      <c r="E114" s="55" t="s">
        <v>13</v>
      </c>
      <c r="F114" s="24">
        <v>0.45625</v>
      </c>
      <c r="G114" s="25" t="s">
        <v>435</v>
      </c>
      <c r="I114" s="76" t="s">
        <v>134</v>
      </c>
      <c r="J114" s="4">
        <f t="shared" si="2"/>
        <v>6</v>
      </c>
      <c r="K114" s="5">
        <f t="shared" si="3"/>
        <v>5</v>
      </c>
    </row>
    <row r="115" ht="15.0" customHeight="1">
      <c r="C115" s="1" t="str">
        <f t="shared" si="1"/>
        <v>Herminio Hernandez</v>
      </c>
      <c r="E115" s="33"/>
      <c r="F115" s="33"/>
      <c r="G115" s="38"/>
      <c r="J115" s="4">
        <f t="shared" si="2"/>
        <v>0</v>
      </c>
      <c r="K115" s="5">
        <f t="shared" si="3"/>
        <v>0</v>
      </c>
    </row>
    <row r="116" ht="15.0" customHeight="1">
      <c r="C116" s="1" t="str">
        <f t="shared" si="1"/>
        <v>Herminio Hernandez</v>
      </c>
      <c r="E116" s="40"/>
      <c r="F116" s="38"/>
      <c r="G116" s="38"/>
      <c r="J116" s="4">
        <f t="shared" si="2"/>
        <v>0</v>
      </c>
      <c r="K116" s="5">
        <f t="shared" si="3"/>
        <v>0</v>
      </c>
    </row>
    <row r="117" ht="15.0" customHeight="1">
      <c r="C117" s="1" t="str">
        <f t="shared" si="1"/>
        <v>yamil lacoste</v>
      </c>
      <c r="E117" s="55" t="s">
        <v>37</v>
      </c>
      <c r="F117" s="24">
        <v>0.4618055555555556</v>
      </c>
      <c r="G117" s="25" t="s">
        <v>437</v>
      </c>
      <c r="J117" s="4">
        <f t="shared" si="2"/>
        <v>0</v>
      </c>
      <c r="K117" s="5">
        <f t="shared" si="3"/>
        <v>0</v>
      </c>
    </row>
    <row r="118" ht="15.0" customHeight="1">
      <c r="C118" s="1" t="str">
        <f t="shared" si="1"/>
        <v>yamil lacoste</v>
      </c>
      <c r="E118" s="33"/>
      <c r="F118" s="33"/>
      <c r="G118" s="25" t="s">
        <v>439</v>
      </c>
      <c r="I118" s="76" t="s">
        <v>161</v>
      </c>
      <c r="J118" s="4">
        <f t="shared" si="2"/>
        <v>3</v>
      </c>
      <c r="K118" s="5">
        <f t="shared" si="3"/>
        <v>5</v>
      </c>
    </row>
    <row r="119" ht="15.0" customHeight="1">
      <c r="C119" s="1" t="str">
        <f t="shared" si="1"/>
        <v>yamil lacoste</v>
      </c>
      <c r="E119" s="33"/>
      <c r="F119" s="33"/>
      <c r="G119" s="38"/>
      <c r="J119" s="4">
        <f t="shared" si="2"/>
        <v>0</v>
      </c>
      <c r="K119" s="5">
        <f t="shared" si="3"/>
        <v>0</v>
      </c>
    </row>
    <row r="120" ht="15.0" customHeight="1">
      <c r="C120" s="1" t="str">
        <f t="shared" si="1"/>
        <v>yamil lacoste</v>
      </c>
      <c r="E120" s="40"/>
      <c r="F120" s="38"/>
      <c r="G120" s="38"/>
      <c r="J120" s="4">
        <f t="shared" si="2"/>
        <v>0</v>
      </c>
      <c r="K120" s="5">
        <f t="shared" si="3"/>
        <v>0</v>
      </c>
    </row>
    <row r="121" ht="15.0" customHeight="1">
      <c r="C121" s="1" t="str">
        <f t="shared" si="1"/>
        <v>Herminio Hernandez</v>
      </c>
      <c r="E121" s="55" t="s">
        <v>13</v>
      </c>
      <c r="F121" s="24">
        <v>0.4638888888888889</v>
      </c>
      <c r="G121" s="25" t="s">
        <v>443</v>
      </c>
      <c r="I121" s="76" t="s">
        <v>246</v>
      </c>
      <c r="J121" s="4">
        <f t="shared" si="2"/>
        <v>19</v>
      </c>
      <c r="K121" s="5">
        <f t="shared" si="3"/>
        <v>7</v>
      </c>
    </row>
    <row r="122" ht="15.0" customHeight="1">
      <c r="C122" s="1" t="str">
        <f t="shared" si="1"/>
        <v>Herminio Hernandez</v>
      </c>
      <c r="E122" s="33"/>
      <c r="F122" s="33"/>
      <c r="G122" s="38"/>
      <c r="J122" s="4">
        <f t="shared" si="2"/>
        <v>0</v>
      </c>
      <c r="K122" s="5">
        <f t="shared" si="3"/>
        <v>0</v>
      </c>
    </row>
    <row r="123" ht="15.0" customHeight="1">
      <c r="C123" s="1" t="str">
        <f t="shared" si="1"/>
        <v>Herminio Hernandez</v>
      </c>
      <c r="E123" s="40"/>
      <c r="F123" s="38"/>
      <c r="G123" s="38"/>
      <c r="J123" s="4">
        <f t="shared" si="2"/>
        <v>0</v>
      </c>
      <c r="K123" s="5">
        <f t="shared" si="3"/>
        <v>0</v>
      </c>
    </row>
    <row r="124" ht="15.0" customHeight="1">
      <c r="C124" s="1" t="str">
        <f t="shared" si="1"/>
        <v>Herminio Hernandez</v>
      </c>
      <c r="E124" s="55" t="s">
        <v>13</v>
      </c>
      <c r="F124" s="24">
        <v>0.4673611111111111</v>
      </c>
      <c r="G124" s="25" t="s">
        <v>449</v>
      </c>
      <c r="I124" s="76" t="s">
        <v>57</v>
      </c>
      <c r="J124" s="4">
        <f t="shared" si="2"/>
        <v>35</v>
      </c>
      <c r="K124" s="5">
        <f t="shared" si="3"/>
        <v>6</v>
      </c>
    </row>
    <row r="125" ht="15.0" customHeight="1">
      <c r="C125" s="1" t="str">
        <f t="shared" si="1"/>
        <v>Herminio Hernandez</v>
      </c>
      <c r="E125" s="33"/>
      <c r="F125" s="33"/>
      <c r="G125" s="25" t="s">
        <v>452</v>
      </c>
      <c r="J125" s="4">
        <f t="shared" si="2"/>
        <v>0</v>
      </c>
      <c r="K125" s="5">
        <f t="shared" si="3"/>
        <v>0</v>
      </c>
    </row>
    <row r="126" ht="15.0" customHeight="1">
      <c r="C126" s="1" t="str">
        <f t="shared" si="1"/>
        <v>Herminio Hernandez</v>
      </c>
      <c r="E126" s="33"/>
      <c r="F126" s="33"/>
      <c r="G126" s="38"/>
      <c r="J126" s="4">
        <f t="shared" si="2"/>
        <v>0</v>
      </c>
      <c r="K126" s="5">
        <f t="shared" si="3"/>
        <v>0</v>
      </c>
    </row>
    <row r="127" ht="15.0" customHeight="1">
      <c r="C127" s="1" t="str">
        <f t="shared" si="1"/>
        <v>Herminio Hernandez</v>
      </c>
      <c r="E127" s="40"/>
      <c r="F127" s="38"/>
      <c r="G127" s="38"/>
      <c r="J127" s="4">
        <f t="shared" si="2"/>
        <v>0</v>
      </c>
      <c r="K127" s="5">
        <f t="shared" si="3"/>
        <v>0</v>
      </c>
    </row>
    <row r="128" ht="15.0" customHeight="1">
      <c r="C128" s="1" t="str">
        <f t="shared" si="1"/>
        <v>Herminio Hernandez</v>
      </c>
      <c r="E128" s="55" t="s">
        <v>13</v>
      </c>
      <c r="F128" s="24">
        <v>0.4736111111111111</v>
      </c>
      <c r="G128" s="25" t="s">
        <v>457</v>
      </c>
      <c r="I128" s="76" t="s">
        <v>57</v>
      </c>
      <c r="J128" s="4">
        <f t="shared" si="2"/>
        <v>35</v>
      </c>
      <c r="K128" s="5">
        <f t="shared" si="3"/>
        <v>6</v>
      </c>
    </row>
    <row r="129" ht="15.0" customHeight="1">
      <c r="C129" s="1" t="str">
        <f t="shared" si="1"/>
        <v>Herminio Hernandez</v>
      </c>
      <c r="E129" s="33"/>
      <c r="F129" s="33"/>
      <c r="G129" s="25" t="s">
        <v>459</v>
      </c>
      <c r="J129" s="4">
        <f t="shared" si="2"/>
        <v>0</v>
      </c>
      <c r="K129" s="5">
        <f t="shared" si="3"/>
        <v>0</v>
      </c>
    </row>
    <row r="130" ht="15.0" customHeight="1">
      <c r="C130" s="1" t="str">
        <f t="shared" si="1"/>
        <v>Herminio Hernandez</v>
      </c>
      <c r="E130" s="33"/>
      <c r="F130" s="33"/>
      <c r="G130" s="38"/>
      <c r="J130" s="4">
        <f t="shared" si="2"/>
        <v>0</v>
      </c>
      <c r="K130" s="5">
        <f t="shared" si="3"/>
        <v>0</v>
      </c>
    </row>
    <row r="131" ht="15.0" customHeight="1">
      <c r="C131" s="1" t="str">
        <f t="shared" si="1"/>
        <v>Herminio Hernandez</v>
      </c>
      <c r="E131" s="40"/>
      <c r="F131" s="38"/>
      <c r="G131" s="38"/>
      <c r="J131" s="4">
        <f t="shared" si="2"/>
        <v>0</v>
      </c>
      <c r="K131" s="5">
        <f t="shared" si="3"/>
        <v>0</v>
      </c>
    </row>
    <row r="132" ht="15.0" customHeight="1">
      <c r="C132" s="1" t="str">
        <f t="shared" si="1"/>
        <v>yamil lacoste</v>
      </c>
      <c r="E132" s="55" t="s">
        <v>37</v>
      </c>
      <c r="F132" s="24">
        <v>0.47430555555555554</v>
      </c>
      <c r="G132" s="25" t="s">
        <v>464</v>
      </c>
      <c r="I132" s="76" t="s">
        <v>160</v>
      </c>
      <c r="J132" s="4">
        <f t="shared" si="2"/>
        <v>9</v>
      </c>
      <c r="K132" s="5">
        <f t="shared" si="3"/>
        <v>11</v>
      </c>
    </row>
    <row r="133" ht="15.0" customHeight="1">
      <c r="C133" s="1" t="str">
        <f t="shared" si="1"/>
        <v>yamil lacoste</v>
      </c>
      <c r="E133" s="33"/>
      <c r="F133" s="33"/>
      <c r="G133" s="38"/>
      <c r="J133" s="4">
        <f t="shared" si="2"/>
        <v>0</v>
      </c>
      <c r="K133" s="5">
        <f t="shared" si="3"/>
        <v>0</v>
      </c>
    </row>
    <row r="134" ht="15.0" customHeight="1">
      <c r="C134" s="1" t="str">
        <f t="shared" si="1"/>
        <v>yamil lacoste</v>
      </c>
      <c r="E134" s="40"/>
      <c r="F134" s="38"/>
      <c r="G134" s="38"/>
      <c r="J134" s="4">
        <f t="shared" si="2"/>
        <v>0</v>
      </c>
      <c r="K134" s="5">
        <f t="shared" si="3"/>
        <v>0</v>
      </c>
    </row>
    <row r="135" ht="15.0" customHeight="1">
      <c r="C135" s="1" t="str">
        <f t="shared" si="1"/>
        <v>Herminio Hernandez</v>
      </c>
      <c r="E135" s="55" t="s">
        <v>13</v>
      </c>
      <c r="F135" s="24">
        <v>0.475</v>
      </c>
      <c r="G135" s="25" t="s">
        <v>467</v>
      </c>
      <c r="I135" s="76" t="s">
        <v>211</v>
      </c>
      <c r="J135" s="4">
        <f t="shared" si="2"/>
        <v>12</v>
      </c>
      <c r="K135" s="5">
        <f t="shared" si="3"/>
        <v>6</v>
      </c>
    </row>
    <row r="136" ht="15.0" customHeight="1">
      <c r="C136" s="1" t="str">
        <f t="shared" si="1"/>
        <v>Herminio Hernandez</v>
      </c>
      <c r="E136" s="33"/>
      <c r="F136" s="33"/>
      <c r="G136" s="38"/>
      <c r="J136" s="4">
        <f t="shared" si="2"/>
        <v>0</v>
      </c>
      <c r="K136" s="5">
        <f t="shared" si="3"/>
        <v>0</v>
      </c>
    </row>
    <row r="137" ht="15.0" customHeight="1">
      <c r="C137" s="1" t="str">
        <f t="shared" si="1"/>
        <v>Herminio Hernandez</v>
      </c>
      <c r="E137" s="40"/>
      <c r="F137" s="38"/>
      <c r="G137" s="38"/>
      <c r="J137" s="4">
        <f t="shared" si="2"/>
        <v>0</v>
      </c>
      <c r="K137" s="5">
        <f t="shared" si="3"/>
        <v>0</v>
      </c>
    </row>
    <row r="138" ht="15.0" customHeight="1">
      <c r="C138" s="1" t="str">
        <f t="shared" si="1"/>
        <v>yamil lacoste</v>
      </c>
      <c r="E138" s="55" t="s">
        <v>37</v>
      </c>
      <c r="F138" s="24">
        <v>0.47847222222222224</v>
      </c>
      <c r="G138" s="25" t="s">
        <v>474</v>
      </c>
      <c r="J138" s="4">
        <f t="shared" si="2"/>
        <v>0</v>
      </c>
      <c r="K138" s="5">
        <f t="shared" si="3"/>
        <v>0</v>
      </c>
    </row>
    <row r="139" ht="15.0" customHeight="1">
      <c r="C139" s="1" t="str">
        <f t="shared" si="1"/>
        <v>yamil lacoste</v>
      </c>
      <c r="E139" s="33"/>
      <c r="F139" s="33"/>
      <c r="G139" s="77" t="s">
        <v>475</v>
      </c>
      <c r="I139" s="76" t="s">
        <v>57</v>
      </c>
      <c r="J139" s="4">
        <f t="shared" si="2"/>
        <v>35</v>
      </c>
      <c r="K139" s="5">
        <f t="shared" si="3"/>
        <v>6</v>
      </c>
    </row>
    <row r="140" ht="15.0" customHeight="1">
      <c r="C140" s="1" t="str">
        <f t="shared" si="1"/>
        <v>yamil lacoste</v>
      </c>
      <c r="E140" s="33"/>
      <c r="F140" s="33"/>
      <c r="G140" s="25" t="s">
        <v>478</v>
      </c>
      <c r="J140" s="4">
        <f t="shared" si="2"/>
        <v>0</v>
      </c>
      <c r="K140" s="5">
        <f t="shared" si="3"/>
        <v>0</v>
      </c>
    </row>
    <row r="141" ht="15.0" customHeight="1">
      <c r="C141" s="1" t="str">
        <f t="shared" si="1"/>
        <v>yamil lacoste</v>
      </c>
      <c r="E141" s="33"/>
      <c r="F141" s="33"/>
      <c r="G141" s="38"/>
      <c r="J141" s="4">
        <f t="shared" si="2"/>
        <v>0</v>
      </c>
      <c r="K141" s="5">
        <f t="shared" si="3"/>
        <v>0</v>
      </c>
    </row>
    <row r="142" ht="15.0" customHeight="1">
      <c r="C142" s="1" t="str">
        <f t="shared" si="1"/>
        <v>yamil lacoste</v>
      </c>
      <c r="E142" s="40"/>
      <c r="F142" s="38"/>
      <c r="G142" s="38"/>
      <c r="J142" s="4">
        <f t="shared" si="2"/>
        <v>0</v>
      </c>
      <c r="K142" s="5">
        <f t="shared" si="3"/>
        <v>0</v>
      </c>
    </row>
    <row r="143" ht="15.0" customHeight="1">
      <c r="C143" s="1" t="str">
        <f t="shared" si="1"/>
        <v>Herminio Hernandez</v>
      </c>
      <c r="E143" s="55" t="s">
        <v>13</v>
      </c>
      <c r="F143" s="24">
        <v>0.47847222222222224</v>
      </c>
      <c r="G143" s="25" t="s">
        <v>482</v>
      </c>
      <c r="I143" s="76" t="s">
        <v>278</v>
      </c>
      <c r="J143" s="4">
        <f t="shared" si="2"/>
        <v>27</v>
      </c>
      <c r="K143" s="5">
        <f t="shared" si="3"/>
        <v>10</v>
      </c>
    </row>
    <row r="144" ht="15.0" customHeight="1">
      <c r="C144" s="1" t="str">
        <f t="shared" si="1"/>
        <v>Herminio Hernandez</v>
      </c>
      <c r="E144" s="33"/>
      <c r="F144" s="33"/>
      <c r="G144" s="38"/>
      <c r="J144" s="4">
        <f t="shared" si="2"/>
        <v>0</v>
      </c>
      <c r="K144" s="5">
        <f t="shared" si="3"/>
        <v>0</v>
      </c>
    </row>
    <row r="145" ht="15.0" customHeight="1">
      <c r="C145" s="1" t="str">
        <f t="shared" si="1"/>
        <v>Herminio Hernandez</v>
      </c>
      <c r="E145" s="40"/>
      <c r="F145" s="38"/>
      <c r="G145" s="38"/>
      <c r="J145" s="4">
        <f t="shared" si="2"/>
        <v>0</v>
      </c>
      <c r="K145" s="5">
        <f t="shared" si="3"/>
        <v>0</v>
      </c>
    </row>
    <row r="146" ht="15.0" customHeight="1">
      <c r="C146" s="1" t="str">
        <f t="shared" si="1"/>
        <v>yamil lacoste</v>
      </c>
      <c r="E146" s="55" t="s">
        <v>37</v>
      </c>
      <c r="F146" s="24">
        <v>0.4791666666666667</v>
      </c>
      <c r="G146" s="25" t="s">
        <v>486</v>
      </c>
      <c r="J146" s="4">
        <f t="shared" si="2"/>
        <v>0</v>
      </c>
      <c r="K146" s="5">
        <f t="shared" si="3"/>
        <v>0</v>
      </c>
    </row>
    <row r="147" ht="15.0" customHeight="1">
      <c r="C147" s="1" t="str">
        <f t="shared" si="1"/>
        <v>yamil lacoste</v>
      </c>
      <c r="E147" s="33"/>
      <c r="F147" s="33"/>
      <c r="G147" s="25" t="s">
        <v>487</v>
      </c>
      <c r="J147" s="4">
        <f t="shared" si="2"/>
        <v>0</v>
      </c>
      <c r="K147" s="5">
        <f t="shared" si="3"/>
        <v>0</v>
      </c>
    </row>
    <row r="148" ht="15.0" customHeight="1">
      <c r="C148" s="1" t="str">
        <f t="shared" si="1"/>
        <v>yamil lacoste</v>
      </c>
      <c r="E148" s="33"/>
      <c r="F148" s="33"/>
      <c r="G148" s="25" t="s">
        <v>490</v>
      </c>
      <c r="J148" s="4">
        <f t="shared" si="2"/>
        <v>0</v>
      </c>
      <c r="K148" s="5">
        <f t="shared" si="3"/>
        <v>0</v>
      </c>
    </row>
    <row r="149" ht="15.0" customHeight="1">
      <c r="C149" s="1" t="str">
        <f t="shared" si="1"/>
        <v>yamil lacoste</v>
      </c>
      <c r="E149" s="33"/>
      <c r="F149" s="33"/>
      <c r="G149" s="38"/>
      <c r="J149" s="4">
        <f t="shared" si="2"/>
        <v>0</v>
      </c>
      <c r="K149" s="5">
        <f t="shared" si="3"/>
        <v>0</v>
      </c>
    </row>
    <row r="150" ht="15.0" customHeight="1">
      <c r="C150" s="1" t="str">
        <f t="shared" si="1"/>
        <v>yamil lacoste</v>
      </c>
      <c r="E150" s="40"/>
      <c r="F150" s="38"/>
      <c r="G150" s="38"/>
      <c r="J150" s="4">
        <f t="shared" si="2"/>
        <v>0</v>
      </c>
      <c r="K150" s="5">
        <f t="shared" si="3"/>
        <v>0</v>
      </c>
    </row>
    <row r="151" ht="15.0" customHeight="1">
      <c r="C151" s="1" t="str">
        <f t="shared" si="1"/>
        <v>Herminio Hernandez</v>
      </c>
      <c r="E151" s="55" t="s">
        <v>13</v>
      </c>
      <c r="F151" s="24">
        <v>0.4791666666666667</v>
      </c>
      <c r="G151" s="25" t="s">
        <v>492</v>
      </c>
      <c r="I151" s="76" t="s">
        <v>168</v>
      </c>
      <c r="J151" s="4">
        <f t="shared" si="2"/>
        <v>11</v>
      </c>
      <c r="K151" s="5">
        <f t="shared" si="3"/>
        <v>5</v>
      </c>
    </row>
    <row r="152" ht="15.0" customHeight="1">
      <c r="C152" s="1" t="str">
        <f t="shared" si="1"/>
        <v>Herminio Hernandez</v>
      </c>
      <c r="E152" s="33"/>
      <c r="F152" s="33"/>
      <c r="G152" s="38"/>
      <c r="J152" s="4">
        <f t="shared" si="2"/>
        <v>0</v>
      </c>
      <c r="K152" s="5">
        <f t="shared" si="3"/>
        <v>0</v>
      </c>
    </row>
    <row r="153" ht="15.0" customHeight="1">
      <c r="C153" s="1" t="str">
        <f t="shared" si="1"/>
        <v>Herminio Hernandez</v>
      </c>
      <c r="E153" s="40"/>
      <c r="F153" s="38"/>
      <c r="G153" s="38"/>
      <c r="J153" s="4">
        <f t="shared" si="2"/>
        <v>0</v>
      </c>
      <c r="K153" s="5">
        <f t="shared" si="3"/>
        <v>0</v>
      </c>
    </row>
    <row r="154" ht="15.0" customHeight="1">
      <c r="C154" s="1" t="str">
        <f t="shared" si="1"/>
        <v>yamil lacoste</v>
      </c>
      <c r="E154" s="55" t="s">
        <v>37</v>
      </c>
      <c r="F154" s="24">
        <v>0.48125</v>
      </c>
      <c r="G154" s="25" t="s">
        <v>494</v>
      </c>
      <c r="I154" s="76" t="s">
        <v>134</v>
      </c>
      <c r="J154" s="4">
        <f t="shared" si="2"/>
        <v>6</v>
      </c>
      <c r="K154" s="5">
        <f t="shared" si="3"/>
        <v>5</v>
      </c>
    </row>
    <row r="155" ht="15.0" customHeight="1">
      <c r="C155" s="1" t="str">
        <f t="shared" si="1"/>
        <v>yamil lacoste</v>
      </c>
      <c r="E155" s="33"/>
      <c r="F155" s="33"/>
      <c r="G155" s="38"/>
      <c r="J155" s="4">
        <f t="shared" si="2"/>
        <v>0</v>
      </c>
      <c r="K155" s="5">
        <f t="shared" si="3"/>
        <v>0</v>
      </c>
    </row>
    <row r="156" ht="15.0" customHeight="1">
      <c r="C156" s="1" t="str">
        <f t="shared" si="1"/>
        <v>yamil lacoste</v>
      </c>
      <c r="E156" s="40"/>
      <c r="F156" s="38"/>
      <c r="G156" s="38"/>
      <c r="J156" s="4">
        <f t="shared" si="2"/>
        <v>0</v>
      </c>
      <c r="K156" s="5">
        <f t="shared" si="3"/>
        <v>0</v>
      </c>
    </row>
    <row r="157" ht="15.0" customHeight="1">
      <c r="C157" s="1" t="str">
        <f t="shared" si="1"/>
        <v>Herminio Hernandez</v>
      </c>
      <c r="E157" s="55" t="s">
        <v>13</v>
      </c>
      <c r="F157" s="24">
        <v>0.48194444444444445</v>
      </c>
      <c r="G157" s="25" t="s">
        <v>498</v>
      </c>
      <c r="I157" s="76" t="s">
        <v>113</v>
      </c>
      <c r="J157" s="4">
        <f t="shared" si="2"/>
        <v>26</v>
      </c>
      <c r="K157" s="5">
        <f t="shared" si="3"/>
        <v>3</v>
      </c>
    </row>
    <row r="158" ht="15.0" customHeight="1">
      <c r="C158" s="1" t="str">
        <f t="shared" si="1"/>
        <v>Herminio Hernandez</v>
      </c>
      <c r="E158" s="33"/>
      <c r="F158" s="33"/>
      <c r="G158" s="25" t="s">
        <v>499</v>
      </c>
      <c r="J158" s="4">
        <f t="shared" si="2"/>
        <v>0</v>
      </c>
      <c r="K158" s="5">
        <f t="shared" si="3"/>
        <v>0</v>
      </c>
    </row>
    <row r="159" ht="15.0" customHeight="1">
      <c r="C159" s="1" t="str">
        <f t="shared" si="1"/>
        <v>Herminio Hernandez</v>
      </c>
      <c r="E159" s="33"/>
      <c r="F159" s="33"/>
      <c r="G159" s="38"/>
      <c r="J159" s="4">
        <f t="shared" si="2"/>
        <v>0</v>
      </c>
      <c r="K159" s="5">
        <f t="shared" si="3"/>
        <v>0</v>
      </c>
    </row>
    <row r="160" ht="15.0" customHeight="1">
      <c r="C160" s="1" t="str">
        <f t="shared" si="1"/>
        <v>Herminio Hernandez</v>
      </c>
      <c r="E160" s="40"/>
      <c r="F160" s="38"/>
      <c r="G160" s="38"/>
      <c r="J160" s="4">
        <f t="shared" si="2"/>
        <v>0</v>
      </c>
      <c r="K160" s="5">
        <f t="shared" si="3"/>
        <v>0</v>
      </c>
    </row>
    <row r="161" ht="15.0" customHeight="1">
      <c r="C161" s="1" t="str">
        <f t="shared" si="1"/>
        <v>yamil lacoste</v>
      </c>
      <c r="E161" s="55" t="s">
        <v>37</v>
      </c>
      <c r="F161" s="24">
        <v>0.49027777777777776</v>
      </c>
      <c r="G161" s="25" t="s">
        <v>502</v>
      </c>
      <c r="J161" s="4">
        <f t="shared" si="2"/>
        <v>0</v>
      </c>
      <c r="K161" s="5">
        <f t="shared" si="3"/>
        <v>0</v>
      </c>
    </row>
    <row r="162" ht="15.0" customHeight="1">
      <c r="C162" s="1" t="str">
        <f t="shared" si="1"/>
        <v>yamil lacoste</v>
      </c>
      <c r="E162" s="33"/>
      <c r="F162" s="33"/>
      <c r="G162" s="38"/>
      <c r="J162" s="4">
        <f t="shared" si="2"/>
        <v>0</v>
      </c>
      <c r="K162" s="5">
        <f t="shared" si="3"/>
        <v>0</v>
      </c>
    </row>
    <row r="163" ht="15.0" customHeight="1">
      <c r="C163" s="1" t="str">
        <f t="shared" si="1"/>
        <v>yamil lacoste</v>
      </c>
      <c r="E163" s="40"/>
      <c r="F163" s="38"/>
      <c r="G163" s="38"/>
      <c r="J163" s="4">
        <f t="shared" si="2"/>
        <v>0</v>
      </c>
      <c r="K163" s="5">
        <f t="shared" si="3"/>
        <v>0</v>
      </c>
    </row>
    <row r="164" ht="15.0" customHeight="1">
      <c r="C164" s="1" t="str">
        <f t="shared" si="1"/>
        <v>Herminio Hernandez</v>
      </c>
      <c r="E164" s="55" t="s">
        <v>13</v>
      </c>
      <c r="F164" s="24">
        <v>0.4909722222222222</v>
      </c>
      <c r="G164" s="25" t="s">
        <v>504</v>
      </c>
      <c r="I164" s="76" t="s">
        <v>294</v>
      </c>
      <c r="J164" s="4">
        <f t="shared" si="2"/>
        <v>30</v>
      </c>
      <c r="K164" s="5">
        <f t="shared" si="3"/>
        <v>8</v>
      </c>
    </row>
    <row r="165" ht="15.0" customHeight="1">
      <c r="C165" s="1" t="str">
        <f t="shared" si="1"/>
        <v>Herminio Hernandez</v>
      </c>
      <c r="E165" s="33"/>
      <c r="F165" s="33"/>
      <c r="G165" s="38"/>
      <c r="J165" s="4">
        <f t="shared" si="2"/>
        <v>0</v>
      </c>
      <c r="K165" s="5">
        <f t="shared" si="3"/>
        <v>0</v>
      </c>
    </row>
    <row r="166" ht="15.0" customHeight="1">
      <c r="C166" s="1" t="str">
        <f t="shared" si="1"/>
        <v>Herminio Hernandez</v>
      </c>
      <c r="E166" s="40"/>
      <c r="F166" s="38"/>
      <c r="G166" s="38"/>
      <c r="J166" s="4">
        <f t="shared" si="2"/>
        <v>0</v>
      </c>
      <c r="K166" s="5">
        <f t="shared" si="3"/>
        <v>0</v>
      </c>
    </row>
    <row r="167" ht="15.0" customHeight="1">
      <c r="C167" s="1" t="str">
        <f t="shared" si="1"/>
        <v>yamil lacoste</v>
      </c>
      <c r="E167" s="55" t="s">
        <v>37</v>
      </c>
      <c r="F167" s="24">
        <v>0.49236111111111114</v>
      </c>
      <c r="G167" s="25" t="s">
        <v>507</v>
      </c>
      <c r="I167" s="76" t="s">
        <v>175</v>
      </c>
      <c r="J167" s="4">
        <f t="shared" si="2"/>
        <v>5</v>
      </c>
      <c r="K167" s="5">
        <f t="shared" si="3"/>
        <v>4</v>
      </c>
    </row>
    <row r="168" ht="15.0" customHeight="1">
      <c r="C168" s="1" t="str">
        <f t="shared" si="1"/>
        <v>yamil lacoste</v>
      </c>
      <c r="E168" s="33"/>
      <c r="F168" s="33"/>
      <c r="G168" s="25" t="s">
        <v>510</v>
      </c>
      <c r="I168" s="76" t="s">
        <v>226</v>
      </c>
      <c r="J168" s="4">
        <f t="shared" si="2"/>
        <v>15</v>
      </c>
      <c r="K168" s="5">
        <f t="shared" si="3"/>
        <v>4</v>
      </c>
    </row>
    <row r="169" ht="15.0" customHeight="1">
      <c r="C169" s="1" t="str">
        <f t="shared" si="1"/>
        <v>yamil lacoste</v>
      </c>
      <c r="E169" s="33"/>
      <c r="F169" s="33"/>
      <c r="G169" s="25" t="s">
        <v>512</v>
      </c>
      <c r="I169" s="76" t="s">
        <v>294</v>
      </c>
      <c r="J169" s="4">
        <f t="shared" si="2"/>
        <v>30</v>
      </c>
      <c r="K169" s="5">
        <f t="shared" si="3"/>
        <v>8</v>
      </c>
    </row>
    <row r="170" ht="15.0" customHeight="1">
      <c r="C170" s="1" t="str">
        <f t="shared" si="1"/>
        <v>yamil lacoste</v>
      </c>
      <c r="E170" s="33"/>
      <c r="F170" s="33"/>
      <c r="G170" s="38"/>
      <c r="J170" s="4">
        <f t="shared" si="2"/>
        <v>0</v>
      </c>
      <c r="K170" s="5">
        <f t="shared" si="3"/>
        <v>0</v>
      </c>
    </row>
    <row r="171" ht="15.0" customHeight="1">
      <c r="C171" s="1" t="str">
        <f t="shared" si="1"/>
        <v>yamil lacoste</v>
      </c>
      <c r="E171" s="40"/>
      <c r="F171" s="38"/>
      <c r="G171" s="38"/>
      <c r="J171" s="4">
        <f t="shared" si="2"/>
        <v>0</v>
      </c>
      <c r="K171" s="5">
        <f t="shared" si="3"/>
        <v>0</v>
      </c>
    </row>
    <row r="172" ht="15.0" customHeight="1">
      <c r="C172" s="1" t="str">
        <f t="shared" si="1"/>
        <v>Herminio Hernandez</v>
      </c>
      <c r="E172" s="55" t="s">
        <v>13</v>
      </c>
      <c r="F172" s="24">
        <v>0.4930555555555556</v>
      </c>
      <c r="G172" s="25" t="s">
        <v>514</v>
      </c>
      <c r="I172" s="76" t="s">
        <v>113</v>
      </c>
      <c r="J172" s="4">
        <f t="shared" si="2"/>
        <v>26</v>
      </c>
      <c r="K172" s="5">
        <f t="shared" si="3"/>
        <v>3</v>
      </c>
    </row>
    <row r="173" ht="15.0" customHeight="1">
      <c r="C173" s="1" t="str">
        <f t="shared" si="1"/>
        <v>Herminio Hernandez</v>
      </c>
      <c r="E173" s="33"/>
      <c r="F173" s="33"/>
      <c r="G173" s="38"/>
      <c r="J173" s="4">
        <f t="shared" si="2"/>
        <v>0</v>
      </c>
      <c r="K173" s="5">
        <f t="shared" si="3"/>
        <v>0</v>
      </c>
    </row>
    <row r="174" ht="15.0" customHeight="1">
      <c r="C174" s="1" t="str">
        <f t="shared" si="1"/>
        <v>Herminio Hernandez</v>
      </c>
      <c r="E174" s="40"/>
      <c r="F174" s="38"/>
      <c r="G174" s="38"/>
      <c r="J174" s="4">
        <f t="shared" si="2"/>
        <v>0</v>
      </c>
      <c r="K174" s="5">
        <f t="shared" si="3"/>
        <v>0</v>
      </c>
    </row>
    <row r="175" ht="15.0" customHeight="1">
      <c r="C175" s="1" t="str">
        <f t="shared" si="1"/>
        <v>yamil lacoste</v>
      </c>
      <c r="E175" s="55" t="s">
        <v>37</v>
      </c>
      <c r="F175" s="24">
        <v>0.4930555555555556</v>
      </c>
      <c r="G175" s="25" t="s">
        <v>519</v>
      </c>
      <c r="I175" s="76" t="s">
        <v>226</v>
      </c>
      <c r="J175" s="4">
        <f t="shared" si="2"/>
        <v>15</v>
      </c>
      <c r="K175" s="5">
        <f t="shared" si="3"/>
        <v>4</v>
      </c>
    </row>
    <row r="176" ht="15.0" customHeight="1">
      <c r="C176" s="1" t="str">
        <f t="shared" si="1"/>
        <v>yamil lacoste</v>
      </c>
      <c r="E176" s="33"/>
      <c r="F176" s="33"/>
      <c r="G176" s="25" t="s">
        <v>520</v>
      </c>
      <c r="J176" s="4">
        <f t="shared" si="2"/>
        <v>0</v>
      </c>
      <c r="K176" s="5">
        <f t="shared" si="3"/>
        <v>0</v>
      </c>
    </row>
    <row r="177" ht="15.0" customHeight="1">
      <c r="C177" s="1" t="str">
        <f t="shared" si="1"/>
        <v>yamil lacoste</v>
      </c>
      <c r="E177" s="33"/>
      <c r="F177" s="33"/>
      <c r="G177" s="38"/>
      <c r="J177" s="4">
        <f t="shared" si="2"/>
        <v>0</v>
      </c>
      <c r="K177" s="5">
        <f t="shared" si="3"/>
        <v>0</v>
      </c>
    </row>
    <row r="178" ht="15.0" customHeight="1">
      <c r="C178" s="1" t="str">
        <f t="shared" si="1"/>
        <v>yamil lacoste</v>
      </c>
      <c r="E178" s="40"/>
      <c r="F178" s="38"/>
      <c r="G178" s="38"/>
      <c r="J178" s="4">
        <f t="shared" si="2"/>
        <v>0</v>
      </c>
      <c r="K178" s="5">
        <f t="shared" si="3"/>
        <v>0</v>
      </c>
    </row>
    <row r="179" ht="15.0" customHeight="1">
      <c r="C179" s="1" t="str">
        <f t="shared" si="1"/>
        <v>Herminio Hernandez</v>
      </c>
      <c r="E179" s="55" t="s">
        <v>13</v>
      </c>
      <c r="F179" s="24">
        <v>0.49375</v>
      </c>
      <c r="G179" s="25" t="s">
        <v>524</v>
      </c>
      <c r="I179" s="76" t="s">
        <v>134</v>
      </c>
      <c r="J179" s="4">
        <f t="shared" si="2"/>
        <v>6</v>
      </c>
      <c r="K179" s="5">
        <f t="shared" si="3"/>
        <v>5</v>
      </c>
    </row>
    <row r="180" ht="15.0" customHeight="1">
      <c r="C180" s="1" t="str">
        <f t="shared" si="1"/>
        <v>Herminio Hernandez</v>
      </c>
      <c r="E180" s="33"/>
      <c r="F180" s="33"/>
      <c r="G180" s="25" t="s">
        <v>525</v>
      </c>
      <c r="I180" s="76" t="s">
        <v>113</v>
      </c>
      <c r="J180" s="4">
        <f t="shared" si="2"/>
        <v>26</v>
      </c>
      <c r="K180" s="5">
        <f t="shared" si="3"/>
        <v>3</v>
      </c>
    </row>
    <row r="181" ht="15.0" customHeight="1">
      <c r="C181" s="1" t="str">
        <f t="shared" si="1"/>
        <v>Herminio Hernandez</v>
      </c>
      <c r="E181" s="33"/>
      <c r="F181" s="33"/>
      <c r="G181" s="38"/>
      <c r="J181" s="4">
        <f t="shared" si="2"/>
        <v>0</v>
      </c>
      <c r="K181" s="5">
        <f t="shared" si="3"/>
        <v>0</v>
      </c>
    </row>
    <row r="182" ht="15.0" customHeight="1">
      <c r="C182" s="1" t="str">
        <f t="shared" si="1"/>
        <v>Herminio Hernandez</v>
      </c>
      <c r="E182" s="40"/>
      <c r="F182" s="38"/>
      <c r="G182" s="38"/>
      <c r="J182" s="4">
        <f t="shared" si="2"/>
        <v>0</v>
      </c>
      <c r="K182" s="5">
        <f t="shared" si="3"/>
        <v>0</v>
      </c>
    </row>
    <row r="183" ht="15.0" customHeight="1">
      <c r="C183" s="1" t="str">
        <f t="shared" si="1"/>
        <v>yamil lacoste</v>
      </c>
      <c r="E183" s="55" t="s">
        <v>37</v>
      </c>
      <c r="F183" s="24">
        <v>0.4951388888888889</v>
      </c>
      <c r="G183" s="25" t="s">
        <v>529</v>
      </c>
      <c r="J183" s="4">
        <f t="shared" si="2"/>
        <v>0</v>
      </c>
      <c r="K183" s="5">
        <f t="shared" si="3"/>
        <v>0</v>
      </c>
    </row>
    <row r="184" ht="15.0" customHeight="1">
      <c r="C184" s="1" t="str">
        <f t="shared" si="1"/>
        <v>yamil lacoste</v>
      </c>
      <c r="E184" s="33"/>
      <c r="F184" s="33"/>
      <c r="G184" s="25" t="s">
        <v>530</v>
      </c>
      <c r="I184" s="76" t="s">
        <v>160</v>
      </c>
      <c r="J184" s="4">
        <f t="shared" si="2"/>
        <v>9</v>
      </c>
      <c r="K184" s="5">
        <f t="shared" si="3"/>
        <v>11</v>
      </c>
    </row>
    <row r="185" ht="15.0" customHeight="1">
      <c r="C185" s="1" t="str">
        <f t="shared" si="1"/>
        <v>yamil lacoste</v>
      </c>
      <c r="E185" s="33"/>
      <c r="F185" s="33"/>
      <c r="G185" s="25" t="s">
        <v>531</v>
      </c>
      <c r="J185" s="4">
        <f t="shared" si="2"/>
        <v>0</v>
      </c>
      <c r="K185" s="5">
        <f t="shared" si="3"/>
        <v>0</v>
      </c>
    </row>
    <row r="186" ht="15.0" customHeight="1">
      <c r="C186" s="1" t="str">
        <f t="shared" si="1"/>
        <v>yamil lacoste</v>
      </c>
      <c r="E186" s="33"/>
      <c r="F186" s="33"/>
      <c r="G186" s="25" t="s">
        <v>533</v>
      </c>
      <c r="J186" s="4">
        <f t="shared" si="2"/>
        <v>0</v>
      </c>
      <c r="K186" s="5">
        <f t="shared" si="3"/>
        <v>0</v>
      </c>
    </row>
    <row r="187" ht="15.0" customHeight="1">
      <c r="C187" s="1" t="str">
        <f t="shared" si="1"/>
        <v>yamil lacoste</v>
      </c>
      <c r="E187" s="33"/>
      <c r="F187" s="33"/>
      <c r="G187" s="25" t="s">
        <v>536</v>
      </c>
      <c r="J187" s="4">
        <f t="shared" si="2"/>
        <v>0</v>
      </c>
      <c r="K187" s="5">
        <f t="shared" si="3"/>
        <v>0</v>
      </c>
    </row>
    <row r="188" ht="15.0" customHeight="1">
      <c r="C188" s="1" t="str">
        <f t="shared" si="1"/>
        <v>yamil lacoste</v>
      </c>
      <c r="E188" s="33"/>
      <c r="F188" s="33"/>
      <c r="G188" s="38"/>
      <c r="J188" s="4">
        <f t="shared" si="2"/>
        <v>0</v>
      </c>
      <c r="K188" s="5">
        <f t="shared" si="3"/>
        <v>0</v>
      </c>
    </row>
    <row r="189" ht="15.0" customHeight="1">
      <c r="C189" s="1" t="str">
        <f t="shared" si="1"/>
        <v>yamil lacoste</v>
      </c>
      <c r="E189" s="40"/>
      <c r="F189" s="38"/>
      <c r="G189" s="38"/>
      <c r="J189" s="4">
        <f t="shared" si="2"/>
        <v>0</v>
      </c>
      <c r="K189" s="5">
        <f t="shared" si="3"/>
        <v>0</v>
      </c>
    </row>
    <row r="190" ht="15.0" customHeight="1">
      <c r="C190" s="1" t="str">
        <f t="shared" si="1"/>
        <v>Herminio Hernandez</v>
      </c>
      <c r="E190" s="55" t="s">
        <v>13</v>
      </c>
      <c r="F190" s="24">
        <v>0.4965277777777778</v>
      </c>
      <c r="G190" s="25" t="s">
        <v>537</v>
      </c>
      <c r="I190" s="76" t="s">
        <v>168</v>
      </c>
      <c r="J190" s="4">
        <f t="shared" si="2"/>
        <v>11</v>
      </c>
      <c r="K190" s="5">
        <f t="shared" si="3"/>
        <v>5</v>
      </c>
    </row>
    <row r="191" ht="15.0" customHeight="1">
      <c r="C191" s="1" t="str">
        <f t="shared" si="1"/>
        <v>Herminio Hernandez</v>
      </c>
      <c r="E191" s="33"/>
      <c r="F191" s="33"/>
      <c r="G191" s="25" t="s">
        <v>538</v>
      </c>
      <c r="J191" s="4">
        <f t="shared" si="2"/>
        <v>0</v>
      </c>
      <c r="K191" s="5">
        <f t="shared" si="3"/>
        <v>0</v>
      </c>
    </row>
    <row r="192" ht="15.0" customHeight="1">
      <c r="C192" s="1" t="str">
        <f t="shared" si="1"/>
        <v>Herminio Hernandez</v>
      </c>
      <c r="E192" s="33"/>
      <c r="F192" s="33"/>
      <c r="G192" s="25" t="s">
        <v>539</v>
      </c>
      <c r="J192" s="4">
        <f t="shared" si="2"/>
        <v>0</v>
      </c>
      <c r="K192" s="5">
        <f t="shared" si="3"/>
        <v>0</v>
      </c>
    </row>
    <row r="193" ht="15.0" customHeight="1">
      <c r="C193" s="1" t="str">
        <f t="shared" si="1"/>
        <v>Herminio Hernandez</v>
      </c>
      <c r="E193" s="33"/>
      <c r="F193" s="33"/>
      <c r="G193" s="33"/>
      <c r="J193" s="4">
        <f t="shared" si="2"/>
        <v>0</v>
      </c>
      <c r="K193" s="5">
        <f t="shared" si="3"/>
        <v>0</v>
      </c>
    </row>
    <row r="194" ht="15.0" customHeight="1">
      <c r="C194" s="1" t="str">
        <f t="shared" si="1"/>
        <v>Herminio Hernandez</v>
      </c>
      <c r="E194" s="33"/>
      <c r="F194" s="33"/>
      <c r="G194" s="33"/>
      <c r="J194" s="4">
        <f t="shared" si="2"/>
        <v>0</v>
      </c>
      <c r="K194" s="5">
        <f t="shared" si="3"/>
        <v>0</v>
      </c>
    </row>
    <row r="195" ht="15.0" customHeight="1">
      <c r="C195" s="1" t="str">
        <f t="shared" si="1"/>
        <v>Herminio Hernandez</v>
      </c>
      <c r="E195" s="33"/>
      <c r="F195" s="33"/>
      <c r="G195" s="33"/>
      <c r="J195" s="4">
        <f t="shared" si="2"/>
        <v>0</v>
      </c>
      <c r="K195" s="5">
        <f t="shared" si="3"/>
        <v>0</v>
      </c>
    </row>
    <row r="196" ht="15.0" customHeight="1">
      <c r="C196" s="1" t="str">
        <f t="shared" si="1"/>
        <v>Herminio Hernandez</v>
      </c>
      <c r="E196" s="33"/>
      <c r="F196" s="33"/>
      <c r="G196" s="33"/>
      <c r="J196" s="4">
        <f t="shared" si="2"/>
        <v>0</v>
      </c>
      <c r="K196" s="5">
        <f t="shared" si="3"/>
        <v>0</v>
      </c>
    </row>
    <row r="197" ht="15.0" customHeight="1">
      <c r="C197" s="1" t="str">
        <f t="shared" si="1"/>
        <v>Herminio Hernandez</v>
      </c>
      <c r="E197" s="33"/>
      <c r="F197" s="33"/>
      <c r="G197" s="38"/>
      <c r="J197" s="4">
        <f t="shared" si="2"/>
        <v>0</v>
      </c>
      <c r="K197" s="5">
        <f t="shared" si="3"/>
        <v>0</v>
      </c>
    </row>
    <row r="198" ht="15.0" customHeight="1">
      <c r="C198" s="1" t="str">
        <f t="shared" si="1"/>
        <v>Herminio Hernandez</v>
      </c>
      <c r="E198" s="40"/>
      <c r="F198" s="38"/>
      <c r="G198" s="38"/>
      <c r="J198" s="4">
        <f t="shared" si="2"/>
        <v>0</v>
      </c>
      <c r="K198" s="5">
        <f t="shared" si="3"/>
        <v>0</v>
      </c>
    </row>
    <row r="199" ht="15.0" customHeight="1">
      <c r="C199" s="1" t="str">
        <f t="shared" si="1"/>
        <v>yamil lacoste</v>
      </c>
      <c r="E199" s="55" t="s">
        <v>37</v>
      </c>
      <c r="F199" s="24">
        <v>0.49930555555555556</v>
      </c>
      <c r="G199" s="25" t="s">
        <v>540</v>
      </c>
      <c r="J199" s="4">
        <f t="shared" si="2"/>
        <v>0</v>
      </c>
      <c r="K199" s="5">
        <f t="shared" si="3"/>
        <v>0</v>
      </c>
    </row>
    <row r="200" ht="15.0" customHeight="1">
      <c r="C200" s="1" t="str">
        <f t="shared" si="1"/>
        <v>yamil lacoste</v>
      </c>
      <c r="E200" s="33"/>
      <c r="F200" s="33"/>
      <c r="G200" s="38"/>
      <c r="J200" s="4">
        <f t="shared" si="2"/>
        <v>0</v>
      </c>
      <c r="K200" s="5">
        <f t="shared" si="3"/>
        <v>0</v>
      </c>
    </row>
    <row r="201" ht="15.0" customHeight="1">
      <c r="C201" s="1" t="str">
        <f t="shared" si="1"/>
        <v>yamil lacoste</v>
      </c>
      <c r="E201" s="40"/>
      <c r="F201" s="33"/>
      <c r="G201" s="40"/>
      <c r="J201" s="4">
        <f t="shared" si="2"/>
        <v>0</v>
      </c>
      <c r="K201" s="5">
        <f t="shared" si="3"/>
        <v>0</v>
      </c>
    </row>
    <row r="202" ht="15.0" customHeight="1">
      <c r="C202" s="1" t="str">
        <f t="shared" si="1"/>
        <v>Herminio Hernandez</v>
      </c>
      <c r="E202" s="55" t="s">
        <v>13</v>
      </c>
      <c r="F202" s="24">
        <v>0.49930555555555556</v>
      </c>
      <c r="G202" s="25" t="s">
        <v>541</v>
      </c>
      <c r="J202" s="4">
        <f t="shared" si="2"/>
        <v>0</v>
      </c>
      <c r="K202" s="5">
        <f t="shared" si="3"/>
        <v>0</v>
      </c>
    </row>
    <row r="203" ht="15.0" customHeight="1">
      <c r="C203" s="1" t="str">
        <f t="shared" si="1"/>
        <v>Herminio Hernandez</v>
      </c>
      <c r="E203" s="33"/>
      <c r="F203" s="33"/>
      <c r="G203" s="38"/>
      <c r="J203" s="4">
        <f t="shared" si="2"/>
        <v>0</v>
      </c>
      <c r="K203" s="5">
        <f t="shared" si="3"/>
        <v>0</v>
      </c>
    </row>
    <row r="204" ht="15.0" customHeight="1">
      <c r="C204" s="1" t="str">
        <f t="shared" si="1"/>
        <v>Herminio Hernandez</v>
      </c>
      <c r="E204" s="40"/>
      <c r="F204" s="38"/>
      <c r="G204" s="38"/>
      <c r="J204" s="4">
        <f t="shared" si="2"/>
        <v>0</v>
      </c>
      <c r="K204" s="5">
        <f t="shared" si="3"/>
        <v>0</v>
      </c>
    </row>
    <row r="205" ht="15.0" customHeight="1">
      <c r="C205" s="1" t="str">
        <f t="shared" si="1"/>
        <v>yamil lacoste</v>
      </c>
      <c r="E205" s="55" t="s">
        <v>37</v>
      </c>
      <c r="F205" s="24">
        <v>0.5</v>
      </c>
      <c r="G205" s="25" t="s">
        <v>542</v>
      </c>
      <c r="I205" s="76" t="s">
        <v>100</v>
      </c>
      <c r="J205" s="4">
        <f t="shared" si="2"/>
        <v>28</v>
      </c>
      <c r="K205" s="5">
        <f t="shared" si="3"/>
        <v>11</v>
      </c>
    </row>
    <row r="206" ht="15.0" customHeight="1">
      <c r="C206" s="1" t="str">
        <f t="shared" si="1"/>
        <v>yamil lacoste</v>
      </c>
      <c r="E206" s="33"/>
      <c r="F206" s="33"/>
      <c r="G206" s="25" t="s">
        <v>543</v>
      </c>
      <c r="J206" s="4">
        <f t="shared" si="2"/>
        <v>0</v>
      </c>
      <c r="K206" s="5">
        <f t="shared" si="3"/>
        <v>0</v>
      </c>
    </row>
    <row r="207" ht="15.0" customHeight="1">
      <c r="C207" s="1" t="str">
        <f t="shared" si="1"/>
        <v>yamil lacoste</v>
      </c>
      <c r="E207" s="33"/>
      <c r="F207" s="33"/>
      <c r="G207" s="38"/>
      <c r="J207" s="4">
        <f t="shared" si="2"/>
        <v>0</v>
      </c>
      <c r="K207" s="5">
        <f t="shared" si="3"/>
        <v>0</v>
      </c>
    </row>
    <row r="208" ht="15.0" customHeight="1">
      <c r="C208" s="1" t="str">
        <f t="shared" si="1"/>
        <v>yamil lacoste</v>
      </c>
      <c r="E208" s="40"/>
      <c r="F208" s="38"/>
      <c r="G208" s="38"/>
      <c r="J208" s="4">
        <f t="shared" si="2"/>
        <v>0</v>
      </c>
      <c r="K208" s="5">
        <f t="shared" si="3"/>
        <v>0</v>
      </c>
    </row>
    <row r="209" ht="15.0" customHeight="1">
      <c r="C209" s="1" t="str">
        <f t="shared" si="1"/>
        <v>Herminio Hernandez</v>
      </c>
      <c r="E209" s="55" t="s">
        <v>13</v>
      </c>
      <c r="F209" s="24">
        <v>0.5</v>
      </c>
      <c r="G209" s="25" t="s">
        <v>544</v>
      </c>
      <c r="I209" s="76" t="s">
        <v>94</v>
      </c>
      <c r="J209" s="4">
        <f t="shared" si="2"/>
        <v>21</v>
      </c>
      <c r="K209" s="5">
        <f t="shared" si="3"/>
        <v>7</v>
      </c>
    </row>
    <row r="210" ht="15.0" customHeight="1">
      <c r="C210" s="1" t="str">
        <f t="shared" si="1"/>
        <v>Herminio Hernandez</v>
      </c>
      <c r="E210" s="33"/>
      <c r="F210" s="33"/>
      <c r="G210" s="38"/>
      <c r="J210" s="4">
        <f t="shared" si="2"/>
        <v>0</v>
      </c>
      <c r="K210" s="5">
        <f t="shared" si="3"/>
        <v>0</v>
      </c>
    </row>
    <row r="211" ht="15.0" customHeight="1">
      <c r="C211" s="1" t="str">
        <f t="shared" si="1"/>
        <v>Herminio Hernandez</v>
      </c>
      <c r="E211" s="40"/>
      <c r="F211" s="38"/>
      <c r="G211" s="38"/>
      <c r="J211" s="4">
        <f t="shared" si="2"/>
        <v>0</v>
      </c>
      <c r="K211" s="5">
        <f t="shared" si="3"/>
        <v>0</v>
      </c>
    </row>
    <row r="212" ht="15.0" customHeight="1">
      <c r="C212" s="1" t="str">
        <f t="shared" si="1"/>
        <v>yamil lacoste</v>
      </c>
      <c r="E212" s="55" t="s">
        <v>37</v>
      </c>
      <c r="F212" s="24">
        <v>0.5006944444444444</v>
      </c>
      <c r="G212" s="25" t="s">
        <v>545</v>
      </c>
      <c r="J212" s="4">
        <f t="shared" si="2"/>
        <v>0</v>
      </c>
      <c r="K212" s="5">
        <f t="shared" si="3"/>
        <v>0</v>
      </c>
    </row>
    <row r="213" ht="15.0" customHeight="1">
      <c r="C213" s="1" t="str">
        <f t="shared" si="1"/>
        <v>yamil lacoste</v>
      </c>
      <c r="E213" s="33"/>
      <c r="F213" s="33"/>
      <c r="G213" s="25" t="s">
        <v>546</v>
      </c>
      <c r="J213" s="4">
        <f t="shared" si="2"/>
        <v>0</v>
      </c>
      <c r="K213" s="5">
        <f t="shared" si="3"/>
        <v>0</v>
      </c>
    </row>
    <row r="214" ht="15.0" customHeight="1">
      <c r="C214" s="1" t="str">
        <f t="shared" si="1"/>
        <v>yamil lacoste</v>
      </c>
      <c r="E214" s="33"/>
      <c r="F214" s="33"/>
      <c r="G214" s="25" t="s">
        <v>547</v>
      </c>
      <c r="J214" s="4">
        <f t="shared" si="2"/>
        <v>0</v>
      </c>
      <c r="K214" s="5">
        <f t="shared" si="3"/>
        <v>0</v>
      </c>
    </row>
    <row r="215" ht="15.0" customHeight="1">
      <c r="C215" s="1" t="str">
        <f t="shared" si="1"/>
        <v>yamil lacoste</v>
      </c>
      <c r="E215" s="33"/>
      <c r="F215" s="33"/>
      <c r="G215" s="25" t="s">
        <v>548</v>
      </c>
      <c r="I215" s="76" t="s">
        <v>160</v>
      </c>
      <c r="J215" s="4">
        <f t="shared" si="2"/>
        <v>9</v>
      </c>
      <c r="K215" s="5">
        <f t="shared" si="3"/>
        <v>11</v>
      </c>
    </row>
    <row r="216" ht="15.0" customHeight="1">
      <c r="C216" s="1" t="str">
        <f t="shared" si="1"/>
        <v>yamil lacoste</v>
      </c>
      <c r="E216" s="33"/>
      <c r="F216" s="33"/>
      <c r="G216" s="38"/>
      <c r="J216" s="4">
        <f t="shared" si="2"/>
        <v>0</v>
      </c>
      <c r="K216" s="5">
        <f t="shared" si="3"/>
        <v>0</v>
      </c>
    </row>
    <row r="217" ht="15.0" customHeight="1">
      <c r="C217" s="1" t="str">
        <f t="shared" si="1"/>
        <v>yamil lacoste</v>
      </c>
      <c r="E217" s="40"/>
      <c r="F217" s="38"/>
      <c r="G217" s="38"/>
      <c r="J217" s="4">
        <f t="shared" si="2"/>
        <v>0</v>
      </c>
      <c r="K217" s="5">
        <f t="shared" si="3"/>
        <v>0</v>
      </c>
    </row>
    <row r="218" ht="15.0" customHeight="1">
      <c r="C218" s="1" t="str">
        <f t="shared" si="1"/>
        <v>Herminio Hernandez</v>
      </c>
      <c r="E218" s="55" t="s">
        <v>13</v>
      </c>
      <c r="F218" s="24">
        <v>0.5006944444444444</v>
      </c>
      <c r="G218" s="25" t="s">
        <v>549</v>
      </c>
      <c r="I218" s="76" t="s">
        <v>175</v>
      </c>
      <c r="J218" s="4">
        <f t="shared" si="2"/>
        <v>5</v>
      </c>
      <c r="K218" s="5">
        <f t="shared" si="3"/>
        <v>4</v>
      </c>
    </row>
    <row r="219" ht="15.0" customHeight="1">
      <c r="C219" s="1" t="str">
        <f t="shared" si="1"/>
        <v>Herminio Hernandez</v>
      </c>
      <c r="E219" s="33"/>
      <c r="F219" s="33"/>
      <c r="G219" s="25" t="s">
        <v>550</v>
      </c>
      <c r="J219" s="4">
        <f t="shared" si="2"/>
        <v>0</v>
      </c>
      <c r="K219" s="5">
        <f t="shared" si="3"/>
        <v>0</v>
      </c>
    </row>
    <row r="220" ht="15.0" customHeight="1">
      <c r="C220" s="1" t="str">
        <f t="shared" si="1"/>
        <v>Herminio Hernandez</v>
      </c>
      <c r="E220" s="33"/>
      <c r="F220" s="33"/>
      <c r="G220" s="38"/>
      <c r="J220" s="4">
        <f t="shared" si="2"/>
        <v>0</v>
      </c>
      <c r="K220" s="5">
        <f t="shared" si="3"/>
        <v>0</v>
      </c>
    </row>
    <row r="221" ht="15.0" customHeight="1">
      <c r="C221" s="1" t="str">
        <f t="shared" si="1"/>
        <v>Herminio Hernandez</v>
      </c>
      <c r="E221" s="40"/>
      <c r="F221" s="38"/>
      <c r="G221" s="38"/>
      <c r="J221" s="4">
        <f t="shared" si="2"/>
        <v>0</v>
      </c>
      <c r="K221" s="5">
        <f t="shared" si="3"/>
        <v>0</v>
      </c>
    </row>
    <row r="222" ht="15.0" customHeight="1">
      <c r="C222" s="1" t="str">
        <f t="shared" si="1"/>
        <v>yamil lacoste</v>
      </c>
      <c r="E222" s="55" t="s">
        <v>37</v>
      </c>
      <c r="F222" s="24">
        <v>0.5006944444444444</v>
      </c>
      <c r="G222" s="25" t="s">
        <v>551</v>
      </c>
      <c r="J222" s="4">
        <f t="shared" si="2"/>
        <v>0</v>
      </c>
      <c r="K222" s="5">
        <f t="shared" si="3"/>
        <v>0</v>
      </c>
    </row>
    <row r="223" ht="15.0" customHeight="1">
      <c r="C223" s="1" t="str">
        <f t="shared" si="1"/>
        <v>yamil lacoste</v>
      </c>
      <c r="E223" s="33"/>
      <c r="F223" s="33"/>
      <c r="G223" s="25" t="s">
        <v>552</v>
      </c>
      <c r="J223" s="4">
        <f t="shared" si="2"/>
        <v>0</v>
      </c>
      <c r="K223" s="5">
        <f t="shared" si="3"/>
        <v>0</v>
      </c>
    </row>
    <row r="224" ht="15.0" customHeight="1">
      <c r="C224" s="1" t="str">
        <f t="shared" si="1"/>
        <v>yamil lacoste</v>
      </c>
      <c r="E224" s="33"/>
      <c r="F224" s="33"/>
      <c r="G224" s="25" t="s">
        <v>553</v>
      </c>
      <c r="J224" s="4">
        <f t="shared" si="2"/>
        <v>0</v>
      </c>
      <c r="K224" s="5">
        <f t="shared" si="3"/>
        <v>0</v>
      </c>
    </row>
    <row r="225" ht="15.0" customHeight="1">
      <c r="C225" s="1" t="str">
        <f t="shared" si="1"/>
        <v>yamil lacoste</v>
      </c>
      <c r="E225" s="31"/>
      <c r="F225" s="31"/>
      <c r="G225" s="31" t="s">
        <v>554</v>
      </c>
      <c r="I225" s="76" t="s">
        <v>57</v>
      </c>
      <c r="J225" s="4">
        <f t="shared" si="2"/>
        <v>35</v>
      </c>
      <c r="K225" s="5">
        <f t="shared" si="3"/>
        <v>6</v>
      </c>
    </row>
    <row r="226" ht="15.0" customHeight="1">
      <c r="C226" s="1" t="str">
        <f t="shared" si="1"/>
        <v>yamil lacoste</v>
      </c>
      <c r="E226" s="33"/>
      <c r="F226" s="33"/>
      <c r="G226" s="38"/>
      <c r="J226" s="4">
        <f t="shared" si="2"/>
        <v>0</v>
      </c>
      <c r="K226" s="5">
        <f t="shared" si="3"/>
        <v>0</v>
      </c>
    </row>
    <row r="227" ht="15.0" customHeight="1">
      <c r="C227" s="1" t="str">
        <f t="shared" si="1"/>
        <v>yamil lacoste</v>
      </c>
      <c r="E227" s="40"/>
      <c r="F227" s="38"/>
      <c r="G227" s="38"/>
      <c r="J227" s="4">
        <f t="shared" si="2"/>
        <v>0</v>
      </c>
      <c r="K227" s="5">
        <f t="shared" si="3"/>
        <v>0</v>
      </c>
    </row>
    <row r="228" ht="15.0" customHeight="1">
      <c r="C228" s="1" t="str">
        <f t="shared" si="1"/>
        <v>Herminio Hernandez</v>
      </c>
      <c r="E228" s="55" t="s">
        <v>13</v>
      </c>
      <c r="F228" s="24">
        <v>0.5013888888888889</v>
      </c>
      <c r="G228" s="25" t="s">
        <v>555</v>
      </c>
      <c r="I228" s="76" t="s">
        <v>211</v>
      </c>
      <c r="J228" s="4">
        <f t="shared" si="2"/>
        <v>12</v>
      </c>
      <c r="K228" s="5">
        <f t="shared" si="3"/>
        <v>6</v>
      </c>
    </row>
    <row r="229" ht="15.0" customHeight="1">
      <c r="C229" s="1" t="str">
        <f t="shared" si="1"/>
        <v>Herminio Hernandez</v>
      </c>
      <c r="E229" s="33"/>
      <c r="F229" s="33"/>
      <c r="G229" s="25" t="s">
        <v>556</v>
      </c>
      <c r="J229" s="4">
        <f t="shared" si="2"/>
        <v>0</v>
      </c>
      <c r="K229" s="5">
        <f t="shared" si="3"/>
        <v>0</v>
      </c>
    </row>
    <row r="230" ht="15.0" customHeight="1">
      <c r="C230" s="1" t="str">
        <f t="shared" si="1"/>
        <v>Herminio Hernandez</v>
      </c>
      <c r="E230" s="33"/>
      <c r="F230" s="33"/>
      <c r="G230" s="38"/>
      <c r="J230" s="4">
        <f t="shared" si="2"/>
        <v>0</v>
      </c>
      <c r="K230" s="5">
        <f t="shared" si="3"/>
        <v>0</v>
      </c>
    </row>
    <row r="231" ht="15.0" customHeight="1">
      <c r="C231" s="1" t="str">
        <f t="shared" si="1"/>
        <v>Herminio Hernandez</v>
      </c>
      <c r="E231" s="40"/>
      <c r="F231" s="38"/>
      <c r="G231" s="38"/>
      <c r="J231" s="4">
        <f t="shared" si="2"/>
        <v>0</v>
      </c>
      <c r="K231" s="5">
        <f t="shared" si="3"/>
        <v>0</v>
      </c>
    </row>
    <row r="232" ht="15.0" customHeight="1">
      <c r="C232" s="1" t="str">
        <f t="shared" si="1"/>
        <v>yamil lacoste</v>
      </c>
      <c r="E232" s="55" t="s">
        <v>37</v>
      </c>
      <c r="F232" s="24">
        <v>0.5020833333333333</v>
      </c>
      <c r="G232" s="25" t="s">
        <v>557</v>
      </c>
      <c r="I232" s="76" t="s">
        <v>294</v>
      </c>
      <c r="J232" s="4">
        <f t="shared" si="2"/>
        <v>30</v>
      </c>
      <c r="K232" s="5">
        <f t="shared" si="3"/>
        <v>8</v>
      </c>
    </row>
    <row r="233" ht="15.0" customHeight="1">
      <c r="C233" s="1" t="str">
        <f t="shared" si="1"/>
        <v>yamil lacoste</v>
      </c>
      <c r="E233" s="33"/>
      <c r="F233" s="33"/>
      <c r="G233" s="38"/>
      <c r="J233" s="4">
        <f t="shared" si="2"/>
        <v>0</v>
      </c>
      <c r="K233" s="5">
        <f t="shared" si="3"/>
        <v>0</v>
      </c>
    </row>
    <row r="234" ht="15.0" customHeight="1">
      <c r="C234" s="1" t="str">
        <f t="shared" si="1"/>
        <v>yamil lacoste</v>
      </c>
      <c r="E234" s="40"/>
      <c r="F234" s="38"/>
      <c r="G234" s="38"/>
      <c r="J234" s="4">
        <f t="shared" si="2"/>
        <v>0</v>
      </c>
      <c r="K234" s="5">
        <f t="shared" si="3"/>
        <v>0</v>
      </c>
    </row>
    <row r="235" ht="15.0" customHeight="1">
      <c r="C235" s="1" t="str">
        <f t="shared" si="1"/>
        <v>Herminio Hernandez</v>
      </c>
      <c r="E235" s="55" t="s">
        <v>13</v>
      </c>
      <c r="F235" s="24">
        <v>0.5020833333333333</v>
      </c>
      <c r="G235" s="25" t="s">
        <v>558</v>
      </c>
      <c r="J235" s="4">
        <f t="shared" si="2"/>
        <v>0</v>
      </c>
      <c r="K235" s="5">
        <f t="shared" si="3"/>
        <v>0</v>
      </c>
    </row>
    <row r="236" ht="15.0" customHeight="1">
      <c r="C236" s="1" t="str">
        <f t="shared" si="1"/>
        <v>Herminio Hernandez</v>
      </c>
      <c r="E236" s="33"/>
      <c r="F236" s="33"/>
      <c r="G236" s="38"/>
      <c r="J236" s="4">
        <f t="shared" si="2"/>
        <v>0</v>
      </c>
      <c r="K236" s="5">
        <f t="shared" si="3"/>
        <v>0</v>
      </c>
    </row>
    <row r="237" ht="15.0" customHeight="1">
      <c r="C237" s="1" t="str">
        <f t="shared" si="1"/>
        <v>Herminio Hernandez</v>
      </c>
      <c r="E237" s="40"/>
      <c r="F237" s="38"/>
      <c r="G237" s="38"/>
      <c r="J237" s="4">
        <f t="shared" si="2"/>
        <v>0</v>
      </c>
      <c r="K237" s="5">
        <f t="shared" si="3"/>
        <v>0</v>
      </c>
    </row>
    <row r="238" ht="15.0" customHeight="1">
      <c r="C238" s="1" t="str">
        <f t="shared" si="1"/>
        <v>yamil lacoste</v>
      </c>
      <c r="E238" s="55" t="s">
        <v>37</v>
      </c>
      <c r="F238" s="24">
        <v>0.5027777777777778</v>
      </c>
      <c r="G238" s="25" t="s">
        <v>559</v>
      </c>
      <c r="I238" s="76" t="s">
        <v>226</v>
      </c>
      <c r="J238" s="4">
        <f t="shared" si="2"/>
        <v>15</v>
      </c>
      <c r="K238" s="5">
        <f t="shared" si="3"/>
        <v>4</v>
      </c>
    </row>
    <row r="239" ht="15.0" customHeight="1">
      <c r="C239" s="1" t="str">
        <f t="shared" si="1"/>
        <v>yamil lacoste</v>
      </c>
      <c r="E239" s="33"/>
      <c r="F239" s="33"/>
      <c r="G239" s="38"/>
      <c r="J239" s="4">
        <f t="shared" si="2"/>
        <v>0</v>
      </c>
      <c r="K239" s="5">
        <f t="shared" si="3"/>
        <v>0</v>
      </c>
    </row>
    <row r="240" ht="15.0" customHeight="1">
      <c r="C240" s="1" t="str">
        <f t="shared" si="1"/>
        <v>yamil lacoste</v>
      </c>
      <c r="E240" s="40"/>
      <c r="F240" s="38"/>
      <c r="G240" s="38"/>
      <c r="J240" s="4">
        <f t="shared" si="2"/>
        <v>0</v>
      </c>
      <c r="K240" s="5">
        <f t="shared" si="3"/>
        <v>0</v>
      </c>
    </row>
    <row r="241" ht="15.0" customHeight="1">
      <c r="C241" s="1" t="str">
        <f t="shared" si="1"/>
        <v>Herminio Hernandez</v>
      </c>
      <c r="E241" s="55" t="s">
        <v>13</v>
      </c>
      <c r="F241" s="24">
        <v>0.5034722222222222</v>
      </c>
      <c r="G241" s="25" t="s">
        <v>560</v>
      </c>
      <c r="J241" s="4">
        <f t="shared" si="2"/>
        <v>0</v>
      </c>
      <c r="K241" s="5">
        <f t="shared" si="3"/>
        <v>0</v>
      </c>
    </row>
    <row r="242" ht="15.0" customHeight="1">
      <c r="C242" s="1" t="str">
        <f t="shared" si="1"/>
        <v>Herminio Hernandez</v>
      </c>
      <c r="E242" s="33"/>
      <c r="F242" s="33"/>
      <c r="G242" s="25" t="s">
        <v>561</v>
      </c>
      <c r="I242" s="76" t="s">
        <v>246</v>
      </c>
      <c r="J242" s="4">
        <f t="shared" si="2"/>
        <v>19</v>
      </c>
      <c r="K242" s="5">
        <f t="shared" si="3"/>
        <v>7</v>
      </c>
    </row>
    <row r="243" ht="15.0" customHeight="1">
      <c r="C243" s="1" t="str">
        <f t="shared" si="1"/>
        <v>Herminio Hernandez</v>
      </c>
      <c r="E243" s="33"/>
      <c r="F243" s="33"/>
      <c r="G243" s="25" t="s">
        <v>562</v>
      </c>
      <c r="J243" s="4">
        <f t="shared" si="2"/>
        <v>0</v>
      </c>
      <c r="K243" s="5">
        <f t="shared" si="3"/>
        <v>0</v>
      </c>
    </row>
    <row r="244" ht="15.0" customHeight="1">
      <c r="C244" s="1" t="str">
        <f t="shared" si="1"/>
        <v>Herminio Hernandez</v>
      </c>
      <c r="E244" s="33"/>
      <c r="F244" s="33"/>
      <c r="G244" s="25" t="s">
        <v>563</v>
      </c>
      <c r="I244" s="76" t="s">
        <v>294</v>
      </c>
      <c r="J244" s="4">
        <f t="shared" si="2"/>
        <v>30</v>
      </c>
      <c r="K244" s="5">
        <f t="shared" si="3"/>
        <v>8</v>
      </c>
    </row>
    <row r="245" ht="15.0" customHeight="1">
      <c r="C245" s="1" t="str">
        <f t="shared" si="1"/>
        <v>Herminio Hernandez</v>
      </c>
      <c r="E245" s="33"/>
      <c r="F245" s="33"/>
      <c r="G245" s="38"/>
      <c r="J245" s="4">
        <f t="shared" si="2"/>
        <v>0</v>
      </c>
      <c r="K245" s="5">
        <f t="shared" si="3"/>
        <v>0</v>
      </c>
    </row>
    <row r="246" ht="15.0" customHeight="1">
      <c r="C246" s="1" t="str">
        <f t="shared" si="1"/>
        <v>Herminio Hernandez</v>
      </c>
      <c r="E246" s="40"/>
      <c r="F246" s="38"/>
      <c r="G246" s="38"/>
      <c r="J246" s="4">
        <f t="shared" si="2"/>
        <v>0</v>
      </c>
      <c r="K246" s="5">
        <f t="shared" si="3"/>
        <v>0</v>
      </c>
    </row>
    <row r="247" ht="15.0" customHeight="1">
      <c r="C247" s="1" t="str">
        <f t="shared" si="1"/>
        <v>yamil lacoste</v>
      </c>
      <c r="E247" s="55" t="s">
        <v>37</v>
      </c>
      <c r="F247" s="24">
        <v>0.5041666666666667</v>
      </c>
      <c r="G247" s="25" t="s">
        <v>564</v>
      </c>
      <c r="I247" s="76" t="s">
        <v>161</v>
      </c>
      <c r="J247" s="4">
        <f t="shared" si="2"/>
        <v>3</v>
      </c>
      <c r="K247" s="5">
        <f t="shared" si="3"/>
        <v>5</v>
      </c>
    </row>
    <row r="248" ht="15.0" customHeight="1">
      <c r="C248" s="1" t="str">
        <f t="shared" si="1"/>
        <v>yamil lacoste</v>
      </c>
      <c r="E248" s="33"/>
      <c r="F248" s="33"/>
      <c r="G248" s="25" t="s">
        <v>565</v>
      </c>
      <c r="J248" s="4">
        <f t="shared" si="2"/>
        <v>0</v>
      </c>
      <c r="K248" s="5">
        <f t="shared" si="3"/>
        <v>0</v>
      </c>
    </row>
    <row r="249" ht="15.0" customHeight="1">
      <c r="C249" s="1" t="str">
        <f t="shared" si="1"/>
        <v>yamil lacoste</v>
      </c>
      <c r="E249" s="33"/>
      <c r="F249" s="33"/>
      <c r="G249" s="25" t="s">
        <v>566</v>
      </c>
      <c r="J249" s="4">
        <f t="shared" si="2"/>
        <v>0</v>
      </c>
      <c r="K249" s="5">
        <f t="shared" si="3"/>
        <v>0</v>
      </c>
    </row>
    <row r="250" ht="15.0" customHeight="1">
      <c r="C250" s="1" t="str">
        <f t="shared" si="1"/>
        <v>yamil lacoste</v>
      </c>
      <c r="E250" s="33"/>
      <c r="F250" s="33"/>
      <c r="G250" s="38"/>
      <c r="J250" s="4">
        <f t="shared" si="2"/>
        <v>0</v>
      </c>
      <c r="K250" s="5">
        <f t="shared" si="3"/>
        <v>0</v>
      </c>
    </row>
    <row r="251" ht="15.0" customHeight="1">
      <c r="C251" s="1" t="str">
        <f t="shared" si="1"/>
        <v>yamil lacoste</v>
      </c>
      <c r="E251" s="40"/>
      <c r="F251" s="38"/>
      <c r="G251" s="38"/>
      <c r="J251" s="4">
        <f t="shared" si="2"/>
        <v>0</v>
      </c>
      <c r="K251" s="5">
        <f t="shared" si="3"/>
        <v>0</v>
      </c>
    </row>
    <row r="252" ht="15.0" customHeight="1">
      <c r="C252" s="1" t="str">
        <f t="shared" si="1"/>
        <v>Herminio Hernandez</v>
      </c>
      <c r="E252" s="55" t="s">
        <v>13</v>
      </c>
      <c r="F252" s="24">
        <v>0.5055555555555555</v>
      </c>
      <c r="G252" s="25" t="s">
        <v>567</v>
      </c>
      <c r="J252" s="4">
        <f t="shared" si="2"/>
        <v>0</v>
      </c>
      <c r="K252" s="5">
        <f t="shared" si="3"/>
        <v>0</v>
      </c>
    </row>
    <row r="253" ht="15.0" customHeight="1">
      <c r="C253" s="1" t="str">
        <f t="shared" si="1"/>
        <v>Herminio Hernandez</v>
      </c>
      <c r="E253" s="33"/>
      <c r="F253" s="33"/>
      <c r="G253" s="25" t="s">
        <v>568</v>
      </c>
      <c r="J253" s="4">
        <f t="shared" si="2"/>
        <v>0</v>
      </c>
      <c r="K253" s="5">
        <f t="shared" si="3"/>
        <v>0</v>
      </c>
    </row>
    <row r="254" ht="15.0" customHeight="1">
      <c r="C254" s="1" t="str">
        <f t="shared" si="1"/>
        <v>Herminio Hernandez</v>
      </c>
      <c r="E254" s="33"/>
      <c r="F254" s="33"/>
      <c r="G254" s="38"/>
      <c r="J254" s="4">
        <f t="shared" si="2"/>
        <v>0</v>
      </c>
      <c r="K254" s="5">
        <f t="shared" si="3"/>
        <v>0</v>
      </c>
    </row>
    <row r="255" ht="15.0" customHeight="1">
      <c r="C255" s="1" t="str">
        <f t="shared" si="1"/>
        <v>Herminio Hernandez</v>
      </c>
      <c r="E255" s="40"/>
      <c r="F255" s="33"/>
      <c r="G255" s="40"/>
      <c r="J255" s="4">
        <f t="shared" si="2"/>
        <v>0</v>
      </c>
      <c r="K255" s="5">
        <f t="shared" si="3"/>
        <v>0</v>
      </c>
    </row>
    <row r="256" ht="15.0" customHeight="1">
      <c r="C256" s="1" t="str">
        <f t="shared" si="1"/>
        <v>yamil lacoste</v>
      </c>
      <c r="E256" s="55" t="s">
        <v>37</v>
      </c>
      <c r="F256" s="24">
        <v>0.5055555555555555</v>
      </c>
      <c r="G256" s="25" t="s">
        <v>569</v>
      </c>
      <c r="J256" s="4">
        <f t="shared" si="2"/>
        <v>0</v>
      </c>
      <c r="K256" s="5">
        <f t="shared" si="3"/>
        <v>0</v>
      </c>
    </row>
    <row r="257" ht="15.0" customHeight="1">
      <c r="C257" s="1" t="str">
        <f t="shared" si="1"/>
        <v>yamil lacoste</v>
      </c>
      <c r="E257" s="33"/>
      <c r="F257" s="33"/>
      <c r="G257" s="38"/>
      <c r="J257" s="4">
        <f t="shared" si="2"/>
        <v>0</v>
      </c>
      <c r="K257" s="5">
        <f t="shared" si="3"/>
        <v>0</v>
      </c>
    </row>
    <row r="258" ht="15.0" customHeight="1">
      <c r="C258" s="1" t="str">
        <f t="shared" si="1"/>
        <v>yamil lacoste</v>
      </c>
      <c r="E258" s="40"/>
      <c r="F258" s="38"/>
      <c r="G258" s="38"/>
      <c r="J258" s="4">
        <f t="shared" si="2"/>
        <v>0</v>
      </c>
      <c r="K258" s="5">
        <f t="shared" si="3"/>
        <v>0</v>
      </c>
    </row>
    <row r="259" ht="15.0" customHeight="1">
      <c r="C259" s="1" t="str">
        <f t="shared" si="1"/>
        <v>Herminio Hernandez</v>
      </c>
      <c r="E259" s="55" t="s">
        <v>13</v>
      </c>
      <c r="F259" s="24">
        <v>0.5055555555555555</v>
      </c>
      <c r="G259" s="25" t="s">
        <v>570</v>
      </c>
      <c r="I259" s="76" t="s">
        <v>168</v>
      </c>
      <c r="J259" s="4">
        <f t="shared" si="2"/>
        <v>11</v>
      </c>
      <c r="K259" s="5">
        <f t="shared" si="3"/>
        <v>5</v>
      </c>
    </row>
    <row r="260" ht="15.0" customHeight="1">
      <c r="C260" s="1" t="str">
        <f t="shared" si="1"/>
        <v>Herminio Hernandez</v>
      </c>
      <c r="E260" s="33"/>
      <c r="F260" s="33"/>
      <c r="G260" s="38"/>
      <c r="J260" s="4">
        <f t="shared" si="2"/>
        <v>0</v>
      </c>
      <c r="K260" s="5">
        <f t="shared" si="3"/>
        <v>0</v>
      </c>
    </row>
    <row r="261" ht="15.0" customHeight="1">
      <c r="C261" s="1" t="str">
        <f t="shared" si="1"/>
        <v>Herminio Hernandez</v>
      </c>
      <c r="E261" s="40"/>
      <c r="F261" s="38"/>
      <c r="G261" s="38"/>
      <c r="J261" s="4">
        <f t="shared" si="2"/>
        <v>0</v>
      </c>
      <c r="K261" s="5">
        <f t="shared" si="3"/>
        <v>0</v>
      </c>
    </row>
    <row r="262" ht="15.0" customHeight="1">
      <c r="C262" s="1" t="str">
        <f t="shared" si="1"/>
        <v>yamil lacoste</v>
      </c>
      <c r="E262" s="55" t="s">
        <v>37</v>
      </c>
      <c r="F262" s="24">
        <v>0.5055555555555555</v>
      </c>
      <c r="G262" s="25" t="s">
        <v>283</v>
      </c>
      <c r="I262" s="76" t="s">
        <v>271</v>
      </c>
      <c r="J262" s="4">
        <f t="shared" si="2"/>
        <v>25</v>
      </c>
      <c r="K262" s="5">
        <f t="shared" si="3"/>
        <v>2</v>
      </c>
    </row>
    <row r="263" ht="15.0" customHeight="1">
      <c r="C263" s="1" t="str">
        <f t="shared" si="1"/>
        <v>yamil lacoste</v>
      </c>
      <c r="E263" s="33"/>
      <c r="F263" s="33"/>
      <c r="G263" s="38"/>
      <c r="J263" s="4">
        <f t="shared" si="2"/>
        <v>0</v>
      </c>
      <c r="K263" s="5">
        <f t="shared" si="3"/>
        <v>0</v>
      </c>
    </row>
    <row r="264" ht="15.0" customHeight="1">
      <c r="C264" s="1" t="str">
        <f t="shared" si="1"/>
        <v>yamil lacoste</v>
      </c>
      <c r="E264" s="40"/>
      <c r="F264" s="38"/>
      <c r="G264" s="38"/>
      <c r="J264" s="4">
        <f t="shared" si="2"/>
        <v>0</v>
      </c>
      <c r="K264" s="5">
        <f t="shared" si="3"/>
        <v>0</v>
      </c>
    </row>
    <row r="265" ht="15.0" customHeight="1">
      <c r="C265" s="1" t="str">
        <f t="shared" si="1"/>
        <v>Herminio Hernandez</v>
      </c>
      <c r="E265" s="55" t="s">
        <v>13</v>
      </c>
      <c r="F265" s="24">
        <v>0.50625</v>
      </c>
      <c r="G265" s="25" t="s">
        <v>571</v>
      </c>
      <c r="I265" s="76" t="s">
        <v>199</v>
      </c>
      <c r="J265" s="4">
        <f t="shared" si="2"/>
        <v>20</v>
      </c>
      <c r="K265" s="5">
        <f t="shared" si="3"/>
        <v>9</v>
      </c>
    </row>
    <row r="266" ht="15.0" customHeight="1">
      <c r="C266" s="1" t="str">
        <f t="shared" si="1"/>
        <v>Herminio Hernandez</v>
      </c>
      <c r="E266" s="33"/>
      <c r="F266" s="33"/>
      <c r="G266" s="38"/>
      <c r="J266" s="4">
        <f t="shared" si="2"/>
        <v>0</v>
      </c>
      <c r="K266" s="5">
        <f t="shared" si="3"/>
        <v>0</v>
      </c>
    </row>
    <row r="267" ht="15.0" customHeight="1">
      <c r="C267" s="1" t="str">
        <f t="shared" si="1"/>
        <v>Herminio Hernandez</v>
      </c>
      <c r="E267" s="40"/>
      <c r="F267" s="38"/>
      <c r="G267" s="38"/>
      <c r="J267" s="4">
        <f t="shared" si="2"/>
        <v>0</v>
      </c>
      <c r="K267" s="5">
        <f t="shared" si="3"/>
        <v>0</v>
      </c>
    </row>
    <row r="268" ht="15.0" customHeight="1">
      <c r="C268" s="1" t="str">
        <f t="shared" si="1"/>
        <v>yamil lacoste</v>
      </c>
      <c r="E268" s="55" t="s">
        <v>37</v>
      </c>
      <c r="F268" s="24">
        <v>0.5076388888888889</v>
      </c>
      <c r="G268" s="25" t="s">
        <v>235</v>
      </c>
      <c r="J268" s="4">
        <f t="shared" si="2"/>
        <v>0</v>
      </c>
      <c r="K268" s="5">
        <f t="shared" si="3"/>
        <v>0</v>
      </c>
    </row>
    <row r="269" ht="15.0" customHeight="1">
      <c r="C269" s="1" t="str">
        <f t="shared" si="1"/>
        <v>yamil lacoste</v>
      </c>
      <c r="E269" s="33"/>
      <c r="F269" s="33"/>
      <c r="G269" s="25" t="s">
        <v>572</v>
      </c>
      <c r="I269" s="76" t="s">
        <v>100</v>
      </c>
      <c r="J269" s="4">
        <f t="shared" si="2"/>
        <v>28</v>
      </c>
      <c r="K269" s="5">
        <f t="shared" si="3"/>
        <v>11</v>
      </c>
    </row>
    <row r="270" ht="15.0" customHeight="1">
      <c r="C270" s="1" t="str">
        <f t="shared" si="1"/>
        <v>yamil lacoste</v>
      </c>
      <c r="E270" s="33"/>
      <c r="F270" s="33"/>
      <c r="G270" s="25" t="s">
        <v>573</v>
      </c>
      <c r="J270" s="4">
        <f t="shared" si="2"/>
        <v>0</v>
      </c>
      <c r="K270" s="5">
        <f t="shared" si="3"/>
        <v>0</v>
      </c>
    </row>
    <row r="271" ht="15.0" customHeight="1">
      <c r="C271" s="1" t="str">
        <f t="shared" si="1"/>
        <v>yamil lacoste</v>
      </c>
      <c r="E271" s="33"/>
      <c r="F271" s="33"/>
      <c r="G271" s="25" t="s">
        <v>574</v>
      </c>
      <c r="I271" s="76" t="s">
        <v>168</v>
      </c>
      <c r="J271" s="4">
        <f t="shared" si="2"/>
        <v>11</v>
      </c>
      <c r="K271" s="5">
        <f t="shared" si="3"/>
        <v>5</v>
      </c>
    </row>
    <row r="272" ht="15.0" customHeight="1">
      <c r="C272" s="1" t="str">
        <f t="shared" si="1"/>
        <v>yamil lacoste</v>
      </c>
      <c r="E272" s="33"/>
      <c r="F272" s="33"/>
      <c r="G272" s="25" t="s">
        <v>575</v>
      </c>
      <c r="J272" s="4">
        <f t="shared" si="2"/>
        <v>0</v>
      </c>
      <c r="K272" s="5">
        <f t="shared" si="3"/>
        <v>0</v>
      </c>
    </row>
    <row r="273" ht="15.0" customHeight="1">
      <c r="C273" s="1" t="str">
        <f t="shared" si="1"/>
        <v>yamil lacoste</v>
      </c>
      <c r="E273" s="33"/>
      <c r="F273" s="33"/>
      <c r="G273" s="38"/>
      <c r="J273" s="4">
        <f t="shared" si="2"/>
        <v>0</v>
      </c>
      <c r="K273" s="5">
        <f t="shared" si="3"/>
        <v>0</v>
      </c>
    </row>
    <row r="274" ht="15.0" customHeight="1">
      <c r="C274" s="1" t="str">
        <f t="shared" si="1"/>
        <v>yamil lacoste</v>
      </c>
      <c r="E274" s="40"/>
      <c r="F274" s="38"/>
      <c r="G274" s="38"/>
      <c r="J274" s="4">
        <f t="shared" si="2"/>
        <v>0</v>
      </c>
      <c r="K274" s="5">
        <f t="shared" si="3"/>
        <v>0</v>
      </c>
    </row>
    <row r="275" ht="15.0" customHeight="1">
      <c r="C275" s="1" t="str">
        <f t="shared" si="1"/>
        <v>Herminio Hernandez</v>
      </c>
      <c r="E275" s="55" t="s">
        <v>13</v>
      </c>
      <c r="F275" s="24">
        <v>0.5090277777777777</v>
      </c>
      <c r="G275" s="25" t="s">
        <v>576</v>
      </c>
      <c r="I275" s="76" t="s">
        <v>271</v>
      </c>
      <c r="J275" s="4">
        <f t="shared" si="2"/>
        <v>25</v>
      </c>
      <c r="K275" s="5">
        <f t="shared" si="3"/>
        <v>2</v>
      </c>
    </row>
    <row r="276" ht="15.0" customHeight="1">
      <c r="C276" s="1" t="str">
        <f t="shared" si="1"/>
        <v>Herminio Hernandez</v>
      </c>
      <c r="E276" s="33"/>
      <c r="F276" s="33"/>
      <c r="G276" s="25" t="s">
        <v>577</v>
      </c>
      <c r="J276" s="4">
        <f t="shared" si="2"/>
        <v>0</v>
      </c>
      <c r="K276" s="5">
        <f t="shared" si="3"/>
        <v>0</v>
      </c>
    </row>
    <row r="277" ht="15.0" customHeight="1">
      <c r="C277" s="1" t="str">
        <f t="shared" si="1"/>
        <v>Herminio Hernandez</v>
      </c>
      <c r="E277" s="33"/>
      <c r="F277" s="33"/>
      <c r="G277" s="25" t="s">
        <v>578</v>
      </c>
      <c r="J277" s="4">
        <f t="shared" si="2"/>
        <v>0</v>
      </c>
      <c r="K277" s="5">
        <f t="shared" si="3"/>
        <v>0</v>
      </c>
    </row>
    <row r="278" ht="15.0" customHeight="1">
      <c r="C278" s="1" t="str">
        <f t="shared" si="1"/>
        <v>Herminio Hernandez</v>
      </c>
      <c r="E278" s="33"/>
      <c r="F278" s="33"/>
      <c r="G278" s="25" t="s">
        <v>579</v>
      </c>
      <c r="I278" s="76" t="s">
        <v>57</v>
      </c>
      <c r="J278" s="4">
        <f t="shared" si="2"/>
        <v>35</v>
      </c>
      <c r="K278" s="5">
        <f t="shared" si="3"/>
        <v>6</v>
      </c>
    </row>
    <row r="279" ht="15.0" customHeight="1">
      <c r="C279" s="1" t="str">
        <f t="shared" si="1"/>
        <v>Herminio Hernandez</v>
      </c>
      <c r="E279" s="33"/>
      <c r="F279" s="33"/>
      <c r="G279" s="38"/>
      <c r="J279" s="4">
        <f t="shared" si="2"/>
        <v>0</v>
      </c>
      <c r="K279" s="5">
        <f t="shared" si="3"/>
        <v>0</v>
      </c>
    </row>
    <row r="280" ht="15.0" customHeight="1">
      <c r="C280" s="1" t="str">
        <f t="shared" si="1"/>
        <v>Herminio Hernandez</v>
      </c>
      <c r="E280" s="40"/>
      <c r="F280" s="38"/>
      <c r="G280" s="38"/>
      <c r="J280" s="4">
        <f t="shared" si="2"/>
        <v>0</v>
      </c>
      <c r="K280" s="5">
        <f t="shared" si="3"/>
        <v>0</v>
      </c>
    </row>
    <row r="281" ht="15.0" customHeight="1">
      <c r="C281" s="1" t="str">
        <f t="shared" si="1"/>
        <v>yamil lacoste</v>
      </c>
      <c r="E281" s="55" t="s">
        <v>37</v>
      </c>
      <c r="F281" s="24">
        <v>0.5118055555555555</v>
      </c>
      <c r="G281" s="25" t="s">
        <v>580</v>
      </c>
      <c r="I281" s="76" t="s">
        <v>168</v>
      </c>
      <c r="J281" s="4">
        <f t="shared" si="2"/>
        <v>11</v>
      </c>
      <c r="K281" s="5">
        <f t="shared" si="3"/>
        <v>5</v>
      </c>
    </row>
    <row r="282" ht="15.0" customHeight="1">
      <c r="C282" s="1" t="str">
        <f t="shared" si="1"/>
        <v>yamil lacoste</v>
      </c>
      <c r="E282" s="33"/>
      <c r="F282" s="33"/>
      <c r="G282" s="25" t="s">
        <v>581</v>
      </c>
      <c r="J282" s="4">
        <f t="shared" si="2"/>
        <v>0</v>
      </c>
      <c r="K282" s="5">
        <f t="shared" si="3"/>
        <v>0</v>
      </c>
    </row>
    <row r="283" ht="15.0" customHeight="1">
      <c r="C283" s="1" t="str">
        <f t="shared" si="1"/>
        <v>yamil lacoste</v>
      </c>
      <c r="E283" s="33"/>
      <c r="F283" s="33"/>
      <c r="G283" s="38"/>
      <c r="J283" s="4">
        <f t="shared" si="2"/>
        <v>0</v>
      </c>
      <c r="K283" s="5">
        <f t="shared" si="3"/>
        <v>0</v>
      </c>
    </row>
    <row r="284" ht="15.0" customHeight="1">
      <c r="C284" s="1" t="str">
        <f t="shared" si="1"/>
        <v>yamil lacoste</v>
      </c>
      <c r="E284" s="40"/>
      <c r="F284" s="38"/>
      <c r="G284" s="38"/>
      <c r="J284" s="4">
        <f t="shared" si="2"/>
        <v>0</v>
      </c>
      <c r="K284" s="5">
        <f t="shared" si="3"/>
        <v>0</v>
      </c>
    </row>
    <row r="285" ht="15.0" customHeight="1">
      <c r="C285" s="1" t="str">
        <f t="shared" si="1"/>
        <v>Herminio Hernandez</v>
      </c>
      <c r="E285" s="55" t="s">
        <v>13</v>
      </c>
      <c r="F285" s="24">
        <v>0.5118055555555555</v>
      </c>
      <c r="G285" s="25" t="s">
        <v>497</v>
      </c>
      <c r="I285" s="76" t="s">
        <v>271</v>
      </c>
      <c r="J285" s="4">
        <f t="shared" si="2"/>
        <v>25</v>
      </c>
      <c r="K285" s="5">
        <f t="shared" si="3"/>
        <v>2</v>
      </c>
    </row>
    <row r="286" ht="15.0" customHeight="1">
      <c r="C286" s="1" t="str">
        <f t="shared" si="1"/>
        <v>Herminio Hernandez</v>
      </c>
      <c r="E286" s="33"/>
      <c r="F286" s="33"/>
      <c r="G286" s="38"/>
      <c r="J286" s="4">
        <f t="shared" si="2"/>
        <v>0</v>
      </c>
      <c r="K286" s="5">
        <f t="shared" si="3"/>
        <v>0</v>
      </c>
    </row>
    <row r="287" ht="15.0" customHeight="1">
      <c r="C287" s="1" t="str">
        <f t="shared" si="1"/>
        <v>Herminio Hernandez</v>
      </c>
      <c r="E287" s="40"/>
      <c r="F287" s="38"/>
      <c r="G287" s="38"/>
      <c r="J287" s="4">
        <f t="shared" si="2"/>
        <v>0</v>
      </c>
      <c r="K287" s="5">
        <f t="shared" si="3"/>
        <v>0</v>
      </c>
    </row>
    <row r="288" ht="15.0" customHeight="1">
      <c r="C288" s="1" t="str">
        <f t="shared" si="1"/>
        <v>yamil lacoste</v>
      </c>
      <c r="E288" s="55" t="s">
        <v>37</v>
      </c>
      <c r="F288" s="24">
        <v>0.5118055555555555</v>
      </c>
      <c r="G288" s="25" t="s">
        <v>582</v>
      </c>
      <c r="J288" s="4">
        <f t="shared" si="2"/>
        <v>0</v>
      </c>
      <c r="K288" s="5">
        <f t="shared" si="3"/>
        <v>0</v>
      </c>
    </row>
    <row r="289" ht="15.0" customHeight="1">
      <c r="C289" s="1" t="str">
        <f t="shared" si="1"/>
        <v>yamil lacoste</v>
      </c>
      <c r="E289" s="33"/>
      <c r="F289" s="33"/>
      <c r="G289" s="38"/>
      <c r="J289" s="4">
        <f t="shared" si="2"/>
        <v>0</v>
      </c>
      <c r="K289" s="5">
        <f t="shared" si="3"/>
        <v>0</v>
      </c>
    </row>
    <row r="290" ht="15.0" customHeight="1">
      <c r="C290" s="1" t="str">
        <f t="shared" si="1"/>
        <v>yamil lacoste</v>
      </c>
      <c r="E290" s="40"/>
      <c r="F290" s="38"/>
      <c r="G290" s="38"/>
      <c r="J290" s="4">
        <f t="shared" si="2"/>
        <v>0</v>
      </c>
      <c r="K290" s="5">
        <f t="shared" si="3"/>
        <v>0</v>
      </c>
    </row>
    <row r="291" ht="15.0" customHeight="1">
      <c r="C291" s="1" t="str">
        <f t="shared" si="1"/>
        <v>Herminio Hernandez</v>
      </c>
      <c r="E291" s="55" t="s">
        <v>13</v>
      </c>
      <c r="F291" s="24">
        <v>0.5118055555555555</v>
      </c>
      <c r="G291" s="25" t="s">
        <v>583</v>
      </c>
      <c r="I291" s="76" t="s">
        <v>226</v>
      </c>
      <c r="J291" s="4">
        <f t="shared" si="2"/>
        <v>15</v>
      </c>
      <c r="K291" s="5">
        <f t="shared" si="3"/>
        <v>4</v>
      </c>
    </row>
    <row r="292" ht="15.0" customHeight="1">
      <c r="C292" s="1" t="str">
        <f t="shared" si="1"/>
        <v>Herminio Hernandez</v>
      </c>
      <c r="E292" s="33"/>
      <c r="F292" s="33"/>
      <c r="G292" s="38"/>
      <c r="J292" s="4">
        <f t="shared" si="2"/>
        <v>0</v>
      </c>
      <c r="K292" s="5">
        <f t="shared" si="3"/>
        <v>0</v>
      </c>
    </row>
    <row r="293" ht="15.0" customHeight="1">
      <c r="C293" s="1" t="str">
        <f t="shared" si="1"/>
        <v>Herminio Hernandez</v>
      </c>
      <c r="E293" s="40"/>
      <c r="F293" s="38"/>
      <c r="G293" s="38"/>
      <c r="J293" s="4">
        <f t="shared" si="2"/>
        <v>0</v>
      </c>
      <c r="K293" s="5">
        <f t="shared" si="3"/>
        <v>0</v>
      </c>
    </row>
    <row r="294" ht="15.0" customHeight="1">
      <c r="C294" s="1" t="str">
        <f t="shared" si="1"/>
        <v>yamil lacoste</v>
      </c>
      <c r="E294" s="55" t="s">
        <v>37</v>
      </c>
      <c r="F294" s="24">
        <v>0.5118055555555555</v>
      </c>
      <c r="G294" s="25" t="s">
        <v>584</v>
      </c>
      <c r="I294" s="76" t="s">
        <v>169</v>
      </c>
      <c r="J294" s="4">
        <f t="shared" si="2"/>
        <v>4</v>
      </c>
      <c r="K294" s="5">
        <f t="shared" si="3"/>
        <v>12</v>
      </c>
    </row>
    <row r="295" ht="15.0" customHeight="1">
      <c r="C295" s="1" t="str">
        <f t="shared" si="1"/>
        <v>yamil lacoste</v>
      </c>
      <c r="E295" s="33"/>
      <c r="F295" s="33"/>
      <c r="G295" s="25" t="s">
        <v>585</v>
      </c>
      <c r="I295" s="76" t="s">
        <v>75</v>
      </c>
      <c r="J295" s="4">
        <f t="shared" si="2"/>
        <v>29</v>
      </c>
      <c r="K295" s="5">
        <f t="shared" si="3"/>
        <v>4</v>
      </c>
    </row>
    <row r="296" ht="15.0" customHeight="1">
      <c r="C296" s="1" t="str">
        <f t="shared" si="1"/>
        <v>yamil lacoste</v>
      </c>
      <c r="E296" s="33"/>
      <c r="F296" s="33"/>
      <c r="G296" s="38"/>
      <c r="J296" s="4">
        <f t="shared" si="2"/>
        <v>0</v>
      </c>
      <c r="K296" s="5">
        <f t="shared" si="3"/>
        <v>0</v>
      </c>
    </row>
    <row r="297" ht="15.0" customHeight="1">
      <c r="C297" s="1" t="str">
        <f t="shared" si="1"/>
        <v>yamil lacoste</v>
      </c>
      <c r="E297" s="40"/>
      <c r="F297" s="38"/>
      <c r="G297" s="38"/>
      <c r="J297" s="4">
        <f t="shared" si="2"/>
        <v>0</v>
      </c>
      <c r="K297" s="5">
        <f t="shared" si="3"/>
        <v>0</v>
      </c>
    </row>
    <row r="298" ht="15.0" customHeight="1">
      <c r="C298" s="1" t="str">
        <f t="shared" si="1"/>
        <v>Herminio Hernandez</v>
      </c>
      <c r="E298" s="55" t="s">
        <v>13</v>
      </c>
      <c r="F298" s="24">
        <v>0.5118055555555555</v>
      </c>
      <c r="G298" s="25" t="s">
        <v>586</v>
      </c>
      <c r="I298" s="76" t="s">
        <v>257</v>
      </c>
      <c r="J298" s="4">
        <f t="shared" si="2"/>
        <v>22</v>
      </c>
      <c r="K298" s="5">
        <f t="shared" si="3"/>
        <v>8</v>
      </c>
    </row>
    <row r="299" ht="15.0" customHeight="1">
      <c r="C299" s="1" t="str">
        <f t="shared" si="1"/>
        <v>Herminio Hernandez</v>
      </c>
      <c r="E299" s="33"/>
      <c r="F299" s="33"/>
      <c r="G299" s="38"/>
      <c r="J299" s="4">
        <f t="shared" si="2"/>
        <v>0</v>
      </c>
      <c r="K299" s="5">
        <f t="shared" si="3"/>
        <v>0</v>
      </c>
    </row>
    <row r="300" ht="15.0" customHeight="1">
      <c r="C300" s="1" t="str">
        <f t="shared" si="1"/>
        <v>Herminio Hernandez</v>
      </c>
      <c r="E300" s="40"/>
      <c r="F300" s="38"/>
      <c r="G300" s="38"/>
      <c r="J300" s="4">
        <f t="shared" si="2"/>
        <v>0</v>
      </c>
      <c r="K300" s="5">
        <f t="shared" si="3"/>
        <v>0</v>
      </c>
    </row>
    <row r="301" ht="15.0" customHeight="1">
      <c r="C301" s="1" t="str">
        <f t="shared" si="1"/>
        <v>yamil lacoste</v>
      </c>
      <c r="E301" s="55" t="s">
        <v>37</v>
      </c>
      <c r="F301" s="24">
        <v>0.5125</v>
      </c>
      <c r="G301" s="25" t="s">
        <v>283</v>
      </c>
      <c r="J301" s="4">
        <f t="shared" si="2"/>
        <v>0</v>
      </c>
      <c r="K301" s="5">
        <f t="shared" si="3"/>
        <v>0</v>
      </c>
    </row>
    <row r="302" ht="15.0" customHeight="1">
      <c r="C302" s="1" t="str">
        <f t="shared" si="1"/>
        <v>yamil lacoste</v>
      </c>
      <c r="E302" s="33"/>
      <c r="F302" s="33"/>
      <c r="G302" s="38"/>
      <c r="J302" s="4">
        <f t="shared" si="2"/>
        <v>0</v>
      </c>
      <c r="K302" s="5">
        <f t="shared" si="3"/>
        <v>0</v>
      </c>
    </row>
    <row r="303" ht="15.0" customHeight="1">
      <c r="C303" s="1" t="str">
        <f t="shared" si="1"/>
        <v>yamil lacoste</v>
      </c>
      <c r="E303" s="40"/>
      <c r="F303" s="38"/>
      <c r="G303" s="38"/>
      <c r="J303" s="4">
        <f t="shared" si="2"/>
        <v>0</v>
      </c>
      <c r="K303" s="5">
        <f t="shared" si="3"/>
        <v>0</v>
      </c>
    </row>
    <row r="304" ht="15.0" customHeight="1">
      <c r="C304" s="1" t="str">
        <f t="shared" si="1"/>
        <v>Herminio Hernandez</v>
      </c>
      <c r="E304" s="55" t="s">
        <v>13</v>
      </c>
      <c r="F304" s="24">
        <v>0.5125</v>
      </c>
      <c r="G304" s="25" t="s">
        <v>587</v>
      </c>
      <c r="I304" s="76" t="s">
        <v>113</v>
      </c>
      <c r="J304" s="4">
        <f t="shared" si="2"/>
        <v>26</v>
      </c>
      <c r="K304" s="5">
        <f t="shared" si="3"/>
        <v>3</v>
      </c>
    </row>
    <row r="305" ht="15.0" customHeight="1">
      <c r="C305" s="1" t="str">
        <f t="shared" si="1"/>
        <v>Herminio Hernandez</v>
      </c>
      <c r="E305" s="33"/>
      <c r="F305" s="33"/>
      <c r="G305" s="25" t="s">
        <v>588</v>
      </c>
      <c r="J305" s="4">
        <f t="shared" si="2"/>
        <v>0</v>
      </c>
      <c r="K305" s="5">
        <f t="shared" si="3"/>
        <v>0</v>
      </c>
    </row>
    <row r="306" ht="15.0" customHeight="1">
      <c r="C306" s="1" t="str">
        <f t="shared" si="1"/>
        <v>Herminio Hernandez</v>
      </c>
      <c r="E306" s="33"/>
      <c r="F306" s="33"/>
      <c r="G306" s="25" t="s">
        <v>480</v>
      </c>
      <c r="J306" s="4">
        <f t="shared" si="2"/>
        <v>0</v>
      </c>
      <c r="K306" s="5">
        <f t="shared" si="3"/>
        <v>0</v>
      </c>
    </row>
    <row r="307" ht="15.0" customHeight="1">
      <c r="C307" s="1" t="str">
        <f t="shared" si="1"/>
        <v>Herminio Hernandez</v>
      </c>
      <c r="E307" s="33"/>
      <c r="F307" s="33"/>
      <c r="G307" s="38"/>
      <c r="J307" s="4">
        <f t="shared" si="2"/>
        <v>0</v>
      </c>
      <c r="K307" s="5">
        <f t="shared" si="3"/>
        <v>0</v>
      </c>
    </row>
    <row r="308" ht="15.0" customHeight="1">
      <c r="C308" s="1" t="str">
        <f t="shared" si="1"/>
        <v>Herminio Hernandez</v>
      </c>
      <c r="E308" s="40"/>
      <c r="F308" s="38"/>
      <c r="G308" s="38"/>
      <c r="J308" s="4">
        <f t="shared" si="2"/>
        <v>0</v>
      </c>
      <c r="K308" s="5">
        <f t="shared" si="3"/>
        <v>0</v>
      </c>
    </row>
    <row r="309" ht="15.0" customHeight="1">
      <c r="C309" s="1" t="str">
        <f t="shared" si="1"/>
        <v>yamil lacoste</v>
      </c>
      <c r="E309" s="55" t="s">
        <v>37</v>
      </c>
      <c r="F309" s="24">
        <v>0.5138888888888888</v>
      </c>
      <c r="G309" s="25" t="s">
        <v>589</v>
      </c>
      <c r="I309" s="76" t="s">
        <v>161</v>
      </c>
      <c r="J309" s="4">
        <f t="shared" si="2"/>
        <v>3</v>
      </c>
      <c r="K309" s="5">
        <f t="shared" si="3"/>
        <v>5</v>
      </c>
    </row>
    <row r="310" ht="15.0" customHeight="1">
      <c r="C310" s="1" t="str">
        <f t="shared" si="1"/>
        <v>yamil lacoste</v>
      </c>
      <c r="E310" s="33"/>
      <c r="F310" s="33"/>
      <c r="G310" s="25" t="s">
        <v>590</v>
      </c>
      <c r="J310" s="4">
        <f t="shared" si="2"/>
        <v>0</v>
      </c>
      <c r="K310" s="5">
        <f t="shared" si="3"/>
        <v>0</v>
      </c>
    </row>
    <row r="311" ht="15.0" customHeight="1">
      <c r="C311" s="1" t="str">
        <f t="shared" si="1"/>
        <v>yamil lacoste</v>
      </c>
      <c r="E311" s="33"/>
      <c r="F311" s="33"/>
      <c r="G311" s="25" t="s">
        <v>591</v>
      </c>
      <c r="I311" s="76" t="s">
        <v>294</v>
      </c>
      <c r="J311" s="4">
        <f t="shared" si="2"/>
        <v>30</v>
      </c>
      <c r="K311" s="5">
        <f t="shared" si="3"/>
        <v>8</v>
      </c>
    </row>
    <row r="312" ht="15.0" customHeight="1">
      <c r="C312" s="1" t="str">
        <f t="shared" si="1"/>
        <v>yamil lacoste</v>
      </c>
      <c r="E312" s="33"/>
      <c r="F312" s="33"/>
      <c r="G312" s="38"/>
      <c r="J312" s="4">
        <f t="shared" si="2"/>
        <v>0</v>
      </c>
      <c r="K312" s="5">
        <f t="shared" si="3"/>
        <v>0</v>
      </c>
    </row>
    <row r="313" ht="15.0" customHeight="1">
      <c r="C313" s="1" t="str">
        <f t="shared" si="1"/>
        <v>yamil lacoste</v>
      </c>
      <c r="E313" s="40"/>
      <c r="F313" s="38"/>
      <c r="G313" s="38"/>
      <c r="J313" s="4">
        <f t="shared" si="2"/>
        <v>0</v>
      </c>
      <c r="K313" s="5">
        <f t="shared" si="3"/>
        <v>0</v>
      </c>
    </row>
    <row r="314" ht="15.0" customHeight="1">
      <c r="C314" s="1" t="str">
        <f t="shared" si="1"/>
        <v>Herminio Hernandez</v>
      </c>
      <c r="E314" s="55" t="s">
        <v>13</v>
      </c>
      <c r="F314" s="24">
        <v>0.5159722222222223</v>
      </c>
      <c r="G314" s="25" t="s">
        <v>333</v>
      </c>
      <c r="I314" s="76" t="s">
        <v>168</v>
      </c>
      <c r="J314" s="4">
        <f t="shared" si="2"/>
        <v>11</v>
      </c>
      <c r="K314" s="5">
        <f t="shared" si="3"/>
        <v>5</v>
      </c>
    </row>
    <row r="315" ht="15.0" customHeight="1">
      <c r="C315" s="1" t="str">
        <f t="shared" si="1"/>
        <v>Herminio Hernandez</v>
      </c>
      <c r="E315" s="33"/>
      <c r="F315" s="33"/>
      <c r="G315" s="25" t="s">
        <v>219</v>
      </c>
      <c r="J315" s="4">
        <f t="shared" si="2"/>
        <v>0</v>
      </c>
      <c r="K315" s="5">
        <f t="shared" si="3"/>
        <v>0</v>
      </c>
    </row>
    <row r="316" ht="15.0" customHeight="1">
      <c r="C316" s="1" t="str">
        <f t="shared" si="1"/>
        <v>Herminio Hernandez</v>
      </c>
      <c r="E316" s="33"/>
      <c r="F316" s="33"/>
      <c r="G316" s="25" t="s">
        <v>592</v>
      </c>
      <c r="J316" s="4">
        <f t="shared" si="2"/>
        <v>0</v>
      </c>
      <c r="K316" s="5">
        <f t="shared" si="3"/>
        <v>0</v>
      </c>
    </row>
    <row r="317" ht="15.0" customHeight="1">
      <c r="C317" s="1" t="str">
        <f t="shared" si="1"/>
        <v>Herminio Hernandez</v>
      </c>
      <c r="E317" s="33"/>
      <c r="F317" s="33"/>
      <c r="G317" s="25" t="s">
        <v>593</v>
      </c>
      <c r="I317" s="76" t="s">
        <v>100</v>
      </c>
      <c r="J317" s="4">
        <f t="shared" si="2"/>
        <v>28</v>
      </c>
      <c r="K317" s="5">
        <f t="shared" si="3"/>
        <v>11</v>
      </c>
    </row>
    <row r="318" ht="15.0" customHeight="1">
      <c r="C318" s="1" t="str">
        <f t="shared" si="1"/>
        <v>Herminio Hernandez</v>
      </c>
      <c r="E318" s="33"/>
      <c r="F318" s="33"/>
      <c r="G318" s="25" t="s">
        <v>594</v>
      </c>
      <c r="J318" s="4">
        <f t="shared" si="2"/>
        <v>0</v>
      </c>
      <c r="K318" s="5">
        <f t="shared" si="3"/>
        <v>0</v>
      </c>
    </row>
    <row r="319" ht="15.0" customHeight="1">
      <c r="C319" s="1" t="str">
        <f t="shared" si="1"/>
        <v>Herminio Hernandez</v>
      </c>
      <c r="E319" s="33"/>
      <c r="F319" s="33"/>
      <c r="G319" s="38"/>
      <c r="J319" s="4">
        <f t="shared" si="2"/>
        <v>0</v>
      </c>
      <c r="K319" s="5">
        <f t="shared" si="3"/>
        <v>0</v>
      </c>
    </row>
    <row r="320" ht="15.0" customHeight="1">
      <c r="C320" s="1" t="str">
        <f t="shared" si="1"/>
        <v>Herminio Hernandez</v>
      </c>
      <c r="E320" s="40"/>
      <c r="F320" s="38"/>
      <c r="G320" s="38"/>
      <c r="J320" s="4">
        <f t="shared" si="2"/>
        <v>0</v>
      </c>
      <c r="K320" s="5">
        <f t="shared" si="3"/>
        <v>0</v>
      </c>
    </row>
    <row r="321" ht="15.0" customHeight="1">
      <c r="C321" s="1" t="str">
        <f t="shared" si="1"/>
        <v>yamil lacoste</v>
      </c>
      <c r="E321" s="55" t="s">
        <v>37</v>
      </c>
      <c r="F321" s="24">
        <v>0.5159722222222223</v>
      </c>
      <c r="G321" s="25" t="s">
        <v>595</v>
      </c>
      <c r="J321" s="4">
        <f t="shared" si="2"/>
        <v>0</v>
      </c>
      <c r="K321" s="5">
        <f t="shared" si="3"/>
        <v>0</v>
      </c>
    </row>
    <row r="322" ht="15.0" customHeight="1">
      <c r="C322" s="1" t="str">
        <f t="shared" si="1"/>
        <v>yamil lacoste</v>
      </c>
      <c r="E322" s="33"/>
      <c r="F322" s="33"/>
      <c r="G322" s="25" t="s">
        <v>596</v>
      </c>
      <c r="J322" s="4">
        <f t="shared" si="2"/>
        <v>0</v>
      </c>
      <c r="K322" s="5">
        <f t="shared" si="3"/>
        <v>0</v>
      </c>
    </row>
    <row r="323" ht="15.0" customHeight="1">
      <c r="C323" s="1" t="str">
        <f t="shared" si="1"/>
        <v>yamil lacoste</v>
      </c>
      <c r="E323" s="33"/>
      <c r="F323" s="33"/>
      <c r="G323" s="25" t="s">
        <v>597</v>
      </c>
      <c r="I323" s="76" t="s">
        <v>57</v>
      </c>
      <c r="J323" s="4">
        <f t="shared" si="2"/>
        <v>35</v>
      </c>
      <c r="K323" s="5">
        <f t="shared" si="3"/>
        <v>6</v>
      </c>
    </row>
    <row r="324" ht="15.0" customHeight="1">
      <c r="C324" s="1" t="str">
        <f t="shared" si="1"/>
        <v>yamil lacoste</v>
      </c>
      <c r="E324" s="33"/>
      <c r="F324" s="33"/>
      <c r="G324" s="25" t="s">
        <v>598</v>
      </c>
      <c r="J324" s="4">
        <f t="shared" si="2"/>
        <v>0</v>
      </c>
      <c r="K324" s="5">
        <f t="shared" si="3"/>
        <v>0</v>
      </c>
    </row>
    <row r="325" ht="15.0" customHeight="1">
      <c r="C325" s="1" t="str">
        <f t="shared" si="1"/>
        <v>yamil lacoste</v>
      </c>
      <c r="E325" s="33"/>
      <c r="F325" s="33"/>
      <c r="G325" s="38"/>
      <c r="J325" s="4">
        <f t="shared" si="2"/>
        <v>0</v>
      </c>
      <c r="K325" s="5">
        <f t="shared" si="3"/>
        <v>0</v>
      </c>
    </row>
    <row r="326" ht="15.0" customHeight="1">
      <c r="C326" s="1" t="str">
        <f t="shared" si="1"/>
        <v>yamil lacoste</v>
      </c>
      <c r="E326" s="40"/>
      <c r="F326" s="38"/>
      <c r="G326" s="38"/>
      <c r="J326" s="4">
        <f t="shared" si="2"/>
        <v>0</v>
      </c>
      <c r="K326" s="5">
        <f t="shared" si="3"/>
        <v>0</v>
      </c>
    </row>
    <row r="327" ht="15.0" customHeight="1">
      <c r="C327" s="1" t="str">
        <f t="shared" si="1"/>
        <v>Herminio Hernandez</v>
      </c>
      <c r="E327" s="55" t="s">
        <v>13</v>
      </c>
      <c r="F327" s="24">
        <v>0.5173611111111112</v>
      </c>
      <c r="G327" s="25" t="s">
        <v>599</v>
      </c>
      <c r="I327" s="76" t="s">
        <v>246</v>
      </c>
      <c r="J327" s="4">
        <f t="shared" si="2"/>
        <v>19</v>
      </c>
      <c r="K327" s="5">
        <f t="shared" si="3"/>
        <v>7</v>
      </c>
    </row>
    <row r="328" ht="15.0" customHeight="1">
      <c r="C328" s="1" t="str">
        <f t="shared" si="1"/>
        <v>Herminio Hernandez</v>
      </c>
      <c r="E328" s="33"/>
      <c r="F328" s="33"/>
      <c r="G328" s="25" t="s">
        <v>600</v>
      </c>
      <c r="I328" s="76" t="s">
        <v>199</v>
      </c>
      <c r="J328" s="4">
        <f t="shared" si="2"/>
        <v>20</v>
      </c>
      <c r="K328" s="5">
        <f t="shared" si="3"/>
        <v>9</v>
      </c>
    </row>
    <row r="329" ht="15.0" customHeight="1">
      <c r="C329" s="1" t="str">
        <f t="shared" si="1"/>
        <v>Herminio Hernandez</v>
      </c>
      <c r="E329" s="33"/>
      <c r="F329" s="33"/>
      <c r="G329" s="38"/>
      <c r="J329" s="4">
        <f t="shared" si="2"/>
        <v>0</v>
      </c>
      <c r="K329" s="5">
        <f t="shared" si="3"/>
        <v>0</v>
      </c>
    </row>
    <row r="330" ht="15.0" customHeight="1">
      <c r="C330" s="1" t="str">
        <f t="shared" si="1"/>
        <v>Herminio Hernandez</v>
      </c>
      <c r="E330" s="40"/>
      <c r="F330" s="38"/>
      <c r="G330" s="38"/>
      <c r="J330" s="4">
        <f t="shared" si="2"/>
        <v>0</v>
      </c>
      <c r="K330" s="5">
        <f t="shared" si="3"/>
        <v>0</v>
      </c>
    </row>
    <row r="331" ht="15.0" customHeight="1">
      <c r="C331" s="1" t="str">
        <f t="shared" si="1"/>
        <v>yamil lacoste</v>
      </c>
      <c r="E331" s="55" t="s">
        <v>37</v>
      </c>
      <c r="F331" s="24">
        <v>0.5180555555555556</v>
      </c>
      <c r="G331" s="25" t="s">
        <v>601</v>
      </c>
      <c r="I331" s="76" t="s">
        <v>174</v>
      </c>
      <c r="J331" s="4">
        <f t="shared" si="2"/>
        <v>14</v>
      </c>
      <c r="K331" s="5">
        <f t="shared" si="3"/>
        <v>5</v>
      </c>
    </row>
    <row r="332" ht="15.0" customHeight="1">
      <c r="C332" s="1" t="str">
        <f t="shared" si="1"/>
        <v>yamil lacoste</v>
      </c>
      <c r="E332" s="33"/>
      <c r="F332" s="33"/>
      <c r="G332" s="25" t="s">
        <v>602</v>
      </c>
      <c r="J332" s="4">
        <f t="shared" si="2"/>
        <v>0</v>
      </c>
      <c r="K332" s="5">
        <f t="shared" si="3"/>
        <v>0</v>
      </c>
    </row>
    <row r="333" ht="15.0" customHeight="1">
      <c r="C333" s="1" t="str">
        <f t="shared" si="1"/>
        <v>yamil lacoste</v>
      </c>
      <c r="E333" s="33"/>
      <c r="F333" s="33"/>
      <c r="G333" s="38"/>
      <c r="J333" s="4">
        <f t="shared" si="2"/>
        <v>0</v>
      </c>
      <c r="K333" s="5">
        <f t="shared" si="3"/>
        <v>0</v>
      </c>
    </row>
    <row r="334" ht="15.0" customHeight="1">
      <c r="C334" s="1" t="str">
        <f t="shared" si="1"/>
        <v>yamil lacoste</v>
      </c>
      <c r="E334" s="40"/>
      <c r="F334" s="38"/>
      <c r="G334" s="38"/>
      <c r="J334" s="4">
        <f t="shared" si="2"/>
        <v>0</v>
      </c>
      <c r="K334" s="5">
        <f t="shared" si="3"/>
        <v>0</v>
      </c>
    </row>
    <row r="335" ht="15.0" customHeight="1">
      <c r="C335" s="1" t="str">
        <f t="shared" si="1"/>
        <v>Herminio Hernandez</v>
      </c>
      <c r="E335" s="55" t="s">
        <v>13</v>
      </c>
      <c r="F335" s="24">
        <v>0.5180555555555556</v>
      </c>
      <c r="G335" s="25" t="s">
        <v>603</v>
      </c>
      <c r="I335" s="76" t="s">
        <v>168</v>
      </c>
      <c r="J335" s="4">
        <f t="shared" si="2"/>
        <v>11</v>
      </c>
      <c r="K335" s="5">
        <f t="shared" si="3"/>
        <v>5</v>
      </c>
    </row>
    <row r="336" ht="15.0" customHeight="1">
      <c r="C336" s="1" t="str">
        <f t="shared" si="1"/>
        <v>Herminio Hernandez</v>
      </c>
      <c r="E336" s="33"/>
      <c r="F336" s="33"/>
      <c r="G336" s="38"/>
      <c r="J336" s="4">
        <f t="shared" si="2"/>
        <v>0</v>
      </c>
      <c r="K336" s="5">
        <f t="shared" si="3"/>
        <v>0</v>
      </c>
    </row>
    <row r="337" ht="15.0" customHeight="1">
      <c r="C337" s="1" t="str">
        <f t="shared" si="1"/>
        <v>Herminio Hernandez</v>
      </c>
      <c r="E337" s="40"/>
      <c r="F337" s="38"/>
      <c r="G337" s="38"/>
      <c r="J337" s="4">
        <f t="shared" si="2"/>
        <v>0</v>
      </c>
      <c r="K337" s="5">
        <f t="shared" si="3"/>
        <v>0</v>
      </c>
    </row>
    <row r="338" ht="15.0" customHeight="1">
      <c r="C338" s="1" t="str">
        <f t="shared" si="1"/>
        <v>yamil lacoste</v>
      </c>
      <c r="E338" s="55" t="s">
        <v>37</v>
      </c>
      <c r="F338" s="24">
        <v>0.5201388888888889</v>
      </c>
      <c r="G338" s="25" t="s">
        <v>604</v>
      </c>
      <c r="J338" s="4">
        <f t="shared" si="2"/>
        <v>0</v>
      </c>
      <c r="K338" s="5">
        <f t="shared" si="3"/>
        <v>0</v>
      </c>
    </row>
    <row r="339" ht="15.0" customHeight="1">
      <c r="C339" s="1" t="str">
        <f t="shared" si="1"/>
        <v>yamil lacoste</v>
      </c>
      <c r="E339" s="33"/>
      <c r="F339" s="33"/>
      <c r="G339" s="25" t="s">
        <v>605</v>
      </c>
      <c r="I339" s="76" t="s">
        <v>15</v>
      </c>
      <c r="J339" s="4">
        <f t="shared" si="2"/>
        <v>33</v>
      </c>
      <c r="K339" s="5">
        <f t="shared" si="3"/>
        <v>5</v>
      </c>
    </row>
    <row r="340" ht="15.0" customHeight="1">
      <c r="C340" s="1" t="str">
        <f t="shared" si="1"/>
        <v>yamil lacoste</v>
      </c>
      <c r="E340" s="33"/>
      <c r="F340" s="33"/>
      <c r="G340" s="38"/>
      <c r="J340" s="4">
        <f t="shared" si="2"/>
        <v>0</v>
      </c>
      <c r="K340" s="5">
        <f t="shared" si="3"/>
        <v>0</v>
      </c>
    </row>
    <row r="341" ht="15.0" customHeight="1">
      <c r="C341" s="1" t="str">
        <f t="shared" si="1"/>
        <v>yamil lacoste</v>
      </c>
      <c r="E341" s="40"/>
      <c r="F341" s="38"/>
      <c r="G341" s="38"/>
      <c r="J341" s="4">
        <f t="shared" si="2"/>
        <v>0</v>
      </c>
      <c r="K341" s="5">
        <f t="shared" si="3"/>
        <v>0</v>
      </c>
    </row>
    <row r="342" ht="15.0" customHeight="1">
      <c r="C342" s="1" t="str">
        <f t="shared" si="1"/>
        <v>Herminio Hernandez</v>
      </c>
      <c r="E342" s="55" t="s">
        <v>13</v>
      </c>
      <c r="F342" s="24">
        <v>0.5201388888888889</v>
      </c>
      <c r="G342" s="25" t="s">
        <v>606</v>
      </c>
      <c r="I342" s="76" t="s">
        <v>113</v>
      </c>
      <c r="J342" s="4">
        <f t="shared" si="2"/>
        <v>26</v>
      </c>
      <c r="K342" s="5">
        <f t="shared" si="3"/>
        <v>3</v>
      </c>
    </row>
    <row r="343" ht="15.0" customHeight="1">
      <c r="C343" s="1" t="str">
        <f t="shared" si="1"/>
        <v>Herminio Hernandez</v>
      </c>
      <c r="E343" s="33"/>
      <c r="F343" s="33"/>
      <c r="G343" s="38"/>
      <c r="J343" s="4">
        <f t="shared" si="2"/>
        <v>0</v>
      </c>
      <c r="K343" s="5">
        <f t="shared" si="3"/>
        <v>0</v>
      </c>
    </row>
    <row r="344" ht="15.0" customHeight="1">
      <c r="C344" s="1" t="str">
        <f t="shared" si="1"/>
        <v>Herminio Hernandez</v>
      </c>
      <c r="E344" s="40"/>
      <c r="F344" s="38"/>
      <c r="G344" s="38"/>
      <c r="J344" s="4">
        <f t="shared" si="2"/>
        <v>0</v>
      </c>
      <c r="K344" s="5">
        <f t="shared" si="3"/>
        <v>0</v>
      </c>
    </row>
    <row r="345" ht="15.0" customHeight="1">
      <c r="C345" s="1" t="str">
        <f t="shared" si="1"/>
        <v>yamil lacoste</v>
      </c>
      <c r="E345" s="55" t="s">
        <v>37</v>
      </c>
      <c r="F345" s="24">
        <v>0.5201388888888889</v>
      </c>
      <c r="G345" s="25" t="s">
        <v>607</v>
      </c>
      <c r="I345" s="76"/>
      <c r="J345" s="4">
        <f t="shared" si="2"/>
        <v>0</v>
      </c>
      <c r="K345" s="5">
        <f t="shared" si="3"/>
        <v>0</v>
      </c>
    </row>
    <row r="346" ht="15.0" customHeight="1">
      <c r="C346" s="1" t="str">
        <f t="shared" si="1"/>
        <v>yamil lacoste</v>
      </c>
      <c r="E346" s="33"/>
      <c r="F346" s="33"/>
      <c r="G346" s="25" t="s">
        <v>608</v>
      </c>
      <c r="I346" s="76" t="s">
        <v>27</v>
      </c>
      <c r="J346" s="4">
        <f t="shared" si="2"/>
        <v>13</v>
      </c>
      <c r="K346" s="5">
        <f t="shared" si="3"/>
        <v>4</v>
      </c>
    </row>
    <row r="347" ht="15.0" customHeight="1">
      <c r="C347" s="1" t="str">
        <f t="shared" si="1"/>
        <v>yamil lacoste</v>
      </c>
      <c r="E347" s="33"/>
      <c r="F347" s="33"/>
      <c r="G347" s="38"/>
      <c r="J347" s="4">
        <f t="shared" si="2"/>
        <v>0</v>
      </c>
      <c r="K347" s="5">
        <f t="shared" si="3"/>
        <v>0</v>
      </c>
    </row>
    <row r="348" ht="15.0" customHeight="1">
      <c r="C348" s="1" t="str">
        <f t="shared" si="1"/>
        <v>yamil lacoste</v>
      </c>
      <c r="E348" s="40"/>
      <c r="F348" s="38"/>
      <c r="G348" s="38"/>
      <c r="J348" s="4">
        <f t="shared" si="2"/>
        <v>0</v>
      </c>
      <c r="K348" s="5">
        <f t="shared" si="3"/>
        <v>0</v>
      </c>
    </row>
    <row r="349" ht="15.0" customHeight="1">
      <c r="C349" s="1" t="str">
        <f t="shared" si="1"/>
        <v>Herminio Hernandez</v>
      </c>
      <c r="E349" s="55" t="s">
        <v>13</v>
      </c>
      <c r="F349" s="24">
        <v>0.5208333333333334</v>
      </c>
      <c r="G349" s="25" t="s">
        <v>609</v>
      </c>
      <c r="I349" s="76" t="s">
        <v>278</v>
      </c>
      <c r="J349" s="4">
        <f t="shared" si="2"/>
        <v>27</v>
      </c>
      <c r="K349" s="5">
        <f t="shared" si="3"/>
        <v>10</v>
      </c>
    </row>
    <row r="350" ht="15.0" customHeight="1">
      <c r="C350" s="1" t="str">
        <f t="shared" si="1"/>
        <v>Herminio Hernandez</v>
      </c>
      <c r="E350" s="33"/>
      <c r="F350" s="33"/>
      <c r="G350" s="25" t="s">
        <v>610</v>
      </c>
      <c r="I350" s="76" t="s">
        <v>226</v>
      </c>
      <c r="J350" s="4">
        <f t="shared" si="2"/>
        <v>15</v>
      </c>
      <c r="K350" s="5">
        <f t="shared" si="3"/>
        <v>4</v>
      </c>
    </row>
    <row r="351" ht="15.0" customHeight="1">
      <c r="C351" s="1" t="str">
        <f t="shared" si="1"/>
        <v>Herminio Hernandez</v>
      </c>
      <c r="E351" s="33"/>
      <c r="F351" s="33"/>
      <c r="G351" s="25" t="s">
        <v>611</v>
      </c>
      <c r="J351" s="4">
        <f t="shared" si="2"/>
        <v>0</v>
      </c>
      <c r="K351" s="5">
        <f t="shared" si="3"/>
        <v>0</v>
      </c>
    </row>
    <row r="352" ht="15.0" customHeight="1">
      <c r="C352" s="1" t="str">
        <f t="shared" si="1"/>
        <v>Herminio Hernandez</v>
      </c>
      <c r="E352" s="33"/>
      <c r="F352" s="33"/>
      <c r="G352" s="38"/>
      <c r="J352" s="4">
        <f t="shared" si="2"/>
        <v>0</v>
      </c>
      <c r="K352" s="5">
        <f t="shared" si="3"/>
        <v>0</v>
      </c>
    </row>
    <row r="353" ht="15.0" customHeight="1">
      <c r="C353" s="1" t="str">
        <f t="shared" si="1"/>
        <v>Herminio Hernandez</v>
      </c>
      <c r="E353" s="40"/>
      <c r="F353" s="38"/>
      <c r="G353" s="38"/>
      <c r="J353" s="4">
        <f t="shared" si="2"/>
        <v>0</v>
      </c>
      <c r="K353" s="5">
        <f t="shared" si="3"/>
        <v>0</v>
      </c>
    </row>
    <row r="354" ht="15.0" customHeight="1">
      <c r="C354" s="1" t="str">
        <f t="shared" si="1"/>
        <v>Herminio Hernandez</v>
      </c>
      <c r="E354" s="55" t="s">
        <v>13</v>
      </c>
      <c r="F354" s="24">
        <v>0.5243055555555556</v>
      </c>
      <c r="G354" s="25" t="s">
        <v>612</v>
      </c>
      <c r="J354" s="4">
        <f t="shared" si="2"/>
        <v>0</v>
      </c>
      <c r="K354" s="5">
        <f t="shared" si="3"/>
        <v>0</v>
      </c>
    </row>
    <row r="355" ht="15.0" customHeight="1">
      <c r="C355" s="1" t="str">
        <f t="shared" si="1"/>
        <v>Herminio Hernandez</v>
      </c>
      <c r="E355" s="33"/>
      <c r="F355" s="33"/>
      <c r="G355" s="38"/>
      <c r="J355" s="4">
        <f t="shared" si="2"/>
        <v>0</v>
      </c>
      <c r="K355" s="5">
        <f t="shared" si="3"/>
        <v>0</v>
      </c>
    </row>
    <row r="356" ht="15.0" customHeight="1">
      <c r="C356" s="1" t="str">
        <f t="shared" si="1"/>
        <v>Herminio Hernandez</v>
      </c>
      <c r="E356" s="40"/>
      <c r="F356" s="38"/>
      <c r="G356" s="38"/>
      <c r="J356" s="4">
        <f t="shared" si="2"/>
        <v>0</v>
      </c>
      <c r="K356" s="5">
        <f t="shared" si="3"/>
        <v>0</v>
      </c>
    </row>
    <row r="357" ht="15.0" customHeight="1">
      <c r="C357" s="1" t="str">
        <f t="shared" si="1"/>
        <v>yamil lacoste</v>
      </c>
      <c r="E357" s="55" t="s">
        <v>37</v>
      </c>
      <c r="F357" s="24">
        <v>0.5243055555555556</v>
      </c>
      <c r="G357" s="25" t="s">
        <v>613</v>
      </c>
      <c r="J357" s="4">
        <f t="shared" si="2"/>
        <v>0</v>
      </c>
      <c r="K357" s="5">
        <f t="shared" si="3"/>
        <v>0</v>
      </c>
    </row>
    <row r="358" ht="15.0" customHeight="1">
      <c r="C358" s="1" t="str">
        <f t="shared" si="1"/>
        <v>yamil lacoste</v>
      </c>
      <c r="E358" s="33"/>
      <c r="F358" s="33"/>
      <c r="G358" s="38"/>
      <c r="J358" s="4">
        <f t="shared" si="2"/>
        <v>0</v>
      </c>
      <c r="K358" s="5">
        <f t="shared" si="3"/>
        <v>0</v>
      </c>
    </row>
    <row r="359" ht="15.0" customHeight="1">
      <c r="C359" s="1" t="str">
        <f t="shared" si="1"/>
        <v>yamil lacoste</v>
      </c>
      <c r="E359" s="40"/>
      <c r="F359" s="38"/>
      <c r="G359" s="38"/>
      <c r="J359" s="4">
        <f t="shared" si="2"/>
        <v>0</v>
      </c>
      <c r="K359" s="5">
        <f t="shared" si="3"/>
        <v>0</v>
      </c>
    </row>
    <row r="360" ht="15.0" customHeight="1">
      <c r="C360" s="1" t="str">
        <f t="shared" si="1"/>
        <v>Herminio Hernandez</v>
      </c>
      <c r="E360" s="55" t="s">
        <v>13</v>
      </c>
      <c r="F360" s="24">
        <v>0.525</v>
      </c>
      <c r="G360" s="25" t="s">
        <v>614</v>
      </c>
      <c r="I360" s="76" t="s">
        <v>161</v>
      </c>
      <c r="J360" s="4">
        <f t="shared" si="2"/>
        <v>3</v>
      </c>
      <c r="K360" s="5">
        <f t="shared" si="3"/>
        <v>5</v>
      </c>
    </row>
    <row r="361" ht="15.0" customHeight="1">
      <c r="C361" s="1" t="str">
        <f t="shared" si="1"/>
        <v>Herminio Hernandez</v>
      </c>
      <c r="E361" s="33"/>
      <c r="F361" s="33"/>
      <c r="G361" s="25" t="s">
        <v>615</v>
      </c>
      <c r="J361" s="4">
        <f t="shared" si="2"/>
        <v>0</v>
      </c>
      <c r="K361" s="5">
        <f t="shared" si="3"/>
        <v>0</v>
      </c>
    </row>
    <row r="362" ht="15.0" customHeight="1">
      <c r="C362" s="1" t="str">
        <f t="shared" si="1"/>
        <v>Herminio Hernandez</v>
      </c>
      <c r="E362" s="33"/>
      <c r="F362" s="33"/>
      <c r="G362" s="38"/>
      <c r="J362" s="4">
        <f t="shared" si="2"/>
        <v>0</v>
      </c>
      <c r="K362" s="5">
        <f t="shared" si="3"/>
        <v>0</v>
      </c>
    </row>
    <row r="363" ht="15.0" customHeight="1">
      <c r="C363" s="1" t="str">
        <f t="shared" si="1"/>
        <v>Herminio Hernandez</v>
      </c>
      <c r="E363" s="40"/>
      <c r="F363" s="38"/>
      <c r="G363" s="38"/>
      <c r="J363" s="4">
        <f t="shared" si="2"/>
        <v>0</v>
      </c>
      <c r="K363" s="5">
        <f t="shared" si="3"/>
        <v>0</v>
      </c>
    </row>
    <row r="364" ht="15.0" customHeight="1">
      <c r="C364" s="1" t="str">
        <f t="shared" si="1"/>
        <v>yamil lacoste</v>
      </c>
      <c r="E364" s="55" t="s">
        <v>37</v>
      </c>
      <c r="F364" s="24">
        <v>0.5284722222222222</v>
      </c>
      <c r="G364" s="25" t="s">
        <v>616</v>
      </c>
      <c r="J364" s="4">
        <f t="shared" si="2"/>
        <v>0</v>
      </c>
      <c r="K364" s="5">
        <f t="shared" si="3"/>
        <v>0</v>
      </c>
    </row>
    <row r="365" ht="15.0" customHeight="1">
      <c r="C365" s="1" t="str">
        <f t="shared" si="1"/>
        <v>yamil lacoste</v>
      </c>
      <c r="E365" s="33"/>
      <c r="F365" s="33"/>
      <c r="G365" s="25" t="s">
        <v>617</v>
      </c>
      <c r="J365" s="4">
        <f t="shared" si="2"/>
        <v>0</v>
      </c>
      <c r="K365" s="5">
        <f t="shared" si="3"/>
        <v>0</v>
      </c>
    </row>
    <row r="366" ht="15.0" customHeight="1">
      <c r="C366" s="1" t="str">
        <f t="shared" si="1"/>
        <v>yamil lacoste</v>
      </c>
      <c r="E366" s="33"/>
      <c r="F366" s="33"/>
      <c r="G366" s="25" t="s">
        <v>618</v>
      </c>
      <c r="I366" s="76" t="s">
        <v>294</v>
      </c>
      <c r="J366" s="4">
        <f t="shared" si="2"/>
        <v>30</v>
      </c>
      <c r="K366" s="5">
        <f t="shared" si="3"/>
        <v>8</v>
      </c>
    </row>
    <row r="367" ht="15.0" customHeight="1">
      <c r="C367" s="1" t="str">
        <f t="shared" si="1"/>
        <v>yamil lacoste</v>
      </c>
      <c r="E367" s="33"/>
      <c r="F367" s="33"/>
      <c r="G367" s="25" t="s">
        <v>619</v>
      </c>
      <c r="J367" s="4">
        <f t="shared" si="2"/>
        <v>0</v>
      </c>
      <c r="K367" s="5">
        <f t="shared" si="3"/>
        <v>0</v>
      </c>
    </row>
    <row r="368" ht="15.0" customHeight="1">
      <c r="C368" s="1" t="str">
        <f t="shared" si="1"/>
        <v>yamil lacoste</v>
      </c>
      <c r="E368" s="33"/>
      <c r="F368" s="33"/>
      <c r="G368" s="38"/>
      <c r="J368" s="4">
        <f t="shared" si="2"/>
        <v>0</v>
      </c>
      <c r="K368" s="5">
        <f t="shared" si="3"/>
        <v>0</v>
      </c>
    </row>
    <row r="369" ht="15.0" customHeight="1">
      <c r="C369" s="1" t="str">
        <f t="shared" si="1"/>
        <v>yamil lacoste</v>
      </c>
      <c r="E369" s="40"/>
      <c r="F369" s="38"/>
      <c r="G369" s="38"/>
      <c r="J369" s="4">
        <f t="shared" si="2"/>
        <v>0</v>
      </c>
      <c r="K369" s="5">
        <f t="shared" si="3"/>
        <v>0</v>
      </c>
    </row>
    <row r="370" ht="15.0" customHeight="1">
      <c r="C370" s="1" t="str">
        <f t="shared" si="1"/>
        <v>Herminio Hernandez</v>
      </c>
      <c r="E370" s="55" t="s">
        <v>13</v>
      </c>
      <c r="F370" s="24">
        <v>0.5305555555555556</v>
      </c>
      <c r="G370" s="25" t="s">
        <v>620</v>
      </c>
      <c r="J370" s="4">
        <f t="shared" si="2"/>
        <v>0</v>
      </c>
      <c r="K370" s="5">
        <f t="shared" si="3"/>
        <v>0</v>
      </c>
    </row>
    <row r="371" ht="15.0" customHeight="1">
      <c r="C371" s="1" t="str">
        <f t="shared" si="1"/>
        <v>Herminio Hernandez</v>
      </c>
      <c r="E371" s="33"/>
      <c r="F371" s="33"/>
      <c r="G371" s="25" t="s">
        <v>621</v>
      </c>
      <c r="J371" s="4">
        <f t="shared" si="2"/>
        <v>0</v>
      </c>
      <c r="K371" s="5">
        <f t="shared" si="3"/>
        <v>0</v>
      </c>
    </row>
    <row r="372" ht="15.0" customHeight="1">
      <c r="C372" s="1" t="str">
        <f t="shared" si="1"/>
        <v>Herminio Hernandez</v>
      </c>
      <c r="E372" s="33"/>
      <c r="F372" s="33"/>
      <c r="G372" s="38"/>
      <c r="J372" s="4">
        <f t="shared" si="2"/>
        <v>0</v>
      </c>
      <c r="K372" s="5">
        <f t="shared" si="3"/>
        <v>0</v>
      </c>
    </row>
    <row r="373" ht="15.0" customHeight="1">
      <c r="C373" s="1" t="str">
        <f t="shared" si="1"/>
        <v>Herminio Hernandez</v>
      </c>
      <c r="E373" s="40"/>
      <c r="F373" s="38"/>
      <c r="G373" s="38"/>
      <c r="J373" s="4">
        <f t="shared" si="2"/>
        <v>0</v>
      </c>
      <c r="K373" s="5">
        <f t="shared" si="3"/>
        <v>0</v>
      </c>
    </row>
    <row r="374" ht="15.0" customHeight="1">
      <c r="C374" s="1" t="str">
        <f t="shared" si="1"/>
        <v>yamil lacoste</v>
      </c>
      <c r="E374" s="55" t="s">
        <v>37</v>
      </c>
      <c r="F374" s="24">
        <v>0.5340277777777778</v>
      </c>
      <c r="G374" s="25" t="s">
        <v>235</v>
      </c>
      <c r="J374" s="4">
        <f t="shared" si="2"/>
        <v>0</v>
      </c>
      <c r="K374" s="5">
        <f t="shared" si="3"/>
        <v>0</v>
      </c>
    </row>
    <row r="375" ht="15.0" customHeight="1">
      <c r="C375" s="1" t="str">
        <f t="shared" si="1"/>
        <v>yamil lacoste</v>
      </c>
      <c r="E375" s="33"/>
      <c r="F375" s="33"/>
      <c r="G375" s="25" t="s">
        <v>622</v>
      </c>
      <c r="I375" s="76" t="s">
        <v>160</v>
      </c>
      <c r="J375" s="4">
        <f t="shared" si="2"/>
        <v>9</v>
      </c>
      <c r="K375" s="5">
        <f t="shared" si="3"/>
        <v>11</v>
      </c>
    </row>
    <row r="376" ht="15.0" customHeight="1">
      <c r="C376" s="1" t="str">
        <f t="shared" si="1"/>
        <v>yamil lacoste</v>
      </c>
      <c r="E376" s="33"/>
      <c r="F376" s="33"/>
      <c r="G376" s="38"/>
      <c r="J376" s="4">
        <f t="shared" si="2"/>
        <v>0</v>
      </c>
      <c r="K376" s="5">
        <f t="shared" si="3"/>
        <v>0</v>
      </c>
    </row>
    <row r="377" ht="15.0" customHeight="1">
      <c r="C377" s="1" t="str">
        <f t="shared" si="1"/>
        <v>yamil lacoste</v>
      </c>
      <c r="E377" s="40"/>
      <c r="F377" s="38"/>
      <c r="G377" s="38"/>
      <c r="J377" s="4">
        <f t="shared" si="2"/>
        <v>0</v>
      </c>
      <c r="K377" s="5">
        <f t="shared" si="3"/>
        <v>0</v>
      </c>
    </row>
    <row r="378" ht="15.0" customHeight="1">
      <c r="C378" s="1" t="str">
        <f t="shared" si="1"/>
        <v>Herminio Hernandez</v>
      </c>
      <c r="E378" s="55" t="s">
        <v>13</v>
      </c>
      <c r="F378" s="24">
        <v>0.5361111111111111</v>
      </c>
      <c r="G378" s="25" t="s">
        <v>623</v>
      </c>
      <c r="I378" s="76" t="s">
        <v>161</v>
      </c>
      <c r="J378" s="4">
        <f t="shared" si="2"/>
        <v>3</v>
      </c>
      <c r="K378" s="5">
        <f t="shared" si="3"/>
        <v>5</v>
      </c>
    </row>
    <row r="379" ht="15.0" customHeight="1">
      <c r="C379" s="1" t="str">
        <f t="shared" si="1"/>
        <v>Herminio Hernandez</v>
      </c>
      <c r="E379" s="33"/>
      <c r="F379" s="33"/>
      <c r="G379" s="25" t="s">
        <v>624</v>
      </c>
      <c r="I379" s="76" t="s">
        <v>225</v>
      </c>
      <c r="J379" s="4">
        <f t="shared" si="2"/>
        <v>23</v>
      </c>
      <c r="K379" s="5">
        <f t="shared" si="3"/>
        <v>8</v>
      </c>
    </row>
    <row r="380" ht="15.0" customHeight="1">
      <c r="C380" s="1" t="str">
        <f t="shared" si="1"/>
        <v>Herminio Hernandez</v>
      </c>
      <c r="E380" s="33"/>
      <c r="F380" s="33"/>
      <c r="G380" s="38"/>
      <c r="J380" s="4">
        <f t="shared" si="2"/>
        <v>0</v>
      </c>
      <c r="K380" s="5">
        <f t="shared" si="3"/>
        <v>0</v>
      </c>
    </row>
    <row r="381" ht="15.0" customHeight="1">
      <c r="C381" s="1" t="str">
        <f t="shared" si="1"/>
        <v>Herminio Hernandez</v>
      </c>
      <c r="E381" s="40"/>
      <c r="F381" s="38"/>
      <c r="G381" s="38"/>
      <c r="J381" s="4">
        <f t="shared" si="2"/>
        <v>0</v>
      </c>
      <c r="K381" s="5">
        <f t="shared" si="3"/>
        <v>0</v>
      </c>
    </row>
    <row r="382" ht="15.0" customHeight="1">
      <c r="C382" s="1" t="str">
        <f t="shared" si="1"/>
        <v>yamil lacoste</v>
      </c>
      <c r="E382" s="55" t="s">
        <v>37</v>
      </c>
      <c r="F382" s="24">
        <v>0.5368055555555555</v>
      </c>
      <c r="G382" s="25" t="s">
        <v>625</v>
      </c>
      <c r="I382" s="76" t="s">
        <v>160</v>
      </c>
      <c r="J382" s="4">
        <f t="shared" si="2"/>
        <v>9</v>
      </c>
      <c r="K382" s="5">
        <f t="shared" si="3"/>
        <v>11</v>
      </c>
    </row>
    <row r="383" ht="15.0" customHeight="1">
      <c r="C383" s="1" t="str">
        <f t="shared" si="1"/>
        <v>yamil lacoste</v>
      </c>
      <c r="E383" s="31"/>
      <c r="F383" s="38"/>
      <c r="G383" s="38"/>
      <c r="J383" s="4">
        <f t="shared" si="2"/>
        <v>0</v>
      </c>
      <c r="K383" s="5">
        <f t="shared" si="3"/>
        <v>0</v>
      </c>
    </row>
    <row r="384" ht="15.0" customHeight="1">
      <c r="C384" s="1" t="str">
        <f t="shared" si="1"/>
        <v>yamil lacoste</v>
      </c>
      <c r="E384" s="40"/>
      <c r="F384" s="38"/>
      <c r="G384" s="38"/>
      <c r="J384" s="4">
        <f t="shared" si="2"/>
        <v>0</v>
      </c>
      <c r="K384" s="5">
        <f t="shared" si="3"/>
        <v>0</v>
      </c>
    </row>
    <row r="385" ht="15.0" customHeight="1">
      <c r="C385" s="1" t="str">
        <f t="shared" si="1"/>
        <v>Herminio Hernandez</v>
      </c>
      <c r="E385" s="55" t="s">
        <v>13</v>
      </c>
      <c r="F385" s="24">
        <v>0.5368055555555555</v>
      </c>
      <c r="G385" s="25" t="s">
        <v>626</v>
      </c>
      <c r="J385" s="4">
        <f t="shared" si="2"/>
        <v>0</v>
      </c>
      <c r="K385" s="5">
        <f t="shared" si="3"/>
        <v>0</v>
      </c>
    </row>
    <row r="386" ht="15.0" customHeight="1">
      <c r="C386" s="1" t="str">
        <f t="shared" si="1"/>
        <v>Herminio Hernandez</v>
      </c>
      <c r="E386" s="33"/>
      <c r="F386" s="33"/>
      <c r="G386" s="38"/>
      <c r="J386" s="4">
        <f t="shared" si="2"/>
        <v>0</v>
      </c>
      <c r="K386" s="5">
        <f t="shared" si="3"/>
        <v>0</v>
      </c>
    </row>
    <row r="387" ht="15.0" customHeight="1">
      <c r="C387" s="1" t="str">
        <f t="shared" si="1"/>
        <v>Herminio Hernandez</v>
      </c>
      <c r="E387" s="40"/>
      <c r="F387" s="38"/>
      <c r="G387" s="38"/>
      <c r="J387" s="4">
        <f t="shared" si="2"/>
        <v>0</v>
      </c>
      <c r="K387" s="5">
        <f t="shared" si="3"/>
        <v>0</v>
      </c>
    </row>
    <row r="388" ht="15.0" customHeight="1">
      <c r="C388" s="1" t="str">
        <f t="shared" si="1"/>
        <v>yamil lacoste</v>
      </c>
      <c r="E388" s="55" t="s">
        <v>37</v>
      </c>
      <c r="F388" s="24">
        <v>0.5375</v>
      </c>
      <c r="G388" s="25" t="s">
        <v>627</v>
      </c>
      <c r="J388" s="4">
        <f t="shared" si="2"/>
        <v>0</v>
      </c>
      <c r="K388" s="5">
        <f t="shared" si="3"/>
        <v>0</v>
      </c>
    </row>
    <row r="389" ht="15.0" customHeight="1">
      <c r="C389" s="1" t="str">
        <f t="shared" si="1"/>
        <v>yamil lacoste</v>
      </c>
      <c r="E389" s="33"/>
      <c r="F389" s="33"/>
      <c r="G389" s="25" t="s">
        <v>628</v>
      </c>
      <c r="I389" s="76" t="s">
        <v>100</v>
      </c>
      <c r="J389" s="4">
        <f t="shared" si="2"/>
        <v>28</v>
      </c>
      <c r="K389" s="5">
        <f t="shared" si="3"/>
        <v>11</v>
      </c>
    </row>
    <row r="390" ht="15.0" customHeight="1">
      <c r="C390" s="1" t="str">
        <f t="shared" si="1"/>
        <v>yamil lacoste</v>
      </c>
      <c r="E390" s="33"/>
      <c r="F390" s="33"/>
      <c r="G390" s="25" t="s">
        <v>629</v>
      </c>
      <c r="J390" s="4">
        <f t="shared" si="2"/>
        <v>0</v>
      </c>
      <c r="K390" s="5">
        <f t="shared" si="3"/>
        <v>0</v>
      </c>
    </row>
    <row r="391" ht="15.0" customHeight="1">
      <c r="C391" s="1" t="str">
        <f t="shared" si="1"/>
        <v>yamil lacoste</v>
      </c>
      <c r="E391" s="33"/>
      <c r="F391" s="33"/>
      <c r="G391" s="38"/>
      <c r="J391" s="4">
        <f t="shared" si="2"/>
        <v>0</v>
      </c>
      <c r="K391" s="5">
        <f t="shared" si="3"/>
        <v>0</v>
      </c>
    </row>
    <row r="392" ht="15.0" customHeight="1">
      <c r="C392" s="1" t="str">
        <f t="shared" si="1"/>
        <v>yamil lacoste</v>
      </c>
      <c r="E392" s="40"/>
      <c r="F392" s="38"/>
      <c r="G392" s="38"/>
      <c r="J392" s="4">
        <f t="shared" si="2"/>
        <v>0</v>
      </c>
      <c r="K392" s="5">
        <f t="shared" si="3"/>
        <v>0</v>
      </c>
    </row>
    <row r="393" ht="15.0" customHeight="1">
      <c r="C393" s="1" t="str">
        <f t="shared" si="1"/>
        <v>Herminio Hernandez</v>
      </c>
      <c r="E393" s="55" t="s">
        <v>13</v>
      </c>
      <c r="F393" s="24">
        <v>0.5375</v>
      </c>
      <c r="G393" s="25" t="s">
        <v>630</v>
      </c>
      <c r="J393" s="4">
        <f t="shared" si="2"/>
        <v>0</v>
      </c>
      <c r="K393" s="5">
        <f t="shared" si="3"/>
        <v>0</v>
      </c>
    </row>
    <row r="394" ht="15.0" customHeight="1">
      <c r="C394" s="1" t="str">
        <f t="shared" si="1"/>
        <v>Herminio Hernandez</v>
      </c>
      <c r="E394" s="33"/>
      <c r="F394" s="33"/>
      <c r="G394" s="25" t="s">
        <v>631</v>
      </c>
      <c r="J394" s="4">
        <f t="shared" si="2"/>
        <v>0</v>
      </c>
      <c r="K394" s="5">
        <f t="shared" si="3"/>
        <v>0</v>
      </c>
    </row>
    <row r="395" ht="15.0" customHeight="1">
      <c r="C395" s="1" t="str">
        <f t="shared" si="1"/>
        <v>Herminio Hernandez</v>
      </c>
      <c r="E395" s="33"/>
      <c r="F395" s="33"/>
      <c r="G395" s="38"/>
      <c r="J395" s="4">
        <f t="shared" si="2"/>
        <v>0</v>
      </c>
      <c r="K395" s="5">
        <f t="shared" si="3"/>
        <v>0</v>
      </c>
    </row>
    <row r="396" ht="15.0" customHeight="1">
      <c r="C396" s="1" t="str">
        <f t="shared" si="1"/>
        <v>Herminio Hernandez</v>
      </c>
      <c r="E396" s="40"/>
      <c r="F396" s="38"/>
      <c r="G396" s="38"/>
      <c r="J396" s="4">
        <f t="shared" si="2"/>
        <v>0</v>
      </c>
      <c r="K396" s="5">
        <f t="shared" si="3"/>
        <v>0</v>
      </c>
    </row>
    <row r="397" ht="15.0" customHeight="1">
      <c r="C397" s="1" t="str">
        <f t="shared" si="1"/>
        <v>yamil lacoste</v>
      </c>
      <c r="E397" s="55" t="s">
        <v>37</v>
      </c>
      <c r="F397" s="24">
        <v>0.5381944444444444</v>
      </c>
      <c r="G397" s="25" t="s">
        <v>437</v>
      </c>
      <c r="J397" s="4">
        <f t="shared" si="2"/>
        <v>0</v>
      </c>
      <c r="K397" s="5">
        <f t="shared" si="3"/>
        <v>0</v>
      </c>
    </row>
    <row r="398" ht="15.0" customHeight="1">
      <c r="C398" s="1" t="str">
        <f t="shared" si="1"/>
        <v>yamil lacoste</v>
      </c>
      <c r="E398" s="33"/>
      <c r="F398" s="33"/>
      <c r="G398" s="25" t="s">
        <v>632</v>
      </c>
      <c r="I398" s="76" t="s">
        <v>161</v>
      </c>
      <c r="J398" s="4">
        <f t="shared" si="2"/>
        <v>3</v>
      </c>
      <c r="K398" s="5">
        <f t="shared" si="3"/>
        <v>5</v>
      </c>
    </row>
    <row r="399" ht="15.0" customHeight="1">
      <c r="C399" s="1" t="str">
        <f t="shared" si="1"/>
        <v>yamil lacoste</v>
      </c>
      <c r="E399" s="33"/>
      <c r="F399" s="33"/>
      <c r="G399" s="38"/>
      <c r="J399" s="4">
        <f t="shared" si="2"/>
        <v>0</v>
      </c>
      <c r="K399" s="5">
        <f t="shared" si="3"/>
        <v>0</v>
      </c>
    </row>
    <row r="400" ht="15.0" customHeight="1">
      <c r="C400" s="1" t="str">
        <f t="shared" si="1"/>
        <v>yamil lacoste</v>
      </c>
      <c r="E400" s="40"/>
      <c r="F400" s="38"/>
      <c r="G400" s="38"/>
      <c r="J400" s="4">
        <f t="shared" si="2"/>
        <v>0</v>
      </c>
      <c r="K400" s="5">
        <f t="shared" si="3"/>
        <v>0</v>
      </c>
    </row>
    <row r="401" ht="15.0" customHeight="1">
      <c r="C401" s="1" t="str">
        <f t="shared" si="1"/>
        <v>Herminio Hernandez</v>
      </c>
      <c r="E401" s="55" t="s">
        <v>13</v>
      </c>
      <c r="F401" s="24">
        <v>0.5381944444444444</v>
      </c>
      <c r="G401" s="25" t="s">
        <v>633</v>
      </c>
      <c r="I401" s="76" t="s">
        <v>322</v>
      </c>
      <c r="J401" s="4">
        <f t="shared" si="2"/>
        <v>36</v>
      </c>
      <c r="K401" s="5">
        <f t="shared" si="3"/>
        <v>1</v>
      </c>
    </row>
    <row r="402" ht="15.0" customHeight="1">
      <c r="C402" s="1" t="str">
        <f t="shared" si="1"/>
        <v>Herminio Hernandez</v>
      </c>
      <c r="E402" s="33"/>
      <c r="F402" s="33"/>
      <c r="G402" s="38"/>
      <c r="J402" s="4">
        <f t="shared" si="2"/>
        <v>0</v>
      </c>
      <c r="K402" s="5">
        <f t="shared" si="3"/>
        <v>0</v>
      </c>
    </row>
    <row r="403" ht="15.0" customHeight="1">
      <c r="C403" s="1" t="str">
        <f t="shared" si="1"/>
        <v>Herminio Hernandez</v>
      </c>
      <c r="E403" s="40"/>
      <c r="F403" s="38"/>
      <c r="G403" s="38"/>
      <c r="J403" s="4">
        <f t="shared" si="2"/>
        <v>0</v>
      </c>
      <c r="K403" s="5">
        <f t="shared" si="3"/>
        <v>0</v>
      </c>
    </row>
    <row r="404" ht="15.0" customHeight="1">
      <c r="C404" s="1" t="str">
        <f t="shared" si="1"/>
        <v>yamil lacoste</v>
      </c>
      <c r="E404" s="55" t="s">
        <v>37</v>
      </c>
      <c r="F404" s="24">
        <v>0.5381944444444444</v>
      </c>
      <c r="G404" s="25" t="s">
        <v>634</v>
      </c>
      <c r="I404" s="76" t="s">
        <v>294</v>
      </c>
      <c r="J404" s="4">
        <f t="shared" si="2"/>
        <v>30</v>
      </c>
      <c r="K404" s="5">
        <f t="shared" si="3"/>
        <v>8</v>
      </c>
    </row>
    <row r="405" ht="15.0" customHeight="1">
      <c r="C405" s="1" t="str">
        <f t="shared" si="1"/>
        <v>yamil lacoste</v>
      </c>
      <c r="E405" s="31"/>
      <c r="F405" s="38"/>
      <c r="G405" s="38"/>
      <c r="J405" s="4">
        <f t="shared" si="2"/>
        <v>0</v>
      </c>
      <c r="K405" s="5">
        <f t="shared" si="3"/>
        <v>0</v>
      </c>
    </row>
    <row r="406" ht="15.0" customHeight="1">
      <c r="C406" s="1" t="str">
        <f t="shared" si="1"/>
        <v>yamil lacoste</v>
      </c>
      <c r="E406" s="40"/>
      <c r="F406" s="38"/>
      <c r="G406" s="38"/>
      <c r="J406" s="4">
        <f t="shared" si="2"/>
        <v>0</v>
      </c>
      <c r="K406" s="5">
        <f t="shared" si="3"/>
        <v>0</v>
      </c>
    </row>
    <row r="407" ht="15.0" customHeight="1">
      <c r="C407" s="1" t="str">
        <f t="shared" si="1"/>
        <v>Herminio Hernandez</v>
      </c>
      <c r="E407" s="55" t="s">
        <v>13</v>
      </c>
      <c r="F407" s="24">
        <v>0.5381944444444444</v>
      </c>
      <c r="G407" s="25" t="s">
        <v>635</v>
      </c>
      <c r="I407" s="76" t="s">
        <v>322</v>
      </c>
      <c r="J407" s="4">
        <f t="shared" si="2"/>
        <v>36</v>
      </c>
      <c r="K407" s="5">
        <f t="shared" si="3"/>
        <v>1</v>
      </c>
    </row>
    <row r="408" ht="15.0" customHeight="1">
      <c r="C408" s="1" t="str">
        <f t="shared" si="1"/>
        <v>Herminio Hernandez</v>
      </c>
      <c r="E408" s="33"/>
      <c r="F408" s="33"/>
      <c r="G408" s="38"/>
      <c r="J408" s="4">
        <f t="shared" si="2"/>
        <v>0</v>
      </c>
      <c r="K408" s="5">
        <f t="shared" si="3"/>
        <v>0</v>
      </c>
    </row>
    <row r="409" ht="15.0" customHeight="1">
      <c r="C409" s="1" t="str">
        <f t="shared" si="1"/>
        <v>Herminio Hernandez</v>
      </c>
      <c r="E409" s="40"/>
      <c r="F409" s="38"/>
      <c r="G409" s="38"/>
      <c r="J409" s="4">
        <f t="shared" si="2"/>
        <v>0</v>
      </c>
      <c r="K409" s="5">
        <f t="shared" si="3"/>
        <v>0</v>
      </c>
    </row>
    <row r="410" ht="15.0" customHeight="1">
      <c r="C410" s="1" t="str">
        <f t="shared" si="1"/>
        <v>yamil lacoste</v>
      </c>
      <c r="E410" s="55" t="s">
        <v>37</v>
      </c>
      <c r="F410" s="24">
        <v>0.5381944444444444</v>
      </c>
      <c r="G410" s="25" t="s">
        <v>636</v>
      </c>
      <c r="J410" s="4">
        <f t="shared" si="2"/>
        <v>0</v>
      </c>
      <c r="K410" s="5">
        <f t="shared" si="3"/>
        <v>0</v>
      </c>
    </row>
    <row r="411" ht="15.0" customHeight="1">
      <c r="C411" s="1" t="str">
        <f t="shared" si="1"/>
        <v>yamil lacoste</v>
      </c>
      <c r="E411" s="33"/>
      <c r="F411" s="33"/>
      <c r="G411" s="25" t="s">
        <v>637</v>
      </c>
      <c r="I411" s="76" t="s">
        <v>322</v>
      </c>
      <c r="J411" s="4">
        <f t="shared" si="2"/>
        <v>36</v>
      </c>
      <c r="K411" s="5">
        <f t="shared" si="3"/>
        <v>1</v>
      </c>
    </row>
    <row r="412" ht="15.0" customHeight="1">
      <c r="C412" s="1" t="str">
        <f t="shared" si="1"/>
        <v>yamil lacoste</v>
      </c>
      <c r="E412" s="33"/>
      <c r="F412" s="33"/>
      <c r="G412" s="38"/>
      <c r="J412" s="4">
        <f t="shared" si="2"/>
        <v>0</v>
      </c>
      <c r="K412" s="5">
        <f t="shared" si="3"/>
        <v>0</v>
      </c>
    </row>
    <row r="413" ht="15.0" customHeight="1">
      <c r="C413" s="1" t="str">
        <f t="shared" si="1"/>
        <v>yamil lacoste</v>
      </c>
      <c r="E413" s="40"/>
      <c r="F413" s="38"/>
      <c r="G413" s="38"/>
      <c r="J413" s="4">
        <f t="shared" si="2"/>
        <v>0</v>
      </c>
      <c r="K413" s="5">
        <f t="shared" si="3"/>
        <v>0</v>
      </c>
    </row>
    <row r="414" ht="15.0" customHeight="1">
      <c r="C414" s="1" t="str">
        <f t="shared" si="1"/>
        <v>Herminio Hernandez</v>
      </c>
      <c r="E414" s="55" t="s">
        <v>13</v>
      </c>
      <c r="F414" s="24">
        <v>0.5381944444444444</v>
      </c>
      <c r="G414" s="25" t="s">
        <v>638</v>
      </c>
      <c r="I414" s="76" t="s">
        <v>168</v>
      </c>
      <c r="J414" s="4">
        <f t="shared" si="2"/>
        <v>11</v>
      </c>
      <c r="K414" s="5">
        <f t="shared" si="3"/>
        <v>5</v>
      </c>
    </row>
    <row r="415" ht="15.0" customHeight="1">
      <c r="C415" s="1" t="str">
        <f t="shared" si="1"/>
        <v>Herminio Hernandez</v>
      </c>
      <c r="E415" s="33"/>
      <c r="F415" s="33"/>
      <c r="G415" s="38"/>
      <c r="J415" s="4">
        <f t="shared" si="2"/>
        <v>0</v>
      </c>
      <c r="K415" s="5">
        <f t="shared" si="3"/>
        <v>0</v>
      </c>
    </row>
    <row r="416" ht="15.0" customHeight="1">
      <c r="C416" s="1" t="str">
        <f t="shared" si="1"/>
        <v>Herminio Hernandez</v>
      </c>
      <c r="E416" s="40"/>
      <c r="F416" s="38"/>
      <c r="G416" s="38"/>
      <c r="J416" s="4">
        <f t="shared" si="2"/>
        <v>0</v>
      </c>
      <c r="K416" s="5">
        <f t="shared" si="3"/>
        <v>0</v>
      </c>
    </row>
    <row r="417" ht="15.0" customHeight="1">
      <c r="C417" s="1" t="str">
        <f t="shared" si="1"/>
        <v>yamil lacoste</v>
      </c>
      <c r="E417" s="55" t="s">
        <v>37</v>
      </c>
      <c r="F417" s="24">
        <v>0.5381944444444444</v>
      </c>
      <c r="G417" s="25" t="s">
        <v>639</v>
      </c>
      <c r="I417" s="76" t="s">
        <v>322</v>
      </c>
      <c r="J417" s="4">
        <f t="shared" si="2"/>
        <v>36</v>
      </c>
      <c r="K417" s="5">
        <f t="shared" si="3"/>
        <v>1</v>
      </c>
    </row>
    <row r="418" ht="15.0" customHeight="1">
      <c r="C418" s="1" t="str">
        <f t="shared" si="1"/>
        <v>yamil lacoste</v>
      </c>
      <c r="E418" s="33"/>
      <c r="F418" s="33"/>
      <c r="G418" s="38"/>
      <c r="J418" s="4">
        <f t="shared" si="2"/>
        <v>0</v>
      </c>
      <c r="K418" s="5">
        <f t="shared" si="3"/>
        <v>0</v>
      </c>
    </row>
    <row r="419" ht="15.0" customHeight="1">
      <c r="C419" s="1" t="str">
        <f t="shared" si="1"/>
        <v>yamil lacoste</v>
      </c>
      <c r="E419" s="40"/>
      <c r="F419" s="38"/>
      <c r="G419" s="38"/>
      <c r="J419" s="4">
        <f t="shared" si="2"/>
        <v>0</v>
      </c>
      <c r="K419" s="5">
        <f t="shared" si="3"/>
        <v>0</v>
      </c>
    </row>
    <row r="420" ht="15.0" customHeight="1">
      <c r="C420" s="1" t="str">
        <f t="shared" si="1"/>
        <v>Herminio Hernandez</v>
      </c>
      <c r="E420" s="55" t="s">
        <v>13</v>
      </c>
      <c r="F420" s="24">
        <v>0.5388888888888889</v>
      </c>
      <c r="G420" s="25" t="s">
        <v>640</v>
      </c>
      <c r="I420" s="76" t="s">
        <v>322</v>
      </c>
      <c r="J420" s="4">
        <f t="shared" si="2"/>
        <v>36</v>
      </c>
      <c r="K420" s="5">
        <f t="shared" si="3"/>
        <v>1</v>
      </c>
    </row>
    <row r="421" ht="15.0" customHeight="1">
      <c r="C421" s="1" t="str">
        <f t="shared" si="1"/>
        <v>Herminio Hernandez</v>
      </c>
      <c r="E421" s="33"/>
      <c r="F421" s="33"/>
      <c r="G421" s="38"/>
      <c r="J421" s="4">
        <f t="shared" si="2"/>
        <v>0</v>
      </c>
      <c r="K421" s="5">
        <f t="shared" si="3"/>
        <v>0</v>
      </c>
    </row>
    <row r="422" ht="15.0" customHeight="1">
      <c r="C422" s="1" t="str">
        <f t="shared" si="1"/>
        <v>Herminio Hernandez</v>
      </c>
      <c r="E422" s="40"/>
      <c r="F422" s="38"/>
      <c r="G422" s="38"/>
      <c r="J422" s="4">
        <f t="shared" si="2"/>
        <v>0</v>
      </c>
      <c r="K422" s="5">
        <f t="shared" si="3"/>
        <v>0</v>
      </c>
    </row>
    <row r="423" ht="15.0" customHeight="1">
      <c r="C423" s="1" t="str">
        <f t="shared" si="1"/>
        <v>yamil lacoste</v>
      </c>
      <c r="E423" s="55" t="s">
        <v>37</v>
      </c>
      <c r="F423" s="24">
        <v>0.5388888888888889</v>
      </c>
      <c r="G423" s="25" t="s">
        <v>219</v>
      </c>
      <c r="I423" s="76" t="s">
        <v>322</v>
      </c>
      <c r="J423" s="4">
        <f t="shared" si="2"/>
        <v>36</v>
      </c>
      <c r="K423" s="5">
        <f t="shared" si="3"/>
        <v>1</v>
      </c>
    </row>
    <row r="424" ht="15.0" customHeight="1">
      <c r="C424" s="1" t="str">
        <f t="shared" si="1"/>
        <v>yamil lacoste</v>
      </c>
      <c r="E424" s="33"/>
      <c r="F424" s="33"/>
      <c r="G424" s="33"/>
      <c r="J424" s="4">
        <f t="shared" si="2"/>
        <v>0</v>
      </c>
      <c r="K424" s="5">
        <f t="shared" si="3"/>
        <v>0</v>
      </c>
    </row>
    <row r="425" ht="15.0" customHeight="1">
      <c r="C425" s="1" t="str">
        <f t="shared" si="1"/>
        <v>yamil lacoste</v>
      </c>
      <c r="E425" s="33"/>
      <c r="F425" s="33"/>
      <c r="G425" s="33"/>
      <c r="J425" s="4">
        <f t="shared" si="2"/>
        <v>0</v>
      </c>
      <c r="K425" s="5">
        <f t="shared" si="3"/>
        <v>0</v>
      </c>
    </row>
    <row r="426" ht="15.0" customHeight="1">
      <c r="C426" s="1" t="str">
        <f t="shared" si="1"/>
        <v>yamil lacoste</v>
      </c>
      <c r="E426" s="33"/>
      <c r="F426" s="33"/>
      <c r="G426" s="38"/>
      <c r="J426" s="4">
        <f t="shared" si="2"/>
        <v>0</v>
      </c>
      <c r="K426" s="5">
        <f t="shared" si="3"/>
        <v>0</v>
      </c>
    </row>
    <row r="427" ht="15.0" customHeight="1">
      <c r="C427" s="1" t="str">
        <f t="shared" si="1"/>
        <v>yamil lacoste</v>
      </c>
      <c r="E427" s="40"/>
      <c r="F427" s="38"/>
      <c r="G427" s="38"/>
      <c r="J427" s="4">
        <f t="shared" si="2"/>
        <v>0</v>
      </c>
      <c r="K427" s="5">
        <f t="shared" si="3"/>
        <v>0</v>
      </c>
    </row>
    <row r="428" ht="15.0" customHeight="1">
      <c r="C428" s="1" t="str">
        <f t="shared" si="1"/>
        <v>yamil lacoste</v>
      </c>
      <c r="E428" s="55" t="s">
        <v>37</v>
      </c>
      <c r="F428" s="24">
        <v>0.7097222222222223</v>
      </c>
      <c r="G428" s="25" t="s">
        <v>641</v>
      </c>
      <c r="J428" s="4">
        <f t="shared" si="2"/>
        <v>0</v>
      </c>
      <c r="K428" s="5">
        <f t="shared" si="3"/>
        <v>0</v>
      </c>
    </row>
    <row r="429" ht="15.0" customHeight="1">
      <c r="C429" s="1" t="str">
        <f t="shared" si="1"/>
        <v>yamil lacoste</v>
      </c>
      <c r="E429" s="33"/>
      <c r="F429" s="33"/>
      <c r="G429" s="38"/>
      <c r="J429" s="4">
        <f t="shared" si="2"/>
        <v>0</v>
      </c>
      <c r="K429" s="5">
        <f t="shared" si="3"/>
        <v>0</v>
      </c>
    </row>
    <row r="430" ht="15.0" customHeight="1">
      <c r="C430" s="1" t="str">
        <f t="shared" si="1"/>
        <v>yamil lacoste</v>
      </c>
      <c r="E430" s="40"/>
      <c r="F430" s="38"/>
      <c r="G430" s="38"/>
      <c r="J430" s="4">
        <f t="shared" si="2"/>
        <v>0</v>
      </c>
      <c r="K430" s="5">
        <f t="shared" si="3"/>
        <v>0</v>
      </c>
    </row>
    <row r="431" ht="15.0" customHeight="1">
      <c r="C431" s="1" t="str">
        <f t="shared" si="1"/>
        <v>Herminio Hernandez</v>
      </c>
      <c r="E431" s="55" t="s">
        <v>13</v>
      </c>
      <c r="F431" s="24">
        <v>0.7104166666666667</v>
      </c>
      <c r="G431" s="25" t="s">
        <v>642</v>
      </c>
      <c r="J431" s="4">
        <f t="shared" si="2"/>
        <v>0</v>
      </c>
      <c r="K431" s="5">
        <f t="shared" si="3"/>
        <v>0</v>
      </c>
    </row>
    <row r="432" ht="15.0" customHeight="1">
      <c r="C432" s="1" t="str">
        <f t="shared" si="1"/>
        <v>Herminio Hernandez</v>
      </c>
      <c r="E432" s="33"/>
      <c r="F432" s="33"/>
      <c r="G432" s="38"/>
      <c r="J432" s="4">
        <f t="shared" si="2"/>
        <v>0</v>
      </c>
      <c r="K432" s="5">
        <f t="shared" si="3"/>
        <v>0</v>
      </c>
    </row>
    <row r="433" ht="15.0" customHeight="1">
      <c r="C433" s="1" t="str">
        <f t="shared" si="1"/>
        <v>Herminio Hernandez</v>
      </c>
      <c r="E433" s="40"/>
      <c r="F433" s="38"/>
      <c r="G433" s="38"/>
      <c r="J433" s="4">
        <f t="shared" si="2"/>
        <v>0</v>
      </c>
      <c r="K433" s="5">
        <f t="shared" si="3"/>
        <v>0</v>
      </c>
    </row>
    <row r="434" ht="15.0" customHeight="1">
      <c r="C434" s="1" t="str">
        <f t="shared" si="1"/>
        <v>yamil lacoste</v>
      </c>
      <c r="E434" s="55" t="s">
        <v>37</v>
      </c>
      <c r="F434" s="24">
        <v>0.7104166666666667</v>
      </c>
      <c r="G434" s="25" t="s">
        <v>643</v>
      </c>
      <c r="J434" s="4">
        <f t="shared" si="2"/>
        <v>0</v>
      </c>
      <c r="K434" s="5">
        <f t="shared" si="3"/>
        <v>0</v>
      </c>
    </row>
    <row r="435" ht="15.0" customHeight="1">
      <c r="C435" s="1" t="str">
        <f t="shared" si="1"/>
        <v>yamil lacoste</v>
      </c>
      <c r="E435" s="33"/>
      <c r="F435" s="33"/>
      <c r="G435" s="25" t="s">
        <v>644</v>
      </c>
      <c r="J435" s="4">
        <f t="shared" si="2"/>
        <v>0</v>
      </c>
      <c r="K435" s="5">
        <f t="shared" si="3"/>
        <v>0</v>
      </c>
    </row>
    <row r="436" ht="15.0" customHeight="1">
      <c r="C436" s="1" t="str">
        <f t="shared" si="1"/>
        <v>yamil lacoste</v>
      </c>
      <c r="E436" s="33"/>
      <c r="F436" s="33"/>
      <c r="G436" s="38"/>
      <c r="J436" s="4">
        <f t="shared" si="2"/>
        <v>0</v>
      </c>
      <c r="K436" s="5">
        <f t="shared" si="3"/>
        <v>0</v>
      </c>
    </row>
    <row r="437" ht="15.0" customHeight="1">
      <c r="C437" s="1" t="str">
        <f t="shared" si="1"/>
        <v>yamil lacoste</v>
      </c>
      <c r="E437" s="40"/>
      <c r="F437" s="38"/>
      <c r="G437" s="38"/>
      <c r="J437" s="4">
        <f t="shared" si="2"/>
        <v>0</v>
      </c>
      <c r="K437" s="5">
        <f t="shared" si="3"/>
        <v>0</v>
      </c>
    </row>
    <row r="438" ht="15.0" customHeight="1">
      <c r="C438" s="1" t="str">
        <f t="shared" si="1"/>
        <v>Herminio Hernandez</v>
      </c>
      <c r="E438" s="55" t="s">
        <v>13</v>
      </c>
      <c r="F438" s="24">
        <v>0.7104166666666667</v>
      </c>
      <c r="G438" s="25" t="s">
        <v>645</v>
      </c>
      <c r="J438" s="4">
        <f t="shared" si="2"/>
        <v>0</v>
      </c>
      <c r="K438" s="5">
        <f t="shared" si="3"/>
        <v>0</v>
      </c>
    </row>
    <row r="439" ht="15.0" customHeight="1">
      <c r="C439" s="1" t="str">
        <f t="shared" si="1"/>
        <v>Herminio Hernandez</v>
      </c>
      <c r="E439" s="33"/>
      <c r="F439" s="33"/>
      <c r="G439" s="38"/>
      <c r="J439" s="4">
        <f t="shared" si="2"/>
        <v>0</v>
      </c>
      <c r="K439" s="5">
        <f t="shared" si="3"/>
        <v>0</v>
      </c>
    </row>
    <row r="440" ht="15.0" customHeight="1">
      <c r="C440" s="1" t="str">
        <f t="shared" si="1"/>
        <v>Herminio Hernandez</v>
      </c>
      <c r="E440" s="40"/>
      <c r="F440" s="38"/>
      <c r="G440" s="38"/>
      <c r="J440" s="4">
        <f t="shared" si="2"/>
        <v>0</v>
      </c>
      <c r="K440" s="5">
        <f t="shared" si="3"/>
        <v>0</v>
      </c>
    </row>
    <row r="441" ht="15.0" customHeight="1">
      <c r="C441" s="1" t="str">
        <f t="shared" si="1"/>
        <v>yamil lacoste</v>
      </c>
      <c r="E441" s="55" t="s">
        <v>37</v>
      </c>
      <c r="F441" s="24">
        <v>0.7111111111111111</v>
      </c>
      <c r="G441" s="25" t="s">
        <v>646</v>
      </c>
      <c r="J441" s="4">
        <f t="shared" si="2"/>
        <v>0</v>
      </c>
      <c r="K441" s="5">
        <f t="shared" si="3"/>
        <v>0</v>
      </c>
    </row>
    <row r="442" ht="15.0" customHeight="1">
      <c r="C442" s="1" t="str">
        <f t="shared" si="1"/>
        <v>yamil lacoste</v>
      </c>
      <c r="E442" s="33"/>
      <c r="F442" s="33"/>
      <c r="G442" s="25" t="s">
        <v>647</v>
      </c>
      <c r="I442" s="76" t="s">
        <v>199</v>
      </c>
      <c r="J442" s="4">
        <f t="shared" si="2"/>
        <v>20</v>
      </c>
      <c r="K442" s="5">
        <f t="shared" si="3"/>
        <v>9</v>
      </c>
    </row>
    <row r="443" ht="15.0" customHeight="1">
      <c r="C443" s="1" t="str">
        <f t="shared" si="1"/>
        <v>yamil lacoste</v>
      </c>
      <c r="E443" s="33"/>
      <c r="F443" s="33"/>
      <c r="G443" s="38"/>
      <c r="J443" s="4">
        <f t="shared" si="2"/>
        <v>0</v>
      </c>
      <c r="K443" s="5">
        <f t="shared" si="3"/>
        <v>0</v>
      </c>
    </row>
    <row r="444" ht="15.0" customHeight="1">
      <c r="C444" s="1" t="str">
        <f t="shared" si="1"/>
        <v>yamil lacoste</v>
      </c>
      <c r="E444" s="40"/>
      <c r="F444" s="38"/>
      <c r="G444" s="38"/>
      <c r="J444" s="4">
        <f t="shared" si="2"/>
        <v>0</v>
      </c>
      <c r="K444" s="5">
        <f t="shared" si="3"/>
        <v>0</v>
      </c>
    </row>
    <row r="445" ht="15.0" customHeight="1">
      <c r="C445" s="1" t="str">
        <f t="shared" si="1"/>
        <v>Herminio Hernandez</v>
      </c>
      <c r="E445" s="55" t="s">
        <v>13</v>
      </c>
      <c r="F445" s="24">
        <v>0.7111111111111111</v>
      </c>
      <c r="G445" s="25" t="s">
        <v>648</v>
      </c>
      <c r="I445" s="76" t="s">
        <v>100</v>
      </c>
      <c r="J445" s="4">
        <f t="shared" si="2"/>
        <v>28</v>
      </c>
      <c r="K445" s="5">
        <f t="shared" si="3"/>
        <v>11</v>
      </c>
    </row>
    <row r="446" ht="15.0" customHeight="1">
      <c r="C446" s="1" t="str">
        <f t="shared" si="1"/>
        <v>Herminio Hernandez</v>
      </c>
      <c r="E446" s="33"/>
      <c r="F446" s="33"/>
      <c r="G446" s="38"/>
      <c r="J446" s="4">
        <f t="shared" si="2"/>
        <v>0</v>
      </c>
      <c r="K446" s="5">
        <f t="shared" si="3"/>
        <v>0</v>
      </c>
    </row>
    <row r="447" ht="15.0" customHeight="1">
      <c r="C447" s="1" t="str">
        <f t="shared" si="1"/>
        <v>Herminio Hernandez</v>
      </c>
      <c r="E447" s="40"/>
      <c r="F447" s="38"/>
      <c r="G447" s="38"/>
      <c r="J447" s="4">
        <f t="shared" si="2"/>
        <v>0</v>
      </c>
      <c r="K447" s="5">
        <f t="shared" si="3"/>
        <v>0</v>
      </c>
    </row>
    <row r="448" ht="15.0" customHeight="1">
      <c r="C448" s="1" t="str">
        <f t="shared" si="1"/>
        <v>yamil lacoste</v>
      </c>
      <c r="E448" s="55" t="s">
        <v>37</v>
      </c>
      <c r="F448" s="24">
        <v>0.7118055555555556</v>
      </c>
      <c r="G448" s="25" t="s">
        <v>649</v>
      </c>
      <c r="I448" s="76" t="s">
        <v>96</v>
      </c>
      <c r="J448" s="4">
        <f t="shared" si="2"/>
        <v>31</v>
      </c>
      <c r="K448" s="5">
        <f t="shared" si="3"/>
        <v>1</v>
      </c>
    </row>
    <row r="449" ht="15.0" customHeight="1">
      <c r="C449" s="1" t="str">
        <f t="shared" si="1"/>
        <v>yamil lacoste</v>
      </c>
      <c r="E449" s="33"/>
      <c r="F449" s="33"/>
      <c r="G449" s="38"/>
      <c r="J449" s="4">
        <f t="shared" si="2"/>
        <v>0</v>
      </c>
      <c r="K449" s="5">
        <f t="shared" si="3"/>
        <v>0</v>
      </c>
    </row>
    <row r="450" ht="15.0" customHeight="1">
      <c r="C450" s="1" t="str">
        <f t="shared" si="1"/>
        <v>yamil lacoste</v>
      </c>
      <c r="E450" s="40"/>
      <c r="F450" s="38"/>
      <c r="G450" s="38"/>
      <c r="J450" s="4">
        <f t="shared" si="2"/>
        <v>0</v>
      </c>
      <c r="K450" s="5">
        <f t="shared" si="3"/>
        <v>0</v>
      </c>
    </row>
    <row r="451" ht="15.0" customHeight="1">
      <c r="C451" s="1" t="str">
        <f t="shared" si="1"/>
        <v>Herminio Hernandez</v>
      </c>
      <c r="E451" s="55" t="s">
        <v>13</v>
      </c>
      <c r="F451" s="24">
        <v>0.7118055555555556</v>
      </c>
      <c r="G451" s="25" t="s">
        <v>650</v>
      </c>
      <c r="I451" s="76" t="s">
        <v>211</v>
      </c>
      <c r="J451" s="4">
        <f t="shared" si="2"/>
        <v>12</v>
      </c>
      <c r="K451" s="5">
        <f t="shared" si="3"/>
        <v>6</v>
      </c>
    </row>
    <row r="452" ht="15.0" customHeight="1">
      <c r="C452" s="1" t="str">
        <f t="shared" si="1"/>
        <v>Herminio Hernandez</v>
      </c>
      <c r="E452" s="33"/>
      <c r="F452" s="33"/>
      <c r="G452" s="38"/>
      <c r="J452" s="4">
        <f t="shared" si="2"/>
        <v>0</v>
      </c>
      <c r="K452" s="5">
        <f t="shared" si="3"/>
        <v>0</v>
      </c>
    </row>
    <row r="453" ht="15.0" customHeight="1">
      <c r="C453" s="1" t="str">
        <f t="shared" si="1"/>
        <v>Herminio Hernandez</v>
      </c>
      <c r="E453" s="40"/>
      <c r="F453" s="38"/>
      <c r="G453" s="38"/>
      <c r="J453" s="4">
        <f t="shared" si="2"/>
        <v>0</v>
      </c>
      <c r="K453" s="5">
        <f t="shared" si="3"/>
        <v>0</v>
      </c>
    </row>
    <row r="454" ht="15.0" customHeight="1">
      <c r="C454" s="1" t="str">
        <f t="shared" si="1"/>
        <v>yamil lacoste</v>
      </c>
      <c r="E454" s="55" t="s">
        <v>37</v>
      </c>
      <c r="F454" s="24">
        <v>0.7125</v>
      </c>
      <c r="G454" s="25" t="s">
        <v>651</v>
      </c>
      <c r="J454" s="4">
        <f t="shared" si="2"/>
        <v>0</v>
      </c>
      <c r="K454" s="5">
        <f t="shared" si="3"/>
        <v>0</v>
      </c>
    </row>
    <row r="455" ht="15.0" customHeight="1">
      <c r="C455" s="1" t="str">
        <f t="shared" si="1"/>
        <v>yamil lacoste</v>
      </c>
      <c r="E455" s="33"/>
      <c r="F455" s="33"/>
      <c r="G455" s="25" t="s">
        <v>652</v>
      </c>
      <c r="J455" s="4">
        <f t="shared" si="2"/>
        <v>0</v>
      </c>
      <c r="K455" s="5">
        <f t="shared" si="3"/>
        <v>0</v>
      </c>
    </row>
    <row r="456" ht="15.0" customHeight="1">
      <c r="C456" s="1" t="str">
        <f t="shared" si="1"/>
        <v>yamil lacoste</v>
      </c>
      <c r="E456" s="33"/>
      <c r="F456" s="33"/>
      <c r="G456" s="25" t="s">
        <v>653</v>
      </c>
      <c r="I456" s="76" t="s">
        <v>161</v>
      </c>
      <c r="J456" s="4">
        <f t="shared" si="2"/>
        <v>3</v>
      </c>
      <c r="K456" s="5">
        <f t="shared" si="3"/>
        <v>5</v>
      </c>
    </row>
    <row r="457" ht="15.0" customHeight="1">
      <c r="C457" s="1" t="str">
        <f t="shared" si="1"/>
        <v>yamil lacoste</v>
      </c>
      <c r="E457" s="33"/>
      <c r="F457" s="33"/>
      <c r="G457" s="33"/>
      <c r="J457" s="4">
        <f t="shared" si="2"/>
        <v>0</v>
      </c>
      <c r="K457" s="5">
        <f t="shared" si="3"/>
        <v>0</v>
      </c>
    </row>
    <row r="458" ht="15.0" customHeight="1">
      <c r="C458" s="1" t="str">
        <f t="shared" si="1"/>
        <v>yamil lacoste</v>
      </c>
      <c r="E458" s="33"/>
      <c r="F458" s="33"/>
      <c r="G458" s="38"/>
      <c r="J458" s="4">
        <f t="shared" si="2"/>
        <v>0</v>
      </c>
      <c r="K458" s="5">
        <f t="shared" si="3"/>
        <v>0</v>
      </c>
    </row>
    <row r="459" ht="15.0" customHeight="1">
      <c r="C459" s="1" t="str">
        <f t="shared" si="1"/>
        <v>yamil lacoste</v>
      </c>
      <c r="E459" s="40"/>
      <c r="F459" s="38"/>
      <c r="G459" s="38"/>
      <c r="J459" s="4">
        <f t="shared" si="2"/>
        <v>0</v>
      </c>
      <c r="K459" s="5">
        <f t="shared" si="3"/>
        <v>0</v>
      </c>
    </row>
    <row r="460" ht="15.0" customHeight="1">
      <c r="C460" s="1" t="str">
        <f t="shared" si="1"/>
        <v>yamil lacoste</v>
      </c>
      <c r="E460" s="55" t="s">
        <v>37</v>
      </c>
      <c r="F460" s="24">
        <v>0.7138888888888889</v>
      </c>
      <c r="G460" s="25" t="s">
        <v>654</v>
      </c>
      <c r="J460" s="4">
        <f t="shared" si="2"/>
        <v>0</v>
      </c>
      <c r="K460" s="5">
        <f t="shared" si="3"/>
        <v>0</v>
      </c>
    </row>
    <row r="461" ht="15.0" customHeight="1">
      <c r="C461" s="1" t="str">
        <f t="shared" si="1"/>
        <v>yamil lacoste</v>
      </c>
      <c r="E461" s="33"/>
      <c r="F461" s="33"/>
      <c r="G461" s="25" t="s">
        <v>655</v>
      </c>
      <c r="I461" s="76" t="s">
        <v>294</v>
      </c>
      <c r="J461" s="4">
        <f t="shared" si="2"/>
        <v>30</v>
      </c>
      <c r="K461" s="5">
        <f t="shared" si="3"/>
        <v>8</v>
      </c>
    </row>
    <row r="462" ht="15.0" customHeight="1">
      <c r="C462" s="1" t="str">
        <f t="shared" si="1"/>
        <v>yamil lacoste</v>
      </c>
      <c r="E462" s="33"/>
      <c r="F462" s="33"/>
      <c r="G462" s="33"/>
      <c r="J462" s="4">
        <f t="shared" si="2"/>
        <v>0</v>
      </c>
      <c r="K462" s="5">
        <f t="shared" si="3"/>
        <v>0</v>
      </c>
    </row>
    <row r="463" ht="15.0" customHeight="1">
      <c r="C463" s="1" t="str">
        <f t="shared" si="1"/>
        <v>yamil lacoste</v>
      </c>
      <c r="E463" s="33"/>
      <c r="F463" s="33"/>
      <c r="G463" s="33"/>
      <c r="J463" s="4">
        <f t="shared" si="2"/>
        <v>0</v>
      </c>
      <c r="K463" s="5">
        <f t="shared" si="3"/>
        <v>0</v>
      </c>
    </row>
    <row r="464" ht="15.0" customHeight="1">
      <c r="C464" s="1" t="str">
        <f t="shared" si="1"/>
        <v>yamil lacoste</v>
      </c>
      <c r="E464" s="33"/>
      <c r="F464" s="33"/>
      <c r="G464" s="33"/>
      <c r="J464" s="4">
        <f t="shared" si="2"/>
        <v>0</v>
      </c>
      <c r="K464" s="5">
        <f t="shared" si="3"/>
        <v>0</v>
      </c>
    </row>
    <row r="465" ht="15.0" customHeight="1">
      <c r="C465" s="1" t="str">
        <f t="shared" si="1"/>
        <v>yamil lacoste</v>
      </c>
      <c r="E465" s="33"/>
      <c r="F465" s="33"/>
      <c r="G465" s="38"/>
      <c r="J465" s="4">
        <f t="shared" si="2"/>
        <v>0</v>
      </c>
      <c r="K465" s="5">
        <f t="shared" si="3"/>
        <v>0</v>
      </c>
    </row>
    <row r="466" ht="15.0" customHeight="1">
      <c r="C466" s="1" t="str">
        <f t="shared" si="1"/>
        <v>yamil lacoste</v>
      </c>
      <c r="E466" s="40"/>
      <c r="F466" s="38"/>
      <c r="G466" s="38"/>
      <c r="J466" s="4">
        <f t="shared" si="2"/>
        <v>0</v>
      </c>
      <c r="K466" s="5">
        <f t="shared" si="3"/>
        <v>0</v>
      </c>
    </row>
    <row r="467" ht="15.0" customHeight="1">
      <c r="C467" s="1" t="str">
        <f t="shared" si="1"/>
        <v>Herminio Hernandez</v>
      </c>
      <c r="E467" s="55" t="s">
        <v>13</v>
      </c>
      <c r="F467" s="24">
        <v>0.7152777777777778</v>
      </c>
      <c r="G467" s="25" t="s">
        <v>656</v>
      </c>
      <c r="I467" s="76" t="s">
        <v>94</v>
      </c>
      <c r="J467" s="4">
        <f t="shared" si="2"/>
        <v>21</v>
      </c>
      <c r="K467" s="5">
        <f t="shared" si="3"/>
        <v>7</v>
      </c>
    </row>
    <row r="468" ht="15.0" customHeight="1">
      <c r="C468" s="1" t="str">
        <f t="shared" si="1"/>
        <v>Herminio Hernandez</v>
      </c>
      <c r="E468" s="33"/>
      <c r="F468" s="33"/>
      <c r="G468" s="38"/>
      <c r="J468" s="4">
        <f t="shared" si="2"/>
        <v>0</v>
      </c>
      <c r="K468" s="5">
        <f t="shared" si="3"/>
        <v>0</v>
      </c>
    </row>
    <row r="469" ht="15.0" customHeight="1">
      <c r="C469" s="1" t="str">
        <f t="shared" si="1"/>
        <v>Herminio Hernandez</v>
      </c>
      <c r="E469" s="40"/>
      <c r="F469" s="38"/>
      <c r="G469" s="38"/>
      <c r="J469" s="4">
        <f t="shared" si="2"/>
        <v>0</v>
      </c>
      <c r="K469" s="5">
        <f t="shared" si="3"/>
        <v>0</v>
      </c>
    </row>
    <row r="470" ht="15.0" customHeight="1">
      <c r="C470" s="1" t="str">
        <f t="shared" si="1"/>
        <v>yamil lacoste</v>
      </c>
      <c r="E470" s="55" t="s">
        <v>37</v>
      </c>
      <c r="F470" s="24">
        <v>0.7152777777777778</v>
      </c>
      <c r="G470" s="25" t="s">
        <v>657</v>
      </c>
      <c r="I470" s="76" t="s">
        <v>96</v>
      </c>
      <c r="J470" s="4">
        <f t="shared" si="2"/>
        <v>31</v>
      </c>
      <c r="K470" s="5">
        <f t="shared" si="3"/>
        <v>1</v>
      </c>
    </row>
    <row r="471" ht="15.0" customHeight="1">
      <c r="C471" s="1" t="str">
        <f t="shared" si="1"/>
        <v>yamil lacoste</v>
      </c>
      <c r="E471" s="33"/>
      <c r="F471" s="33"/>
      <c r="G471" s="38"/>
      <c r="J471" s="4">
        <f t="shared" si="2"/>
        <v>0</v>
      </c>
      <c r="K471" s="5">
        <f t="shared" si="3"/>
        <v>0</v>
      </c>
    </row>
    <row r="472" ht="15.0" customHeight="1">
      <c r="C472" s="1" t="str">
        <f t="shared" si="1"/>
        <v>yamil lacoste</v>
      </c>
      <c r="E472" s="40"/>
      <c r="F472" s="38"/>
      <c r="G472" s="38"/>
      <c r="J472" s="4">
        <f t="shared" si="2"/>
        <v>0</v>
      </c>
      <c r="K472" s="5">
        <f t="shared" si="3"/>
        <v>0</v>
      </c>
    </row>
    <row r="473" ht="15.0" customHeight="1">
      <c r="C473" s="1" t="str">
        <f t="shared" si="1"/>
        <v>Herminio Hernandez</v>
      </c>
      <c r="E473" s="55" t="s">
        <v>13</v>
      </c>
      <c r="F473" s="24">
        <v>0.7159722222222222</v>
      </c>
      <c r="G473" s="25" t="s">
        <v>658</v>
      </c>
      <c r="I473" s="76" t="s">
        <v>168</v>
      </c>
      <c r="J473" s="4">
        <f t="shared" si="2"/>
        <v>11</v>
      </c>
      <c r="K473" s="5">
        <f t="shared" si="3"/>
        <v>5</v>
      </c>
    </row>
    <row r="474" ht="15.0" customHeight="1">
      <c r="C474" s="1" t="str">
        <f t="shared" si="1"/>
        <v>Herminio Hernandez</v>
      </c>
      <c r="E474" s="33"/>
      <c r="F474" s="33"/>
      <c r="G474" s="38"/>
      <c r="J474" s="4">
        <f t="shared" si="2"/>
        <v>0</v>
      </c>
      <c r="K474" s="5">
        <f t="shared" si="3"/>
        <v>0</v>
      </c>
    </row>
    <row r="475" ht="15.0" customHeight="1">
      <c r="C475" s="1" t="str">
        <f t="shared" si="1"/>
        <v>Herminio Hernandez</v>
      </c>
      <c r="E475" s="40"/>
      <c r="F475" s="38"/>
      <c r="G475" s="38"/>
      <c r="J475" s="4">
        <f t="shared" si="2"/>
        <v>0</v>
      </c>
      <c r="K475" s="5">
        <f t="shared" si="3"/>
        <v>0</v>
      </c>
    </row>
    <row r="476" ht="15.0" customHeight="1">
      <c r="C476" s="1" t="str">
        <f t="shared" si="1"/>
        <v>yamil lacoste</v>
      </c>
      <c r="E476" s="55" t="s">
        <v>37</v>
      </c>
      <c r="F476" s="24">
        <v>0.7159722222222222</v>
      </c>
      <c r="G476" s="25" t="s">
        <v>659</v>
      </c>
      <c r="I476" s="76" t="s">
        <v>199</v>
      </c>
      <c r="J476" s="4">
        <f>IF(I475=W$28,O$28,IF(I475=W$29,O$29,IF(I475=W$30,O$30,IF(I475=W$31,O$31,IF(I475=W$32,O$32,IF(I475=W$33,O$33,IF(I475=W$34,O$34,IF(I475=W$35,O$35,IF(I475=W$36,O$36,IF(I475=W$37,O$37,IF(I475=W$38,O$38,IF(I475=W$39,O$39,IF(I475=W$40,O$40,IF(I475=W$41,O$41,IF(I475=W$42,O$42,IF(I475=W$43,O$43,IF(I475=W$44,O$44,IF(I475=W$45,O$45,IF(I475=W$46,O$46,IF(I475=W$47,O$47,IF(I475=W$48,O$48,IF(I475=W$49,O$49,IF(I475=W$50,O$50,IF(I475=W$51,O$51,IF(I475=W$52,O$52,IF(I475=W$53,O$53,IF(I475=W$54,O$54,IF(I475=W$55,O$55,IF(I475=W$56,O$56,IF(I475=W$57,O$57,IF(I475=W$58,O$58,IF(I475=W$59,O$59,IF(I475=W$60,O$60,IF(I475=W$61,O$61,IF(I475=W$62,O$62,IF(I475=W$63,O$63,0))))))))))))))))))))))))))))))))))))</f>
        <v>0</v>
      </c>
      <c r="K476" s="5">
        <f>IF(I475=W$28,Z$28,IF(I475=W$29,Z$29,IF(I475=W$30,Z$30,IF(I475=W$31,Z$31,IF(I475=W$32,Z$32,IF(I475=W$33,Z$33,IF(I475=W$34,Z$34,IF(I475=W$35,Z$35,IF(I475=W$36,Z$36,IF(I475=W$37,Z$37,IF(I475=W$38,Z$38,IF(I475=W$39,Z$39,IF(I475=W$40,Z$40,IF(I475=W$41,Z$41,IF(I475=W$42,Z$42,IF(I475=W$43,Z$43,IF(I475=W$44,Z$44,IF(I475=W$45,Z$45,IF(I475=W$46,Z$46,IF(I475=W$47,Z$47,IF(I475=W$48,Z$48,IF(I475=W$49,Z$49,IF(I475=W$50,Z$50,IF(I475=W$51,Z$51,IF(I475=W$52,Z$52,IF(I475=W$53,Z$53,IF(I475=W$54,Z$54,IF(I475=W$55,Z$55,IF(I475=W$56,Z$56,IF(I475=W$57,Z$57,IF(I475=W$58,Z$58,IF(I475=W$59,Z$59,IF(I475=W$60,Z$60,IF(I475=W$61,Z$61,IF(I475=W$62,Z$62,IF(I475=W$63,Z$63,0))))))))))))))))))))))))))))))))))))</f>
        <v>0</v>
      </c>
    </row>
    <row r="477" ht="15.0" customHeight="1">
      <c r="C477" s="1" t="str">
        <f t="shared" si="1"/>
        <v>yamil lacoste</v>
      </c>
      <c r="E477" s="33"/>
      <c r="F477" s="33"/>
      <c r="G477" s="25" t="s">
        <v>660</v>
      </c>
      <c r="J477" s="4">
        <f t="shared" ref="J477:J665" si="22">IF(I477=W$28,O$28,IF(I477=W$29,O$29,IF(I477=W$30,O$30,IF(I477=W$31,O$31,IF(I477=W$32,O$32,IF(I477=W$33,O$33,IF(I477=W$34,O$34,IF(I477=W$35,O$35,IF(I477=W$36,O$36,IF(I477=W$37,O$37,IF(I477=W$38,O$38,IF(I477=W$39,O$39,IF(I477=W$40,O$40,IF(I477=W$41,O$41,IF(I477=W$42,O$42,IF(I477=W$43,O$43,IF(I477=W$44,O$44,IF(I477=W$45,O$45,IF(I477=W$46,O$46,IF(I477=W$47,O$47,IF(I477=W$48,O$48,IF(I477=W$49,O$49,IF(I477=W$50,O$50,IF(I477=W$51,O$51,IF(I477=W$52,O$52,IF(I477=W$53,O$53,IF(I477=W$54,O$54,IF(I477=W$55,O$55,IF(I477=W$56,O$56,IF(I477=W$57,O$57,IF(I477=W$58,O$58,IF(I477=W$59,O$59,IF(I477=W$60,O$60,IF(I477=W$61,O$61,IF(I477=W$62,O$62,IF(I477=W$63,O$63,0))))))))))))))))))))))))))))))))))))</f>
        <v>0</v>
      </c>
      <c r="K477" s="5">
        <f t="shared" ref="K477:K665" si="23">IF(I477=W$28,Z$28,IF(I477=W$29,Z$29,IF(I477=W$30,Z$30,IF(I477=W$31,Z$31,IF(I477=W$32,Z$32,IF(I477=W$33,Z$33,IF(I477=W$34,Z$34,IF(I477=W$35,Z$35,IF(I477=W$36,Z$36,IF(I477=W$37,Z$37,IF(I477=W$38,Z$38,IF(I477=W$39,Z$39,IF(I477=W$40,Z$40,IF(I477=W$41,Z$41,IF(I477=W$42,Z$42,IF(I477=W$43,Z$43,IF(I477=W$44,Z$44,IF(I477=W$45,Z$45,IF(I477=W$46,Z$46,IF(I477=W$47,Z$47,IF(I477=W$48,Z$48,IF(I477=W$49,Z$49,IF(I477=W$50,Z$50,IF(I477=W$51,Z$51,IF(I477=W$52,Z$52,IF(I477=W$53,Z$53,IF(I477=W$54,Z$54,IF(I477=W$55,Z$55,IF(I477=W$56,Z$56,IF(I477=W$57,Z$57,IF(I477=W$58,Z$58,IF(I477=W$59,Z$59,IF(I477=W$60,Z$60,IF(I477=W$61,Z$61,IF(I477=W$62,Z$62,IF(I477=W$63,Z$63,0))))))))))))))))))))))))))))))))))))</f>
        <v>0</v>
      </c>
    </row>
    <row r="478" ht="15.0" customHeight="1">
      <c r="C478" s="1" t="str">
        <f t="shared" si="1"/>
        <v>yamil lacoste</v>
      </c>
      <c r="E478" s="33"/>
      <c r="F478" s="33"/>
      <c r="G478" s="25" t="s">
        <v>661</v>
      </c>
      <c r="I478" s="76" t="s">
        <v>100</v>
      </c>
      <c r="J478" s="4">
        <f t="shared" si="22"/>
        <v>28</v>
      </c>
      <c r="K478" s="5">
        <f t="shared" si="23"/>
        <v>11</v>
      </c>
    </row>
    <row r="479" ht="15.0" customHeight="1">
      <c r="C479" s="1" t="str">
        <f t="shared" si="1"/>
        <v>yamil lacoste</v>
      </c>
      <c r="E479" s="33"/>
      <c r="F479" s="33"/>
      <c r="G479" s="25" t="s">
        <v>662</v>
      </c>
      <c r="J479" s="4">
        <f t="shared" si="22"/>
        <v>0</v>
      </c>
      <c r="K479" s="5">
        <f t="shared" si="23"/>
        <v>0</v>
      </c>
    </row>
    <row r="480" ht="15.0" customHeight="1">
      <c r="C480" s="1" t="str">
        <f t="shared" si="1"/>
        <v>yamil lacoste</v>
      </c>
      <c r="E480" s="33"/>
      <c r="F480" s="33"/>
      <c r="G480" s="33"/>
      <c r="J480" s="4">
        <f t="shared" si="22"/>
        <v>0</v>
      </c>
      <c r="K480" s="5">
        <f t="shared" si="23"/>
        <v>0</v>
      </c>
    </row>
    <row r="481" ht="15.0" customHeight="1">
      <c r="C481" s="1" t="str">
        <f t="shared" si="1"/>
        <v>yamil lacoste</v>
      </c>
      <c r="E481" s="40"/>
      <c r="F481" s="38"/>
      <c r="G481" s="38"/>
      <c r="J481" s="4">
        <f t="shared" si="22"/>
        <v>0</v>
      </c>
      <c r="K481" s="5">
        <f t="shared" si="23"/>
        <v>0</v>
      </c>
    </row>
    <row r="482" ht="15.0" customHeight="1">
      <c r="C482" s="1" t="str">
        <f t="shared" si="1"/>
        <v>Herminio Hernandez</v>
      </c>
      <c r="E482" s="55" t="s">
        <v>13</v>
      </c>
      <c r="F482" s="24">
        <v>0.7166666666666667</v>
      </c>
      <c r="G482" s="25" t="s">
        <v>663</v>
      </c>
      <c r="I482" s="76" t="s">
        <v>96</v>
      </c>
      <c r="J482" s="4">
        <f t="shared" si="22"/>
        <v>31</v>
      </c>
      <c r="K482" s="5">
        <f t="shared" si="23"/>
        <v>1</v>
      </c>
    </row>
    <row r="483" ht="15.0" customHeight="1">
      <c r="C483" s="1" t="str">
        <f t="shared" si="1"/>
        <v>Herminio Hernandez</v>
      </c>
      <c r="E483" s="33"/>
      <c r="F483" s="33"/>
      <c r="G483" s="38"/>
      <c r="J483" s="4">
        <f t="shared" si="22"/>
        <v>0</v>
      </c>
      <c r="K483" s="5">
        <f t="shared" si="23"/>
        <v>0</v>
      </c>
    </row>
    <row r="484" ht="15.0" customHeight="1">
      <c r="C484" s="1" t="str">
        <f t="shared" si="1"/>
        <v>Herminio Hernandez</v>
      </c>
      <c r="E484" s="40"/>
      <c r="F484" s="38"/>
      <c r="G484" s="38"/>
      <c r="J484" s="4">
        <f t="shared" si="22"/>
        <v>0</v>
      </c>
      <c r="K484" s="5">
        <f t="shared" si="23"/>
        <v>0</v>
      </c>
    </row>
    <row r="485" ht="15.0" customHeight="1">
      <c r="C485" s="1" t="str">
        <f t="shared" si="1"/>
        <v>yamil lacoste</v>
      </c>
      <c r="E485" s="55" t="s">
        <v>37</v>
      </c>
      <c r="F485" s="24">
        <v>0.7166666666666667</v>
      </c>
      <c r="G485" s="77" t="s">
        <v>664</v>
      </c>
      <c r="J485" s="4">
        <f t="shared" si="22"/>
        <v>0</v>
      </c>
      <c r="K485" s="5">
        <f t="shared" si="23"/>
        <v>0</v>
      </c>
    </row>
    <row r="486" ht="15.0" customHeight="1">
      <c r="C486" s="1" t="str">
        <f t="shared" si="1"/>
        <v>yamil lacoste</v>
      </c>
      <c r="E486" s="33"/>
      <c r="F486" s="33"/>
      <c r="G486" s="25" t="s">
        <v>665</v>
      </c>
      <c r="I486" s="76" t="s">
        <v>57</v>
      </c>
      <c r="J486" s="4">
        <f t="shared" si="22"/>
        <v>35</v>
      </c>
      <c r="K486" s="5">
        <f t="shared" si="23"/>
        <v>6</v>
      </c>
    </row>
    <row r="487" ht="15.0" customHeight="1">
      <c r="C487" s="1" t="str">
        <f t="shared" si="1"/>
        <v>yamil lacoste</v>
      </c>
      <c r="E487" s="33"/>
      <c r="F487" s="33"/>
      <c r="G487" s="38"/>
      <c r="J487" s="4">
        <f t="shared" si="22"/>
        <v>0</v>
      </c>
      <c r="K487" s="5">
        <f t="shared" si="23"/>
        <v>0</v>
      </c>
    </row>
    <row r="488" ht="15.0" customHeight="1">
      <c r="C488" s="1" t="str">
        <f t="shared" si="1"/>
        <v>yamil lacoste</v>
      </c>
      <c r="E488" s="40"/>
      <c r="F488" s="38"/>
      <c r="G488" s="38"/>
      <c r="J488" s="4">
        <f t="shared" si="22"/>
        <v>0</v>
      </c>
      <c r="K488" s="5">
        <f t="shared" si="23"/>
        <v>0</v>
      </c>
    </row>
    <row r="489" ht="15.0" customHeight="1">
      <c r="C489" s="1" t="str">
        <f t="shared" si="1"/>
        <v>Herminio Hernandez</v>
      </c>
      <c r="E489" s="55" t="s">
        <v>13</v>
      </c>
      <c r="F489" s="24">
        <v>0.7236111111111111</v>
      </c>
      <c r="G489" s="25" t="s">
        <v>666</v>
      </c>
      <c r="J489" s="4">
        <f t="shared" si="22"/>
        <v>0</v>
      </c>
      <c r="K489" s="5">
        <f t="shared" si="23"/>
        <v>0</v>
      </c>
    </row>
    <row r="490" ht="15.0" customHeight="1">
      <c r="C490" s="1" t="str">
        <f t="shared" si="1"/>
        <v>Herminio Hernandez</v>
      </c>
      <c r="E490" s="33"/>
      <c r="F490" s="33"/>
      <c r="G490" s="25" t="s">
        <v>667</v>
      </c>
      <c r="I490" s="76" t="s">
        <v>27</v>
      </c>
      <c r="J490" s="4">
        <f t="shared" si="22"/>
        <v>13</v>
      </c>
      <c r="K490" s="5">
        <f t="shared" si="23"/>
        <v>4</v>
      </c>
    </row>
    <row r="491" ht="15.0" customHeight="1">
      <c r="C491" s="1" t="str">
        <f t="shared" si="1"/>
        <v>Herminio Hernandez</v>
      </c>
      <c r="E491" s="33"/>
      <c r="F491" s="33"/>
      <c r="G491" s="25" t="s">
        <v>668</v>
      </c>
      <c r="J491" s="4">
        <f t="shared" si="22"/>
        <v>0</v>
      </c>
      <c r="K491" s="5">
        <f t="shared" si="23"/>
        <v>0</v>
      </c>
    </row>
    <row r="492" ht="15.0" customHeight="1">
      <c r="C492" s="1" t="str">
        <f t="shared" si="1"/>
        <v>Herminio Hernandez</v>
      </c>
      <c r="E492" s="33"/>
      <c r="F492" s="33"/>
      <c r="G492" s="25" t="s">
        <v>669</v>
      </c>
      <c r="J492" s="4">
        <f t="shared" si="22"/>
        <v>0</v>
      </c>
      <c r="K492" s="5">
        <f t="shared" si="23"/>
        <v>0</v>
      </c>
    </row>
    <row r="493" ht="15.0" customHeight="1">
      <c r="C493" s="1" t="str">
        <f t="shared" si="1"/>
        <v>Herminio Hernandez</v>
      </c>
      <c r="E493" s="33"/>
      <c r="F493" s="33"/>
      <c r="G493" s="38"/>
      <c r="J493" s="4">
        <f t="shared" si="22"/>
        <v>0</v>
      </c>
      <c r="K493" s="5">
        <f t="shared" si="23"/>
        <v>0</v>
      </c>
    </row>
    <row r="494" ht="15.0" customHeight="1">
      <c r="C494" s="1" t="str">
        <f t="shared" si="1"/>
        <v>Herminio Hernandez</v>
      </c>
      <c r="E494" s="31"/>
      <c r="F494" s="38"/>
      <c r="G494" s="38"/>
      <c r="J494" s="4">
        <f t="shared" si="22"/>
        <v>0</v>
      </c>
      <c r="K494" s="5">
        <f t="shared" si="23"/>
        <v>0</v>
      </c>
    </row>
    <row r="495" ht="15.0" customHeight="1">
      <c r="C495" s="1" t="str">
        <f t="shared" si="1"/>
        <v>yamil lacoste</v>
      </c>
      <c r="E495" s="55" t="s">
        <v>37</v>
      </c>
      <c r="F495" s="24">
        <v>0.7243055555555555</v>
      </c>
      <c r="G495" s="25" t="s">
        <v>670</v>
      </c>
      <c r="J495" s="4">
        <f t="shared" si="22"/>
        <v>0</v>
      </c>
      <c r="K495" s="5">
        <f t="shared" si="23"/>
        <v>0</v>
      </c>
    </row>
    <row r="496" ht="15.0" customHeight="1">
      <c r="C496" s="1" t="str">
        <f t="shared" si="1"/>
        <v>yamil lacoste</v>
      </c>
      <c r="E496" s="33"/>
      <c r="F496" s="33"/>
      <c r="G496" s="25" t="s">
        <v>643</v>
      </c>
      <c r="J496" s="4">
        <f t="shared" si="22"/>
        <v>0</v>
      </c>
      <c r="K496" s="5">
        <f t="shared" si="23"/>
        <v>0</v>
      </c>
    </row>
    <row r="497" ht="15.0" customHeight="1">
      <c r="C497" s="1" t="str">
        <f t="shared" si="1"/>
        <v>yamil lacoste</v>
      </c>
      <c r="E497" s="33"/>
      <c r="F497" s="33"/>
      <c r="G497" s="25" t="s">
        <v>671</v>
      </c>
      <c r="J497" s="4">
        <f t="shared" si="22"/>
        <v>0</v>
      </c>
      <c r="K497" s="5">
        <f t="shared" si="23"/>
        <v>0</v>
      </c>
    </row>
    <row r="498" ht="15.0" customHeight="1">
      <c r="C498" s="1" t="str">
        <f t="shared" si="1"/>
        <v>yamil lacoste</v>
      </c>
      <c r="E498" s="33"/>
      <c r="F498" s="33"/>
      <c r="G498" s="25" t="s">
        <v>672</v>
      </c>
      <c r="I498" s="76" t="s">
        <v>75</v>
      </c>
      <c r="J498" s="4">
        <f t="shared" si="22"/>
        <v>29</v>
      </c>
      <c r="K498" s="5">
        <f t="shared" si="23"/>
        <v>4</v>
      </c>
    </row>
    <row r="499" ht="15.0" customHeight="1">
      <c r="C499" s="1" t="str">
        <f t="shared" si="1"/>
        <v>yamil lacoste</v>
      </c>
      <c r="E499" s="33"/>
      <c r="F499" s="33"/>
      <c r="G499" s="25" t="s">
        <v>673</v>
      </c>
      <c r="J499" s="4">
        <f t="shared" si="22"/>
        <v>0</v>
      </c>
      <c r="K499" s="5">
        <f t="shared" si="23"/>
        <v>0</v>
      </c>
    </row>
    <row r="500" ht="15.0" customHeight="1">
      <c r="C500" s="1" t="str">
        <f t="shared" si="1"/>
        <v>yamil lacoste</v>
      </c>
      <c r="E500" s="33"/>
      <c r="F500" s="33"/>
      <c r="G500" s="38"/>
      <c r="J500" s="4">
        <f t="shared" si="22"/>
        <v>0</v>
      </c>
      <c r="K500" s="5">
        <f t="shared" si="23"/>
        <v>0</v>
      </c>
    </row>
    <row r="501" ht="15.0" customHeight="1">
      <c r="C501" s="1" t="str">
        <f t="shared" si="1"/>
        <v>yamil lacoste</v>
      </c>
      <c r="E501" s="40"/>
      <c r="F501" s="38"/>
      <c r="G501" s="38"/>
      <c r="J501" s="4">
        <f t="shared" si="22"/>
        <v>0</v>
      </c>
      <c r="K501" s="5">
        <f t="shared" si="23"/>
        <v>0</v>
      </c>
    </row>
    <row r="502" ht="15.0" customHeight="1">
      <c r="C502" s="1" t="str">
        <f t="shared" si="1"/>
        <v>Herminio Hernandez</v>
      </c>
      <c r="E502" s="55" t="s">
        <v>13</v>
      </c>
      <c r="F502" s="24">
        <v>0.7243055555555555</v>
      </c>
      <c r="G502" s="25" t="s">
        <v>674</v>
      </c>
      <c r="I502" s="76" t="s">
        <v>191</v>
      </c>
      <c r="J502" s="4">
        <f t="shared" si="22"/>
        <v>8</v>
      </c>
      <c r="K502" s="5">
        <f t="shared" si="23"/>
        <v>5</v>
      </c>
    </row>
    <row r="503" ht="15.0" customHeight="1">
      <c r="C503" s="1" t="str">
        <f t="shared" si="1"/>
        <v>Herminio Hernandez</v>
      </c>
      <c r="E503" s="33"/>
      <c r="F503" s="33"/>
      <c r="G503" s="38"/>
      <c r="J503" s="4">
        <f t="shared" si="22"/>
        <v>0</v>
      </c>
      <c r="K503" s="5">
        <f t="shared" si="23"/>
        <v>0</v>
      </c>
    </row>
    <row r="504" ht="15.0" customHeight="1">
      <c r="C504" s="1" t="str">
        <f t="shared" si="1"/>
        <v>Herminio Hernandez</v>
      </c>
      <c r="E504" s="40"/>
      <c r="F504" s="38"/>
      <c r="G504" s="38"/>
      <c r="J504" s="4">
        <f t="shared" si="22"/>
        <v>0</v>
      </c>
      <c r="K504" s="5">
        <f t="shared" si="23"/>
        <v>0</v>
      </c>
    </row>
    <row r="505" ht="15.0" customHeight="1">
      <c r="C505" s="1" t="str">
        <f t="shared" si="1"/>
        <v>yamil lacoste</v>
      </c>
      <c r="E505" s="55" t="s">
        <v>37</v>
      </c>
      <c r="F505" s="24">
        <v>0.725</v>
      </c>
      <c r="G505" s="25" t="s">
        <v>675</v>
      </c>
      <c r="J505" s="4">
        <f t="shared" si="22"/>
        <v>0</v>
      </c>
      <c r="K505" s="5">
        <f t="shared" si="23"/>
        <v>0</v>
      </c>
    </row>
    <row r="506" ht="15.0" customHeight="1">
      <c r="C506" s="1" t="str">
        <f t="shared" si="1"/>
        <v>yamil lacoste</v>
      </c>
      <c r="E506" s="33"/>
      <c r="F506" s="33"/>
      <c r="G506" s="25" t="s">
        <v>676</v>
      </c>
      <c r="J506" s="4">
        <f t="shared" si="22"/>
        <v>0</v>
      </c>
      <c r="K506" s="5">
        <f t="shared" si="23"/>
        <v>0</v>
      </c>
    </row>
    <row r="507" ht="15.0" customHeight="1">
      <c r="C507" s="1" t="str">
        <f t="shared" si="1"/>
        <v>yamil lacoste</v>
      </c>
      <c r="E507" s="33"/>
      <c r="F507" s="33"/>
      <c r="G507" s="38"/>
      <c r="J507" s="4">
        <f t="shared" si="22"/>
        <v>0</v>
      </c>
      <c r="K507" s="5">
        <f t="shared" si="23"/>
        <v>0</v>
      </c>
    </row>
    <row r="508" ht="15.0" customHeight="1">
      <c r="C508" s="1" t="str">
        <f t="shared" si="1"/>
        <v>yamil lacoste</v>
      </c>
      <c r="E508" s="40"/>
      <c r="F508" s="38"/>
      <c r="G508" s="38"/>
      <c r="J508" s="4">
        <f t="shared" si="22"/>
        <v>0</v>
      </c>
      <c r="K508" s="5">
        <f t="shared" si="23"/>
        <v>0</v>
      </c>
    </row>
    <row r="509" ht="15.0" customHeight="1">
      <c r="C509" s="1" t="str">
        <f t="shared" si="1"/>
        <v>Herminio Hernandez</v>
      </c>
      <c r="E509" s="55" t="s">
        <v>13</v>
      </c>
      <c r="F509" s="24">
        <v>0.7256944444444444</v>
      </c>
      <c r="G509" s="25" t="s">
        <v>677</v>
      </c>
      <c r="J509" s="4">
        <f t="shared" si="22"/>
        <v>0</v>
      </c>
      <c r="K509" s="5">
        <f t="shared" si="23"/>
        <v>0</v>
      </c>
    </row>
    <row r="510" ht="15.0" customHeight="1">
      <c r="C510" s="1" t="str">
        <f t="shared" si="1"/>
        <v>Herminio Hernandez</v>
      </c>
      <c r="E510" s="33"/>
      <c r="F510" s="33"/>
      <c r="G510" s="25" t="s">
        <v>678</v>
      </c>
      <c r="J510" s="4">
        <f t="shared" si="22"/>
        <v>0</v>
      </c>
      <c r="K510" s="5">
        <f t="shared" si="23"/>
        <v>0</v>
      </c>
    </row>
    <row r="511" ht="15.0" customHeight="1">
      <c r="C511" s="1" t="str">
        <f t="shared" si="1"/>
        <v>Herminio Hernandez</v>
      </c>
      <c r="E511" s="33"/>
      <c r="F511" s="33"/>
      <c r="G511" s="25" t="s">
        <v>679</v>
      </c>
      <c r="J511" s="4">
        <f t="shared" si="22"/>
        <v>0</v>
      </c>
      <c r="K511" s="5">
        <f t="shared" si="23"/>
        <v>0</v>
      </c>
    </row>
    <row r="512" ht="15.0" customHeight="1">
      <c r="C512" s="1" t="str">
        <f t="shared" si="1"/>
        <v>Herminio Hernandez</v>
      </c>
      <c r="E512" s="33"/>
      <c r="F512" s="33"/>
      <c r="G512" s="25" t="s">
        <v>680</v>
      </c>
      <c r="J512" s="4">
        <f t="shared" si="22"/>
        <v>0</v>
      </c>
      <c r="K512" s="5">
        <f t="shared" si="23"/>
        <v>0</v>
      </c>
    </row>
    <row r="513" ht="15.0" customHeight="1">
      <c r="C513" s="1" t="str">
        <f t="shared" si="1"/>
        <v>Herminio Hernandez</v>
      </c>
      <c r="E513" s="33"/>
      <c r="F513" s="33"/>
      <c r="G513" s="38"/>
      <c r="J513" s="4">
        <f t="shared" si="22"/>
        <v>0</v>
      </c>
      <c r="K513" s="5">
        <f t="shared" si="23"/>
        <v>0</v>
      </c>
    </row>
    <row r="514" ht="15.0" customHeight="1">
      <c r="C514" s="1" t="str">
        <f t="shared" si="1"/>
        <v>Herminio Hernandez</v>
      </c>
      <c r="E514" s="40"/>
      <c r="F514" s="38"/>
      <c r="G514" s="38"/>
      <c r="J514" s="4">
        <f t="shared" si="22"/>
        <v>0</v>
      </c>
      <c r="K514" s="5">
        <f t="shared" si="23"/>
        <v>0</v>
      </c>
    </row>
    <row r="515" ht="15.0" customHeight="1">
      <c r="C515" s="1" t="str">
        <f t="shared" si="1"/>
        <v>yamil lacoste</v>
      </c>
      <c r="E515" s="55" t="s">
        <v>37</v>
      </c>
      <c r="F515" s="24">
        <v>0.7263888888888889</v>
      </c>
      <c r="G515" s="25" t="s">
        <v>681</v>
      </c>
      <c r="I515" s="76" t="s">
        <v>160</v>
      </c>
      <c r="J515" s="4">
        <f t="shared" si="22"/>
        <v>9</v>
      </c>
      <c r="K515" s="5">
        <f t="shared" si="23"/>
        <v>11</v>
      </c>
    </row>
    <row r="516" ht="15.0" customHeight="1">
      <c r="C516" s="1" t="str">
        <f t="shared" si="1"/>
        <v>yamil lacoste</v>
      </c>
      <c r="E516" s="33"/>
      <c r="F516" s="33"/>
      <c r="G516" s="25" t="s">
        <v>682</v>
      </c>
      <c r="J516" s="4">
        <f t="shared" si="22"/>
        <v>0</v>
      </c>
      <c r="K516" s="5">
        <f t="shared" si="23"/>
        <v>0</v>
      </c>
    </row>
    <row r="517" ht="15.0" customHeight="1">
      <c r="C517" s="1" t="str">
        <f t="shared" si="1"/>
        <v>yamil lacoste</v>
      </c>
      <c r="E517" s="33"/>
      <c r="F517" s="33"/>
      <c r="G517" s="38"/>
      <c r="J517" s="4">
        <f t="shared" si="22"/>
        <v>0</v>
      </c>
      <c r="K517" s="5">
        <f t="shared" si="23"/>
        <v>0</v>
      </c>
    </row>
    <row r="518" ht="15.0" customHeight="1">
      <c r="C518" s="1" t="str">
        <f t="shared" si="1"/>
        <v>yamil lacoste</v>
      </c>
      <c r="E518" s="40"/>
      <c r="F518" s="38"/>
      <c r="G518" s="38"/>
      <c r="J518" s="4">
        <f t="shared" si="22"/>
        <v>0</v>
      </c>
      <c r="K518" s="5">
        <f t="shared" si="23"/>
        <v>0</v>
      </c>
    </row>
    <row r="519" ht="15.0" customHeight="1">
      <c r="C519" s="1" t="str">
        <f t="shared" si="1"/>
        <v>Herminio Hernandez</v>
      </c>
      <c r="E519" s="55" t="s">
        <v>13</v>
      </c>
      <c r="F519" s="24">
        <v>0.7263888888888889</v>
      </c>
      <c r="G519" s="25" t="s">
        <v>683</v>
      </c>
      <c r="J519" s="4">
        <f t="shared" si="22"/>
        <v>0</v>
      </c>
      <c r="K519" s="5">
        <f t="shared" si="23"/>
        <v>0</v>
      </c>
    </row>
    <row r="520" ht="15.0" customHeight="1">
      <c r="C520" s="1" t="str">
        <f t="shared" si="1"/>
        <v>Herminio Hernandez</v>
      </c>
      <c r="E520" s="33"/>
      <c r="F520" s="33"/>
      <c r="G520" s="38"/>
      <c r="J520" s="4">
        <f t="shared" si="22"/>
        <v>0</v>
      </c>
      <c r="K520" s="5">
        <f t="shared" si="23"/>
        <v>0</v>
      </c>
    </row>
    <row r="521" ht="15.0" customHeight="1">
      <c r="C521" s="1" t="str">
        <f t="shared" si="1"/>
        <v>Herminio Hernandez</v>
      </c>
      <c r="E521" s="40"/>
      <c r="F521" s="38"/>
      <c r="G521" s="38"/>
      <c r="J521" s="4">
        <f t="shared" si="22"/>
        <v>0</v>
      </c>
      <c r="K521" s="5">
        <f t="shared" si="23"/>
        <v>0</v>
      </c>
    </row>
    <row r="522" ht="15.0" customHeight="1">
      <c r="C522" s="1" t="str">
        <f t="shared" si="1"/>
        <v>yamil lacoste</v>
      </c>
      <c r="E522" s="55" t="s">
        <v>37</v>
      </c>
      <c r="F522" s="24">
        <v>0.7263888888888889</v>
      </c>
      <c r="G522" s="25" t="s">
        <v>684</v>
      </c>
      <c r="I522" s="76" t="s">
        <v>143</v>
      </c>
      <c r="J522" s="4">
        <f t="shared" si="22"/>
        <v>7</v>
      </c>
      <c r="K522" s="5">
        <f t="shared" si="23"/>
        <v>5</v>
      </c>
    </row>
    <row r="523" ht="15.0" customHeight="1">
      <c r="C523" s="1" t="str">
        <f t="shared" si="1"/>
        <v>yamil lacoste</v>
      </c>
      <c r="E523" s="33"/>
      <c r="F523" s="33"/>
      <c r="G523" s="25" t="s">
        <v>685</v>
      </c>
      <c r="J523" s="4">
        <f t="shared" si="22"/>
        <v>0</v>
      </c>
      <c r="K523" s="5">
        <f t="shared" si="23"/>
        <v>0</v>
      </c>
    </row>
    <row r="524" ht="15.0" customHeight="1">
      <c r="C524" s="1" t="str">
        <f t="shared" si="1"/>
        <v>yamil lacoste</v>
      </c>
      <c r="E524" s="33"/>
      <c r="F524" s="33"/>
      <c r="G524" s="38"/>
      <c r="J524" s="4">
        <f t="shared" si="22"/>
        <v>0</v>
      </c>
      <c r="K524" s="5">
        <f t="shared" si="23"/>
        <v>0</v>
      </c>
    </row>
    <row r="525" ht="15.0" customHeight="1">
      <c r="C525" s="1" t="str">
        <f t="shared" si="1"/>
        <v>yamil lacoste</v>
      </c>
      <c r="E525" s="40"/>
      <c r="F525" s="38"/>
      <c r="G525" s="38"/>
      <c r="J525" s="4">
        <f t="shared" si="22"/>
        <v>0</v>
      </c>
      <c r="K525" s="5">
        <f t="shared" si="23"/>
        <v>0</v>
      </c>
    </row>
    <row r="526" ht="15.0" customHeight="1">
      <c r="C526" s="1" t="str">
        <f t="shared" si="1"/>
        <v>Herminio Hernandez</v>
      </c>
      <c r="E526" s="55" t="s">
        <v>13</v>
      </c>
      <c r="F526" s="24">
        <v>0.7277777777777777</v>
      </c>
      <c r="G526" s="25" t="s">
        <v>686</v>
      </c>
      <c r="I526" s="76" t="s">
        <v>15</v>
      </c>
      <c r="J526" s="4">
        <f t="shared" si="22"/>
        <v>33</v>
      </c>
      <c r="K526" s="5">
        <f t="shared" si="23"/>
        <v>5</v>
      </c>
    </row>
    <row r="527" ht="15.0" customHeight="1">
      <c r="C527" s="1" t="str">
        <f t="shared" si="1"/>
        <v>Herminio Hernandez</v>
      </c>
      <c r="E527" s="33"/>
      <c r="F527" s="33"/>
      <c r="G527" s="25" t="s">
        <v>687</v>
      </c>
      <c r="J527" s="4">
        <f t="shared" si="22"/>
        <v>0</v>
      </c>
      <c r="K527" s="5">
        <f t="shared" si="23"/>
        <v>0</v>
      </c>
    </row>
    <row r="528" ht="15.0" customHeight="1">
      <c r="C528" s="1" t="str">
        <f t="shared" si="1"/>
        <v>Herminio Hernandez</v>
      </c>
      <c r="E528" s="33"/>
      <c r="F528" s="33"/>
      <c r="G528" s="25" t="s">
        <v>688</v>
      </c>
      <c r="J528" s="4">
        <f t="shared" si="22"/>
        <v>0</v>
      </c>
      <c r="K528" s="5">
        <f t="shared" si="23"/>
        <v>0</v>
      </c>
    </row>
    <row r="529" ht="15.0" customHeight="1">
      <c r="C529" s="1" t="str">
        <f t="shared" si="1"/>
        <v>Herminio Hernandez</v>
      </c>
      <c r="E529" s="33"/>
      <c r="F529" s="33"/>
      <c r="G529" s="25" t="s">
        <v>689</v>
      </c>
      <c r="J529" s="4">
        <f t="shared" si="22"/>
        <v>0</v>
      </c>
      <c r="K529" s="5">
        <f t="shared" si="23"/>
        <v>0</v>
      </c>
    </row>
    <row r="530" ht="15.0" customHeight="1">
      <c r="C530" s="1" t="str">
        <f t="shared" si="1"/>
        <v>Herminio Hernandez</v>
      </c>
      <c r="E530" s="33"/>
      <c r="F530" s="33"/>
      <c r="G530" s="38"/>
      <c r="J530" s="4">
        <f t="shared" si="22"/>
        <v>0</v>
      </c>
      <c r="K530" s="5">
        <f t="shared" si="23"/>
        <v>0</v>
      </c>
    </row>
    <row r="531" ht="15.0" customHeight="1">
      <c r="C531" s="1" t="str">
        <f t="shared" si="1"/>
        <v>Herminio Hernandez</v>
      </c>
      <c r="E531" s="40"/>
      <c r="F531" s="38"/>
      <c r="G531" s="38"/>
      <c r="J531" s="4">
        <f t="shared" si="22"/>
        <v>0</v>
      </c>
      <c r="K531" s="5">
        <f t="shared" si="23"/>
        <v>0</v>
      </c>
    </row>
    <row r="532" ht="15.0" customHeight="1">
      <c r="C532" s="1" t="str">
        <f t="shared" si="1"/>
        <v>yamil lacoste</v>
      </c>
      <c r="E532" s="55" t="s">
        <v>37</v>
      </c>
      <c r="F532" s="24">
        <v>0.7284722222222222</v>
      </c>
      <c r="G532" s="25" t="s">
        <v>690</v>
      </c>
      <c r="I532" s="76" t="s">
        <v>113</v>
      </c>
      <c r="J532" s="4">
        <f t="shared" si="22"/>
        <v>26</v>
      </c>
      <c r="K532" s="5">
        <f t="shared" si="23"/>
        <v>3</v>
      </c>
    </row>
    <row r="533" ht="15.0" customHeight="1">
      <c r="C533" s="1" t="str">
        <f t="shared" si="1"/>
        <v>yamil lacoste</v>
      </c>
      <c r="E533" s="31"/>
      <c r="F533" s="38"/>
      <c r="G533" s="38"/>
      <c r="J533" s="4">
        <f t="shared" si="22"/>
        <v>0</v>
      </c>
      <c r="K533" s="5">
        <f t="shared" si="23"/>
        <v>0</v>
      </c>
    </row>
    <row r="534" ht="15.0" customHeight="1">
      <c r="C534" s="1" t="str">
        <f t="shared" si="1"/>
        <v>federico </v>
      </c>
      <c r="E534" s="76" t="s">
        <v>92</v>
      </c>
      <c r="F534" s="76" t="s">
        <v>691</v>
      </c>
      <c r="G534" s="76" t="s">
        <v>692</v>
      </c>
      <c r="I534" s="76" t="s">
        <v>24</v>
      </c>
      <c r="J534" s="4">
        <f t="shared" si="22"/>
        <v>32</v>
      </c>
      <c r="K534" s="5">
        <f t="shared" si="23"/>
        <v>1</v>
      </c>
    </row>
    <row r="535" ht="15.0" customHeight="1">
      <c r="C535" s="1" t="str">
        <f t="shared" si="1"/>
        <v>Herminio </v>
      </c>
      <c r="E535" s="76" t="s">
        <v>97</v>
      </c>
      <c r="F535" s="76" t="s">
        <v>693</v>
      </c>
      <c r="G535" s="76" t="s">
        <v>694</v>
      </c>
      <c r="I535" s="76" t="s">
        <v>168</v>
      </c>
      <c r="J535" s="4">
        <f t="shared" si="22"/>
        <v>11</v>
      </c>
      <c r="K535" s="5">
        <f t="shared" si="23"/>
        <v>5</v>
      </c>
    </row>
    <row r="536" ht="15.0" customHeight="1">
      <c r="C536" s="1" t="str">
        <f t="shared" si="1"/>
        <v>federico </v>
      </c>
      <c r="E536" s="76" t="s">
        <v>92</v>
      </c>
      <c r="F536" s="76" t="s">
        <v>693</v>
      </c>
      <c r="G536" s="76" t="s">
        <v>695</v>
      </c>
      <c r="J536" s="4">
        <f t="shared" si="22"/>
        <v>0</v>
      </c>
      <c r="K536" s="5">
        <f t="shared" si="23"/>
        <v>0</v>
      </c>
    </row>
    <row r="537" ht="15.0" customHeight="1">
      <c r="C537" s="1" t="str">
        <f t="shared" si="1"/>
        <v>Herminio </v>
      </c>
      <c r="E537" s="76" t="s">
        <v>97</v>
      </c>
      <c r="F537" s="76" t="s">
        <v>693</v>
      </c>
      <c r="G537" s="76" t="s">
        <v>696</v>
      </c>
      <c r="J537" s="4">
        <f t="shared" si="22"/>
        <v>0</v>
      </c>
      <c r="K537" s="5">
        <f t="shared" si="23"/>
        <v>0</v>
      </c>
    </row>
    <row r="538" ht="15.0" customHeight="1">
      <c r="C538" s="1" t="str">
        <f t="shared" si="1"/>
        <v>Herminio </v>
      </c>
      <c r="G538" s="76" t="s">
        <v>697</v>
      </c>
      <c r="J538" s="4">
        <f t="shared" si="22"/>
        <v>0</v>
      </c>
      <c r="K538" s="5">
        <f t="shared" si="23"/>
        <v>0</v>
      </c>
    </row>
    <row r="539" ht="15.0" customHeight="1">
      <c r="C539" s="1" t="str">
        <f t="shared" si="1"/>
        <v>Herminio </v>
      </c>
      <c r="G539" s="76" t="s">
        <v>698</v>
      </c>
      <c r="J539" s="4">
        <f t="shared" si="22"/>
        <v>0</v>
      </c>
      <c r="K539" s="5">
        <f t="shared" si="23"/>
        <v>0</v>
      </c>
    </row>
    <row r="540" ht="15.0" customHeight="1">
      <c r="C540" s="1" t="str">
        <f t="shared" si="1"/>
        <v>federico </v>
      </c>
      <c r="E540" s="76" t="s">
        <v>92</v>
      </c>
      <c r="F540" s="76" t="s">
        <v>699</v>
      </c>
      <c r="G540" s="76" t="s">
        <v>700</v>
      </c>
      <c r="J540" s="4">
        <f t="shared" si="22"/>
        <v>0</v>
      </c>
      <c r="K540" s="5">
        <f t="shared" si="23"/>
        <v>0</v>
      </c>
    </row>
    <row r="541" ht="15.0" customHeight="1">
      <c r="C541" s="1" t="str">
        <f t="shared" si="1"/>
        <v>federico </v>
      </c>
      <c r="G541" s="76" t="s">
        <v>701</v>
      </c>
      <c r="J541" s="4">
        <f t="shared" si="22"/>
        <v>0</v>
      </c>
      <c r="K541" s="5">
        <f t="shared" si="23"/>
        <v>0</v>
      </c>
    </row>
    <row r="542" ht="15.0" customHeight="1">
      <c r="C542" s="1" t="str">
        <f t="shared" si="1"/>
        <v>Herminio </v>
      </c>
      <c r="E542" s="76" t="s">
        <v>97</v>
      </c>
      <c r="F542" s="76" t="s">
        <v>702</v>
      </c>
      <c r="G542" s="76" t="s">
        <v>703</v>
      </c>
      <c r="I542" s="76" t="s">
        <v>57</v>
      </c>
      <c r="J542" s="4">
        <f t="shared" si="22"/>
        <v>35</v>
      </c>
      <c r="K542" s="5">
        <f t="shared" si="23"/>
        <v>6</v>
      </c>
    </row>
    <row r="543" ht="15.0" customHeight="1">
      <c r="C543" s="1" t="str">
        <f t="shared" si="1"/>
        <v>Herminio </v>
      </c>
      <c r="G543" s="76" t="s">
        <v>704</v>
      </c>
      <c r="J543" s="4">
        <f t="shared" si="22"/>
        <v>0</v>
      </c>
      <c r="K543" s="5">
        <f t="shared" si="23"/>
        <v>0</v>
      </c>
    </row>
    <row r="544" ht="15.0" customHeight="1">
      <c r="C544" s="1" t="str">
        <f t="shared" si="1"/>
        <v>federico </v>
      </c>
      <c r="E544" s="76" t="s">
        <v>92</v>
      </c>
      <c r="F544" s="76" t="s">
        <v>705</v>
      </c>
      <c r="G544" s="76" t="s">
        <v>706</v>
      </c>
      <c r="J544" s="4">
        <f t="shared" si="22"/>
        <v>0</v>
      </c>
      <c r="K544" s="5">
        <f t="shared" si="23"/>
        <v>0</v>
      </c>
    </row>
    <row r="545" ht="15.0" customHeight="1">
      <c r="C545" s="1" t="str">
        <f t="shared" si="1"/>
        <v>federico </v>
      </c>
      <c r="G545" s="76" t="s">
        <v>707</v>
      </c>
      <c r="J545" s="4">
        <f t="shared" si="22"/>
        <v>0</v>
      </c>
      <c r="K545" s="5">
        <f t="shared" si="23"/>
        <v>0</v>
      </c>
    </row>
    <row r="546" ht="15.0" customHeight="1">
      <c r="C546" s="1" t="str">
        <f t="shared" si="1"/>
        <v>federico </v>
      </c>
      <c r="G546" s="76" t="s">
        <v>708</v>
      </c>
      <c r="J546" s="4">
        <f t="shared" si="22"/>
        <v>0</v>
      </c>
      <c r="K546" s="5">
        <f t="shared" si="23"/>
        <v>0</v>
      </c>
    </row>
    <row r="547" ht="15.0" customHeight="1">
      <c r="C547" s="1" t="str">
        <f t="shared" si="1"/>
        <v>federico </v>
      </c>
      <c r="G547" s="76" t="s">
        <v>709</v>
      </c>
      <c r="J547" s="4">
        <f t="shared" si="22"/>
        <v>0</v>
      </c>
      <c r="K547" s="5">
        <f t="shared" si="23"/>
        <v>0</v>
      </c>
    </row>
    <row r="548" ht="15.0" customHeight="1">
      <c r="C548" s="1" t="str">
        <f t="shared" si="1"/>
        <v>federico </v>
      </c>
      <c r="G548" s="76" t="s">
        <v>710</v>
      </c>
      <c r="J548" s="4">
        <f t="shared" si="22"/>
        <v>0</v>
      </c>
      <c r="K548" s="5">
        <f t="shared" si="23"/>
        <v>0</v>
      </c>
    </row>
    <row r="549" ht="15.0" customHeight="1">
      <c r="C549" s="1" t="str">
        <f t="shared" si="1"/>
        <v>Herminio </v>
      </c>
      <c r="E549" s="76" t="s">
        <v>97</v>
      </c>
      <c r="F549" s="76" t="s">
        <v>705</v>
      </c>
      <c r="G549" s="76" t="s">
        <v>711</v>
      </c>
      <c r="J549" s="4">
        <f t="shared" si="22"/>
        <v>0</v>
      </c>
      <c r="K549" s="5">
        <f t="shared" si="23"/>
        <v>0</v>
      </c>
    </row>
    <row r="550" ht="15.0" customHeight="1">
      <c r="C550" s="1" t="str">
        <f t="shared" si="1"/>
        <v>federico </v>
      </c>
      <c r="E550" s="76" t="s">
        <v>92</v>
      </c>
      <c r="F550" s="76" t="s">
        <v>712</v>
      </c>
      <c r="G550" s="76" t="s">
        <v>713</v>
      </c>
      <c r="I550" s="76" t="s">
        <v>271</v>
      </c>
      <c r="J550" s="4">
        <f t="shared" si="22"/>
        <v>25</v>
      </c>
      <c r="K550" s="5">
        <f t="shared" si="23"/>
        <v>2</v>
      </c>
    </row>
    <row r="551" ht="15.0" customHeight="1">
      <c r="C551" s="1" t="str">
        <f t="shared" si="1"/>
        <v>Herminio </v>
      </c>
      <c r="E551" s="76" t="s">
        <v>97</v>
      </c>
      <c r="F551" s="76" t="s">
        <v>712</v>
      </c>
      <c r="G551" s="76" t="s">
        <v>714</v>
      </c>
      <c r="J551" s="4">
        <f t="shared" si="22"/>
        <v>0</v>
      </c>
      <c r="K551" s="5">
        <f t="shared" si="23"/>
        <v>0</v>
      </c>
    </row>
    <row r="552" ht="15.0" customHeight="1">
      <c r="C552" s="1" t="str">
        <f t="shared" si="1"/>
        <v>federico </v>
      </c>
      <c r="E552" s="76" t="s">
        <v>92</v>
      </c>
      <c r="F552" s="76" t="s">
        <v>715</v>
      </c>
      <c r="G552" s="76" t="s">
        <v>716</v>
      </c>
      <c r="J552" s="4">
        <f t="shared" si="22"/>
        <v>0</v>
      </c>
      <c r="K552" s="5">
        <f t="shared" si="23"/>
        <v>0</v>
      </c>
    </row>
    <row r="553" ht="15.0" customHeight="1">
      <c r="C553" s="1" t="str">
        <f t="shared" si="1"/>
        <v>federico </v>
      </c>
      <c r="E553" s="76" t="s">
        <v>92</v>
      </c>
      <c r="F553" s="76" t="s">
        <v>717</v>
      </c>
      <c r="G553" s="76" t="s">
        <v>718</v>
      </c>
      <c r="J553" s="4">
        <f t="shared" si="22"/>
        <v>0</v>
      </c>
      <c r="K553" s="5">
        <f t="shared" si="23"/>
        <v>0</v>
      </c>
    </row>
    <row r="554" ht="15.0" customHeight="1">
      <c r="C554" s="1" t="str">
        <f t="shared" si="1"/>
        <v>federico </v>
      </c>
      <c r="G554" s="76" t="s">
        <v>719</v>
      </c>
      <c r="I554" s="76" t="s">
        <v>199</v>
      </c>
      <c r="J554" s="4">
        <f t="shared" si="22"/>
        <v>20</v>
      </c>
      <c r="K554" s="5">
        <f t="shared" si="23"/>
        <v>9</v>
      </c>
    </row>
    <row r="555" ht="15.0" customHeight="1">
      <c r="C555" s="1" t="str">
        <f t="shared" si="1"/>
        <v>Herminio </v>
      </c>
      <c r="E555" s="76" t="s">
        <v>97</v>
      </c>
      <c r="F555" s="76" t="s">
        <v>720</v>
      </c>
      <c r="G555" s="76" t="s">
        <v>721</v>
      </c>
      <c r="J555" s="4">
        <f t="shared" si="22"/>
        <v>0</v>
      </c>
      <c r="K555" s="5">
        <f t="shared" si="23"/>
        <v>0</v>
      </c>
    </row>
    <row r="556" ht="15.0" customHeight="1">
      <c r="C556" s="1" t="str">
        <f t="shared" si="1"/>
        <v>yamil </v>
      </c>
      <c r="E556" s="76" t="s">
        <v>101</v>
      </c>
      <c r="F556" s="76" t="s">
        <v>722</v>
      </c>
      <c r="G556" s="76" t="s">
        <v>723</v>
      </c>
      <c r="J556" s="4">
        <f t="shared" si="22"/>
        <v>0</v>
      </c>
      <c r="K556" s="5">
        <f t="shared" si="23"/>
        <v>0</v>
      </c>
    </row>
    <row r="557" ht="15.0" customHeight="1">
      <c r="C557" s="1" t="str">
        <f t="shared" si="1"/>
        <v>Herminio </v>
      </c>
      <c r="E557" s="76" t="s">
        <v>97</v>
      </c>
      <c r="F557" s="76" t="s">
        <v>722</v>
      </c>
      <c r="G557" s="76" t="s">
        <v>724</v>
      </c>
      <c r="J557" s="4">
        <f t="shared" si="22"/>
        <v>0</v>
      </c>
      <c r="K557" s="5">
        <f t="shared" si="23"/>
        <v>0</v>
      </c>
    </row>
    <row r="558" ht="15.0" customHeight="1">
      <c r="C558" s="1" t="str">
        <f t="shared" si="1"/>
        <v>yamil </v>
      </c>
      <c r="E558" s="76" t="s">
        <v>101</v>
      </c>
      <c r="F558" s="76" t="s">
        <v>722</v>
      </c>
      <c r="G558" s="76" t="s">
        <v>725</v>
      </c>
      <c r="J558" s="4">
        <f t="shared" si="22"/>
        <v>0</v>
      </c>
      <c r="K558" s="5">
        <f t="shared" si="23"/>
        <v>0</v>
      </c>
    </row>
    <row r="559" ht="15.0" customHeight="1">
      <c r="C559" s="1" t="str">
        <f t="shared" si="1"/>
        <v>Herminio </v>
      </c>
      <c r="E559" s="76" t="s">
        <v>97</v>
      </c>
      <c r="F559" s="76" t="s">
        <v>726</v>
      </c>
      <c r="G559" s="76" t="s">
        <v>727</v>
      </c>
      <c r="I559" s="76" t="s">
        <v>294</v>
      </c>
      <c r="J559" s="4">
        <f t="shared" si="22"/>
        <v>30</v>
      </c>
      <c r="K559" s="5">
        <f t="shared" si="23"/>
        <v>8</v>
      </c>
    </row>
    <row r="560" ht="15.0" customHeight="1">
      <c r="C560" s="1" t="str">
        <f t="shared" si="1"/>
        <v>Herminio </v>
      </c>
      <c r="G560" s="76" t="s">
        <v>728</v>
      </c>
      <c r="J560" s="4">
        <f t="shared" si="22"/>
        <v>0</v>
      </c>
      <c r="K560" s="5">
        <f t="shared" si="23"/>
        <v>0</v>
      </c>
    </row>
    <row r="561" ht="15.0" customHeight="1">
      <c r="C561" s="1" t="str">
        <f t="shared" si="1"/>
        <v>yamil </v>
      </c>
      <c r="E561" s="76" t="s">
        <v>101</v>
      </c>
      <c r="F561" s="76" t="s">
        <v>729</v>
      </c>
      <c r="G561" s="76" t="s">
        <v>730</v>
      </c>
      <c r="J561" s="4">
        <f t="shared" si="22"/>
        <v>0</v>
      </c>
      <c r="K561" s="5">
        <f t="shared" si="23"/>
        <v>0</v>
      </c>
    </row>
    <row r="562" ht="15.0" customHeight="1">
      <c r="C562" s="1" t="str">
        <f t="shared" si="1"/>
        <v>yamil </v>
      </c>
      <c r="G562" s="76" t="s">
        <v>731</v>
      </c>
      <c r="J562" s="4">
        <f t="shared" si="22"/>
        <v>0</v>
      </c>
      <c r="K562" s="5">
        <f t="shared" si="23"/>
        <v>0</v>
      </c>
    </row>
    <row r="563" ht="15.0" customHeight="1">
      <c r="C563" s="1" t="str">
        <f t="shared" si="1"/>
        <v>yamil </v>
      </c>
      <c r="G563" s="76" t="s">
        <v>732</v>
      </c>
      <c r="J563" s="4">
        <f t="shared" si="22"/>
        <v>0</v>
      </c>
      <c r="K563" s="5">
        <f t="shared" si="23"/>
        <v>0</v>
      </c>
    </row>
    <row r="564" ht="15.0" customHeight="1">
      <c r="C564" s="1" t="str">
        <f t="shared" si="1"/>
        <v>federico </v>
      </c>
      <c r="E564" s="76" t="s">
        <v>92</v>
      </c>
      <c r="F564" s="76" t="s">
        <v>733</v>
      </c>
      <c r="G564" s="76" t="s">
        <v>734</v>
      </c>
      <c r="J564" s="4">
        <f t="shared" si="22"/>
        <v>0</v>
      </c>
      <c r="K564" s="5">
        <f t="shared" si="23"/>
        <v>0</v>
      </c>
    </row>
    <row r="565" ht="15.0" customHeight="1">
      <c r="C565" s="1" t="str">
        <f t="shared" si="1"/>
        <v>federico </v>
      </c>
      <c r="G565" s="76" t="s">
        <v>735</v>
      </c>
      <c r="J565" s="4">
        <f t="shared" si="22"/>
        <v>0</v>
      </c>
      <c r="K565" s="5">
        <f t="shared" si="23"/>
        <v>0</v>
      </c>
    </row>
    <row r="566" ht="15.0" customHeight="1">
      <c r="C566" s="1" t="str">
        <f t="shared" si="1"/>
        <v>Herminio </v>
      </c>
      <c r="E566" s="76" t="s">
        <v>97</v>
      </c>
      <c r="F566" s="76" t="s">
        <v>733</v>
      </c>
      <c r="G566" s="76" t="s">
        <v>736</v>
      </c>
      <c r="I566" s="76" t="s">
        <v>246</v>
      </c>
      <c r="J566" s="4">
        <f t="shared" si="22"/>
        <v>19</v>
      </c>
      <c r="K566" s="5">
        <f t="shared" si="23"/>
        <v>7</v>
      </c>
    </row>
    <row r="567" ht="15.0" customHeight="1">
      <c r="C567" s="1" t="str">
        <f t="shared" si="1"/>
        <v>federico </v>
      </c>
      <c r="E567" s="76" t="s">
        <v>92</v>
      </c>
      <c r="F567" s="76" t="s">
        <v>733</v>
      </c>
      <c r="G567" s="76" t="s">
        <v>737</v>
      </c>
      <c r="J567" s="4">
        <f t="shared" si="22"/>
        <v>0</v>
      </c>
      <c r="K567" s="5">
        <f t="shared" si="23"/>
        <v>0</v>
      </c>
    </row>
    <row r="568" ht="15.0" customHeight="1">
      <c r="C568" s="1" t="str">
        <f t="shared" si="1"/>
        <v>federico </v>
      </c>
      <c r="G568" s="76" t="s">
        <v>738</v>
      </c>
      <c r="J568" s="4">
        <f t="shared" si="22"/>
        <v>0</v>
      </c>
      <c r="K568" s="5">
        <f t="shared" si="23"/>
        <v>0</v>
      </c>
    </row>
    <row r="569" ht="15.0" customHeight="1">
      <c r="C569" s="1" t="str">
        <f t="shared" si="1"/>
        <v>federico </v>
      </c>
      <c r="G569" s="76" t="s">
        <v>739</v>
      </c>
      <c r="J569" s="4">
        <f t="shared" si="22"/>
        <v>0</v>
      </c>
      <c r="K569" s="5">
        <f t="shared" si="23"/>
        <v>0</v>
      </c>
    </row>
    <row r="570" ht="15.0" customHeight="1">
      <c r="C570" s="1" t="str">
        <f t="shared" si="1"/>
        <v>federico </v>
      </c>
      <c r="G570" s="76" t="s">
        <v>740</v>
      </c>
      <c r="I570" s="76" t="s">
        <v>294</v>
      </c>
      <c r="J570" s="4">
        <f t="shared" si="22"/>
        <v>30</v>
      </c>
      <c r="K570" s="5">
        <f t="shared" si="23"/>
        <v>8</v>
      </c>
    </row>
    <row r="571" ht="15.0" customHeight="1">
      <c r="C571" s="1" t="str">
        <f t="shared" si="1"/>
        <v>Herminio </v>
      </c>
      <c r="E571" s="76" t="s">
        <v>97</v>
      </c>
      <c r="F571" s="76" t="s">
        <v>741</v>
      </c>
      <c r="G571" s="76" t="s">
        <v>742</v>
      </c>
      <c r="I571" s="76" t="s">
        <v>27</v>
      </c>
      <c r="J571" s="4">
        <f t="shared" si="22"/>
        <v>13</v>
      </c>
      <c r="K571" s="5">
        <f t="shared" si="23"/>
        <v>4</v>
      </c>
    </row>
    <row r="572" ht="15.0" customHeight="1">
      <c r="C572" s="1" t="str">
        <f t="shared" si="1"/>
        <v>Herminio </v>
      </c>
      <c r="G572" s="76" t="s">
        <v>743</v>
      </c>
      <c r="I572" s="76" t="s">
        <v>113</v>
      </c>
      <c r="J572" s="4">
        <f t="shared" si="22"/>
        <v>26</v>
      </c>
      <c r="K572" s="5">
        <f t="shared" si="23"/>
        <v>3</v>
      </c>
    </row>
    <row r="573" ht="15.0" customHeight="1">
      <c r="C573" s="1" t="str">
        <f t="shared" si="1"/>
        <v>federico </v>
      </c>
      <c r="E573" s="76" t="s">
        <v>92</v>
      </c>
      <c r="F573" s="76" t="s">
        <v>744</v>
      </c>
      <c r="G573" s="76" t="s">
        <v>745</v>
      </c>
      <c r="J573" s="4">
        <f t="shared" si="22"/>
        <v>0</v>
      </c>
      <c r="K573" s="5">
        <f t="shared" si="23"/>
        <v>0</v>
      </c>
    </row>
    <row r="574" ht="15.0" customHeight="1">
      <c r="C574" s="1" t="str">
        <f t="shared" si="1"/>
        <v>federico </v>
      </c>
      <c r="G574" s="76" t="s">
        <v>746</v>
      </c>
      <c r="J574" s="4">
        <f t="shared" si="22"/>
        <v>0</v>
      </c>
      <c r="K574" s="5">
        <f t="shared" si="23"/>
        <v>0</v>
      </c>
    </row>
    <row r="575" ht="15.0" customHeight="1">
      <c r="C575" s="1" t="str">
        <f t="shared" si="1"/>
        <v>federico </v>
      </c>
      <c r="G575" s="76" t="s">
        <v>747</v>
      </c>
      <c r="J575" s="4">
        <f t="shared" si="22"/>
        <v>0</v>
      </c>
      <c r="K575" s="5">
        <f t="shared" si="23"/>
        <v>0</v>
      </c>
    </row>
    <row r="576" ht="15.0" customHeight="1">
      <c r="C576" s="1" t="str">
        <f t="shared" si="1"/>
        <v>federico </v>
      </c>
      <c r="G576" s="76" t="s">
        <v>748</v>
      </c>
      <c r="I576" s="76" t="s">
        <v>27</v>
      </c>
      <c r="J576" s="4">
        <f t="shared" si="22"/>
        <v>13</v>
      </c>
      <c r="K576" s="5">
        <f t="shared" si="23"/>
        <v>4</v>
      </c>
    </row>
    <row r="577" ht="15.0" customHeight="1">
      <c r="C577" s="1" t="str">
        <f t="shared" si="1"/>
        <v>yamil </v>
      </c>
      <c r="E577" s="76" t="s">
        <v>101</v>
      </c>
      <c r="F577" s="76" t="s">
        <v>749</v>
      </c>
      <c r="G577" s="76" t="s">
        <v>750</v>
      </c>
      <c r="I577" s="76" t="s">
        <v>175</v>
      </c>
      <c r="J577" s="4">
        <f t="shared" si="22"/>
        <v>5</v>
      </c>
      <c r="K577" s="5">
        <f t="shared" si="23"/>
        <v>4</v>
      </c>
    </row>
    <row r="578" ht="15.0" customHeight="1">
      <c r="C578" s="1" t="str">
        <f t="shared" si="1"/>
        <v>yamil </v>
      </c>
      <c r="G578" s="76" t="s">
        <v>751</v>
      </c>
      <c r="J578" s="4">
        <f t="shared" si="22"/>
        <v>0</v>
      </c>
      <c r="K578" s="5">
        <f t="shared" si="23"/>
        <v>0</v>
      </c>
    </row>
    <row r="579" ht="15.0" customHeight="1">
      <c r="C579" s="1" t="str">
        <f t="shared" si="1"/>
        <v>Herminio </v>
      </c>
      <c r="E579" s="76" t="s">
        <v>97</v>
      </c>
      <c r="F579" s="76" t="s">
        <v>749</v>
      </c>
      <c r="G579" s="76" t="s">
        <v>752</v>
      </c>
      <c r="I579" s="76" t="s">
        <v>113</v>
      </c>
      <c r="J579" s="4">
        <f t="shared" si="22"/>
        <v>26</v>
      </c>
      <c r="K579" s="5">
        <f t="shared" si="23"/>
        <v>3</v>
      </c>
    </row>
    <row r="580" ht="15.0" customHeight="1">
      <c r="C580" s="1" t="str">
        <f t="shared" si="1"/>
        <v>yamil </v>
      </c>
      <c r="E580" s="76" t="s">
        <v>101</v>
      </c>
      <c r="F580" s="76" t="s">
        <v>749</v>
      </c>
      <c r="G580" s="76" t="s">
        <v>753</v>
      </c>
      <c r="J580" s="4">
        <f t="shared" si="22"/>
        <v>0</v>
      </c>
      <c r="K580" s="5">
        <f t="shared" si="23"/>
        <v>0</v>
      </c>
    </row>
    <row r="581" ht="15.0" customHeight="1">
      <c r="C581" s="1" t="str">
        <f t="shared" si="1"/>
        <v>federico </v>
      </c>
      <c r="E581" s="76" t="s">
        <v>92</v>
      </c>
      <c r="F581" s="76" t="s">
        <v>754</v>
      </c>
      <c r="G581" s="76" t="s">
        <v>755</v>
      </c>
      <c r="I581" s="76" t="s">
        <v>278</v>
      </c>
      <c r="J581" s="4">
        <f t="shared" si="22"/>
        <v>27</v>
      </c>
      <c r="K581" s="5">
        <f t="shared" si="23"/>
        <v>10</v>
      </c>
    </row>
    <row r="582" ht="15.0" customHeight="1">
      <c r="C582" s="1" t="str">
        <f t="shared" si="1"/>
        <v>federico </v>
      </c>
      <c r="G582" s="76" t="s">
        <v>756</v>
      </c>
      <c r="I582" s="76" t="s">
        <v>199</v>
      </c>
      <c r="J582" s="4">
        <f t="shared" si="22"/>
        <v>20</v>
      </c>
      <c r="K582" s="5">
        <f t="shared" si="23"/>
        <v>9</v>
      </c>
    </row>
    <row r="583" ht="15.0" customHeight="1">
      <c r="C583" s="1" t="str">
        <f t="shared" si="1"/>
        <v>Herminio </v>
      </c>
      <c r="E583" s="76" t="s">
        <v>97</v>
      </c>
      <c r="F583" s="76" t="s">
        <v>757</v>
      </c>
      <c r="G583" s="76" t="s">
        <v>758</v>
      </c>
      <c r="I583" s="76" t="s">
        <v>75</v>
      </c>
      <c r="J583" s="4">
        <f t="shared" si="22"/>
        <v>29</v>
      </c>
      <c r="K583" s="5">
        <f t="shared" si="23"/>
        <v>4</v>
      </c>
    </row>
    <row r="584" ht="15.0" customHeight="1">
      <c r="C584" s="1" t="str">
        <f t="shared" si="1"/>
        <v>yamil </v>
      </c>
      <c r="E584" s="76" t="s">
        <v>101</v>
      </c>
      <c r="F584" s="76" t="s">
        <v>759</v>
      </c>
      <c r="G584" s="76" t="s">
        <v>760</v>
      </c>
      <c r="J584" s="4">
        <f t="shared" si="22"/>
        <v>0</v>
      </c>
      <c r="K584" s="5">
        <f t="shared" si="23"/>
        <v>0</v>
      </c>
    </row>
    <row r="585" ht="15.0" customHeight="1">
      <c r="C585" s="1" t="str">
        <f t="shared" si="1"/>
        <v>yamil </v>
      </c>
      <c r="G585" s="76" t="s">
        <v>761</v>
      </c>
      <c r="J585" s="4">
        <f t="shared" si="22"/>
        <v>0</v>
      </c>
      <c r="K585" s="5">
        <f t="shared" si="23"/>
        <v>0</v>
      </c>
    </row>
    <row r="586" ht="15.0" customHeight="1">
      <c r="C586" s="1" t="str">
        <f t="shared" si="1"/>
        <v>yamil </v>
      </c>
      <c r="G586" s="76" t="s">
        <v>762</v>
      </c>
      <c r="J586" s="4">
        <f t="shared" si="22"/>
        <v>0</v>
      </c>
      <c r="K586" s="5">
        <f t="shared" si="23"/>
        <v>0</v>
      </c>
    </row>
    <row r="587" ht="15.0" customHeight="1">
      <c r="C587" s="1" t="str">
        <f t="shared" si="1"/>
        <v>yamil </v>
      </c>
      <c r="G587" s="76" t="s">
        <v>763</v>
      </c>
      <c r="I587" s="76" t="s">
        <v>226</v>
      </c>
      <c r="J587" s="4">
        <f t="shared" si="22"/>
        <v>15</v>
      </c>
      <c r="K587" s="5">
        <f t="shared" si="23"/>
        <v>4</v>
      </c>
    </row>
    <row r="588" ht="15.0" customHeight="1">
      <c r="C588" s="1" t="str">
        <f t="shared" si="1"/>
        <v>yamil </v>
      </c>
      <c r="G588" s="76" t="s">
        <v>764</v>
      </c>
      <c r="J588" s="4">
        <f t="shared" si="22"/>
        <v>0</v>
      </c>
      <c r="K588" s="5">
        <f t="shared" si="23"/>
        <v>0</v>
      </c>
    </row>
    <row r="589" ht="15.0" customHeight="1">
      <c r="C589" s="1" t="str">
        <f t="shared" si="1"/>
        <v>yamil </v>
      </c>
      <c r="G589" s="76" t="s">
        <v>765</v>
      </c>
      <c r="J589" s="4">
        <f t="shared" si="22"/>
        <v>0</v>
      </c>
      <c r="K589" s="5">
        <f t="shared" si="23"/>
        <v>0</v>
      </c>
    </row>
    <row r="590" ht="15.0" customHeight="1">
      <c r="C590" s="1" t="str">
        <f t="shared" si="1"/>
        <v>yamil </v>
      </c>
      <c r="G590" s="76" t="s">
        <v>766</v>
      </c>
      <c r="I590" s="76" t="s">
        <v>161</v>
      </c>
      <c r="J590" s="4">
        <f t="shared" si="22"/>
        <v>3</v>
      </c>
      <c r="K590" s="5">
        <f t="shared" si="23"/>
        <v>5</v>
      </c>
    </row>
    <row r="591" ht="15.0" customHeight="1">
      <c r="C591" s="1" t="str">
        <f t="shared" si="1"/>
        <v>Herminio </v>
      </c>
      <c r="E591" s="76" t="s">
        <v>97</v>
      </c>
      <c r="F591" s="76" t="s">
        <v>759</v>
      </c>
      <c r="G591" s="76" t="s">
        <v>767</v>
      </c>
      <c r="I591" s="76" t="s">
        <v>161</v>
      </c>
      <c r="J591" s="4">
        <f t="shared" si="22"/>
        <v>3</v>
      </c>
      <c r="K591" s="5">
        <f t="shared" si="23"/>
        <v>5</v>
      </c>
    </row>
    <row r="592" ht="15.0" customHeight="1">
      <c r="C592" s="1" t="str">
        <f t="shared" si="1"/>
        <v>yamil </v>
      </c>
      <c r="E592" s="76" t="s">
        <v>101</v>
      </c>
      <c r="F592" s="76" t="s">
        <v>768</v>
      </c>
      <c r="G592" s="76" t="s">
        <v>769</v>
      </c>
      <c r="I592" s="76" t="s">
        <v>57</v>
      </c>
      <c r="J592" s="4">
        <f t="shared" si="22"/>
        <v>35</v>
      </c>
      <c r="K592" s="5">
        <f t="shared" si="23"/>
        <v>6</v>
      </c>
    </row>
    <row r="593" ht="15.0" customHeight="1">
      <c r="C593" s="1" t="str">
        <f t="shared" si="1"/>
        <v>Herminio </v>
      </c>
      <c r="E593" s="76" t="s">
        <v>97</v>
      </c>
      <c r="F593" s="76" t="s">
        <v>770</v>
      </c>
      <c r="G593" s="76" t="s">
        <v>771</v>
      </c>
      <c r="J593" s="4">
        <f t="shared" si="22"/>
        <v>0</v>
      </c>
      <c r="K593" s="5">
        <f t="shared" si="23"/>
        <v>0</v>
      </c>
    </row>
    <row r="594" ht="15.0" customHeight="1">
      <c r="C594" s="1" t="str">
        <f t="shared" si="1"/>
        <v>Herminio </v>
      </c>
      <c r="G594" s="76" t="s">
        <v>772</v>
      </c>
      <c r="I594" s="76" t="s">
        <v>175</v>
      </c>
      <c r="J594" s="4">
        <f t="shared" si="22"/>
        <v>5</v>
      </c>
      <c r="K594" s="5">
        <f t="shared" si="23"/>
        <v>4</v>
      </c>
    </row>
    <row r="595" ht="15.0" customHeight="1">
      <c r="C595" s="1" t="str">
        <f t="shared" si="1"/>
        <v>yamil </v>
      </c>
      <c r="E595" s="76" t="s">
        <v>101</v>
      </c>
      <c r="F595" s="76" t="s">
        <v>773</v>
      </c>
      <c r="G595" s="76" t="s">
        <v>774</v>
      </c>
      <c r="J595" s="4">
        <f t="shared" si="22"/>
        <v>0</v>
      </c>
      <c r="K595" s="5">
        <f t="shared" si="23"/>
        <v>0</v>
      </c>
    </row>
    <row r="596" ht="15.0" customHeight="1">
      <c r="C596" s="1" t="str">
        <f t="shared" si="1"/>
        <v>yamil </v>
      </c>
      <c r="G596" s="76" t="s">
        <v>775</v>
      </c>
      <c r="J596" s="4">
        <f t="shared" si="22"/>
        <v>0</v>
      </c>
      <c r="K596" s="5">
        <f t="shared" si="23"/>
        <v>0</v>
      </c>
    </row>
    <row r="597" ht="15.0" customHeight="1">
      <c r="C597" s="1" t="str">
        <f t="shared" si="1"/>
        <v>federico </v>
      </c>
      <c r="E597" s="76" t="s">
        <v>92</v>
      </c>
      <c r="F597" s="76" t="s">
        <v>773</v>
      </c>
      <c r="G597" s="76" t="s">
        <v>776</v>
      </c>
      <c r="I597" s="76" t="s">
        <v>237</v>
      </c>
      <c r="J597" s="4">
        <f t="shared" si="22"/>
        <v>17</v>
      </c>
      <c r="K597" s="5">
        <f t="shared" si="23"/>
        <v>5</v>
      </c>
    </row>
    <row r="598" ht="15.0" customHeight="1">
      <c r="C598" s="1" t="str">
        <f t="shared" si="1"/>
        <v>Herminio </v>
      </c>
      <c r="E598" s="76" t="s">
        <v>97</v>
      </c>
      <c r="F598" s="76" t="s">
        <v>773</v>
      </c>
      <c r="G598" s="76" t="s">
        <v>777</v>
      </c>
      <c r="I598" s="76" t="s">
        <v>169</v>
      </c>
      <c r="J598" s="4">
        <f t="shared" si="22"/>
        <v>4</v>
      </c>
      <c r="K598" s="5">
        <f t="shared" si="23"/>
        <v>12</v>
      </c>
    </row>
    <row r="599" ht="15.0" customHeight="1">
      <c r="C599" s="1" t="str">
        <f t="shared" si="1"/>
        <v>yamil </v>
      </c>
      <c r="E599" s="76" t="s">
        <v>101</v>
      </c>
      <c r="F599" s="76" t="s">
        <v>778</v>
      </c>
      <c r="G599" s="76" t="s">
        <v>779</v>
      </c>
      <c r="J599" s="4">
        <f t="shared" si="22"/>
        <v>0</v>
      </c>
      <c r="K599" s="5">
        <f t="shared" si="23"/>
        <v>0</v>
      </c>
    </row>
    <row r="600" ht="15.0" customHeight="1">
      <c r="C600" s="1" t="str">
        <f t="shared" si="1"/>
        <v>yamil </v>
      </c>
      <c r="G600" s="76" t="s">
        <v>780</v>
      </c>
      <c r="J600" s="4">
        <f t="shared" si="22"/>
        <v>0</v>
      </c>
      <c r="K600" s="5">
        <f t="shared" si="23"/>
        <v>0</v>
      </c>
    </row>
    <row r="601" ht="15.0" customHeight="1">
      <c r="C601" s="1" t="str">
        <f t="shared" si="1"/>
        <v>yamil </v>
      </c>
      <c r="G601" s="76" t="s">
        <v>781</v>
      </c>
      <c r="I601" s="76" t="s">
        <v>294</v>
      </c>
      <c r="J601" s="4">
        <f t="shared" si="22"/>
        <v>30</v>
      </c>
      <c r="K601" s="5">
        <f t="shared" si="23"/>
        <v>8</v>
      </c>
    </row>
    <row r="602" ht="15.0" customHeight="1">
      <c r="C602" s="1" t="str">
        <f t="shared" si="1"/>
        <v>yamil </v>
      </c>
      <c r="G602" s="76" t="s">
        <v>782</v>
      </c>
      <c r="J602" s="4">
        <f t="shared" si="22"/>
        <v>0</v>
      </c>
      <c r="K602" s="5">
        <f t="shared" si="23"/>
        <v>0</v>
      </c>
    </row>
    <row r="603" ht="15.0" customHeight="1">
      <c r="C603" s="1" t="str">
        <f t="shared" si="1"/>
        <v>Herminio </v>
      </c>
      <c r="E603" s="76" t="s">
        <v>97</v>
      </c>
      <c r="F603" s="76" t="s">
        <v>778</v>
      </c>
      <c r="G603" s="76" t="s">
        <v>219</v>
      </c>
      <c r="I603" s="76" t="s">
        <v>168</v>
      </c>
      <c r="J603" s="4">
        <f t="shared" si="22"/>
        <v>11</v>
      </c>
      <c r="K603" s="5">
        <f t="shared" si="23"/>
        <v>5</v>
      </c>
    </row>
    <row r="604" ht="15.0" customHeight="1">
      <c r="C604" s="1" t="str">
        <f t="shared" si="1"/>
        <v>yamil </v>
      </c>
      <c r="E604" s="76" t="s">
        <v>101</v>
      </c>
      <c r="F604" s="76" t="s">
        <v>783</v>
      </c>
      <c r="G604" s="76" t="s">
        <v>784</v>
      </c>
      <c r="J604" s="4">
        <f t="shared" si="22"/>
        <v>0</v>
      </c>
      <c r="K604" s="5">
        <f t="shared" si="23"/>
        <v>0</v>
      </c>
    </row>
    <row r="605" ht="15.0" customHeight="1">
      <c r="C605" s="1" t="str">
        <f t="shared" si="1"/>
        <v>federico </v>
      </c>
      <c r="E605" s="76" t="s">
        <v>92</v>
      </c>
      <c r="F605" s="76" t="s">
        <v>785</v>
      </c>
      <c r="G605" s="76" t="s">
        <v>786</v>
      </c>
      <c r="I605" s="76" t="s">
        <v>168</v>
      </c>
      <c r="J605" s="4">
        <f t="shared" si="22"/>
        <v>11</v>
      </c>
      <c r="K605" s="5">
        <f t="shared" si="23"/>
        <v>5</v>
      </c>
    </row>
    <row r="606" ht="15.0" customHeight="1">
      <c r="C606" s="1" t="str">
        <f t="shared" si="1"/>
        <v>federico </v>
      </c>
      <c r="G606" s="76" t="s">
        <v>787</v>
      </c>
      <c r="I606" s="76" t="s">
        <v>294</v>
      </c>
      <c r="J606" s="4">
        <f t="shared" si="22"/>
        <v>30</v>
      </c>
      <c r="K606" s="5">
        <f t="shared" si="23"/>
        <v>8</v>
      </c>
    </row>
    <row r="607" ht="15.0" customHeight="1">
      <c r="C607" s="1" t="str">
        <f t="shared" si="1"/>
        <v>federico </v>
      </c>
      <c r="G607" s="76" t="s">
        <v>788</v>
      </c>
      <c r="J607" s="4">
        <f t="shared" si="22"/>
        <v>0</v>
      </c>
      <c r="K607" s="5">
        <f t="shared" si="23"/>
        <v>0</v>
      </c>
    </row>
    <row r="608" ht="15.0" customHeight="1">
      <c r="C608" s="1" t="str">
        <f t="shared" si="1"/>
        <v>federico </v>
      </c>
      <c r="G608" s="76" t="s">
        <v>789</v>
      </c>
      <c r="J608" s="4">
        <f t="shared" si="22"/>
        <v>0</v>
      </c>
      <c r="K608" s="5">
        <f t="shared" si="23"/>
        <v>0</v>
      </c>
    </row>
    <row r="609" ht="15.0" customHeight="1">
      <c r="C609" s="1" t="str">
        <f t="shared" si="1"/>
        <v>Herminio </v>
      </c>
      <c r="E609" s="76" t="s">
        <v>97</v>
      </c>
      <c r="F609" s="76" t="s">
        <v>790</v>
      </c>
      <c r="G609" s="76" t="s">
        <v>791</v>
      </c>
      <c r="I609" s="76" t="s">
        <v>27</v>
      </c>
      <c r="J609" s="4">
        <f t="shared" si="22"/>
        <v>13</v>
      </c>
      <c r="K609" s="5">
        <f t="shared" si="23"/>
        <v>4</v>
      </c>
    </row>
    <row r="610" ht="15.0" customHeight="1">
      <c r="C610" s="1" t="str">
        <f t="shared" si="1"/>
        <v>Herminio </v>
      </c>
      <c r="G610" s="76" t="s">
        <v>792</v>
      </c>
      <c r="J610" s="4">
        <f t="shared" si="22"/>
        <v>0</v>
      </c>
      <c r="K610" s="5">
        <f t="shared" si="23"/>
        <v>0</v>
      </c>
    </row>
    <row r="611" ht="15.0" customHeight="1">
      <c r="C611" s="1" t="str">
        <f t="shared" si="1"/>
        <v>Herminio </v>
      </c>
      <c r="G611" s="76" t="s">
        <v>793</v>
      </c>
      <c r="J611" s="4">
        <f t="shared" si="22"/>
        <v>0</v>
      </c>
      <c r="K611" s="5">
        <f t="shared" si="23"/>
        <v>0</v>
      </c>
    </row>
    <row r="612" ht="15.0" customHeight="1">
      <c r="C612" s="1" t="str">
        <f t="shared" si="1"/>
        <v>yamil </v>
      </c>
      <c r="E612" s="76" t="s">
        <v>101</v>
      </c>
      <c r="F612" s="76" t="s">
        <v>790</v>
      </c>
      <c r="G612" s="76" t="s">
        <v>794</v>
      </c>
      <c r="J612" s="4">
        <f t="shared" si="22"/>
        <v>0</v>
      </c>
      <c r="K612" s="5">
        <f t="shared" si="23"/>
        <v>0</v>
      </c>
    </row>
    <row r="613" ht="15.0" customHeight="1">
      <c r="C613" s="1" t="str">
        <f t="shared" si="1"/>
        <v>yamil </v>
      </c>
      <c r="G613" s="76" t="s">
        <v>795</v>
      </c>
      <c r="J613" s="4">
        <f t="shared" si="22"/>
        <v>0</v>
      </c>
      <c r="K613" s="5">
        <f t="shared" si="23"/>
        <v>0</v>
      </c>
    </row>
    <row r="614" ht="15.0" customHeight="1">
      <c r="C614" s="1" t="str">
        <f t="shared" si="1"/>
        <v>yamil </v>
      </c>
      <c r="G614" s="76" t="s">
        <v>796</v>
      </c>
      <c r="I614" s="76" t="s">
        <v>175</v>
      </c>
      <c r="J614" s="4">
        <f t="shared" si="22"/>
        <v>5</v>
      </c>
      <c r="K614" s="5">
        <f t="shared" si="23"/>
        <v>4</v>
      </c>
    </row>
    <row r="615" ht="15.0" customHeight="1">
      <c r="C615" s="1" t="str">
        <f t="shared" si="1"/>
        <v>Herminio </v>
      </c>
      <c r="E615" s="76" t="s">
        <v>97</v>
      </c>
      <c r="F615" s="76" t="s">
        <v>797</v>
      </c>
      <c r="G615" s="76" t="s">
        <v>798</v>
      </c>
      <c r="I615" s="76" t="s">
        <v>226</v>
      </c>
      <c r="J615" s="4">
        <f t="shared" si="22"/>
        <v>15</v>
      </c>
      <c r="K615" s="5">
        <f t="shared" si="23"/>
        <v>4</v>
      </c>
    </row>
    <row r="616" ht="15.0" customHeight="1">
      <c r="C616" s="1" t="str">
        <f t="shared" si="1"/>
        <v>yamil </v>
      </c>
      <c r="E616" s="76" t="s">
        <v>101</v>
      </c>
      <c r="F616" s="76" t="s">
        <v>797</v>
      </c>
      <c r="G616" s="76" t="s">
        <v>799</v>
      </c>
      <c r="I616" s="76" t="s">
        <v>200</v>
      </c>
      <c r="J616" s="4">
        <f t="shared" si="22"/>
        <v>10</v>
      </c>
      <c r="K616" s="5">
        <f t="shared" si="23"/>
        <v>1</v>
      </c>
    </row>
    <row r="617" ht="15.0" customHeight="1">
      <c r="C617" s="1" t="str">
        <f t="shared" si="1"/>
        <v>federico </v>
      </c>
      <c r="E617" s="76" t="s">
        <v>92</v>
      </c>
      <c r="F617" s="76" t="s">
        <v>797</v>
      </c>
      <c r="G617" s="76" t="s">
        <v>800</v>
      </c>
      <c r="I617" s="76" t="s">
        <v>113</v>
      </c>
      <c r="J617" s="4">
        <f t="shared" si="22"/>
        <v>26</v>
      </c>
      <c r="K617" s="5">
        <f t="shared" si="23"/>
        <v>3</v>
      </c>
    </row>
    <row r="618" ht="15.0" customHeight="1">
      <c r="C618" s="1" t="str">
        <f t="shared" si="1"/>
        <v>Herminio </v>
      </c>
      <c r="E618" s="76" t="s">
        <v>97</v>
      </c>
      <c r="F618" s="76" t="s">
        <v>797</v>
      </c>
      <c r="G618" s="76" t="s">
        <v>801</v>
      </c>
      <c r="J618" s="4">
        <f t="shared" si="22"/>
        <v>0</v>
      </c>
      <c r="K618" s="5">
        <f t="shared" si="23"/>
        <v>0</v>
      </c>
    </row>
    <row r="619" ht="15.0" customHeight="1">
      <c r="C619" s="1" t="str">
        <f t="shared" si="1"/>
        <v>federico </v>
      </c>
      <c r="E619" s="76" t="s">
        <v>92</v>
      </c>
      <c r="F619" s="76" t="s">
        <v>802</v>
      </c>
      <c r="G619" s="76" t="s">
        <v>803</v>
      </c>
      <c r="I619" s="76" t="s">
        <v>294</v>
      </c>
      <c r="J619" s="4">
        <f t="shared" si="22"/>
        <v>30</v>
      </c>
      <c r="K619" s="5">
        <f t="shared" si="23"/>
        <v>8</v>
      </c>
    </row>
    <row r="620" ht="15.0" customHeight="1">
      <c r="C620" s="1" t="str">
        <f t="shared" si="1"/>
        <v>Herminio </v>
      </c>
      <c r="E620" s="76" t="s">
        <v>97</v>
      </c>
      <c r="F620" s="76" t="s">
        <v>804</v>
      </c>
      <c r="G620" s="76" t="s">
        <v>805</v>
      </c>
      <c r="I620" s="76" t="s">
        <v>161</v>
      </c>
      <c r="J620" s="4">
        <f t="shared" si="22"/>
        <v>3</v>
      </c>
      <c r="K620" s="5">
        <f t="shared" si="23"/>
        <v>5</v>
      </c>
    </row>
    <row r="621" ht="15.0" customHeight="1">
      <c r="C621" s="1" t="str">
        <f t="shared" si="1"/>
        <v>Herminio </v>
      </c>
      <c r="G621" s="76" t="s">
        <v>806</v>
      </c>
      <c r="J621" s="4">
        <f t="shared" si="22"/>
        <v>0</v>
      </c>
      <c r="K621" s="5">
        <f t="shared" si="23"/>
        <v>0</v>
      </c>
    </row>
    <row r="622" ht="15.0" customHeight="1">
      <c r="C622" s="1" t="str">
        <f t="shared" si="1"/>
        <v>Herminio </v>
      </c>
      <c r="G622" s="76" t="s">
        <v>807</v>
      </c>
      <c r="J622" s="4">
        <f t="shared" si="22"/>
        <v>0</v>
      </c>
      <c r="K622" s="5">
        <f t="shared" si="23"/>
        <v>0</v>
      </c>
    </row>
    <row r="623" ht="15.0" customHeight="1">
      <c r="C623" s="1" t="str">
        <f t="shared" si="1"/>
        <v>Herminio </v>
      </c>
      <c r="G623" s="76" t="s">
        <v>808</v>
      </c>
      <c r="I623" s="76" t="s">
        <v>57</v>
      </c>
      <c r="J623" s="4">
        <f t="shared" si="22"/>
        <v>35</v>
      </c>
      <c r="K623" s="5">
        <f t="shared" si="23"/>
        <v>6</v>
      </c>
    </row>
    <row r="624" ht="15.0" customHeight="1">
      <c r="C624" s="1" t="str">
        <f t="shared" si="1"/>
        <v>federico </v>
      </c>
      <c r="E624" s="76" t="s">
        <v>92</v>
      </c>
      <c r="F624" s="76" t="s">
        <v>809</v>
      </c>
      <c r="G624" s="76" t="s">
        <v>810</v>
      </c>
      <c r="J624" s="4">
        <f t="shared" si="22"/>
        <v>0</v>
      </c>
      <c r="K624" s="5">
        <f t="shared" si="23"/>
        <v>0</v>
      </c>
    </row>
    <row r="625" ht="15.0" customHeight="1">
      <c r="C625" s="1" t="str">
        <f t="shared" si="1"/>
        <v>federico </v>
      </c>
      <c r="G625" s="76" t="s">
        <v>811</v>
      </c>
      <c r="I625" s="76" t="s">
        <v>294</v>
      </c>
      <c r="J625" s="4">
        <f t="shared" si="22"/>
        <v>30</v>
      </c>
      <c r="K625" s="5">
        <f t="shared" si="23"/>
        <v>8</v>
      </c>
    </row>
    <row r="626" ht="15.0" customHeight="1">
      <c r="C626" s="1" t="str">
        <f t="shared" si="1"/>
        <v>Herminio </v>
      </c>
      <c r="E626" s="76" t="s">
        <v>97</v>
      </c>
      <c r="F626" s="76" t="s">
        <v>812</v>
      </c>
      <c r="G626" s="76" t="s">
        <v>813</v>
      </c>
      <c r="I626" s="76" t="s">
        <v>226</v>
      </c>
      <c r="J626" s="4">
        <f t="shared" si="22"/>
        <v>15</v>
      </c>
      <c r="K626" s="5">
        <f t="shared" si="23"/>
        <v>4</v>
      </c>
    </row>
    <row r="627" ht="15.0" customHeight="1">
      <c r="C627" s="1" t="str">
        <f t="shared" si="1"/>
        <v>federico </v>
      </c>
      <c r="E627" s="76" t="s">
        <v>92</v>
      </c>
      <c r="F627" s="76" t="s">
        <v>814</v>
      </c>
      <c r="G627" s="76" t="s">
        <v>815</v>
      </c>
      <c r="J627" s="4">
        <f t="shared" si="22"/>
        <v>0</v>
      </c>
      <c r="K627" s="5">
        <f t="shared" si="23"/>
        <v>0</v>
      </c>
    </row>
    <row r="628" ht="15.0" customHeight="1">
      <c r="C628" s="1" t="str">
        <f t="shared" si="1"/>
        <v>Herminio </v>
      </c>
      <c r="E628" s="76" t="s">
        <v>97</v>
      </c>
      <c r="F628" s="76" t="s">
        <v>814</v>
      </c>
      <c r="G628" s="76" t="s">
        <v>816</v>
      </c>
      <c r="J628" s="4">
        <f t="shared" si="22"/>
        <v>0</v>
      </c>
      <c r="K628" s="5">
        <f t="shared" si="23"/>
        <v>0</v>
      </c>
    </row>
    <row r="629" ht="15.0" customHeight="1">
      <c r="C629" s="1" t="str">
        <f t="shared" si="1"/>
        <v>Herminio </v>
      </c>
      <c r="G629" s="76" t="s">
        <v>817</v>
      </c>
      <c r="J629" s="4">
        <f t="shared" si="22"/>
        <v>0</v>
      </c>
      <c r="K629" s="5">
        <f t="shared" si="23"/>
        <v>0</v>
      </c>
    </row>
    <row r="630" ht="15.0" customHeight="1">
      <c r="C630" s="1" t="str">
        <f t="shared" si="1"/>
        <v>federico </v>
      </c>
      <c r="E630" s="76" t="s">
        <v>92</v>
      </c>
      <c r="F630" s="76" t="s">
        <v>818</v>
      </c>
      <c r="G630" s="76" t="s">
        <v>819</v>
      </c>
      <c r="J630" s="4">
        <f t="shared" si="22"/>
        <v>0</v>
      </c>
      <c r="K630" s="5">
        <f t="shared" si="23"/>
        <v>0</v>
      </c>
    </row>
    <row r="631" ht="15.0" customHeight="1">
      <c r="C631" s="1" t="str">
        <f t="shared" si="1"/>
        <v>federico </v>
      </c>
      <c r="G631" s="76" t="s">
        <v>820</v>
      </c>
      <c r="I631" s="76" t="s">
        <v>161</v>
      </c>
      <c r="J631" s="4">
        <f t="shared" si="22"/>
        <v>3</v>
      </c>
      <c r="K631" s="5">
        <f t="shared" si="23"/>
        <v>5</v>
      </c>
    </row>
    <row r="632" ht="15.0" customHeight="1">
      <c r="C632" s="1" t="str">
        <f t="shared" si="1"/>
        <v>federico </v>
      </c>
      <c r="G632" s="76" t="s">
        <v>821</v>
      </c>
      <c r="I632" s="76" t="s">
        <v>294</v>
      </c>
      <c r="J632" s="4">
        <f t="shared" si="22"/>
        <v>30</v>
      </c>
      <c r="K632" s="5">
        <f t="shared" si="23"/>
        <v>8</v>
      </c>
    </row>
    <row r="633" ht="15.0" customHeight="1">
      <c r="C633" s="1" t="str">
        <f t="shared" si="1"/>
        <v>federico </v>
      </c>
      <c r="G633" s="76" t="s">
        <v>822</v>
      </c>
      <c r="I633" s="76" t="s">
        <v>226</v>
      </c>
      <c r="J633" s="4">
        <f t="shared" si="22"/>
        <v>15</v>
      </c>
      <c r="K633" s="5">
        <f t="shared" si="23"/>
        <v>4</v>
      </c>
    </row>
    <row r="634" ht="15.0" customHeight="1">
      <c r="C634" s="1" t="str">
        <f t="shared" si="1"/>
        <v>Herminio </v>
      </c>
      <c r="E634" s="76" t="s">
        <v>97</v>
      </c>
      <c r="F634" s="76" t="s">
        <v>818</v>
      </c>
      <c r="G634" s="76" t="s">
        <v>823</v>
      </c>
      <c r="J634" s="4">
        <f t="shared" si="22"/>
        <v>0</v>
      </c>
      <c r="K634" s="5">
        <f t="shared" si="23"/>
        <v>0</v>
      </c>
    </row>
    <row r="635" ht="15.0" customHeight="1">
      <c r="C635" s="1" t="str">
        <f t="shared" si="1"/>
        <v>Herminio </v>
      </c>
      <c r="E635" s="76" t="s">
        <v>97</v>
      </c>
      <c r="F635" s="76" t="s">
        <v>824</v>
      </c>
      <c r="G635" s="76" t="s">
        <v>825</v>
      </c>
      <c r="J635" s="4">
        <f t="shared" si="22"/>
        <v>0</v>
      </c>
      <c r="K635" s="5">
        <f t="shared" si="23"/>
        <v>0</v>
      </c>
    </row>
    <row r="636" ht="15.0" customHeight="1">
      <c r="C636" s="1" t="str">
        <f t="shared" si="1"/>
        <v>Herminio </v>
      </c>
      <c r="G636" s="76" t="s">
        <v>826</v>
      </c>
      <c r="J636" s="4">
        <f t="shared" si="22"/>
        <v>0</v>
      </c>
      <c r="K636" s="5">
        <f t="shared" si="23"/>
        <v>0</v>
      </c>
    </row>
    <row r="637" ht="15.0" customHeight="1">
      <c r="C637" s="1" t="str">
        <f t="shared" si="1"/>
        <v>federico </v>
      </c>
      <c r="E637" s="76" t="s">
        <v>92</v>
      </c>
      <c r="F637" s="76" t="s">
        <v>827</v>
      </c>
      <c r="G637" s="76" t="s">
        <v>828</v>
      </c>
      <c r="I637" s="76" t="s">
        <v>57</v>
      </c>
      <c r="J637" s="4">
        <f t="shared" si="22"/>
        <v>35</v>
      </c>
      <c r="K637" s="5">
        <f t="shared" si="23"/>
        <v>6</v>
      </c>
    </row>
    <row r="638" ht="15.0" customHeight="1">
      <c r="C638" s="1" t="str">
        <f t="shared" si="1"/>
        <v>federico </v>
      </c>
      <c r="G638" s="76" t="s">
        <v>829</v>
      </c>
      <c r="J638" s="4">
        <f t="shared" si="22"/>
        <v>0</v>
      </c>
      <c r="K638" s="5">
        <f t="shared" si="23"/>
        <v>0</v>
      </c>
    </row>
    <row r="639" ht="15.0" customHeight="1">
      <c r="C639" s="1" t="str">
        <f t="shared" si="1"/>
        <v>federico </v>
      </c>
      <c r="G639" s="76" t="s">
        <v>830</v>
      </c>
      <c r="J639" s="4">
        <f t="shared" si="22"/>
        <v>0</v>
      </c>
      <c r="K639" s="5">
        <f t="shared" si="23"/>
        <v>0</v>
      </c>
    </row>
    <row r="640" ht="15.0" customHeight="1">
      <c r="C640" s="1" t="str">
        <f t="shared" si="1"/>
        <v>federico </v>
      </c>
      <c r="J640" s="4">
        <f t="shared" si="22"/>
        <v>0</v>
      </c>
      <c r="K640" s="5">
        <f t="shared" si="23"/>
        <v>0</v>
      </c>
    </row>
    <row r="641" ht="15.0" customHeight="1">
      <c r="C641" s="1" t="str">
        <f t="shared" si="1"/>
        <v>federico </v>
      </c>
      <c r="G641" s="76" t="s">
        <v>831</v>
      </c>
      <c r="J641" s="4">
        <f t="shared" si="22"/>
        <v>0</v>
      </c>
      <c r="K641" s="5">
        <f t="shared" si="23"/>
        <v>0</v>
      </c>
    </row>
    <row r="642" ht="15.0" customHeight="1">
      <c r="C642" s="1" t="str">
        <f t="shared" si="1"/>
        <v>federico </v>
      </c>
      <c r="G642" s="76" t="s">
        <v>832</v>
      </c>
      <c r="J642" s="4">
        <f t="shared" si="22"/>
        <v>0</v>
      </c>
      <c r="K642" s="5">
        <f t="shared" si="23"/>
        <v>0</v>
      </c>
    </row>
    <row r="643" ht="15.0" customHeight="1">
      <c r="C643" s="1" t="str">
        <f t="shared" si="1"/>
        <v>federico </v>
      </c>
      <c r="G643" s="76" t="s">
        <v>833</v>
      </c>
      <c r="J643" s="4">
        <f t="shared" si="22"/>
        <v>0</v>
      </c>
      <c r="K643" s="5">
        <f t="shared" si="23"/>
        <v>0</v>
      </c>
    </row>
    <row r="644" ht="15.0" customHeight="1">
      <c r="C644" s="1" t="str">
        <f t="shared" si="1"/>
        <v>federico </v>
      </c>
      <c r="G644" s="76" t="s">
        <v>834</v>
      </c>
      <c r="J644" s="4">
        <f t="shared" si="22"/>
        <v>0</v>
      </c>
      <c r="K644" s="5">
        <f t="shared" si="23"/>
        <v>0</v>
      </c>
    </row>
    <row r="645" ht="15.0" customHeight="1">
      <c r="C645" s="1" t="str">
        <f t="shared" si="1"/>
        <v>federico </v>
      </c>
      <c r="G645" s="76" t="s">
        <v>835</v>
      </c>
      <c r="J645" s="4">
        <f t="shared" si="22"/>
        <v>0</v>
      </c>
      <c r="K645" s="5">
        <f t="shared" si="23"/>
        <v>0</v>
      </c>
    </row>
    <row r="646" ht="15.0" customHeight="1">
      <c r="C646" s="1" t="str">
        <f t="shared" si="1"/>
        <v>Herminio </v>
      </c>
      <c r="E646" s="76" t="s">
        <v>97</v>
      </c>
      <c r="F646" s="76" t="s">
        <v>836</v>
      </c>
      <c r="G646" s="76" t="s">
        <v>837</v>
      </c>
      <c r="I646" s="76" t="s">
        <v>143</v>
      </c>
      <c r="J646" s="4">
        <f t="shared" si="22"/>
        <v>7</v>
      </c>
      <c r="K646" s="5">
        <f t="shared" si="23"/>
        <v>5</v>
      </c>
    </row>
    <row r="647" ht="15.0" customHeight="1">
      <c r="C647" s="1" t="str">
        <f t="shared" si="1"/>
        <v>Herminio </v>
      </c>
      <c r="G647" s="76" t="s">
        <v>838</v>
      </c>
      <c r="J647" s="4">
        <f t="shared" si="22"/>
        <v>0</v>
      </c>
      <c r="K647" s="5">
        <f t="shared" si="23"/>
        <v>0</v>
      </c>
    </row>
    <row r="648" ht="15.0" customHeight="1">
      <c r="C648" s="1" t="str">
        <f t="shared" si="1"/>
        <v>Herminio </v>
      </c>
      <c r="G648" s="76" t="s">
        <v>839</v>
      </c>
      <c r="J648" s="4">
        <f t="shared" si="22"/>
        <v>0</v>
      </c>
      <c r="K648" s="5">
        <f t="shared" si="23"/>
        <v>0</v>
      </c>
    </row>
    <row r="649" ht="15.0" customHeight="1">
      <c r="C649" s="1" t="str">
        <f t="shared" si="1"/>
        <v>federico </v>
      </c>
      <c r="E649" s="76" t="s">
        <v>92</v>
      </c>
      <c r="F649" s="76" t="s">
        <v>840</v>
      </c>
      <c r="G649" s="76" t="s">
        <v>841</v>
      </c>
      <c r="J649" s="4">
        <f t="shared" si="22"/>
        <v>0</v>
      </c>
      <c r="K649" s="5">
        <f t="shared" si="23"/>
        <v>0</v>
      </c>
    </row>
    <row r="650" ht="15.0" customHeight="1">
      <c r="C650" s="1" t="str">
        <f t="shared" si="1"/>
        <v>federico </v>
      </c>
      <c r="G650" s="76" t="s">
        <v>842</v>
      </c>
      <c r="I650" s="76" t="s">
        <v>294</v>
      </c>
      <c r="J650" s="4">
        <f t="shared" si="22"/>
        <v>30</v>
      </c>
      <c r="K650" s="5">
        <f t="shared" si="23"/>
        <v>8</v>
      </c>
    </row>
    <row r="651" ht="15.0" customHeight="1">
      <c r="C651" s="1" t="str">
        <f t="shared" si="1"/>
        <v>Herminio </v>
      </c>
      <c r="E651" s="76" t="s">
        <v>97</v>
      </c>
      <c r="F651" s="76" t="s">
        <v>840</v>
      </c>
      <c r="G651" s="76" t="s">
        <v>843</v>
      </c>
      <c r="I651" s="76" t="s">
        <v>278</v>
      </c>
      <c r="J651" s="4">
        <f t="shared" si="22"/>
        <v>27</v>
      </c>
      <c r="K651" s="5">
        <f t="shared" si="23"/>
        <v>10</v>
      </c>
    </row>
    <row r="652" ht="15.0" customHeight="1">
      <c r="C652" s="1" t="str">
        <f t="shared" si="1"/>
        <v>federico </v>
      </c>
      <c r="E652" s="76" t="s">
        <v>92</v>
      </c>
      <c r="F652" s="76" t="s">
        <v>840</v>
      </c>
      <c r="G652" s="76" t="s">
        <v>844</v>
      </c>
      <c r="J652" s="4">
        <f t="shared" si="22"/>
        <v>0</v>
      </c>
      <c r="K652" s="5">
        <f t="shared" si="23"/>
        <v>0</v>
      </c>
    </row>
    <row r="653" ht="15.0" customHeight="1">
      <c r="C653" s="1" t="str">
        <f t="shared" si="1"/>
        <v>Herminio </v>
      </c>
      <c r="E653" s="76" t="s">
        <v>97</v>
      </c>
      <c r="F653" s="76" t="s">
        <v>840</v>
      </c>
      <c r="G653" s="76" t="s">
        <v>845</v>
      </c>
      <c r="I653" s="76" t="s">
        <v>113</v>
      </c>
      <c r="J653" s="4">
        <f t="shared" si="22"/>
        <v>26</v>
      </c>
      <c r="K653" s="5">
        <f t="shared" si="23"/>
        <v>3</v>
      </c>
    </row>
    <row r="654" ht="15.0" customHeight="1">
      <c r="C654" s="1" t="str">
        <f t="shared" si="1"/>
        <v>federico </v>
      </c>
      <c r="E654" s="76" t="s">
        <v>92</v>
      </c>
      <c r="F654" s="76" t="s">
        <v>846</v>
      </c>
      <c r="G654" s="76" t="s">
        <v>847</v>
      </c>
      <c r="J654" s="4">
        <f t="shared" si="22"/>
        <v>0</v>
      </c>
      <c r="K654" s="5">
        <f t="shared" si="23"/>
        <v>0</v>
      </c>
    </row>
    <row r="655" ht="15.0" customHeight="1">
      <c r="C655" s="1" t="str">
        <f t="shared" si="1"/>
        <v>Herminio </v>
      </c>
      <c r="E655" s="76" t="s">
        <v>97</v>
      </c>
      <c r="F655" s="76" t="s">
        <v>846</v>
      </c>
      <c r="G655" s="76" t="s">
        <v>848</v>
      </c>
      <c r="J655" s="4">
        <f t="shared" si="22"/>
        <v>0</v>
      </c>
      <c r="K655" s="5">
        <f t="shared" si="23"/>
        <v>0</v>
      </c>
    </row>
    <row r="656" ht="15.0" customHeight="1">
      <c r="C656" s="1" t="str">
        <f t="shared" si="1"/>
        <v>federico </v>
      </c>
      <c r="E656" s="76" t="s">
        <v>92</v>
      </c>
      <c r="F656" s="76" t="s">
        <v>846</v>
      </c>
      <c r="G656" s="76" t="s">
        <v>849</v>
      </c>
      <c r="J656" s="4">
        <f t="shared" si="22"/>
        <v>0</v>
      </c>
      <c r="K656" s="5">
        <f t="shared" si="23"/>
        <v>0</v>
      </c>
    </row>
    <row r="657" ht="15.0" customHeight="1">
      <c r="C657" s="1" t="str">
        <f t="shared" si="1"/>
        <v>Herminio </v>
      </c>
      <c r="E657" s="76" t="s">
        <v>97</v>
      </c>
      <c r="F657" s="76" t="s">
        <v>850</v>
      </c>
      <c r="G657" s="76" t="s">
        <v>497</v>
      </c>
      <c r="I657" s="76" t="s">
        <v>200</v>
      </c>
      <c r="J657" s="4">
        <f t="shared" si="22"/>
        <v>10</v>
      </c>
      <c r="K657" s="5">
        <f t="shared" si="23"/>
        <v>1</v>
      </c>
    </row>
    <row r="658" ht="15.0" customHeight="1">
      <c r="C658" s="1" t="str">
        <f t="shared" si="1"/>
        <v>federico </v>
      </c>
      <c r="E658" s="76" t="s">
        <v>92</v>
      </c>
      <c r="F658" s="76" t="s">
        <v>851</v>
      </c>
      <c r="G658" s="76" t="s">
        <v>852</v>
      </c>
      <c r="J658" s="4">
        <f t="shared" si="22"/>
        <v>0</v>
      </c>
      <c r="K658" s="5">
        <f t="shared" si="23"/>
        <v>0</v>
      </c>
    </row>
    <row r="659" ht="15.0" customHeight="1">
      <c r="C659" s="1" t="str">
        <f t="shared" si="1"/>
        <v>federico </v>
      </c>
      <c r="G659" s="76" t="s">
        <v>853</v>
      </c>
      <c r="I659" s="76" t="s">
        <v>322</v>
      </c>
      <c r="J659" s="4">
        <f t="shared" si="22"/>
        <v>36</v>
      </c>
      <c r="K659" s="5">
        <f t="shared" si="23"/>
        <v>1</v>
      </c>
    </row>
    <row r="660" ht="15.0" customHeight="1">
      <c r="C660" s="1" t="str">
        <f t="shared" si="1"/>
        <v>Herminio </v>
      </c>
      <c r="E660" s="76" t="s">
        <v>97</v>
      </c>
      <c r="F660" s="76" t="s">
        <v>851</v>
      </c>
      <c r="G660" s="76" t="s">
        <v>854</v>
      </c>
      <c r="J660" s="4">
        <f t="shared" si="22"/>
        <v>0</v>
      </c>
      <c r="K660" s="5">
        <f t="shared" si="23"/>
        <v>0</v>
      </c>
    </row>
    <row r="661" ht="15.0" customHeight="1">
      <c r="C661" s="1" t="str">
        <f t="shared" si="1"/>
        <v>federico </v>
      </c>
      <c r="E661" s="76" t="s">
        <v>92</v>
      </c>
      <c r="F661" s="76" t="s">
        <v>855</v>
      </c>
      <c r="G661" s="76" t="s">
        <v>856</v>
      </c>
      <c r="I661" s="76" t="s">
        <v>246</v>
      </c>
      <c r="J661" s="4">
        <f t="shared" si="22"/>
        <v>19</v>
      </c>
      <c r="K661" s="5">
        <f t="shared" si="23"/>
        <v>7</v>
      </c>
    </row>
    <row r="662" ht="15.0" customHeight="1">
      <c r="C662" s="1" t="str">
        <f t="shared" si="1"/>
        <v>federico </v>
      </c>
      <c r="G662" s="76" t="s">
        <v>857</v>
      </c>
      <c r="J662" s="4">
        <f t="shared" si="22"/>
        <v>0</v>
      </c>
      <c r="K662" s="5">
        <f t="shared" si="23"/>
        <v>0</v>
      </c>
    </row>
    <row r="663" ht="15.0" customHeight="1">
      <c r="C663" s="1" t="str">
        <f t="shared" si="1"/>
        <v>federico </v>
      </c>
      <c r="J663" s="4">
        <f t="shared" si="22"/>
        <v>0</v>
      </c>
      <c r="K663" s="5">
        <f t="shared" si="23"/>
        <v>0</v>
      </c>
    </row>
    <row r="664" ht="15.0" customHeight="1">
      <c r="C664" s="1" t="str">
        <f t="shared" si="1"/>
        <v>federico </v>
      </c>
      <c r="J664" s="4">
        <f t="shared" si="22"/>
        <v>0</v>
      </c>
      <c r="K664" s="5">
        <f t="shared" si="23"/>
        <v>0</v>
      </c>
    </row>
    <row r="665" ht="15.0" customHeight="1">
      <c r="C665" s="1" t="str">
        <f t="shared" si="1"/>
        <v>federico </v>
      </c>
      <c r="J665" s="4">
        <f t="shared" si="22"/>
        <v>0</v>
      </c>
      <c r="K665" s="5">
        <f t="shared" si="23"/>
        <v>0</v>
      </c>
    </row>
    <row r="666" ht="15.0" customHeight="1">
      <c r="C666" s="1" t="str">
        <f t="shared" si="1"/>
        <v>federico </v>
      </c>
    </row>
    <row r="667" ht="15.0" customHeight="1">
      <c r="C667" s="1" t="str">
        <f t="shared" si="1"/>
        <v>federico </v>
      </c>
    </row>
    <row r="668" ht="15.0" customHeight="1">
      <c r="C668" s="1" t="str">
        <f t="shared" si="1"/>
        <v>federico </v>
      </c>
    </row>
    <row r="669" ht="15.0" customHeight="1">
      <c r="C669" s="1" t="str">
        <f t="shared" si="1"/>
        <v>federico </v>
      </c>
    </row>
    <row r="670" ht="15.0" customHeight="1">
      <c r="C670" s="1" t="str">
        <f t="shared" si="1"/>
        <v>federico </v>
      </c>
    </row>
    <row r="671" ht="15.0" customHeight="1">
      <c r="C671" s="1" t="str">
        <f t="shared" si="1"/>
        <v>federico </v>
      </c>
    </row>
    <row r="672" ht="15.0" customHeight="1">
      <c r="C672" s="1" t="str">
        <f t="shared" si="1"/>
        <v>federico </v>
      </c>
    </row>
    <row r="673" ht="15.0" customHeight="1">
      <c r="C673" s="1" t="str">
        <f t="shared" si="1"/>
        <v>federico </v>
      </c>
    </row>
    <row r="674" ht="15.0" customHeight="1">
      <c r="C674" s="1" t="str">
        <f t="shared" si="1"/>
        <v>federico </v>
      </c>
    </row>
    <row r="675" ht="15.0" customHeight="1">
      <c r="C675" s="1" t="str">
        <f t="shared" si="1"/>
        <v>federico </v>
      </c>
    </row>
    <row r="676" ht="15.0" customHeight="1">
      <c r="C676" s="1" t="str">
        <f t="shared" si="1"/>
        <v>federico </v>
      </c>
    </row>
    <row r="677" ht="15.0" customHeight="1">
      <c r="C677" s="1" t="str">
        <f t="shared" si="1"/>
        <v>federico </v>
      </c>
    </row>
    <row r="678" ht="15.0" customHeight="1">
      <c r="C678" s="1" t="str">
        <f t="shared" si="1"/>
        <v>federico </v>
      </c>
    </row>
    <row r="679" ht="15.0" customHeight="1">
      <c r="C679" s="1" t="str">
        <f t="shared" si="1"/>
        <v>federico </v>
      </c>
    </row>
    <row r="680" ht="15.0" customHeight="1">
      <c r="C680" s="1" t="str">
        <f t="shared" si="1"/>
        <v>federico </v>
      </c>
    </row>
    <row r="681" ht="15.0" customHeight="1">
      <c r="C681" s="1" t="str">
        <f t="shared" si="1"/>
        <v>federico </v>
      </c>
    </row>
    <row r="682" ht="15.0" customHeight="1">
      <c r="C682" s="1" t="str">
        <f t="shared" si="1"/>
        <v>federico </v>
      </c>
    </row>
    <row r="683" ht="15.0" customHeight="1">
      <c r="C683" s="1" t="str">
        <f t="shared" si="1"/>
        <v>federico </v>
      </c>
    </row>
    <row r="684" ht="15.0" customHeight="1">
      <c r="C684" s="1" t="str">
        <f t="shared" si="1"/>
        <v>federico </v>
      </c>
    </row>
    <row r="685" ht="15.0" customHeight="1"/>
    <row r="686" ht="15.0" customHeight="1"/>
    <row r="687" ht="15.0" customHeight="1"/>
    <row r="688" ht="15.0" customHeight="1"/>
    <row r="689" ht="15.0" customHeight="1"/>
    <row r="690" ht="15.0" customHeight="1"/>
    <row r="691" ht="15.0" customHeight="1"/>
    <row r="692" ht="15.0" customHeight="1"/>
    <row r="693" ht="15.0" customHeight="1"/>
    <row r="694" ht="15.0" customHeight="1"/>
    <row r="695" ht="15.0" customHeight="1"/>
    <row r="696" ht="15.0" customHeight="1"/>
    <row r="697" ht="15.0" customHeight="1"/>
    <row r="698" ht="15.0" customHeight="1"/>
    <row r="699" ht="15.0" customHeight="1"/>
    <row r="700" ht="15.0" customHeight="1"/>
    <row r="701" ht="15.0" customHeight="1"/>
    <row r="702" ht="15.0" customHeight="1"/>
    <row r="703" ht="15.0" customHeight="1"/>
    <row r="704" ht="15.0" customHeight="1"/>
    <row r="705" ht="15.0" customHeight="1"/>
    <row r="706" ht="15.0" customHeight="1"/>
    <row r="707" ht="15.0" customHeight="1"/>
    <row r="708" ht="15.0" customHeight="1"/>
    <row r="709" ht="15.0" customHeight="1"/>
    <row r="710" ht="15.0" customHeight="1"/>
    <row r="711" ht="15.0" customHeight="1"/>
    <row r="712" ht="15.0" customHeight="1"/>
    <row r="713" ht="15.0" customHeight="1"/>
    <row r="714" ht="15.0" customHeight="1"/>
    <row r="715" ht="15.0" customHeight="1"/>
    <row r="716" ht="15.0" customHeight="1"/>
    <row r="717" ht="15.0" customHeight="1"/>
    <row r="718" ht="15.0" customHeight="1"/>
    <row r="719" ht="15.0" customHeight="1"/>
    <row r="720" ht="15.0" customHeight="1"/>
    <row r="721" ht="15.0" customHeight="1"/>
    <row r="722" ht="15.0" customHeight="1"/>
    <row r="723" ht="15.0" customHeight="1"/>
    <row r="724" ht="15.0" customHeight="1"/>
    <row r="725" ht="15.0" customHeight="1"/>
    <row r="726" ht="15.0" customHeight="1"/>
    <row r="727" ht="15.0" customHeight="1"/>
    <row r="728" ht="15.0" customHeight="1"/>
    <row r="729" ht="15.0" customHeight="1"/>
    <row r="730" ht="15.0" customHeight="1"/>
    <row r="731" ht="15.0" customHeight="1"/>
    <row r="732" ht="15.0" customHeight="1"/>
    <row r="733" ht="15.0" customHeight="1"/>
    <row r="734" ht="15.0" customHeight="1"/>
    <row r="735" ht="15.0" customHeight="1"/>
    <row r="736" ht="15.0" customHeight="1"/>
    <row r="737" ht="15.0" customHeight="1"/>
    <row r="738" ht="15.0" customHeight="1"/>
    <row r="739" ht="15.0" customHeight="1"/>
    <row r="740" ht="15.0" customHeight="1"/>
    <row r="741" ht="15.0" customHeight="1"/>
    <row r="742" ht="15.0" customHeight="1"/>
    <row r="743" ht="15.0" customHeight="1"/>
    <row r="744" ht="15.0" customHeight="1"/>
    <row r="745" ht="15.0" customHeight="1"/>
    <row r="746" ht="15.0" customHeight="1"/>
    <row r="747" ht="15.0" customHeight="1"/>
    <row r="748" ht="15.0" customHeight="1"/>
    <row r="749" ht="15.0" customHeight="1"/>
    <row r="750" ht="15.0" customHeight="1"/>
    <row r="751" ht="15.0" customHeight="1"/>
    <row r="752" ht="15.0" customHeight="1"/>
    <row r="753" ht="15.0" customHeight="1"/>
    <row r="754" ht="15.0" customHeight="1"/>
    <row r="755" ht="15.0" customHeight="1"/>
    <row r="756" ht="15.0" customHeight="1"/>
    <row r="757" ht="15.0" customHeight="1"/>
    <row r="758" ht="15.0" customHeight="1"/>
    <row r="759" ht="15.0" customHeight="1"/>
    <row r="760" ht="15.0" customHeight="1"/>
    <row r="761" ht="15.0" customHeight="1"/>
    <row r="762" ht="15.0" customHeight="1"/>
    <row r="763" ht="15.0" customHeight="1"/>
    <row r="764" ht="15.0" customHeight="1"/>
    <row r="765" ht="15.0" customHeight="1"/>
    <row r="766" ht="15.0" customHeight="1"/>
    <row r="767" ht="15.0" customHeight="1"/>
    <row r="768" ht="15.0" customHeight="1"/>
    <row r="769" ht="15.0" customHeight="1"/>
    <row r="770" ht="15.0" customHeight="1"/>
    <row r="771" ht="15.0" customHeight="1"/>
    <row r="772" ht="15.0" customHeight="1"/>
    <row r="773" ht="15.0" customHeight="1"/>
    <row r="774" ht="15.0" customHeight="1"/>
    <row r="775" ht="15.0" customHeight="1"/>
    <row r="776" ht="15.0" customHeight="1"/>
    <row r="777" ht="15.0" customHeight="1"/>
    <row r="778" ht="15.0" customHeight="1"/>
    <row r="779" ht="15.0" customHeight="1"/>
    <row r="780" ht="15.0" customHeight="1"/>
    <row r="781" ht="15.0" customHeight="1"/>
    <row r="782" ht="15.0" customHeight="1"/>
    <row r="783" ht="15.0" customHeight="1"/>
    <row r="784" ht="15.0" customHeight="1"/>
    <row r="785" ht="15.0" customHeight="1"/>
    <row r="786" ht="15.0" customHeight="1"/>
    <row r="787" ht="15.0" customHeight="1"/>
    <row r="788" ht="15.0" customHeight="1"/>
    <row r="789" ht="15.0" customHeight="1"/>
    <row r="790" ht="15.0" customHeight="1"/>
    <row r="791" ht="15.0" customHeight="1"/>
    <row r="792" ht="15.0" customHeight="1"/>
    <row r="793" ht="15.0" customHeight="1"/>
    <row r="794" ht="15.0" customHeight="1"/>
    <row r="795" ht="15.0" customHeight="1"/>
    <row r="796" ht="15.0" customHeight="1"/>
    <row r="797" ht="15.0" customHeight="1"/>
    <row r="798" ht="15.0" customHeight="1"/>
    <row r="799" ht="15.0" customHeight="1"/>
    <row r="800" ht="15.0" customHeight="1"/>
    <row r="801" ht="15.0" customHeight="1"/>
    <row r="802" ht="15.0" customHeight="1"/>
    <row r="803" ht="15.0" customHeight="1"/>
    <row r="804" ht="15.0" customHeight="1"/>
    <row r="805" ht="15.0" customHeight="1"/>
    <row r="806" ht="15.0" customHeight="1"/>
    <row r="807" ht="15.0" customHeight="1"/>
    <row r="808" ht="15.0" customHeight="1"/>
    <row r="809" ht="15.0" customHeight="1"/>
    <row r="810" ht="15.0" customHeight="1"/>
    <row r="811" ht="15.0" customHeight="1"/>
    <row r="812" ht="15.0" customHeight="1"/>
    <row r="813" ht="15.0" customHeight="1"/>
    <row r="814" ht="15.0" customHeight="1"/>
    <row r="815" ht="15.0" customHeight="1"/>
    <row r="816" ht="15.0" customHeight="1"/>
    <row r="817" ht="15.0" customHeight="1"/>
    <row r="818" ht="15.0" customHeight="1"/>
    <row r="819" ht="15.0" customHeight="1"/>
    <row r="820" ht="15.0" customHeight="1"/>
    <row r="821" ht="15.0" customHeight="1"/>
    <row r="822" ht="15.0" customHeight="1"/>
    <row r="823" ht="15.0" customHeight="1"/>
    <row r="824" ht="15.0" customHeight="1"/>
    <row r="825" ht="15.0" customHeight="1"/>
    <row r="826" ht="15.0" customHeight="1"/>
    <row r="827" ht="15.0" customHeight="1"/>
    <row r="828" ht="15.0" customHeight="1"/>
    <row r="829" ht="15.0" customHeight="1"/>
    <row r="830" ht="15.0" customHeight="1"/>
    <row r="831" ht="15.0" customHeight="1"/>
    <row r="832" ht="15.0" customHeight="1"/>
    <row r="833" ht="15.0" customHeight="1"/>
    <row r="834" ht="15.0" customHeight="1"/>
    <row r="835" ht="15.0" customHeight="1"/>
    <row r="836" ht="15.0" customHeight="1"/>
    <row r="837" ht="15.0" customHeight="1"/>
    <row r="838" ht="15.0" customHeight="1"/>
    <row r="839" ht="15.0" customHeight="1"/>
    <row r="840" ht="15.0" customHeight="1"/>
    <row r="841" ht="15.0" customHeight="1"/>
    <row r="842" ht="15.0" customHeight="1"/>
    <row r="843" ht="15.0" customHeight="1"/>
    <row r="844" ht="15.0" customHeight="1"/>
    <row r="845" ht="15.0" customHeight="1"/>
    <row r="846" ht="15.0" customHeight="1"/>
    <row r="847" ht="15.0" customHeight="1"/>
    <row r="848" ht="15.0" customHeight="1"/>
    <row r="849" ht="15.0" customHeight="1"/>
    <row r="850" ht="15.0" customHeight="1"/>
    <row r="851" ht="15.0" customHeight="1"/>
    <row r="852" ht="15.0" customHeight="1"/>
    <row r="853" ht="15.0" customHeight="1"/>
    <row r="854" ht="15.0" customHeight="1"/>
    <row r="855" ht="15.0" customHeight="1"/>
    <row r="856" ht="15.0" customHeight="1"/>
    <row r="857" ht="15.0" customHeight="1"/>
    <row r="858" ht="15.0" customHeight="1"/>
    <row r="859" ht="15.0" customHeight="1"/>
    <row r="860" ht="15.0" customHeight="1"/>
    <row r="861" ht="15.0" customHeight="1"/>
    <row r="862" ht="15.0" customHeight="1"/>
    <row r="863" ht="15.0" customHeight="1"/>
    <row r="864" ht="15.0" customHeight="1"/>
    <row r="865" ht="15.0" customHeight="1"/>
    <row r="866" ht="15.0" customHeight="1"/>
    <row r="867" ht="15.0" customHeight="1"/>
    <row r="868" ht="15.0" customHeight="1"/>
    <row r="869" ht="15.0" customHeight="1"/>
    <row r="870" ht="15.0" customHeight="1"/>
    <row r="871" ht="15.0" customHeight="1"/>
    <row r="872" ht="15.0" customHeight="1"/>
    <row r="873" ht="15.0" customHeight="1"/>
    <row r="874" ht="15.0" customHeight="1"/>
    <row r="875" ht="15.0" customHeight="1"/>
    <row r="876" ht="15.0" customHeight="1"/>
    <row r="877" ht="15.0" customHeight="1"/>
    <row r="878" ht="15.0" customHeight="1"/>
    <row r="879" ht="15.0" customHeight="1"/>
    <row r="880" ht="15.0" customHeight="1"/>
    <row r="881" ht="15.0" customHeight="1"/>
    <row r="882" ht="15.0" customHeight="1"/>
    <row r="883" ht="15.0" customHeight="1"/>
    <row r="884" ht="15.0" customHeight="1"/>
    <row r="885" ht="15.0" customHeight="1"/>
    <row r="886" ht="15.0" customHeight="1"/>
    <row r="887" ht="15.0" customHeight="1"/>
    <row r="888" ht="15.0" customHeight="1"/>
    <row r="889" ht="15.0" customHeight="1"/>
    <row r="890" ht="15.0" customHeight="1"/>
    <row r="891" ht="15.0" customHeight="1"/>
    <row r="892" ht="15.0" customHeight="1"/>
    <row r="893" ht="15.0" customHeight="1"/>
    <row r="894" ht="15.0" customHeight="1"/>
    <row r="895" ht="15.0" customHeight="1"/>
    <row r="896" ht="15.0" customHeight="1"/>
    <row r="897" ht="15.0" customHeight="1"/>
    <row r="898" ht="15.0" customHeight="1"/>
    <row r="899" ht="15.0" customHeight="1"/>
    <row r="900" ht="15.0" customHeight="1"/>
    <row r="901" ht="15.0" customHeight="1"/>
    <row r="902" ht="15.0" customHeight="1"/>
    <row r="903" ht="15.0" customHeight="1"/>
    <row r="904" ht="15.0" customHeight="1"/>
    <row r="905" ht="15.0" customHeight="1"/>
    <row r="906" ht="15.0" customHeight="1"/>
    <row r="907" ht="15.0" customHeight="1"/>
    <row r="908" ht="15.0" customHeight="1"/>
    <row r="909" ht="15.0" customHeight="1"/>
    <row r="910" ht="15.0" customHeight="1"/>
    <row r="911" ht="15.0" customHeight="1"/>
    <row r="912" ht="15.0" customHeight="1"/>
    <row r="913" ht="15.0" customHeight="1"/>
    <row r="914" ht="15.0" customHeight="1"/>
    <row r="915" ht="15.0" customHeight="1"/>
    <row r="916" ht="15.0" customHeight="1"/>
    <row r="917" ht="15.0" customHeight="1"/>
    <row r="918" ht="15.0" customHeight="1"/>
    <row r="919" ht="15.0" customHeight="1"/>
    <row r="920" ht="15.0" customHeight="1"/>
    <row r="921" ht="15.0" customHeight="1"/>
    <row r="922" ht="15.0" customHeight="1"/>
    <row r="923" ht="15.0" customHeight="1"/>
    <row r="924" ht="15.0" customHeight="1"/>
    <row r="925" ht="15.0" customHeight="1"/>
    <row r="926" ht="15.0" customHeight="1"/>
    <row r="927" ht="15.0" customHeight="1"/>
    <row r="928" ht="15.0" customHeight="1"/>
    <row r="929" ht="15.0" customHeight="1"/>
    <row r="930" ht="15.0" customHeight="1"/>
    <row r="931" ht="15.0" customHeight="1"/>
    <row r="932" ht="15.0" customHeight="1"/>
    <row r="933" ht="15.0" customHeight="1"/>
    <row r="934" ht="15.0" customHeight="1"/>
    <row r="935" ht="15.0" customHeight="1"/>
    <row r="936" ht="15.0" customHeight="1"/>
    <row r="937" ht="15.0" customHeight="1"/>
    <row r="938" ht="15.0" customHeight="1"/>
    <row r="939" ht="15.0" customHeight="1"/>
    <row r="940" ht="15.0" customHeight="1"/>
    <row r="941" ht="15.0" customHeight="1"/>
    <row r="942" ht="15.0" customHeight="1"/>
    <row r="943" ht="15.0" customHeight="1"/>
    <row r="944" ht="15.0" customHeight="1"/>
    <row r="945" ht="15.0" customHeight="1"/>
    <row r="946" ht="15.0" customHeight="1"/>
    <row r="947" ht="15.0" customHeight="1"/>
    <row r="948" ht="15.0" customHeight="1"/>
    <row r="949" ht="15.0" customHeight="1"/>
    <row r="950" ht="15.0" customHeight="1"/>
    <row r="951" ht="15.0" customHeight="1"/>
    <row r="952" ht="15.0" customHeight="1"/>
    <row r="953" ht="15.0" customHeight="1"/>
    <row r="954" ht="15.0" customHeight="1"/>
    <row r="955" ht="15.0" customHeight="1"/>
    <row r="956" ht="15.0" customHeight="1"/>
    <row r="957" ht="15.0" customHeight="1"/>
    <row r="958" ht="15.0" customHeight="1"/>
    <row r="959" ht="15.0" customHeight="1"/>
    <row r="960" ht="15.0" customHeight="1"/>
    <row r="961" ht="15.0" customHeight="1"/>
    <row r="962" ht="15.0" customHeight="1"/>
    <row r="963" ht="15.0" customHeight="1"/>
    <row r="964" ht="15.0" customHeight="1"/>
    <row r="965" ht="15.0" customHeight="1"/>
    <row r="966" ht="15.0" customHeight="1"/>
    <row r="967" ht="15.0" customHeight="1"/>
    <row r="968" ht="15.0" customHeight="1"/>
    <row r="969" ht="15.0" customHeight="1"/>
    <row r="970" ht="15.0" customHeight="1"/>
    <row r="971" ht="15.0" customHeight="1"/>
    <row r="972" ht="15.0" customHeight="1"/>
    <row r="973" ht="15.0" customHeight="1"/>
    <row r="974" ht="15.0" customHeight="1"/>
    <row r="975" ht="15.0" customHeight="1"/>
    <row r="976" ht="15.0" customHeight="1"/>
    <row r="977" ht="15.0" customHeight="1"/>
    <row r="978" ht="15.0" customHeight="1"/>
    <row r="979" ht="15.0" customHeight="1"/>
    <row r="980" ht="15.0" customHeight="1"/>
    <row r="981" ht="15.0" customHeight="1"/>
    <row r="982" ht="15.0" customHeight="1"/>
    <row r="983" ht="15.0" customHeight="1"/>
    <row r="984" ht="15.0" customHeight="1"/>
    <row r="985" ht="15.0" customHeight="1"/>
    <row r="986" ht="15.0" customHeight="1"/>
    <row r="987" ht="15.0" customHeight="1"/>
    <row r="988" ht="15.0" customHeight="1"/>
    <row r="989" ht="15.0" customHeight="1"/>
    <row r="990" ht="15.0" customHeight="1"/>
    <row r="991" ht="15.0" customHeight="1"/>
    <row r="992" ht="15.0" customHeight="1"/>
    <row r="993" ht="15.0" customHeight="1"/>
    <row r="994" ht="15.0" customHeight="1"/>
    <row r="995" ht="15.0" customHeight="1"/>
    <row r="996" ht="15.0" customHeight="1"/>
    <row r="997" ht="15.0" customHeight="1"/>
    <row r="998" ht="15.0" customHeight="1"/>
    <row r="999" ht="15.0" customHeight="1"/>
    <row r="1000" ht="15.0" customHeight="1"/>
    <row r="1001" ht="15.0" customHeight="1"/>
    <row r="1002" ht="15.0" customHeight="1"/>
    <row r="1003" ht="15.0" customHeight="1"/>
    <row r="1004" ht="15.0" customHeight="1"/>
    <row r="1005" ht="15.0" customHeight="1"/>
    <row r="1006" ht="15.0" customHeight="1"/>
    <row r="1007" ht="15.0" customHeight="1"/>
    <row r="1008" ht="15.0" customHeight="1"/>
    <row r="1009" ht="15.0" customHeight="1"/>
    <row r="1010" ht="15.0" customHeight="1"/>
    <row r="1011" ht="15.0" customHeight="1"/>
    <row r="1012" ht="15.0" customHeight="1"/>
    <row r="1013" ht="15.0" customHeight="1"/>
    <row r="1014" ht="15.0" customHeight="1"/>
    <row r="1015" ht="15.0" customHeight="1"/>
    <row r="1016" ht="15.0" customHeight="1"/>
    <row r="1017" ht="15.0" customHeight="1"/>
    <row r="1018" ht="15.0" customHeight="1"/>
    <row r="1019" ht="15.0" customHeight="1"/>
    <row r="1020" ht="15.0" customHeight="1"/>
    <row r="1021" ht="15.0" customHeight="1"/>
    <row r="1022" ht="15.0" customHeight="1"/>
    <row r="1023" ht="15.0" customHeight="1"/>
    <row r="1024" ht="15.0" customHeight="1"/>
    <row r="1025" ht="15.0" customHeight="1"/>
    <row r="1026" ht="15.0" customHeight="1"/>
    <row r="1027" ht="15.0" customHeight="1"/>
    <row r="1028" ht="15.0" customHeight="1"/>
    <row r="1029" ht="15.0" customHeight="1"/>
    <row r="1030" ht="15.0" customHeight="1"/>
    <row r="1031" ht="15.0" customHeight="1"/>
    <row r="1032" ht="15.0" customHeight="1"/>
    <row r="1033" ht="15.0" customHeight="1"/>
    <row r="1034" ht="15.0" customHeight="1"/>
    <row r="1035" ht="15.0" customHeight="1"/>
    <row r="1036" ht="15.0" customHeight="1"/>
    <row r="1037" ht="15.0" customHeight="1"/>
    <row r="1038" ht="15.0" customHeight="1"/>
    <row r="1039" ht="15.0" customHeight="1"/>
    <row r="1040" ht="15.0" customHeight="1"/>
    <row r="1041" ht="15.0" customHeight="1"/>
    <row r="1042" ht="15.0" customHeight="1"/>
    <row r="1043" ht="15.0" customHeight="1"/>
    <row r="1044" ht="15.0" customHeight="1"/>
    <row r="1045" ht="15.0" customHeight="1"/>
    <row r="1046" ht="15.0" customHeight="1"/>
    <row r="1047" ht="15.0" customHeight="1"/>
    <row r="1048" ht="15.0" customHeight="1"/>
    <row r="1049" ht="15.0" customHeight="1"/>
    <row r="1050" ht="15.0" customHeight="1"/>
    <row r="1051" ht="15.0" customHeight="1"/>
    <row r="1052" ht="15.0" customHeight="1"/>
    <row r="1053" ht="15.0" customHeight="1"/>
    <row r="1054" ht="15.0" customHeight="1"/>
    <row r="1055" ht="15.0" customHeight="1"/>
    <row r="1056" ht="15.0" customHeight="1"/>
    <row r="1057" ht="15.0" customHeight="1"/>
    <row r="1058" ht="15.0" customHeight="1"/>
    <row r="1059" ht="15.0" customHeight="1"/>
    <row r="1060" ht="15.0" customHeight="1"/>
    <row r="1061" ht="15.0" customHeight="1"/>
    <row r="1062" ht="15.0" customHeight="1"/>
    <row r="1063" ht="15.0" customHeight="1"/>
    <row r="1064" ht="15.0" customHeight="1"/>
    <row r="1065" ht="15.0" customHeight="1"/>
    <row r="1066" ht="15.0" customHeight="1"/>
    <row r="1067" ht="15.0" customHeight="1"/>
    <row r="1068" ht="15.0" customHeight="1"/>
    <row r="1069" ht="15.0" customHeight="1"/>
    <row r="1070" ht="15.0" customHeight="1"/>
    <row r="1071" ht="15.0" customHeight="1"/>
    <row r="1072" ht="15.0" customHeight="1"/>
    <row r="1073" ht="15.0" customHeight="1"/>
    <row r="1074" ht="15.0" customHeight="1"/>
    <row r="1075" ht="15.0" customHeight="1"/>
    <row r="1076" ht="15.0" customHeight="1"/>
    <row r="1077" ht="15.0" customHeight="1"/>
    <row r="1078" ht="15.0" customHeight="1"/>
    <row r="1079" ht="15.0" customHeight="1"/>
    <row r="1080" ht="15.0" customHeight="1"/>
    <row r="1081" ht="15.0" customHeight="1"/>
    <row r="1082" ht="15.0" customHeight="1"/>
    <row r="1083" ht="15.0" customHeight="1"/>
    <row r="1084" ht="15.0" customHeight="1"/>
    <row r="1085" ht="15.0" customHeight="1"/>
    <row r="1086" ht="15.0" customHeight="1"/>
    <row r="1087" ht="15.0" customHeight="1"/>
    <row r="1088" ht="15.0" customHeight="1"/>
    <row r="1089" ht="15.0" customHeight="1"/>
    <row r="1090" ht="15.0" customHeight="1"/>
    <row r="1091" ht="15.0" customHeight="1"/>
    <row r="1092" ht="15.0" customHeight="1"/>
    <row r="1093" ht="15.0" customHeight="1"/>
    <row r="1094" ht="15.0" customHeight="1"/>
    <row r="1095" ht="15.0" customHeight="1"/>
    <row r="1096" ht="15.0" customHeight="1"/>
    <row r="1097" ht="15.0" customHeight="1"/>
    <row r="1098" ht="15.0" customHeight="1"/>
    <row r="1099" ht="15.0" customHeight="1"/>
    <row r="1100" ht="15.0" customHeight="1"/>
    <row r="1101" ht="15.0" customHeight="1"/>
    <row r="1102" ht="15.0" customHeight="1"/>
    <row r="1103" ht="15.0" customHeight="1"/>
    <row r="1104" ht="15.0" customHeight="1"/>
    <row r="1105" ht="15.0" customHeight="1"/>
    <row r="1106" ht="15.0" customHeight="1"/>
    <row r="1107" ht="15.0" customHeight="1"/>
    <row r="1108" ht="15.0" customHeight="1"/>
    <row r="1109" ht="15.0" customHeight="1"/>
    <row r="1110" ht="15.0" customHeight="1"/>
    <row r="1111" ht="15.0" customHeight="1"/>
    <row r="1112" ht="15.0" customHeight="1"/>
    <row r="1113" ht="15.0" customHeight="1"/>
    <row r="1114" ht="15.0" customHeight="1"/>
    <row r="1115" ht="15.0" customHeight="1"/>
    <row r="1116" ht="15.0" customHeight="1"/>
    <row r="1117" ht="15.0" customHeight="1"/>
    <row r="1118" ht="15.0" customHeight="1"/>
    <row r="1119" ht="15.0" customHeight="1"/>
    <row r="1120" ht="15.0" customHeight="1"/>
    <row r="1121" ht="15.0" customHeight="1"/>
    <row r="1122" ht="15.0" customHeight="1"/>
    <row r="1123" ht="15.0" customHeight="1"/>
    <row r="1124" ht="15.0" customHeight="1"/>
    <row r="1125" ht="15.0" customHeight="1"/>
    <row r="1126" ht="15.0" customHeight="1"/>
    <row r="1127" ht="15.0" customHeight="1"/>
    <row r="1128" ht="15.0" customHeight="1"/>
    <row r="1129" ht="15.0" customHeight="1"/>
    <row r="1130" ht="15.0" customHeight="1"/>
    <row r="1131" ht="15.0" customHeight="1"/>
    <row r="1132" ht="15.0" customHeight="1"/>
    <row r="1133" ht="15.0" customHeight="1"/>
    <row r="1134" ht="15.0" customHeight="1"/>
    <row r="1135" ht="15.0" customHeight="1"/>
    <row r="1136" ht="15.0" customHeight="1"/>
    <row r="1137" ht="15.0" customHeight="1"/>
    <row r="1138" ht="15.0" customHeight="1"/>
    <row r="1139" ht="15.0" customHeight="1"/>
    <row r="1140" ht="15.0" customHeight="1"/>
    <row r="1141" ht="15.0" customHeight="1"/>
    <row r="1142" ht="15.0" customHeight="1"/>
    <row r="1143" ht="15.0" customHeight="1"/>
    <row r="1144" ht="15.0" customHeight="1"/>
    <row r="1145" ht="15.0" customHeight="1"/>
    <row r="1146" ht="15.0" customHeight="1"/>
    <row r="1147" ht="15.0" customHeight="1"/>
    <row r="1148" ht="15.0" customHeight="1"/>
    <row r="1149" ht="15.0" customHeight="1"/>
    <row r="1150" ht="15.0" customHeight="1"/>
    <row r="1151" ht="15.0" customHeight="1"/>
    <row r="1152" ht="15.0" customHeight="1"/>
    <row r="1153" ht="15.0" customHeight="1"/>
    <row r="1154" ht="15.0" customHeight="1"/>
    <row r="1155" ht="15.0" customHeight="1"/>
    <row r="1156" ht="15.0" customHeight="1"/>
    <row r="1157" ht="15.0" customHeight="1"/>
    <row r="1158" ht="15.0" customHeight="1"/>
    <row r="1159" ht="15.0" customHeight="1"/>
    <row r="1160" ht="15.0" customHeight="1"/>
    <row r="1161" ht="15.0" customHeight="1"/>
    <row r="1162" ht="15.0" customHeight="1"/>
    <row r="1163" ht="15.0" customHeight="1"/>
    <row r="1164" ht="15.0" customHeight="1"/>
    <row r="1165" ht="15.0" customHeight="1"/>
    <row r="1166" ht="15.0" customHeight="1"/>
    <row r="1167" ht="15.0" customHeight="1"/>
    <row r="1168" ht="15.0" customHeight="1"/>
    <row r="1169" ht="15.0" customHeight="1"/>
    <row r="1170" ht="15.0" customHeight="1"/>
    <row r="1171" ht="15.0" customHeight="1"/>
    <row r="1172" ht="15.0" customHeight="1"/>
    <row r="1173" ht="15.0" customHeight="1"/>
    <row r="1174" ht="15.0" customHeight="1"/>
    <row r="1175" ht="15.0" customHeight="1"/>
    <row r="1176" ht="15.0" customHeight="1"/>
    <row r="1177" ht="15.0" customHeight="1"/>
    <row r="1178" ht="15.0" customHeight="1"/>
    <row r="1179" ht="15.0" customHeight="1"/>
    <row r="1180" ht="15.0" customHeight="1"/>
    <row r="1181" ht="15.0" customHeight="1"/>
    <row r="1182" ht="15.0" customHeight="1"/>
    <row r="1183" ht="15.0" customHeight="1"/>
    <row r="1184" ht="15.0" customHeight="1"/>
    <row r="1185" ht="15.0" customHeight="1"/>
    <row r="1186" ht="15.0" customHeight="1"/>
    <row r="1187" ht="15.0" customHeight="1"/>
    <row r="1188" ht="15.0" customHeight="1"/>
    <row r="1189" ht="15.0" customHeight="1"/>
    <row r="1190" ht="15.0" customHeight="1"/>
    <row r="1191" ht="15.0" customHeight="1"/>
    <row r="1192" ht="15.0" customHeight="1"/>
    <row r="1193" ht="15.0" customHeight="1"/>
    <row r="1194" ht="15.0" customHeight="1"/>
    <row r="1195" ht="15.0" customHeight="1"/>
    <row r="1196" ht="15.0" customHeight="1"/>
    <row r="1197" ht="15.0" customHeight="1"/>
    <row r="1198" ht="15.0" customHeight="1"/>
    <row r="1199" ht="15.0" customHeight="1"/>
    <row r="1200" ht="15.0" customHeight="1"/>
    <row r="1201" ht="15.0" customHeight="1"/>
    <row r="1202" ht="15.0" customHeight="1"/>
    <row r="1203" ht="15.0" customHeight="1"/>
    <row r="1204" ht="15.0" customHeight="1"/>
    <row r="1205" ht="15.0" customHeight="1"/>
    <row r="1206" ht="15.0" customHeight="1"/>
    <row r="1207" ht="15.0" customHeight="1"/>
    <row r="1208" ht="15.0" customHeight="1"/>
    <row r="1209" ht="15.0" customHeight="1"/>
    <row r="1210" ht="15.0" customHeight="1"/>
    <row r="1211" ht="15.0" customHeight="1"/>
    <row r="1212" ht="15.0" customHeight="1"/>
    <row r="1213" ht="15.0" customHeight="1"/>
    <row r="1214" ht="15.0" customHeight="1"/>
    <row r="1215" ht="15.0" customHeight="1"/>
    <row r="1216" ht="15.0" customHeight="1"/>
    <row r="1217" ht="15.0" customHeight="1"/>
    <row r="1218" ht="15.0" customHeight="1"/>
    <row r="1219" ht="15.0" customHeight="1"/>
    <row r="1220" ht="15.0" customHeight="1"/>
    <row r="1221" ht="15.0" customHeight="1"/>
    <row r="1222" ht="15.0" customHeight="1"/>
    <row r="1223" ht="15.0" customHeight="1"/>
    <row r="1224" ht="15.0" customHeight="1"/>
    <row r="1225" ht="15.0" customHeight="1"/>
    <row r="1226" ht="15.0" customHeight="1"/>
    <row r="1227" ht="15.0" customHeight="1"/>
    <row r="1228" ht="15.0" customHeight="1"/>
    <row r="1229" ht="15.0" customHeight="1"/>
    <row r="1230" ht="15.0" customHeight="1"/>
    <row r="1231" ht="15.0" customHeight="1"/>
    <row r="1232" ht="15.0" customHeight="1"/>
    <row r="1233" ht="15.0" customHeight="1"/>
    <row r="1234" ht="15.0" customHeight="1"/>
    <row r="1235" ht="15.0" customHeight="1"/>
    <row r="1236" ht="15.0" customHeight="1"/>
    <row r="1237" ht="15.0" customHeight="1"/>
    <row r="1238" ht="15.0" customHeight="1"/>
    <row r="1239" ht="15.0" customHeight="1"/>
    <row r="1240" ht="15.0" customHeight="1"/>
    <row r="1241" ht="15.0" customHeight="1"/>
    <row r="1242" ht="15.0" customHeight="1"/>
    <row r="1243" ht="15.0" customHeight="1"/>
    <row r="1244" ht="15.0" customHeight="1"/>
    <row r="1245" ht="15.0" customHeight="1"/>
    <row r="1246" ht="15.0" customHeight="1"/>
    <row r="1247" ht="15.0" customHeight="1"/>
    <row r="1248" ht="15.0" customHeight="1"/>
    <row r="1249" ht="15.0" customHeight="1"/>
    <row r="1250" ht="15.0" customHeight="1"/>
    <row r="1251" ht="15.0" customHeight="1"/>
    <row r="1252" ht="15.0" customHeight="1"/>
    <row r="1253" ht="15.0" customHeight="1"/>
    <row r="1254" ht="15.0" customHeight="1"/>
    <row r="1255" ht="15.0" customHeight="1"/>
    <row r="1256" ht="15.0" customHeight="1"/>
    <row r="1257" ht="15.0" customHeight="1"/>
    <row r="1258" ht="15.0" customHeight="1"/>
    <row r="1259" ht="15.0" customHeight="1"/>
    <row r="1260" ht="15.0" customHeight="1"/>
    <row r="1261" ht="15.0" customHeight="1"/>
    <row r="1262" ht="15.0" customHeight="1"/>
    <row r="1263" ht="15.0" customHeight="1"/>
    <row r="1264" ht="15.0" customHeight="1"/>
    <row r="1265" ht="15.0" customHeight="1"/>
    <row r="1266" ht="15.0" customHeight="1"/>
    <row r="1267" ht="15.0" customHeight="1"/>
    <row r="1268" ht="15.0" customHeight="1"/>
    <row r="1269" ht="15.0" customHeight="1"/>
    <row r="1270" ht="15.0" customHeight="1"/>
    <row r="1271" ht="15.0" customHeight="1"/>
    <row r="1272" ht="15.0" customHeight="1"/>
    <row r="1273" ht="15.0" customHeight="1"/>
    <row r="1274" ht="15.0" customHeight="1"/>
    <row r="1275" ht="15.0" customHeight="1"/>
    <row r="1276" ht="15.0" customHeight="1"/>
    <row r="1277" ht="15.0" customHeight="1"/>
    <row r="1278" ht="15.0" customHeight="1"/>
    <row r="1279" ht="15.0" customHeight="1"/>
    <row r="1280" ht="15.0" customHeight="1"/>
    <row r="1281" ht="15.0" customHeight="1"/>
    <row r="1282" ht="15.0" customHeight="1"/>
    <row r="1283" ht="15.0" customHeight="1"/>
    <row r="1284" ht="15.0" customHeight="1"/>
    <row r="1285" ht="15.0" customHeight="1"/>
    <row r="1286" ht="15.0" customHeight="1"/>
    <row r="1287" ht="15.0" customHeight="1"/>
    <row r="1288" ht="15.0" customHeight="1"/>
    <row r="1289" ht="15.0" customHeight="1"/>
    <row r="1290" ht="15.0" customHeight="1"/>
    <row r="1291" ht="15.0" customHeight="1"/>
    <row r="1292" ht="15.0" customHeight="1"/>
    <row r="1293" ht="15.0" customHeight="1"/>
    <row r="1294" ht="15.0" customHeight="1"/>
    <row r="1295" ht="15.0" customHeight="1"/>
    <row r="1296" ht="15.0" customHeight="1"/>
    <row r="1297" ht="15.0" customHeight="1"/>
    <row r="1298" ht="15.0" customHeight="1"/>
    <row r="1299" ht="15.0" customHeight="1"/>
    <row r="1300" ht="15.0" customHeight="1"/>
    <row r="1301" ht="15.0" customHeight="1"/>
    <row r="1302" ht="15.0" customHeight="1"/>
    <row r="1303" ht="15.0" customHeight="1"/>
    <row r="1304" ht="15.0" customHeight="1"/>
    <row r="1305" ht="15.0" customHeight="1"/>
    <row r="1306" ht="15.0" customHeight="1"/>
    <row r="1307" ht="15.0" customHeight="1"/>
    <row r="1308" ht="15.0" customHeight="1"/>
    <row r="1309" ht="15.0" customHeight="1"/>
    <row r="1310" ht="15.0" customHeight="1"/>
    <row r="1311" ht="15.0" customHeight="1"/>
    <row r="1312" ht="15.0" customHeight="1"/>
    <row r="1313" ht="15.0" customHeight="1"/>
    <row r="1314" ht="15.0" customHeight="1"/>
    <row r="1315" ht="15.0" customHeight="1"/>
    <row r="1316" ht="15.0" customHeight="1"/>
    <row r="1317" ht="15.0" customHeight="1"/>
    <row r="1318" ht="15.0" customHeight="1"/>
    <row r="1319" ht="15.0" customHeight="1"/>
    <row r="1320" ht="15.0" customHeight="1"/>
    <row r="1321" ht="15.0" customHeight="1"/>
    <row r="1322" ht="15.0" customHeight="1"/>
    <row r="1323" ht="15.0" customHeight="1"/>
    <row r="1324" ht="15.0" customHeight="1"/>
    <row r="1325" ht="15.0" customHeight="1"/>
    <row r="1326" ht="15.0" customHeight="1"/>
    <row r="1327" ht="15.0" customHeight="1"/>
    <row r="1328" ht="15.0" customHeight="1"/>
    <row r="1329" ht="15.0" customHeight="1"/>
    <row r="1330" ht="15.0" customHeight="1"/>
    <row r="1331" ht="15.0" customHeight="1"/>
    <row r="1332" ht="15.0" customHeight="1"/>
    <row r="1333" ht="15.0" customHeight="1"/>
    <row r="1334" ht="15.0" customHeight="1"/>
    <row r="1335" ht="15.0" customHeight="1"/>
    <row r="1336" ht="15.0" customHeight="1"/>
    <row r="1337" ht="15.0" customHeight="1"/>
    <row r="1338" ht="15.0" customHeight="1"/>
    <row r="1339" ht="15.0" customHeight="1"/>
    <row r="1340" ht="15.0" customHeight="1"/>
    <row r="1341" ht="15.0" customHeight="1"/>
    <row r="1342" ht="15.0" customHeight="1"/>
    <row r="1343" ht="15.0" customHeight="1"/>
    <row r="1344" ht="15.0" customHeight="1"/>
    <row r="1345" ht="15.0" customHeight="1"/>
    <row r="1346" ht="15.0" customHeight="1"/>
    <row r="1347" ht="15.0" customHeight="1"/>
    <row r="1348" ht="15.0" customHeight="1"/>
    <row r="1349" ht="15.0" customHeight="1"/>
    <row r="1350" ht="15.0" customHeight="1"/>
    <row r="1351" ht="15.0" customHeight="1"/>
    <row r="1352" ht="15.0" customHeight="1"/>
    <row r="1353" ht="15.0" customHeight="1"/>
    <row r="1354" ht="15.0" customHeight="1"/>
    <row r="1355" ht="15.0" customHeight="1"/>
    <row r="1356" ht="15.0" customHeight="1"/>
    <row r="1357" ht="15.0" customHeight="1"/>
    <row r="1358" ht="15.0" customHeight="1"/>
    <row r="1359" ht="15.0" customHeight="1"/>
    <row r="1360" ht="15.0" customHeight="1"/>
    <row r="1361" ht="15.0" customHeight="1"/>
    <row r="1362" ht="15.0" customHeight="1"/>
    <row r="1363" ht="15.0" customHeight="1"/>
    <row r="1364" ht="15.0" customHeight="1"/>
    <row r="1365" ht="15.0" customHeight="1"/>
    <row r="1366" ht="15.0" customHeight="1"/>
    <row r="1367" ht="15.0" customHeight="1"/>
    <row r="1368" ht="15.0" customHeight="1"/>
    <row r="1369" ht="15.0" customHeight="1"/>
    <row r="1370" ht="15.0" customHeight="1"/>
    <row r="1371" ht="15.0" customHeight="1"/>
    <row r="1372" ht="15.0" customHeight="1"/>
    <row r="1373" ht="15.0" customHeight="1"/>
    <row r="1374" ht="15.0" customHeight="1"/>
    <row r="1375" ht="15.0" customHeight="1"/>
    <row r="1376" ht="15.0" customHeight="1"/>
    <row r="1377" ht="15.0" customHeight="1"/>
    <row r="1378" ht="15.0" customHeight="1"/>
    <row r="1379" ht="15.0" customHeight="1"/>
    <row r="1380" ht="15.0" customHeight="1"/>
    <row r="1381" ht="15.0" customHeight="1"/>
    <row r="1382" ht="15.0" customHeight="1"/>
    <row r="1383" ht="15.0" customHeight="1"/>
    <row r="1384" ht="15.0" customHeight="1"/>
    <row r="1385" ht="15.0" customHeight="1"/>
    <row r="1386" ht="15.0" customHeight="1"/>
    <row r="1387" ht="15.0" customHeight="1"/>
    <row r="1388" ht="15.0" customHeight="1"/>
    <row r="1389" ht="15.0" customHeight="1"/>
    <row r="1390" ht="15.0" customHeight="1"/>
    <row r="1391" ht="15.0" customHeight="1"/>
    <row r="1392" ht="15.0" customHeight="1"/>
    <row r="1393" ht="15.0" customHeight="1"/>
    <row r="1394" ht="15.0" customHeight="1"/>
    <row r="1395" ht="15.0" customHeight="1"/>
    <row r="1396" ht="15.0" customHeight="1"/>
    <row r="1397" ht="15.0" customHeight="1"/>
    <row r="1398" ht="15.0" customHeight="1"/>
    <row r="1399" ht="15.0" customHeight="1"/>
    <row r="1400" ht="15.0" customHeight="1"/>
    <row r="1401" ht="15.0" customHeight="1"/>
    <row r="1402" ht="15.0" customHeight="1"/>
    <row r="1403" ht="15.0" customHeight="1"/>
    <row r="1404" ht="15.0" customHeight="1"/>
    <row r="1405" ht="15.0" customHeight="1"/>
    <row r="1406" ht="15.0" customHeight="1"/>
    <row r="1407" ht="15.0" customHeight="1"/>
    <row r="1408" ht="15.0" customHeight="1"/>
    <row r="1409" ht="15.0" customHeight="1"/>
    <row r="1410" ht="15.0" customHeight="1"/>
    <row r="1411" ht="15.0" customHeight="1"/>
    <row r="1412" ht="15.0" customHeight="1"/>
    <row r="1413" ht="15.0" customHeight="1"/>
    <row r="1414" ht="15.0" customHeight="1"/>
    <row r="1415" ht="15.0" customHeight="1"/>
    <row r="1416" ht="15.0" customHeight="1"/>
    <row r="1417" ht="15.0" customHeight="1"/>
    <row r="1418" ht="15.0" customHeight="1"/>
    <row r="1419" ht="15.0" customHeight="1"/>
    <row r="1420" ht="15.0" customHeight="1"/>
    <row r="1421" ht="15.0" customHeight="1"/>
    <row r="1422" ht="15.0" customHeight="1"/>
    <row r="1423" ht="15.0" customHeight="1"/>
    <row r="1424" ht="15.0" customHeight="1"/>
    <row r="1425" ht="15.0" customHeight="1"/>
    <row r="1426" ht="15.0" customHeight="1"/>
    <row r="1427" ht="15.0" customHeight="1"/>
    <row r="1428" ht="15.0" customHeight="1"/>
    <row r="1429" ht="15.0" customHeight="1"/>
    <row r="1430" ht="15.0" customHeight="1"/>
    <row r="1431" ht="15.0" customHeight="1"/>
    <row r="1432" ht="15.0" customHeight="1"/>
    <row r="1433" ht="15.0" customHeight="1"/>
    <row r="1434" ht="15.0" customHeight="1"/>
    <row r="1435" ht="15.0" customHeight="1"/>
    <row r="1436" ht="15.0" customHeight="1"/>
    <row r="1437" ht="15.0" customHeight="1"/>
    <row r="1438" ht="15.0" customHeight="1"/>
    <row r="1439" ht="15.0" customHeight="1"/>
    <row r="1440" ht="15.0" customHeight="1"/>
    <row r="1441" ht="15.0" customHeight="1"/>
    <row r="1442" ht="15.0" customHeight="1"/>
    <row r="1443" ht="15.0" customHeight="1"/>
    <row r="1444" ht="15.0" customHeight="1"/>
    <row r="1445" ht="15.0" customHeight="1"/>
    <row r="1446" ht="15.0" customHeight="1"/>
    <row r="1447" ht="15.0" customHeight="1"/>
    <row r="1448" ht="15.0" customHeight="1"/>
    <row r="1449" ht="15.0" customHeight="1"/>
    <row r="1450" ht="15.0" customHeight="1"/>
    <row r="1451" ht="15.0" customHeight="1"/>
    <row r="1452" ht="15.0" customHeight="1"/>
    <row r="1453" ht="15.0" customHeight="1"/>
    <row r="1454" ht="15.0" customHeight="1"/>
    <row r="1455" ht="15.0" customHeight="1"/>
    <row r="1456" ht="15.0" customHeight="1"/>
    <row r="1457" ht="15.0" customHeight="1"/>
    <row r="1458" ht="15.0" customHeight="1"/>
    <row r="1459" ht="15.0" customHeight="1"/>
    <row r="1460" ht="15.0" customHeight="1"/>
    <row r="1461" ht="15.0" customHeight="1"/>
    <row r="1462" ht="15.0" customHeight="1"/>
    <row r="1463" ht="15.0" customHeight="1"/>
    <row r="1464" ht="15.0" customHeight="1"/>
    <row r="1465" ht="15.0" customHeight="1"/>
    <row r="1466" ht="15.0" customHeight="1"/>
    <row r="1467" ht="15.0" customHeight="1"/>
    <row r="1468" ht="15.0" customHeight="1"/>
    <row r="1469" ht="15.0" customHeight="1"/>
    <row r="1470" ht="15.0" customHeight="1"/>
    <row r="1471" ht="15.0" customHeight="1"/>
    <row r="1472" ht="15.0" customHeight="1"/>
    <row r="1473" ht="15.0" customHeight="1"/>
    <row r="1474" ht="15.0" customHeight="1"/>
    <row r="1475" ht="15.0" customHeight="1"/>
    <row r="1476" ht="15.0" customHeight="1"/>
    <row r="1477" ht="15.0" customHeight="1"/>
    <row r="1478" ht="15.0" customHeight="1"/>
    <row r="1479" ht="15.0" customHeight="1"/>
    <row r="1480" ht="15.0" customHeight="1"/>
    <row r="1481" ht="15.0" customHeight="1"/>
    <row r="1482" ht="15.0" customHeight="1"/>
    <row r="1483" ht="15.0" customHeight="1"/>
    <row r="1484" ht="15.0" customHeight="1"/>
    <row r="1485" ht="15.0" customHeight="1"/>
    <row r="1486" ht="15.0" customHeight="1"/>
    <row r="1487" ht="15.0" customHeight="1"/>
    <row r="1488" ht="15.0" customHeight="1"/>
    <row r="1489" ht="15.0" customHeight="1"/>
    <row r="1490" ht="15.0" customHeight="1"/>
    <row r="1491" ht="15.0" customHeight="1"/>
    <row r="1492" ht="15.0" customHeight="1"/>
    <row r="1493" ht="15.0" customHeight="1"/>
    <row r="1494" ht="15.0" customHeight="1"/>
    <row r="1495" ht="15.0" customHeight="1"/>
    <row r="1496" ht="15.0" customHeight="1"/>
    <row r="1497" ht="15.0" customHeight="1"/>
    <row r="1498" ht="15.0" customHeight="1"/>
    <row r="1499" ht="15.0" customHeight="1"/>
    <row r="1500" ht="15.0" customHeight="1"/>
    <row r="1501" ht="15.0" customHeight="1"/>
    <row r="1502" ht="15.0" customHeight="1"/>
    <row r="1503" ht="15.0" customHeight="1"/>
    <row r="1504" ht="15.0" customHeight="1"/>
    <row r="1505" ht="15.0" customHeight="1"/>
    <row r="1506" ht="15.0" customHeight="1"/>
    <row r="1507" ht="15.0" customHeight="1"/>
    <row r="1508" ht="15.0" customHeight="1"/>
    <row r="1509" ht="15.0" customHeight="1"/>
    <row r="1510" ht="15.0" customHeight="1"/>
    <row r="1511" ht="15.0" customHeight="1"/>
    <row r="1512" ht="15.0" customHeight="1"/>
    <row r="1513" ht="15.0" customHeight="1"/>
    <row r="1514" ht="15.0" customHeight="1"/>
    <row r="1515" ht="15.0" customHeight="1"/>
    <row r="1516" ht="15.0" customHeight="1"/>
    <row r="1517" ht="15.0" customHeight="1"/>
    <row r="1518" ht="15.0" customHeight="1"/>
    <row r="1519" ht="15.0" customHeight="1"/>
    <row r="1520" ht="15.0" customHeight="1"/>
    <row r="1521" ht="15.0" customHeight="1"/>
    <row r="1522" ht="15.0" customHeight="1"/>
    <row r="1523" ht="15.0" customHeight="1"/>
    <row r="1524" ht="15.0" customHeight="1"/>
    <row r="1525" ht="15.0" customHeight="1"/>
    <row r="1526" ht="15.0" customHeight="1"/>
    <row r="1527" ht="15.0" customHeight="1"/>
    <row r="1528" ht="15.0" customHeight="1"/>
    <row r="1529" ht="15.0" customHeight="1"/>
    <row r="1530" ht="15.0" customHeight="1"/>
    <row r="1531" ht="15.0" customHeight="1"/>
    <row r="1532" ht="15.0" customHeight="1"/>
    <row r="1533" ht="15.0" customHeight="1"/>
    <row r="1534" ht="15.0" customHeight="1"/>
    <row r="1535" ht="15.0" customHeight="1"/>
    <row r="1536" ht="15.0" customHeight="1"/>
    <row r="1537" ht="15.0" customHeight="1"/>
    <row r="1538" ht="15.0" customHeight="1"/>
    <row r="1539" ht="15.0" customHeight="1"/>
    <row r="1540" ht="15.0" customHeight="1"/>
    <row r="1541" ht="15.0" customHeight="1"/>
    <row r="1542" ht="15.0" customHeight="1"/>
    <row r="1543" ht="15.0" customHeight="1"/>
    <row r="1544" ht="15.0" customHeight="1"/>
    <row r="1545" ht="15.0" customHeight="1"/>
    <row r="1546" ht="15.0" customHeight="1"/>
    <row r="1547" ht="15.0" customHeight="1"/>
    <row r="1548" ht="15.0" customHeight="1"/>
    <row r="1549" ht="15.0" customHeight="1"/>
    <row r="1550" ht="15.0" customHeight="1"/>
    <row r="1551" ht="15.0" customHeight="1"/>
    <row r="1552" ht="15.0" customHeight="1"/>
    <row r="1553" ht="15.0" customHeight="1"/>
    <row r="1554" ht="15.0" customHeight="1"/>
    <row r="1555" ht="15.0" customHeight="1"/>
    <row r="1556" ht="15.0" customHeight="1"/>
    <row r="1557" ht="15.0" customHeight="1"/>
    <row r="1558" ht="15.0" customHeight="1"/>
    <row r="1559" ht="15.0" customHeight="1"/>
    <row r="1560" ht="15.0" customHeight="1"/>
    <row r="1561" ht="15.0" customHeight="1"/>
    <row r="1562" ht="15.0" customHeight="1"/>
    <row r="1563" ht="15.0" customHeight="1"/>
    <row r="1564" ht="15.0" customHeight="1"/>
    <row r="1565" ht="15.0" customHeight="1"/>
    <row r="1566" ht="15.0" customHeight="1"/>
    <row r="1567" ht="15.0" customHeight="1"/>
    <row r="1568" ht="15.0" customHeight="1"/>
    <row r="1569" ht="15.0" customHeight="1"/>
    <row r="1570" ht="15.0" customHeight="1"/>
    <row r="1571" ht="15.0" customHeight="1"/>
    <row r="1572" ht="15.0" customHeight="1"/>
    <row r="1573" ht="15.0" customHeight="1"/>
    <row r="1574" ht="15.0" customHeight="1"/>
    <row r="1575" ht="15.0" customHeight="1"/>
    <row r="1576" ht="15.0" customHeight="1"/>
    <row r="1577" ht="15.0" customHeight="1"/>
    <row r="1578" ht="15.0" customHeight="1"/>
    <row r="1579" ht="15.0" customHeight="1"/>
    <row r="1580" ht="15.0" customHeight="1"/>
    <row r="1581" ht="15.0" customHeight="1"/>
    <row r="1582" ht="15.0" customHeight="1"/>
    <row r="1583" ht="15.0" customHeight="1"/>
    <row r="1584" ht="15.0" customHeight="1"/>
    <row r="1585" ht="15.0" customHeight="1"/>
    <row r="1586" ht="15.0" customHeight="1"/>
    <row r="1587" ht="15.0" customHeight="1"/>
    <row r="1588" ht="15.0" customHeight="1"/>
    <row r="1589" ht="15.0" customHeight="1"/>
    <row r="1590" ht="15.0" customHeight="1"/>
    <row r="1591" ht="15.0" customHeight="1"/>
    <row r="1592" ht="15.0" customHeight="1"/>
    <row r="1593" ht="15.0" customHeight="1"/>
    <row r="1594" ht="15.0" customHeight="1"/>
    <row r="1595" ht="15.0" customHeight="1"/>
    <row r="1596" ht="15.0" customHeight="1"/>
    <row r="1597" ht="15.0" customHeight="1"/>
    <row r="1598" ht="15.0" customHeight="1"/>
    <row r="1599" ht="15.0" customHeight="1"/>
    <row r="1600" ht="15.0" customHeight="1"/>
    <row r="1601" ht="15.0" customHeight="1"/>
    <row r="1602" ht="15.0" customHeight="1"/>
    <row r="1603" ht="15.0" customHeight="1"/>
    <row r="1604" ht="15.0" customHeight="1"/>
    <row r="1605" ht="15.0" customHeight="1"/>
    <row r="1606" ht="15.0" customHeight="1"/>
    <row r="1607" ht="15.0" customHeight="1"/>
    <row r="1608" ht="15.0" customHeight="1"/>
    <row r="1609" ht="15.0" customHeight="1"/>
    <row r="1610" ht="15.0" customHeight="1"/>
    <row r="1611" ht="15.0" customHeight="1"/>
    <row r="1612" ht="15.0" customHeight="1"/>
    <row r="1613" ht="15.0" customHeight="1"/>
    <row r="1614" ht="15.0" customHeight="1"/>
    <row r="1615" ht="15.0" customHeight="1"/>
    <row r="1616" ht="15.0" customHeight="1"/>
    <row r="1617" ht="15.0" customHeight="1"/>
    <row r="1618" ht="15.0" customHeight="1"/>
    <row r="1619" ht="15.0" customHeight="1"/>
    <row r="1620" ht="15.0" customHeight="1"/>
    <row r="1621" ht="15.0" customHeight="1"/>
    <row r="1622" ht="15.0" customHeight="1"/>
    <row r="1623" ht="15.0" customHeight="1"/>
    <row r="1624" ht="15.0" customHeight="1"/>
    <row r="1625" ht="15.0" customHeight="1"/>
    <row r="1626" ht="15.0" customHeight="1"/>
    <row r="1627" ht="15.0" customHeight="1"/>
    <row r="1628" ht="15.0" customHeight="1"/>
    <row r="1629" ht="15.0" customHeight="1"/>
    <row r="1630" ht="15.0" customHeight="1"/>
    <row r="1631" ht="15.0" customHeight="1"/>
    <row r="1632" ht="15.0" customHeight="1"/>
    <row r="1633" ht="15.0" customHeight="1"/>
    <row r="1634" ht="15.0" customHeight="1"/>
    <row r="1635" ht="15.0" customHeight="1"/>
    <row r="1636" ht="15.0" customHeight="1"/>
    <row r="1637" ht="15.0" customHeight="1"/>
    <row r="1638" ht="15.0" customHeight="1"/>
    <row r="1639" ht="15.0" customHeight="1"/>
    <row r="1640" ht="15.0" customHeight="1"/>
    <row r="1641" ht="15.0" customHeight="1"/>
    <row r="1642" ht="15.0" customHeight="1"/>
    <row r="1643" ht="15.0" customHeight="1"/>
    <row r="1644" ht="15.0" customHeight="1"/>
    <row r="1645" ht="15.0" customHeight="1"/>
    <row r="1646" ht="15.0" customHeight="1"/>
    <row r="1647" ht="15.0" customHeight="1"/>
    <row r="1648" ht="15.0" customHeight="1"/>
    <row r="1649" ht="15.0" customHeight="1"/>
    <row r="1650" ht="15.0" customHeight="1"/>
    <row r="1651" ht="15.0" customHeight="1"/>
    <row r="1652" ht="15.0" customHeight="1"/>
    <row r="1653" ht="15.0" customHeight="1"/>
    <row r="1654" ht="15.0" customHeight="1"/>
    <row r="1655" ht="15.0" customHeight="1"/>
    <row r="1656" ht="15.0" customHeight="1"/>
    <row r="1657" ht="15.0" customHeight="1"/>
    <row r="1658" ht="15.0" customHeight="1"/>
    <row r="1659" ht="15.0" customHeight="1"/>
    <row r="1660" ht="15.0" customHeight="1"/>
    <row r="1661" ht="15.0" customHeight="1"/>
    <row r="1662" ht="15.0" customHeight="1"/>
    <row r="1663" ht="15.0" customHeight="1"/>
    <row r="1664" ht="15.0" customHeight="1"/>
    <row r="1665" ht="15.0" customHeight="1"/>
    <row r="1666" ht="15.0" customHeight="1"/>
    <row r="1667" ht="15.0" customHeight="1"/>
    <row r="1668" ht="15.0" customHeight="1"/>
    <row r="1669" ht="15.0" customHeight="1"/>
    <row r="1670" ht="15.0" customHeight="1"/>
    <row r="1671" ht="15.0" customHeight="1"/>
    <row r="1672" ht="15.0" customHeight="1"/>
    <row r="1673" ht="15.0" customHeight="1"/>
    <row r="1674" ht="15.0" customHeight="1"/>
    <row r="1675" ht="15.0" customHeight="1"/>
    <row r="1676" ht="15.0" customHeight="1"/>
    <row r="1677" ht="15.0" customHeight="1"/>
    <row r="1678" ht="15.0" customHeight="1"/>
    <row r="1679" ht="15.0" customHeight="1"/>
    <row r="1680" ht="15.0" customHeight="1"/>
    <row r="1681" ht="15.0" customHeight="1"/>
    <row r="1682" ht="15.0" customHeight="1"/>
    <row r="1683" ht="15.0" customHeight="1"/>
    <row r="1684" ht="15.0" customHeight="1"/>
    <row r="1685" ht="15.0" customHeight="1"/>
    <row r="1686" ht="15.0" customHeight="1"/>
    <row r="1687" ht="15.0" customHeight="1"/>
    <row r="1688" ht="15.0" customHeight="1"/>
    <row r="1689" ht="15.0" customHeight="1"/>
    <row r="1690" ht="15.0" customHeight="1"/>
    <row r="1691" ht="15.0" customHeight="1"/>
    <row r="1692" ht="15.0" customHeight="1"/>
    <row r="1693" ht="15.0" customHeight="1"/>
    <row r="1694" ht="15.0" customHeight="1"/>
    <row r="1695" ht="15.0" customHeight="1"/>
    <row r="1696" ht="15.0" customHeight="1"/>
    <row r="1697" ht="15.0" customHeight="1"/>
    <row r="1698" ht="15.0" customHeight="1"/>
    <row r="1699" ht="15.0" customHeight="1"/>
    <row r="1700" ht="15.0" customHeight="1"/>
    <row r="1701" ht="15.0" customHeight="1"/>
    <row r="1702" ht="15.0" customHeight="1"/>
    <row r="1703" ht="15.0" customHeight="1"/>
    <row r="1704" ht="15.0" customHeight="1"/>
    <row r="1705" ht="15.0" customHeight="1"/>
    <row r="1706" ht="15.0" customHeight="1"/>
    <row r="1707" ht="15.0" customHeight="1"/>
    <row r="1708" ht="15.0" customHeight="1"/>
    <row r="1709" ht="15.0" customHeight="1"/>
    <row r="1710" ht="15.0" customHeight="1"/>
    <row r="1711" ht="15.0" customHeight="1"/>
    <row r="1712" ht="15.0" customHeight="1"/>
    <row r="1713" ht="15.0" customHeight="1"/>
    <row r="1714" ht="15.0" customHeight="1"/>
    <row r="1715" ht="15.0" customHeight="1"/>
    <row r="1716" ht="15.0" customHeight="1"/>
    <row r="1717" ht="15.0" customHeight="1"/>
    <row r="1718" ht="15.0" customHeight="1"/>
    <row r="1719" ht="15.0" customHeight="1"/>
    <row r="1720" ht="15.0" customHeight="1"/>
    <row r="1721" ht="15.0" customHeight="1"/>
    <row r="1722" ht="15.0" customHeight="1"/>
    <row r="1723" ht="15.0" customHeight="1"/>
    <row r="1724" ht="15.0" customHeight="1"/>
    <row r="1725" ht="15.0" customHeight="1"/>
    <row r="1726" ht="15.0" customHeight="1"/>
    <row r="1727" ht="15.0" customHeight="1"/>
    <row r="1728" ht="15.0" customHeight="1"/>
    <row r="1729" ht="15.0" customHeight="1"/>
    <row r="1730" ht="15.0" customHeight="1"/>
    <row r="1731" ht="15.0" customHeight="1"/>
    <row r="1732" ht="15.0" customHeight="1"/>
    <row r="1733" ht="15.0" customHeight="1"/>
    <row r="1734" ht="15.0" customHeight="1"/>
    <row r="1735" ht="15.0" customHeight="1"/>
    <row r="1736" ht="15.0" customHeight="1"/>
    <row r="1737" ht="15.0" customHeight="1"/>
    <row r="1738" ht="15.0" customHeight="1"/>
    <row r="1739" ht="15.0" customHeight="1"/>
    <row r="1740" ht="15.0" customHeight="1"/>
    <row r="1741" ht="15.0" customHeight="1"/>
    <row r="1742" ht="15.0" customHeight="1"/>
    <row r="1743" ht="15.0" customHeight="1"/>
    <row r="1744" ht="15.0" customHeight="1"/>
    <row r="1745" ht="15.0" customHeight="1"/>
    <row r="1746" ht="15.0" customHeight="1"/>
    <row r="1747" ht="15.0" customHeight="1"/>
    <row r="1748" ht="15.0" customHeight="1"/>
    <row r="1749" ht="15.0" customHeight="1"/>
    <row r="1750" ht="15.0" customHeight="1"/>
    <row r="1751" ht="15.0" customHeight="1"/>
    <row r="1752" ht="15.0" customHeight="1"/>
    <row r="1753" ht="15.0" customHeight="1"/>
    <row r="1754" ht="15.0" customHeight="1"/>
    <row r="1755" ht="15.0" customHeight="1"/>
    <row r="1756" ht="15.0" customHeight="1"/>
    <row r="1757" ht="15.0" customHeight="1"/>
    <row r="1758" ht="15.0" customHeight="1"/>
    <row r="1759" ht="15.0" customHeight="1"/>
    <row r="1760" ht="15.0" customHeight="1"/>
    <row r="1761" ht="15.0" customHeight="1"/>
    <row r="1762" ht="15.0" customHeight="1"/>
    <row r="1763" ht="15.0" customHeight="1"/>
    <row r="1764" ht="15.0" customHeight="1"/>
    <row r="1765" ht="15.0" customHeight="1"/>
    <row r="1766" ht="15.0" customHeight="1"/>
    <row r="1767" ht="15.0" customHeight="1"/>
    <row r="1768" ht="15.0" customHeight="1"/>
    <row r="1769" ht="15.0" customHeight="1"/>
    <row r="1770" ht="15.0" customHeight="1"/>
    <row r="1771" ht="15.0" customHeight="1"/>
    <row r="1772" ht="15.0" customHeight="1"/>
    <row r="1773" ht="15.0" customHeight="1"/>
    <row r="1774" ht="15.0" customHeight="1"/>
    <row r="1775" ht="15.0" customHeight="1"/>
    <row r="1776" ht="15.0" customHeight="1"/>
    <row r="1777" ht="15.0" customHeight="1"/>
    <row r="1778" ht="15.0" customHeight="1"/>
    <row r="1779" ht="15.0" customHeight="1"/>
    <row r="1780" ht="15.0" customHeight="1"/>
    <row r="1781" ht="15.0" customHeight="1"/>
    <row r="1782" ht="15.0" customHeight="1"/>
    <row r="1783" ht="15.0" customHeight="1"/>
    <row r="1784" ht="15.0" customHeight="1"/>
    <row r="1785" ht="15.0" customHeight="1"/>
    <row r="1786" ht="15.0" customHeight="1"/>
    <row r="1787" ht="15.0" customHeight="1"/>
    <row r="1788" ht="15.0" customHeight="1"/>
    <row r="1789" ht="15.0" customHeight="1"/>
    <row r="1790" ht="15.0" customHeight="1"/>
    <row r="1791" ht="15.0" customHeight="1"/>
    <row r="1792" ht="15.0" customHeight="1"/>
    <row r="1793" ht="15.0" customHeight="1"/>
    <row r="1794" ht="15.0" customHeight="1"/>
    <row r="1795" ht="15.0" customHeight="1"/>
    <row r="1796" ht="15.0" customHeight="1"/>
    <row r="1797" ht="15.0" customHeight="1"/>
    <row r="1798" ht="15.0" customHeight="1"/>
    <row r="1799" ht="15.0" customHeight="1"/>
    <row r="1800" ht="15.0" customHeight="1"/>
    <row r="1801" ht="15.0" customHeight="1"/>
    <row r="1802" ht="15.0" customHeight="1"/>
    <row r="1803" ht="15.0" customHeight="1"/>
    <row r="1804" ht="15.0" customHeight="1"/>
    <row r="1805" ht="15.0" customHeight="1"/>
    <row r="1806" ht="15.0" customHeight="1"/>
    <row r="1807" ht="15.0" customHeight="1"/>
    <row r="1808" ht="15.0" customHeight="1"/>
    <row r="1809" ht="15.0" customHeight="1"/>
    <row r="1810" ht="15.0" customHeight="1"/>
    <row r="1811" ht="15.0" customHeight="1"/>
    <row r="1812" ht="15.0" customHeight="1"/>
    <row r="1813" ht="15.0" customHeight="1"/>
    <row r="1814" ht="15.0" customHeight="1"/>
    <row r="1815" ht="15.0" customHeight="1"/>
    <row r="1816" ht="15.0" customHeight="1"/>
    <row r="1817" ht="15.0" customHeight="1"/>
    <row r="1818" ht="15.0" customHeight="1"/>
    <row r="1819" ht="15.0" customHeight="1"/>
    <row r="1820" ht="15.0" customHeight="1"/>
    <row r="1821" ht="15.0" customHeight="1"/>
    <row r="1822" ht="15.0" customHeight="1"/>
    <row r="1823" ht="15.0" customHeight="1"/>
    <row r="1824" ht="15.0" customHeight="1"/>
    <row r="1825" ht="15.0" customHeight="1"/>
    <row r="1826" ht="15.0" customHeight="1"/>
    <row r="1827" ht="15.0" customHeight="1"/>
    <row r="1828" ht="15.0" customHeight="1"/>
    <row r="1829" ht="15.0" customHeight="1"/>
    <row r="1830" ht="15.0" customHeight="1"/>
    <row r="1831" ht="15.0" customHeight="1"/>
    <row r="1832" ht="15.0" customHeight="1"/>
    <row r="1833" ht="15.0" customHeight="1"/>
    <row r="1834" ht="15.0" customHeight="1"/>
    <row r="1835" ht="15.0" customHeight="1"/>
    <row r="1836" ht="15.0" customHeight="1"/>
    <row r="1837" ht="15.0" customHeight="1"/>
    <row r="1838" ht="15.0" customHeight="1"/>
    <row r="1839" ht="15.0" customHeight="1"/>
    <row r="1840" ht="15.0" customHeight="1"/>
    <row r="1841" ht="15.0" customHeight="1"/>
    <row r="1842" ht="15.0" customHeight="1"/>
    <row r="1843" ht="15.0" customHeight="1"/>
    <row r="1844" ht="15.0" customHeight="1"/>
    <row r="1845" ht="15.0" customHeight="1"/>
    <row r="1846" ht="15.0" customHeight="1"/>
    <row r="1847" ht="15.0" customHeight="1"/>
    <row r="1848" ht="15.0" customHeight="1"/>
    <row r="1849" ht="15.0" customHeight="1"/>
    <row r="1850" ht="15.0" customHeight="1"/>
    <row r="1851" ht="15.0" customHeight="1"/>
    <row r="1852" ht="15.0" customHeight="1"/>
    <row r="1853" ht="15.0" customHeight="1"/>
    <row r="1854" ht="15.0" customHeight="1"/>
    <row r="1855" ht="15.0" customHeight="1"/>
    <row r="1856" ht="15.0" customHeight="1"/>
    <row r="1857" ht="15.0" customHeight="1"/>
    <row r="1858" ht="15.0" customHeight="1"/>
    <row r="1859" ht="15.0" customHeight="1"/>
    <row r="1860" ht="15.0" customHeight="1"/>
    <row r="1861" ht="15.0" customHeight="1"/>
    <row r="1862" ht="15.0" customHeight="1"/>
    <row r="1863" ht="15.0" customHeight="1"/>
    <row r="1864" ht="15.0" customHeight="1"/>
    <row r="1865" ht="15.0" customHeight="1"/>
    <row r="1866" ht="15.0" customHeight="1"/>
    <row r="1867" ht="15.0" customHeight="1"/>
    <row r="1868" ht="15.0" customHeight="1"/>
    <row r="1869" ht="15.0" customHeight="1"/>
    <row r="1870" ht="15.0" customHeight="1"/>
    <row r="1871" ht="15.0" customHeight="1"/>
    <row r="1872" ht="15.0" customHeight="1"/>
    <row r="1873" ht="15.0" customHeight="1"/>
    <row r="1874" ht="15.0" customHeight="1"/>
    <row r="1875" ht="15.0" customHeight="1"/>
    <row r="1876" ht="15.0" customHeight="1"/>
    <row r="1877" ht="15.0" customHeight="1"/>
    <row r="1878" ht="15.0" customHeight="1"/>
    <row r="1879" ht="15.0" customHeight="1"/>
    <row r="1880" ht="15.0" customHeight="1"/>
    <row r="1881" ht="15.0" customHeight="1"/>
    <row r="1882" ht="15.0" customHeight="1"/>
    <row r="1883" ht="15.0" customHeight="1"/>
    <row r="1884" ht="15.0" customHeight="1"/>
    <row r="1885" ht="15.0" customHeight="1"/>
    <row r="1886" ht="15.0" customHeight="1"/>
    <row r="1887" ht="15.0" customHeight="1"/>
    <row r="1888" ht="15.0" customHeight="1"/>
    <row r="1889" ht="15.0" customHeight="1"/>
    <row r="1890" ht="15.0" customHeight="1"/>
    <row r="1891" ht="15.0" customHeight="1"/>
    <row r="1892" ht="15.0" customHeight="1"/>
    <row r="1893" ht="15.0" customHeight="1"/>
    <row r="1894" ht="15.0" customHeight="1"/>
    <row r="1895" ht="15.0" customHeight="1"/>
    <row r="1896" ht="15.0" customHeight="1"/>
    <row r="1897" ht="15.0" customHeight="1"/>
    <row r="1898" ht="15.0" customHeight="1"/>
    <row r="1899" ht="15.0" customHeight="1"/>
    <row r="1900" ht="15.0" customHeight="1"/>
    <row r="1901" ht="15.0" customHeight="1"/>
    <row r="1902" ht="15.0" customHeight="1"/>
    <row r="1903" ht="15.0" customHeight="1"/>
    <row r="1904" ht="15.0" customHeight="1"/>
    <row r="1905" ht="15.0" customHeight="1"/>
    <row r="1906" ht="15.0" customHeight="1"/>
    <row r="1907" ht="15.0" customHeight="1"/>
    <row r="1908" ht="15.0" customHeight="1"/>
    <row r="1909" ht="15.0" customHeight="1"/>
    <row r="1910" ht="15.0" customHeight="1"/>
    <row r="1911" ht="15.0" customHeight="1"/>
    <row r="1912" ht="15.0" customHeight="1"/>
    <row r="1913" ht="15.0" customHeight="1"/>
    <row r="1914" ht="15.0" customHeight="1"/>
    <row r="1915" ht="15.0" customHeight="1"/>
    <row r="1916" ht="15.0" customHeight="1"/>
    <row r="1917" ht="15.0" customHeight="1"/>
    <row r="1918" ht="15.0" customHeight="1"/>
    <row r="1919" ht="15.0" customHeight="1"/>
    <row r="1920" ht="15.0" customHeight="1"/>
    <row r="1921" ht="15.0" customHeight="1"/>
    <row r="1922" ht="15.0" customHeight="1"/>
    <row r="1923" ht="15.0" customHeight="1"/>
    <row r="1924" ht="15.0" customHeight="1"/>
    <row r="1925" ht="15.0" customHeight="1"/>
    <row r="1926" ht="15.0" customHeight="1"/>
    <row r="1927" ht="15.0" customHeight="1"/>
    <row r="1928" ht="15.0" customHeight="1"/>
    <row r="1929" ht="15.0" customHeight="1"/>
    <row r="1930" ht="15.0" customHeight="1"/>
    <row r="1931" ht="15.0" customHeight="1"/>
    <row r="1932" ht="15.0" customHeight="1"/>
    <row r="1933" ht="15.0" customHeight="1"/>
    <row r="1934" ht="15.0" customHeight="1"/>
    <row r="1935" ht="15.0" customHeight="1"/>
    <row r="1936" ht="15.0" customHeight="1"/>
    <row r="1937" ht="15.0" customHeight="1"/>
    <row r="1938" ht="15.0" customHeight="1"/>
    <row r="1939" ht="15.0" customHeight="1"/>
    <row r="1940" ht="15.0" customHeight="1"/>
    <row r="1941" ht="15.0" customHeight="1"/>
    <row r="1942" ht="15.0" customHeight="1"/>
    <row r="1943" ht="15.0" customHeight="1"/>
    <row r="1944" ht="15.0" customHeight="1"/>
    <row r="1945" ht="15.0" customHeight="1"/>
    <row r="1946" ht="15.0" customHeight="1"/>
    <row r="1947" ht="15.0" customHeight="1"/>
    <row r="1948" ht="15.0" customHeight="1"/>
    <row r="1949" ht="15.0" customHeight="1"/>
    <row r="1950" ht="15.0" customHeight="1"/>
    <row r="1951" ht="15.0" customHeight="1"/>
    <row r="1952" ht="15.0" customHeight="1"/>
    <row r="1953" ht="15.0" customHeight="1"/>
    <row r="1954" ht="15.0" customHeight="1"/>
    <row r="1955" ht="15.0" customHeight="1"/>
    <row r="1956" ht="15.0" customHeight="1"/>
    <row r="1957" ht="15.0" customHeight="1"/>
    <row r="1958" ht="15.0" customHeight="1"/>
    <row r="1959" ht="15.0" customHeight="1"/>
    <row r="1960" ht="15.0" customHeight="1"/>
    <row r="1961" ht="15.0" customHeight="1"/>
    <row r="1962" ht="15.0" customHeight="1"/>
    <row r="1963" ht="15.0" customHeight="1"/>
    <row r="1964" ht="15.0" customHeight="1"/>
    <row r="1965" ht="15.0" customHeight="1"/>
    <row r="1966" ht="15.0" customHeight="1"/>
    <row r="1967" ht="15.0" customHeight="1"/>
    <row r="1968" ht="15.0" customHeight="1"/>
    <row r="1969" ht="15.0" customHeight="1"/>
    <row r="1970" ht="15.0" customHeight="1"/>
    <row r="1971" ht="15.0" customHeight="1"/>
    <row r="1972" ht="15.0" customHeight="1"/>
    <row r="1973" ht="15.0" customHeight="1"/>
    <row r="1974" ht="15.0" customHeight="1"/>
    <row r="1975" ht="15.0" customHeight="1"/>
    <row r="1976" ht="15.0" customHeight="1"/>
    <row r="1977" ht="15.0" customHeight="1"/>
    <row r="1978" ht="15.0" customHeight="1"/>
    <row r="1979" ht="15.0" customHeight="1"/>
    <row r="1980" ht="15.0" customHeight="1"/>
    <row r="1981" ht="15.0" customHeight="1"/>
    <row r="1982" ht="15.0" customHeight="1"/>
    <row r="1983" ht="15.0" customHeight="1"/>
    <row r="1984" ht="15.0" customHeight="1"/>
    <row r="1985" ht="15.0" customHeight="1"/>
    <row r="1986" ht="15.0" customHeight="1"/>
    <row r="1987" ht="15.0" customHeight="1"/>
    <row r="1988" ht="15.0" customHeight="1"/>
    <row r="1989" ht="15.0" customHeight="1"/>
    <row r="1990" ht="15.0" customHeight="1"/>
    <row r="1991" ht="15.0" customHeight="1"/>
    <row r="1992" ht="15.0" customHeight="1"/>
    <row r="1993" ht="15.0" customHeight="1"/>
    <row r="1994" ht="15.0" customHeight="1"/>
    <row r="1995" ht="15.0" customHeight="1"/>
    <row r="1996" ht="15.0" customHeight="1"/>
    <row r="1997" ht="15.0" customHeight="1"/>
    <row r="1998" ht="15.0" customHeight="1"/>
    <row r="1999" ht="15.0" customHeight="1"/>
    <row r="2000" ht="15.0" customHeight="1"/>
    <row r="2001" ht="15.0" customHeight="1"/>
    <row r="2002" ht="15.0" customHeight="1"/>
    <row r="2003" ht="15.0" customHeight="1"/>
    <row r="2004" ht="15.0" customHeight="1"/>
    <row r="2005" ht="15.0" customHeight="1"/>
    <row r="2006" ht="15.0" customHeight="1"/>
    <row r="2007" ht="15.0" customHeight="1"/>
    <row r="2008" ht="15.0" customHeight="1"/>
    <row r="2009" ht="15.0" customHeight="1"/>
    <row r="2010" ht="15.0" customHeight="1"/>
    <row r="2011" ht="15.0" customHeight="1"/>
    <row r="2012" ht="15.0" customHeight="1"/>
    <row r="2013" ht="15.0" customHeight="1"/>
    <row r="2014" ht="15.0" customHeight="1"/>
    <row r="2015" ht="15.0" customHeight="1"/>
    <row r="2016" ht="15.0" customHeight="1"/>
    <row r="2017" ht="15.0" customHeight="1"/>
    <row r="2018" ht="15.0" customHeight="1"/>
    <row r="2019" ht="15.0" customHeight="1"/>
    <row r="2020" ht="15.0" customHeight="1"/>
    <row r="2021" ht="15.0" customHeight="1"/>
    <row r="2022" ht="15.0" customHeight="1"/>
    <row r="2023" ht="15.0" customHeight="1"/>
    <row r="2024" ht="15.0" customHeight="1"/>
    <row r="2025" ht="15.0" customHeight="1"/>
    <row r="2026" ht="15.0" customHeight="1"/>
    <row r="2027" ht="15.0" customHeight="1"/>
    <row r="2028" ht="15.0" customHeight="1"/>
    <row r="2029" ht="15.0" customHeight="1"/>
    <row r="2030" ht="15.0" customHeight="1"/>
    <row r="2031" ht="15.0" customHeight="1"/>
    <row r="2032" ht="15.0" customHeight="1"/>
    <row r="2033" ht="15.0" customHeight="1"/>
    <row r="2034" ht="15.0" customHeight="1"/>
    <row r="2035" ht="15.0" customHeight="1"/>
    <row r="2036" ht="15.0" customHeight="1"/>
    <row r="2037" ht="15.0" customHeight="1"/>
    <row r="2038" ht="15.0" customHeight="1"/>
    <row r="2039" ht="15.0" customHeight="1"/>
    <row r="2040" ht="15.0" customHeight="1"/>
    <row r="2041" ht="15.0" customHeight="1"/>
    <row r="2042" ht="15.0" customHeight="1"/>
    <row r="2043" ht="15.0" customHeight="1"/>
    <row r="2044" ht="15.0" customHeight="1"/>
    <row r="2045" ht="15.0" customHeight="1"/>
    <row r="2046" ht="15.0" customHeight="1"/>
    <row r="2047" ht="15.0" customHeight="1"/>
    <row r="2048" ht="15.0" customHeight="1"/>
    <row r="2049" ht="15.0" customHeight="1"/>
    <row r="2050" ht="15.0" customHeight="1"/>
    <row r="2051" ht="15.0" customHeight="1"/>
    <row r="2052" ht="15.0" customHeight="1"/>
    <row r="2053" ht="15.0" customHeight="1"/>
    <row r="2054" ht="15.0" customHeight="1"/>
    <row r="2055" ht="15.0" customHeight="1"/>
    <row r="2056" ht="15.0" customHeight="1"/>
    <row r="2057" ht="15.0" customHeight="1"/>
    <row r="2058" ht="15.0" customHeight="1"/>
    <row r="2059" ht="15.0" customHeight="1"/>
    <row r="2060" ht="15.0" customHeight="1"/>
    <row r="2061" ht="15.0" customHeight="1"/>
    <row r="2062" ht="15.0" customHeight="1"/>
    <row r="2063" ht="15.0" customHeight="1"/>
    <row r="2064" ht="15.0" customHeight="1"/>
    <row r="2065" ht="15.0" customHeight="1"/>
    <row r="2066" ht="15.0" customHeight="1"/>
    <row r="2067" ht="15.0" customHeight="1"/>
    <row r="2068" ht="15.0" customHeight="1"/>
    <row r="2069" ht="15.0" customHeight="1"/>
    <row r="2070" ht="15.0" customHeight="1"/>
    <row r="2071" ht="15.0" customHeight="1"/>
    <row r="2072" ht="15.0" customHeight="1"/>
    <row r="2073" ht="15.0" customHeight="1"/>
    <row r="2074" ht="15.0" customHeight="1"/>
    <row r="2075" ht="15.0" customHeight="1"/>
    <row r="2076" ht="15.0" customHeight="1"/>
    <row r="2077" ht="15.0" customHeight="1"/>
    <row r="2078" ht="15.0" customHeight="1"/>
    <row r="2079" ht="15.0" customHeight="1"/>
    <row r="2080" ht="15.0" customHeight="1"/>
    <row r="2081" ht="15.0" customHeight="1"/>
    <row r="2082" ht="15.0" customHeight="1"/>
    <row r="2083" ht="15.0" customHeight="1"/>
    <row r="2084" ht="15.0" customHeight="1"/>
    <row r="2085" ht="15.0" customHeight="1"/>
    <row r="2086" ht="15.0" customHeight="1"/>
    <row r="2087" ht="15.0" customHeight="1"/>
    <row r="2088" ht="15.0" customHeight="1"/>
    <row r="2089" ht="15.0" customHeight="1"/>
    <row r="2090" ht="15.0" customHeight="1"/>
    <row r="2091" ht="15.0" customHeight="1"/>
    <row r="2092" ht="15.0" customHeight="1"/>
    <row r="2093" ht="15.0" customHeight="1"/>
    <row r="2094" ht="15.0" customHeight="1"/>
    <row r="2095" ht="15.0" customHeight="1"/>
    <row r="2096" ht="15.0" customHeight="1"/>
    <row r="2097" ht="15.0" customHeight="1"/>
    <row r="2098" ht="15.0" customHeight="1"/>
    <row r="2099" ht="15.0" customHeight="1"/>
    <row r="2100" ht="15.0" customHeight="1"/>
    <row r="2101" ht="15.0" customHeight="1"/>
    <row r="2102" ht="15.0" customHeight="1"/>
    <row r="2103" ht="15.0" customHeight="1"/>
    <row r="2104" ht="15.0" customHeight="1"/>
    <row r="2105" ht="15.0" customHeight="1"/>
    <row r="2106" ht="15.0" customHeight="1"/>
    <row r="2107" ht="15.0" customHeight="1"/>
    <row r="2108" ht="15.0" customHeight="1"/>
    <row r="2109" ht="15.0" customHeight="1"/>
    <row r="2110" ht="15.0" customHeight="1"/>
    <row r="2111" ht="15.0" customHeight="1"/>
    <row r="2112" ht="15.0" customHeight="1"/>
    <row r="2113" ht="15.0" customHeight="1"/>
    <row r="2114" ht="15.0" customHeight="1"/>
    <row r="2115" ht="15.0" customHeight="1"/>
    <row r="2116" ht="15.0" customHeight="1"/>
    <row r="2117" ht="15.0" customHeight="1"/>
    <row r="2118" ht="15.0" customHeight="1"/>
    <row r="2119" ht="15.0" customHeight="1"/>
    <row r="2120" ht="15.0" customHeight="1"/>
    <row r="2121" ht="15.0" customHeight="1"/>
    <row r="2122" ht="15.0" customHeight="1"/>
    <row r="2123" ht="15.0" customHeight="1"/>
    <row r="2124" ht="15.0" customHeight="1"/>
    <row r="2125" ht="15.0" customHeight="1"/>
    <row r="2126" ht="15.0" customHeight="1"/>
    <row r="2127" ht="15.0" customHeight="1"/>
    <row r="2128" ht="15.0" customHeight="1"/>
    <row r="2129" ht="15.0" customHeight="1"/>
    <row r="2130" ht="15.0" customHeight="1"/>
    <row r="2131" ht="15.0" customHeight="1"/>
    <row r="2132" ht="15.0" customHeight="1"/>
    <row r="2133" ht="15.0" customHeight="1"/>
    <row r="2134" ht="15.0" customHeight="1"/>
    <row r="2135" ht="15.0" customHeight="1"/>
    <row r="2136" ht="15.0" customHeight="1"/>
    <row r="2137" ht="15.0" customHeight="1"/>
    <row r="2138" ht="15.0" customHeight="1"/>
    <row r="2139" ht="15.0" customHeight="1"/>
    <row r="2140" ht="15.0" customHeight="1"/>
    <row r="2141" ht="15.0" customHeight="1"/>
    <row r="2142" ht="15.0" customHeight="1"/>
    <row r="2143" ht="15.0" customHeight="1"/>
    <row r="2144" ht="15.0" customHeight="1"/>
    <row r="2145" ht="15.0" customHeight="1"/>
    <row r="2146" ht="15.0" customHeight="1"/>
    <row r="2147" ht="15.0" customHeight="1"/>
    <row r="2148" ht="15.0" customHeight="1"/>
    <row r="2149" ht="15.0" customHeight="1"/>
    <row r="2150" ht="15.0" customHeight="1"/>
    <row r="2151" ht="15.0" customHeight="1"/>
    <row r="2152" ht="15.0" customHeight="1"/>
    <row r="2153" ht="15.0" customHeight="1"/>
    <row r="2154" ht="15.0" customHeight="1"/>
    <row r="2155" ht="15.0" customHeight="1"/>
    <row r="2156" ht="15.0" customHeight="1"/>
    <row r="2157" ht="15.0" customHeight="1"/>
    <row r="2158" ht="15.0" customHeight="1"/>
    <row r="2159" ht="15.0" customHeight="1"/>
    <row r="2160" ht="15.0" customHeight="1"/>
    <row r="2161" ht="15.0" customHeight="1"/>
    <row r="2162" ht="15.0" customHeight="1"/>
    <row r="2163" ht="15.0" customHeight="1"/>
    <row r="2164" ht="15.0" customHeight="1"/>
    <row r="2165" ht="15.0" customHeight="1"/>
    <row r="2166" ht="15.0" customHeight="1"/>
    <row r="2167" ht="15.0" customHeight="1"/>
    <row r="2168" ht="15.0" customHeight="1"/>
    <row r="2169" ht="15.0" customHeight="1"/>
    <row r="2170" ht="15.0" customHeight="1"/>
    <row r="2171" ht="15.0" customHeight="1"/>
    <row r="2172" ht="15.0" customHeight="1"/>
    <row r="2173" ht="15.0" customHeight="1"/>
    <row r="2174" ht="15.0" customHeight="1"/>
    <row r="2175" ht="15.0" customHeight="1"/>
    <row r="2176" ht="15.0" customHeight="1"/>
    <row r="2177" ht="15.0" customHeight="1"/>
    <row r="2178" ht="15.0" customHeight="1"/>
    <row r="2179" ht="15.0" customHeight="1"/>
    <row r="2180" ht="15.0" customHeight="1"/>
    <row r="2181" ht="15.0" customHeight="1"/>
    <row r="2182" ht="15.0" customHeight="1"/>
    <row r="2183" ht="15.0" customHeight="1"/>
    <row r="2184" ht="15.0" customHeight="1"/>
    <row r="2185" ht="15.0" customHeight="1"/>
    <row r="2186" ht="15.0" customHeight="1"/>
    <row r="2187" ht="15.0" customHeight="1"/>
    <row r="2188" ht="15.0" customHeight="1"/>
    <row r="2189" ht="15.0" customHeight="1"/>
    <row r="2190" ht="15.0" customHeight="1"/>
    <row r="2191" ht="15.0" customHeight="1"/>
    <row r="2192" ht="15.0" customHeight="1"/>
    <row r="2193" ht="15.0" customHeight="1"/>
    <row r="2194" ht="15.0" customHeight="1"/>
    <row r="2195" ht="15.0" customHeight="1"/>
    <row r="2196" ht="15.0" customHeight="1"/>
    <row r="2197" ht="15.0" customHeight="1"/>
    <row r="2198" ht="15.0" customHeight="1"/>
    <row r="2199" ht="15.0" customHeight="1"/>
    <row r="2200" ht="15.0" customHeight="1"/>
    <row r="2201" ht="15.0" customHeight="1"/>
    <row r="2202" ht="15.0" customHeight="1"/>
    <row r="2203" ht="15.0" customHeight="1"/>
    <row r="2204" ht="15.0" customHeight="1"/>
    <row r="2205" ht="15.0" customHeight="1"/>
    <row r="2206" ht="15.0" customHeight="1"/>
    <row r="2207" ht="15.0" customHeight="1"/>
    <row r="2208" ht="15.0" customHeight="1"/>
    <row r="2209" ht="15.0" customHeight="1"/>
    <row r="2210" ht="15.0" customHeight="1"/>
    <row r="2211" ht="15.0" customHeight="1"/>
    <row r="2212" ht="15.0" customHeight="1"/>
    <row r="2213" ht="15.0" customHeight="1"/>
    <row r="2214" ht="15.0" customHeight="1"/>
    <row r="2215" ht="15.0" customHeight="1"/>
    <row r="2216" ht="15.0" customHeight="1"/>
    <row r="2217" ht="15.0" customHeight="1"/>
    <row r="2218" ht="15.0" customHeight="1"/>
    <row r="2219" ht="15.0" customHeight="1"/>
    <row r="2220" ht="15.0" customHeight="1"/>
    <row r="2221" ht="15.0" customHeight="1"/>
    <row r="2222" ht="15.0" customHeight="1"/>
    <row r="2223" ht="15.0" customHeight="1"/>
    <row r="2224" ht="15.0" customHeight="1"/>
    <row r="2225" ht="15.0" customHeight="1"/>
    <row r="2226" ht="15.0" customHeight="1"/>
    <row r="2227" ht="15.0" customHeight="1"/>
    <row r="2228" ht="15.0" customHeight="1"/>
    <row r="2229" ht="15.0" customHeight="1"/>
    <row r="2230" ht="15.0" customHeight="1"/>
    <row r="2231" ht="15.0" customHeight="1"/>
    <row r="2232" ht="15.0" customHeight="1"/>
    <row r="2233" ht="15.0" customHeight="1"/>
    <row r="2234" ht="15.0" customHeight="1"/>
    <row r="2235" ht="15.0" customHeight="1"/>
    <row r="2236" ht="15.0" customHeight="1"/>
    <row r="2237" ht="15.0" customHeight="1"/>
    <row r="2238" ht="15.0" customHeight="1"/>
    <row r="2239" ht="15.0" customHeight="1"/>
    <row r="2240" ht="15.0" customHeight="1"/>
    <row r="2241" ht="15.0" customHeight="1"/>
    <row r="2242" ht="15.0" customHeight="1"/>
    <row r="2243" ht="15.0" customHeight="1"/>
    <row r="2244" ht="15.0" customHeight="1"/>
    <row r="2245" ht="15.0" customHeight="1"/>
    <row r="2246" ht="15.0" customHeight="1"/>
    <row r="2247" ht="15.0" customHeight="1"/>
    <row r="2248" ht="15.0" customHeight="1"/>
    <row r="2249" ht="15.0" customHeight="1"/>
    <row r="2250" ht="15.0" customHeight="1"/>
    <row r="2251" ht="15.0" customHeight="1"/>
    <row r="2252" ht="15.0" customHeight="1"/>
    <row r="2253" ht="15.0" customHeight="1"/>
    <row r="2254" ht="15.0" customHeight="1"/>
    <row r="2255" ht="15.0" customHeight="1"/>
    <row r="2256" ht="15.0" customHeight="1"/>
    <row r="2257" ht="15.0" customHeight="1"/>
    <row r="2258" ht="15.0" customHeight="1"/>
    <row r="2259" ht="15.0" customHeight="1"/>
    <row r="2260" ht="15.0" customHeight="1"/>
    <row r="2261" ht="15.0" customHeight="1"/>
    <row r="2262" ht="15.0" customHeight="1"/>
    <row r="2263" ht="15.0" customHeight="1"/>
    <row r="2264" ht="15.0" customHeight="1"/>
    <row r="2265" ht="15.0" customHeight="1"/>
    <row r="2266" ht="15.0" customHeight="1"/>
    <row r="2267" ht="15.0" customHeight="1"/>
    <row r="2268" ht="15.0" customHeight="1"/>
    <row r="2269" ht="15.0" customHeight="1"/>
    <row r="2270" ht="15.0" customHeight="1"/>
    <row r="2271" ht="15.0" customHeight="1"/>
    <row r="2272" ht="15.0" customHeight="1"/>
    <row r="2273" ht="15.0" customHeight="1"/>
    <row r="2274" ht="15.0" customHeight="1"/>
    <row r="2275" ht="15.0" customHeight="1"/>
    <row r="2276" ht="15.0" customHeight="1"/>
    <row r="2277" ht="15.0" customHeight="1"/>
    <row r="2278" ht="15.0" customHeight="1"/>
    <row r="2279" ht="15.0" customHeight="1"/>
    <row r="2280" ht="15.0" customHeight="1"/>
    <row r="2281" ht="15.0" customHeight="1"/>
    <row r="2282" ht="15.0" customHeight="1"/>
    <row r="2283" ht="15.0" customHeight="1"/>
    <row r="2284" ht="15.0" customHeight="1"/>
    <row r="2285" ht="15.0" customHeight="1"/>
    <row r="2286" ht="15.0" customHeight="1"/>
    <row r="2287" ht="15.0" customHeight="1"/>
    <row r="2288" ht="15.0" customHeight="1"/>
    <row r="2289" ht="15.0" customHeight="1"/>
    <row r="2290" ht="15.0" customHeight="1"/>
    <row r="2291" ht="15.0" customHeight="1"/>
    <row r="2292" ht="15.0" customHeight="1"/>
    <row r="2293" ht="15.0" customHeight="1"/>
    <row r="2294" ht="15.0" customHeight="1"/>
    <row r="2295" ht="15.0" customHeight="1"/>
    <row r="2296" ht="15.0" customHeight="1"/>
    <row r="2297" ht="15.0" customHeight="1"/>
    <row r="2298" ht="15.0" customHeight="1"/>
    <row r="2299" ht="15.0" customHeight="1"/>
    <row r="2300" ht="15.0" customHeight="1"/>
    <row r="2301" ht="15.0" customHeight="1"/>
    <row r="2302" ht="15.0" customHeight="1"/>
    <row r="2303" ht="15.0" customHeight="1"/>
    <row r="2304" ht="15.0" customHeight="1"/>
    <row r="2305" ht="15.0" customHeight="1"/>
    <row r="2306" ht="15.0" customHeight="1"/>
    <row r="2307" ht="15.0" customHeight="1"/>
    <row r="2308" ht="15.0" customHeight="1"/>
    <row r="2309" ht="15.0" customHeight="1"/>
    <row r="2310" ht="15.0" customHeight="1"/>
    <row r="2311" ht="15.0" customHeight="1"/>
    <row r="2312" ht="15.0" customHeight="1"/>
    <row r="2313" ht="15.0" customHeight="1"/>
    <row r="2314" ht="15.0" customHeight="1"/>
    <row r="2315" ht="15.0" customHeight="1"/>
    <row r="2316" ht="15.0" customHeight="1"/>
    <row r="2317" ht="15.0" customHeight="1"/>
    <row r="2318" ht="15.0" customHeight="1"/>
    <row r="2319" ht="15.0" customHeight="1"/>
    <row r="2320" ht="15.0" customHeight="1"/>
    <row r="2321" ht="15.0" customHeight="1"/>
    <row r="2322" ht="15.0" customHeight="1"/>
    <row r="2323" ht="15.0" customHeight="1"/>
    <row r="2324" ht="15.0" customHeight="1"/>
    <row r="2325" ht="15.0" customHeight="1"/>
    <row r="2326" ht="15.0" customHeight="1"/>
    <row r="2327" ht="15.0" customHeight="1"/>
    <row r="2328" ht="15.0" customHeight="1"/>
    <row r="2329" ht="15.0" customHeight="1"/>
    <row r="2330" ht="15.0" customHeight="1"/>
    <row r="2331" ht="15.0" customHeight="1"/>
    <row r="2332" ht="15.0" customHeight="1"/>
    <row r="2333" ht="15.0" customHeight="1"/>
    <row r="2334" ht="15.0" customHeight="1"/>
    <row r="2335" ht="15.0" customHeight="1"/>
    <row r="2336" ht="15.0" customHeight="1"/>
    <row r="2337" ht="15.0" customHeight="1"/>
    <row r="2338" ht="15.0" customHeight="1"/>
    <row r="2339" ht="15.0" customHeight="1"/>
    <row r="2340" ht="15.0" customHeight="1"/>
    <row r="2341" ht="15.0" customHeight="1"/>
    <row r="2342" ht="15.0" customHeight="1"/>
    <row r="2343" ht="15.0" customHeight="1"/>
    <row r="2344" ht="15.0" customHeight="1"/>
    <row r="2345" ht="15.0" customHeight="1"/>
    <row r="2346" ht="15.0" customHeight="1"/>
    <row r="2347" ht="15.0" customHeight="1"/>
    <row r="2348" ht="15.0" customHeight="1"/>
    <row r="2349" ht="15.0" customHeight="1"/>
    <row r="2350" ht="15.0" customHeight="1"/>
    <row r="2351" ht="15.0" customHeight="1"/>
    <row r="2352" ht="15.0" customHeight="1"/>
    <row r="2353" ht="15.0" customHeight="1"/>
    <row r="2354" ht="15.0" customHeight="1"/>
    <row r="2355" ht="15.0" customHeight="1"/>
    <row r="2356" ht="15.0" customHeight="1"/>
    <row r="2357" ht="15.0" customHeight="1"/>
    <row r="2358" ht="15.0" customHeight="1"/>
    <row r="2359" ht="15.0" customHeight="1"/>
    <row r="2360" ht="15.0" customHeight="1"/>
    <row r="2361" ht="15.0" customHeight="1"/>
    <row r="2362" ht="15.0" customHeight="1"/>
    <row r="2363" ht="15.0" customHeight="1"/>
    <row r="2364" ht="15.0" customHeight="1"/>
    <row r="2365" ht="15.0" customHeight="1"/>
    <row r="2366" ht="15.0" customHeight="1"/>
    <row r="2367" ht="15.0" customHeight="1"/>
    <row r="2368" ht="15.0" customHeight="1"/>
    <row r="2369" ht="15.0" customHeight="1"/>
    <row r="2370" ht="15.0" customHeight="1"/>
    <row r="2371" ht="15.0" customHeight="1"/>
    <row r="2372" ht="15.0" customHeight="1"/>
    <row r="2373" ht="15.0" customHeight="1"/>
    <row r="2374" ht="15.0" customHeight="1"/>
    <row r="2375" ht="15.0" customHeight="1"/>
    <row r="2376" ht="15.0" customHeight="1"/>
    <row r="2377" ht="15.0" customHeight="1"/>
    <row r="2378" ht="15.0" customHeight="1"/>
    <row r="2379" ht="15.0" customHeight="1"/>
    <row r="2380" ht="15.0" customHeight="1"/>
    <row r="2381" ht="15.0" customHeight="1"/>
    <row r="2382" ht="15.0" customHeight="1"/>
    <row r="2383" ht="15.0" customHeight="1"/>
    <row r="2384" ht="15.0" customHeight="1"/>
    <row r="2385" ht="15.0" customHeight="1"/>
    <row r="2386" ht="15.0" customHeight="1"/>
    <row r="2387" ht="15.0" customHeight="1"/>
    <row r="2388" ht="15.0" customHeight="1"/>
    <row r="2389" ht="15.0" customHeight="1"/>
    <row r="2390" ht="15.0" customHeight="1"/>
    <row r="2391" ht="15.0" customHeight="1"/>
    <row r="2392" ht="15.0" customHeight="1"/>
    <row r="2393" ht="15.0" customHeight="1"/>
    <row r="2394" ht="15.0" customHeight="1"/>
    <row r="2395" ht="15.0" customHeight="1"/>
    <row r="2396" ht="15.0" customHeight="1"/>
    <row r="2397" ht="15.0" customHeight="1"/>
    <row r="2398" ht="15.0" customHeight="1"/>
    <row r="2399" ht="15.0" customHeight="1"/>
    <row r="2400" ht="15.0" customHeight="1"/>
    <row r="2401" ht="15.0" customHeight="1"/>
    <row r="2402" ht="15.0" customHeight="1"/>
    <row r="2403" ht="15.0" customHeight="1"/>
    <row r="2404" ht="15.0" customHeight="1"/>
    <row r="2405" ht="15.0" customHeight="1"/>
    <row r="2406" ht="15.0" customHeight="1"/>
    <row r="2407" ht="15.0" customHeight="1"/>
    <row r="2408" ht="15.0" customHeight="1"/>
    <row r="2409" ht="15.0" customHeight="1"/>
    <row r="2410" ht="15.0" customHeight="1"/>
    <row r="2411" ht="15.0" customHeight="1"/>
    <row r="2412" ht="15.0" customHeight="1"/>
    <row r="2413" ht="15.0" customHeight="1"/>
    <row r="2414" ht="15.0" customHeight="1"/>
    <row r="2415" ht="15.0" customHeight="1"/>
    <row r="2416" ht="15.0" customHeight="1"/>
    <row r="2417" ht="15.0" customHeight="1"/>
    <row r="2418" ht="15.0" customHeight="1"/>
    <row r="2419" ht="15.0" customHeight="1"/>
    <row r="2420" ht="15.0" customHeight="1"/>
    <row r="2421" ht="15.0" customHeight="1"/>
    <row r="2422" ht="15.0" customHeight="1"/>
    <row r="2423" ht="15.0" customHeight="1"/>
    <row r="2424" ht="15.0" customHeight="1"/>
    <row r="2425" ht="15.0" customHeight="1"/>
    <row r="2426" ht="15.0" customHeight="1"/>
    <row r="2427" ht="15.0" customHeight="1"/>
    <row r="2428" ht="15.0" customHeight="1"/>
    <row r="2429" ht="15.0" customHeight="1"/>
    <row r="2430" ht="15.0" customHeight="1"/>
    <row r="2431" ht="15.0" customHeight="1"/>
    <row r="2432" ht="15.0" customHeight="1"/>
    <row r="2433" ht="15.0" customHeight="1"/>
    <row r="2434" ht="15.0" customHeight="1"/>
    <row r="2435" ht="15.0" customHeight="1"/>
    <row r="2436" ht="15.0" customHeight="1"/>
    <row r="2437" ht="15.0" customHeight="1"/>
    <row r="2438" ht="15.0" customHeight="1"/>
    <row r="2439" ht="15.0" customHeight="1"/>
    <row r="2440" ht="15.0" customHeight="1"/>
    <row r="2441" ht="15.0" customHeight="1"/>
    <row r="2442" ht="15.0" customHeight="1"/>
    <row r="2443" ht="15.0" customHeight="1"/>
    <row r="2444" ht="15.0" customHeight="1"/>
    <row r="2445" ht="15.0" customHeight="1"/>
    <row r="2446" ht="15.0" customHeight="1"/>
    <row r="2447" ht="15.0" customHeight="1"/>
    <row r="2448" ht="15.0" customHeight="1"/>
    <row r="2449" ht="15.0" customHeight="1"/>
    <row r="2450" ht="15.0" customHeight="1"/>
    <row r="2451" ht="15.0" customHeight="1"/>
    <row r="2452" ht="15.0" customHeight="1"/>
    <row r="2453" ht="15.0" customHeight="1"/>
    <row r="2454" ht="15.0" customHeight="1"/>
    <row r="2455" ht="15.0" customHeight="1"/>
    <row r="2456" ht="15.0" customHeight="1"/>
    <row r="2457" ht="15.0" customHeight="1"/>
    <row r="2458" ht="15.0" customHeight="1"/>
    <row r="2459" ht="15.0" customHeight="1"/>
    <row r="2460" ht="15.0" customHeight="1"/>
    <row r="2461" ht="15.0" customHeight="1"/>
    <row r="2462" ht="15.0" customHeight="1"/>
    <row r="2463" ht="15.0" customHeight="1"/>
    <row r="2464" ht="15.0" customHeight="1"/>
    <row r="2465" ht="15.0" customHeight="1"/>
    <row r="2466" ht="15.0" customHeight="1"/>
    <row r="2467" ht="15.0" customHeight="1"/>
    <row r="2468" ht="15.0" customHeight="1"/>
    <row r="2469" ht="15.0" customHeight="1"/>
    <row r="2470" ht="15.0" customHeight="1"/>
    <row r="2471" ht="15.0" customHeight="1"/>
    <row r="2472" ht="15.0" customHeight="1"/>
    <row r="2473" ht="15.0" customHeight="1"/>
    <row r="2474" ht="15.0" customHeight="1"/>
    <row r="2475" ht="15.0" customHeight="1"/>
    <row r="2476" ht="15.0" customHeight="1"/>
    <row r="2477" ht="15.0" customHeight="1"/>
    <row r="2478" ht="15.0" customHeight="1"/>
    <row r="2479" ht="15.0" customHeight="1"/>
    <row r="2480" ht="15.0" customHeight="1"/>
    <row r="2481" ht="15.0" customHeight="1"/>
    <row r="2482" ht="15.0" customHeight="1"/>
    <row r="2483" ht="15.0" customHeight="1"/>
    <row r="2484" ht="15.0" customHeight="1"/>
    <row r="2485" ht="15.0" customHeight="1"/>
    <row r="2486" ht="15.0" customHeight="1"/>
    <row r="2487" ht="15.0" customHeight="1"/>
    <row r="2488" ht="15.0" customHeight="1"/>
    <row r="2489" ht="15.0" customHeight="1"/>
    <row r="2490" ht="15.0" customHeight="1"/>
    <row r="2491" ht="15.0" customHeight="1"/>
    <row r="2492" ht="15.0" customHeight="1"/>
    <row r="2493" ht="15.0" customHeight="1"/>
    <row r="2494" ht="15.0" customHeight="1"/>
    <row r="2495" ht="15.0" customHeight="1"/>
    <row r="2496" ht="15.0" customHeight="1"/>
    <row r="2497" ht="15.0" customHeight="1"/>
    <row r="2498" ht="15.0" customHeight="1"/>
    <row r="2499" ht="15.0" customHeight="1"/>
    <row r="2500" ht="15.0" customHeight="1"/>
    <row r="2501" ht="15.0" customHeight="1"/>
    <row r="2502" ht="15.0" customHeight="1"/>
    <row r="2503" ht="15.0" customHeight="1"/>
    <row r="2504" ht="15.0" customHeight="1"/>
    <row r="2505" ht="15.0" customHeight="1"/>
    <row r="2506" ht="15.0" customHeight="1"/>
    <row r="2507" ht="15.0" customHeight="1"/>
    <row r="2508" ht="15.0" customHeight="1"/>
    <row r="2509" ht="15.0" customHeight="1"/>
    <row r="2510" ht="15.0" customHeight="1"/>
    <row r="2511" ht="15.0" customHeight="1"/>
    <row r="2512" ht="15.0" customHeight="1"/>
    <row r="2513" ht="15.0" customHeight="1"/>
    <row r="2514" ht="15.0" customHeight="1"/>
    <row r="2515" ht="15.0" customHeight="1"/>
    <row r="2516" ht="15.0" customHeight="1"/>
    <row r="2517" ht="15.0" customHeight="1"/>
    <row r="2518" ht="15.0" customHeight="1"/>
    <row r="2519" ht="15.0" customHeight="1"/>
    <row r="2520" ht="15.0" customHeight="1"/>
    <row r="2521" ht="15.0" customHeight="1"/>
    <row r="2522" ht="15.0" customHeight="1"/>
    <row r="2523" ht="15.0" customHeight="1"/>
    <row r="2524" ht="15.0" customHeight="1"/>
    <row r="2525" ht="15.0" customHeight="1"/>
    <row r="2526" ht="15.0" customHeight="1"/>
    <row r="2527" ht="15.0" customHeight="1"/>
    <row r="2528" ht="15.0" customHeight="1"/>
    <row r="2529" ht="15.0" customHeight="1"/>
    <row r="2530" ht="15.0" customHeight="1"/>
    <row r="2531" ht="15.0" customHeight="1"/>
    <row r="2532" ht="15.0" customHeight="1"/>
    <row r="2533" ht="15.0" customHeight="1"/>
    <row r="2534" ht="15.0" customHeight="1"/>
    <row r="2535" ht="15.0" customHeight="1"/>
    <row r="2536" ht="15.0" customHeight="1"/>
    <row r="2537" ht="15.0" customHeight="1"/>
    <row r="2538" ht="15.0" customHeight="1"/>
    <row r="2539" ht="15.0" customHeight="1"/>
    <row r="2540" ht="15.0" customHeight="1"/>
    <row r="2541" ht="15.0" customHeight="1"/>
    <row r="2542" ht="15.0" customHeight="1"/>
    <row r="2543" ht="15.0" customHeight="1"/>
    <row r="2544" ht="15.0" customHeight="1"/>
    <row r="2545" ht="15.0" customHeight="1"/>
    <row r="2546" ht="15.0" customHeight="1"/>
    <row r="2547" ht="15.0" customHeight="1"/>
    <row r="2548" ht="15.0" customHeight="1"/>
    <row r="2549" ht="15.0" customHeight="1"/>
    <row r="2550" ht="15.0" customHeight="1"/>
    <row r="2551" ht="15.0" customHeight="1"/>
    <row r="2552" ht="15.0" customHeight="1"/>
    <row r="2553" ht="15.0" customHeight="1"/>
    <row r="2554" ht="15.0" customHeight="1"/>
    <row r="2555" ht="15.0" customHeight="1"/>
    <row r="2556" ht="15.0" customHeight="1"/>
    <row r="2557" ht="15.0" customHeight="1"/>
    <row r="2558" ht="15.0" customHeight="1"/>
    <row r="2559" ht="15.0" customHeight="1"/>
    <row r="2560" ht="15.0" customHeight="1"/>
    <row r="2561" ht="15.0" customHeight="1"/>
    <row r="2562" ht="15.0" customHeight="1"/>
    <row r="2563" ht="15.0" customHeight="1"/>
    <row r="2564" ht="15.0" customHeight="1"/>
    <row r="2565" ht="15.0" customHeight="1"/>
    <row r="2566" ht="15.0" customHeight="1"/>
    <row r="2567" ht="15.0" customHeight="1"/>
    <row r="2568" ht="15.0" customHeight="1"/>
    <row r="2569" ht="15.0" customHeight="1"/>
    <row r="2570" ht="15.0" customHeight="1"/>
    <row r="2571" ht="15.0" customHeight="1"/>
    <row r="2572" ht="15.0" customHeight="1"/>
    <row r="2573" ht="15.0" customHeight="1"/>
    <row r="2574" ht="15.0" customHeight="1"/>
    <row r="2575" ht="15.0" customHeight="1"/>
    <row r="2576" ht="15.0" customHeight="1"/>
    <row r="2577" ht="15.0" customHeight="1"/>
    <row r="2578" ht="15.0" customHeight="1"/>
    <row r="2579" ht="15.0" customHeight="1"/>
    <row r="2580" ht="15.0" customHeight="1"/>
    <row r="2581" ht="15.0" customHeight="1"/>
    <row r="2582" ht="15.0" customHeight="1"/>
    <row r="2583" ht="15.0" customHeight="1"/>
    <row r="2584" ht="15.0" customHeight="1"/>
    <row r="2585" ht="15.0" customHeight="1"/>
    <row r="2586" ht="15.0" customHeight="1"/>
    <row r="2587" ht="15.0" customHeight="1"/>
    <row r="2588" ht="15.0" customHeight="1"/>
    <row r="2589" ht="15.0" customHeight="1"/>
    <row r="2590" ht="15.0" customHeight="1"/>
    <row r="2591" ht="15.0" customHeight="1"/>
    <row r="2592" ht="15.0" customHeight="1"/>
    <row r="2593" ht="15.0" customHeight="1"/>
    <row r="2594" ht="15.0" customHeight="1"/>
    <row r="2595" ht="15.0" customHeight="1"/>
    <row r="2596" ht="15.0" customHeight="1"/>
    <row r="2597" ht="15.0" customHeight="1"/>
    <row r="2598" ht="15.0" customHeight="1"/>
    <row r="2599" ht="15.0" customHeight="1"/>
    <row r="2600" ht="15.0" customHeight="1"/>
    <row r="2601" ht="15.0" customHeight="1"/>
    <row r="2602" ht="15.0" customHeight="1"/>
    <row r="2603" ht="15.0" customHeight="1"/>
    <row r="2604" ht="15.0" customHeight="1"/>
    <row r="2605" ht="15.0" customHeight="1"/>
    <row r="2606" ht="15.0" customHeight="1"/>
    <row r="2607" ht="15.0" customHeight="1"/>
    <row r="2608" ht="15.0" customHeight="1"/>
    <row r="2609" ht="15.0" customHeight="1"/>
    <row r="2610" ht="15.0" customHeight="1"/>
    <row r="2611" ht="15.0" customHeight="1"/>
    <row r="2612" ht="15.0" customHeight="1"/>
    <row r="2613" ht="15.0" customHeight="1"/>
    <row r="2614" ht="15.0" customHeight="1"/>
    <row r="2615" ht="15.0" customHeight="1"/>
    <row r="2616" ht="15.0" customHeight="1"/>
    <row r="2617" ht="15.0" customHeight="1"/>
    <row r="2618" ht="15.0" customHeight="1"/>
    <row r="2619" ht="15.0" customHeight="1"/>
    <row r="2620" ht="15.0" customHeight="1"/>
    <row r="2621" ht="15.0" customHeight="1"/>
    <row r="2622" ht="15.0" customHeight="1"/>
    <row r="2623" ht="15.0" customHeight="1"/>
    <row r="2624" ht="15.0" customHeight="1"/>
    <row r="2625" ht="15.0" customHeight="1"/>
    <row r="2626" ht="15.0" customHeight="1"/>
    <row r="2627" ht="15.0" customHeight="1"/>
    <row r="2628" ht="15.0" customHeight="1"/>
    <row r="2629" ht="15.0" customHeight="1"/>
    <row r="2630" ht="15.0" customHeight="1"/>
    <row r="2631" ht="15.0" customHeight="1"/>
    <row r="2632" ht="15.0" customHeight="1"/>
    <row r="2633" ht="15.0" customHeight="1"/>
    <row r="2634" ht="15.0" customHeight="1"/>
    <row r="2635" ht="15.0" customHeight="1"/>
    <row r="2636" ht="15.0" customHeight="1"/>
    <row r="2637" ht="15.0" customHeight="1"/>
    <row r="2638" ht="15.0" customHeight="1"/>
    <row r="2639" ht="15.0" customHeight="1"/>
    <row r="2640" ht="15.0" customHeight="1"/>
    <row r="2641" ht="15.0" customHeight="1"/>
    <row r="2642" ht="15.0" customHeight="1"/>
    <row r="2643" ht="15.0" customHeight="1"/>
    <row r="2644" ht="15.0" customHeight="1"/>
    <row r="2645" ht="15.0" customHeight="1"/>
    <row r="2646" ht="15.0" customHeight="1"/>
    <row r="2647" ht="15.0" customHeight="1"/>
    <row r="2648" ht="15.0" customHeight="1"/>
    <row r="2649" ht="15.0" customHeight="1"/>
    <row r="2650" ht="15.0" customHeight="1"/>
    <row r="2651" ht="15.0" customHeight="1"/>
    <row r="2652" ht="15.0" customHeight="1"/>
    <row r="2653" ht="15.0" customHeight="1"/>
    <row r="2654" ht="15.0" customHeight="1"/>
    <row r="2655" ht="15.0" customHeight="1"/>
    <row r="2656" ht="15.0" customHeight="1"/>
    <row r="2657" ht="15.0" customHeight="1"/>
    <row r="2658" ht="15.0" customHeight="1"/>
    <row r="2659" ht="15.0" customHeight="1"/>
    <row r="2660" ht="15.0" customHeight="1"/>
    <row r="2661" ht="15.0" customHeight="1"/>
    <row r="2662" ht="15.0" customHeight="1"/>
    <row r="2663" ht="15.0" customHeight="1"/>
    <row r="2664" ht="15.0" customHeight="1"/>
    <row r="2665" ht="15.0" customHeight="1"/>
    <row r="2666" ht="15.0" customHeight="1"/>
    <row r="2667" ht="15.0" customHeight="1"/>
    <row r="2668" ht="15.0" customHeight="1"/>
    <row r="2669" ht="15.0" customHeight="1"/>
    <row r="2670" ht="15.0" customHeight="1"/>
    <row r="2671" ht="15.0" customHeight="1"/>
    <row r="2672" ht="15.0" customHeight="1"/>
    <row r="2673" ht="15.0" customHeight="1"/>
    <row r="2674" ht="15.0" customHeight="1"/>
    <row r="2675" ht="15.0" customHeight="1"/>
    <row r="2676" ht="15.0" customHeight="1"/>
    <row r="2677" ht="15.0" customHeight="1"/>
    <row r="2678" ht="15.0" customHeight="1"/>
    <row r="2679" ht="15.0" customHeight="1"/>
    <row r="2680" ht="15.0" customHeight="1"/>
    <row r="2681" ht="15.0" customHeight="1"/>
    <row r="2682" ht="15.0" customHeight="1"/>
    <row r="2683" ht="15.0" customHeight="1"/>
    <row r="2684" ht="15.0" customHeight="1"/>
    <row r="2685" ht="15.0" customHeight="1"/>
    <row r="2686" ht="15.0" customHeight="1"/>
    <row r="2687" ht="15.0" customHeight="1"/>
    <row r="2688" ht="15.0" customHeight="1"/>
    <row r="2689" ht="15.0" customHeight="1"/>
    <row r="2690" ht="15.0" customHeight="1"/>
    <row r="2691" ht="15.0" customHeight="1"/>
    <row r="2692" ht="15.0" customHeight="1"/>
    <row r="2693" ht="15.0" customHeight="1"/>
    <row r="2694" ht="15.0" customHeight="1"/>
    <row r="2695" ht="15.0" customHeight="1"/>
    <row r="2696" ht="15.0" customHeight="1"/>
    <row r="2697" ht="15.0" customHeight="1"/>
    <row r="2698" ht="15.0" customHeight="1"/>
    <row r="2699" ht="15.0" customHeight="1"/>
    <row r="2700" ht="15.0" customHeight="1"/>
    <row r="2701" ht="15.0" customHeight="1"/>
    <row r="2702" ht="15.0" customHeight="1"/>
    <row r="2703" ht="15.0" customHeight="1"/>
    <row r="2704" ht="15.0" customHeight="1"/>
    <row r="2705" ht="15.0" customHeight="1"/>
    <row r="2706" ht="15.0" customHeight="1"/>
    <row r="2707" ht="15.0" customHeight="1"/>
    <row r="2708" ht="15.0" customHeight="1"/>
    <row r="2709" ht="15.0" customHeight="1"/>
    <row r="2710" ht="15.0" customHeight="1"/>
    <row r="2711" ht="15.0" customHeight="1"/>
    <row r="2712" ht="15.0" customHeight="1"/>
    <row r="2713" ht="15.0" customHeight="1"/>
    <row r="2714" ht="15.0" customHeight="1"/>
    <row r="2715" ht="15.0" customHeight="1"/>
    <row r="2716" ht="15.0" customHeight="1"/>
    <row r="2717" ht="15.0" customHeight="1"/>
    <row r="2718" ht="15.0" customHeight="1"/>
    <row r="2719" ht="15.0" customHeight="1"/>
    <row r="2720" ht="15.0" customHeight="1"/>
    <row r="2721" ht="15.0" customHeight="1"/>
    <row r="2722" ht="15.0" customHeight="1"/>
    <row r="2723" ht="15.0" customHeight="1"/>
    <row r="2724" ht="15.0" customHeight="1"/>
    <row r="2725" ht="15.0" customHeight="1"/>
    <row r="2726" ht="15.0" customHeight="1"/>
    <row r="2727" ht="15.0" customHeight="1"/>
    <row r="2728" ht="15.0" customHeight="1"/>
    <row r="2729" ht="15.0" customHeight="1"/>
    <row r="2730" ht="15.0" customHeight="1"/>
    <row r="2731" ht="15.0" customHeight="1"/>
    <row r="2732" ht="15.0" customHeight="1"/>
    <row r="2733" ht="15.0" customHeight="1"/>
    <row r="2734" ht="15.0" customHeight="1"/>
    <row r="2735" ht="15.0" customHeight="1"/>
    <row r="2736" ht="15.0" customHeight="1"/>
    <row r="2737" ht="15.0" customHeight="1"/>
    <row r="2738" ht="15.0" customHeight="1"/>
    <row r="2739" ht="15.0" customHeight="1"/>
    <row r="2740" ht="15.0" customHeight="1"/>
    <row r="2741" ht="15.0" customHeight="1"/>
    <row r="2742" ht="15.0" customHeight="1"/>
    <row r="2743" ht="15.0" customHeight="1"/>
    <row r="2744" ht="15.0" customHeight="1"/>
    <row r="2745" ht="15.0" customHeight="1"/>
    <row r="2746" ht="15.0" customHeight="1"/>
    <row r="2747" ht="15.0" customHeight="1"/>
    <row r="2748" ht="15.0" customHeight="1"/>
    <row r="2749" ht="15.0" customHeight="1"/>
    <row r="2750" ht="15.0" customHeight="1"/>
    <row r="2751" ht="15.0" customHeight="1"/>
    <row r="2752" ht="15.0" customHeight="1"/>
    <row r="2753" ht="15.0" customHeight="1"/>
    <row r="2754" ht="15.0" customHeight="1"/>
    <row r="2755" ht="15.0" customHeight="1"/>
    <row r="2756" ht="15.0" customHeight="1"/>
    <row r="2757" ht="15.0" customHeight="1"/>
    <row r="2758" ht="15.0" customHeight="1"/>
    <row r="2759" ht="15.0" customHeight="1"/>
    <row r="2760" ht="15.0" customHeight="1"/>
    <row r="2761" ht="15.0" customHeight="1"/>
    <row r="2762" ht="15.0" customHeight="1"/>
    <row r="2763" ht="15.0" customHeight="1"/>
    <row r="2764" ht="15.0" customHeight="1"/>
    <row r="2765" ht="15.0" customHeight="1"/>
    <row r="2766" ht="15.0" customHeight="1"/>
    <row r="2767" ht="15.0" customHeight="1"/>
    <row r="2768" ht="15.0" customHeight="1"/>
    <row r="2769" ht="15.0" customHeight="1"/>
    <row r="2770" ht="15.0" customHeight="1"/>
    <row r="2771" ht="15.0" customHeight="1"/>
    <row r="2772" ht="15.0" customHeight="1"/>
    <row r="2773" ht="15.0" customHeight="1"/>
    <row r="2774" ht="15.0" customHeight="1"/>
    <row r="2775" ht="15.0" customHeight="1"/>
    <row r="2776" ht="15.0" customHeight="1"/>
    <row r="2777" ht="15.0" customHeight="1"/>
    <row r="2778" ht="15.0" customHeight="1"/>
    <row r="2779" ht="15.0" customHeight="1"/>
    <row r="2780" ht="15.0" customHeight="1"/>
    <row r="2781" ht="15.0" customHeight="1"/>
    <row r="2782" ht="15.0" customHeight="1"/>
    <row r="2783" ht="15.0" customHeight="1"/>
    <row r="2784" ht="15.0" customHeight="1"/>
    <row r="2785" ht="15.0" customHeight="1"/>
    <row r="2786" ht="15.0" customHeight="1"/>
    <row r="2787" ht="15.0" customHeight="1"/>
    <row r="2788" ht="15.0" customHeight="1"/>
    <row r="2789" ht="15.0" customHeight="1"/>
    <row r="2790" ht="15.0" customHeight="1"/>
    <row r="2791" ht="15.0" customHeight="1"/>
    <row r="2792" ht="15.0" customHeight="1"/>
    <row r="2793" ht="15.0" customHeight="1"/>
    <row r="2794" ht="15.0" customHeight="1"/>
    <row r="2795" ht="15.0" customHeight="1"/>
    <row r="2796" ht="15.0" customHeight="1"/>
    <row r="2797" ht="15.0" customHeight="1"/>
    <row r="2798" ht="15.0" customHeight="1"/>
    <row r="2799" ht="15.0" customHeight="1"/>
    <row r="2800" ht="15.0" customHeight="1"/>
    <row r="2801" ht="15.0" customHeight="1"/>
    <row r="2802" ht="15.0" customHeight="1"/>
    <row r="2803" ht="15.0" customHeight="1"/>
    <row r="2804" ht="15.0" customHeight="1"/>
    <row r="2805" ht="15.0" customHeight="1"/>
    <row r="2806" ht="15.0" customHeight="1"/>
    <row r="2807" ht="15.0" customHeight="1"/>
    <row r="2808" ht="15.0" customHeight="1"/>
    <row r="2809" ht="15.0" customHeight="1"/>
    <row r="2810" ht="15.0" customHeight="1"/>
    <row r="2811" ht="15.0" customHeight="1"/>
    <row r="2812" ht="15.0" customHeight="1"/>
    <row r="2813" ht="15.0" customHeight="1"/>
    <row r="2814" ht="15.0" customHeight="1"/>
    <row r="2815" ht="15.0" customHeight="1"/>
    <row r="2816" ht="15.0" customHeight="1"/>
    <row r="2817" ht="15.0" customHeight="1"/>
    <row r="2818" ht="15.0" customHeight="1"/>
    <row r="2819" ht="15.0" customHeight="1"/>
    <row r="2820" ht="15.0" customHeight="1"/>
    <row r="2821" ht="15.0" customHeight="1"/>
    <row r="2822" ht="15.0" customHeight="1"/>
    <row r="2823" ht="15.0" customHeight="1"/>
    <row r="2824" ht="15.0" customHeight="1"/>
    <row r="2825" ht="15.0" customHeight="1"/>
    <row r="2826" ht="15.0" customHeight="1"/>
    <row r="2827" ht="15.0" customHeight="1"/>
    <row r="2828" ht="15.0" customHeight="1"/>
    <row r="2829" ht="15.0" customHeight="1"/>
    <row r="2830" ht="15.0" customHeight="1"/>
    <row r="2831" ht="15.0" customHeight="1"/>
    <row r="2832" ht="15.0" customHeight="1"/>
    <row r="2833" ht="15.0" customHeight="1"/>
    <row r="2834" ht="15.0" customHeight="1"/>
    <row r="2835" ht="15.0" customHeight="1"/>
    <row r="2836" ht="15.0" customHeight="1"/>
    <row r="2837" ht="15.0" customHeight="1"/>
    <row r="2838" ht="15.0" customHeight="1"/>
    <row r="2839" ht="15.0" customHeight="1"/>
    <row r="2840" ht="15.0" customHeight="1"/>
    <row r="2841" ht="15.0" customHeight="1"/>
    <row r="2842" ht="15.0" customHeight="1"/>
    <row r="2843" ht="15.0" customHeight="1"/>
    <row r="2844" ht="15.0" customHeight="1"/>
    <row r="2845" ht="15.0" customHeight="1"/>
    <row r="2846" ht="15.0" customHeight="1"/>
    <row r="2847" ht="15.0" customHeight="1"/>
    <row r="2848" ht="15.0" customHeight="1"/>
    <row r="2849" ht="15.0" customHeight="1"/>
    <row r="2850" ht="15.0" customHeight="1"/>
    <row r="2851" ht="15.0" customHeight="1"/>
    <row r="2852" ht="15.0" customHeight="1"/>
    <row r="2853" ht="15.0" customHeight="1"/>
    <row r="2854" ht="15.0" customHeight="1"/>
    <row r="2855" ht="15.0" customHeight="1"/>
    <row r="2856" ht="15.0" customHeight="1"/>
    <row r="2857" ht="15.0" customHeight="1"/>
    <row r="2858" ht="15.0" customHeight="1"/>
    <row r="2859" ht="15.0" customHeight="1"/>
    <row r="2860" ht="15.0" customHeight="1"/>
    <row r="2861" ht="15.0" customHeight="1"/>
    <row r="2862" ht="15.0" customHeight="1"/>
    <row r="2863" ht="15.0" customHeight="1"/>
    <row r="2864" ht="15.0" customHeight="1"/>
    <row r="2865" ht="15.0" customHeight="1"/>
    <row r="2866" ht="15.0" customHeight="1"/>
    <row r="2867" ht="15.0" customHeight="1"/>
    <row r="2868" ht="15.0" customHeight="1"/>
    <row r="2869" ht="15.0" customHeight="1"/>
    <row r="2870" ht="15.0" customHeight="1"/>
    <row r="2871" ht="15.0" customHeight="1"/>
    <row r="2872" ht="15.0" customHeight="1"/>
    <row r="2873" ht="15.0" customHeight="1"/>
    <row r="2874" ht="15.0" customHeight="1"/>
    <row r="2875" ht="15.0" customHeight="1"/>
    <row r="2876" ht="15.0" customHeight="1"/>
    <row r="2877" ht="15.0" customHeight="1"/>
    <row r="2878" ht="15.0" customHeight="1"/>
    <row r="2879" ht="15.0" customHeight="1"/>
    <row r="2880" ht="15.0" customHeight="1"/>
    <row r="2881" ht="15.0" customHeight="1"/>
    <row r="2882" ht="15.0" customHeight="1"/>
    <row r="2883" ht="15.0" customHeight="1"/>
    <row r="2884" ht="15.0" customHeight="1"/>
    <row r="2885" ht="15.0" customHeight="1"/>
    <row r="2886" ht="15.0" customHeight="1"/>
    <row r="2887" ht="15.0" customHeight="1"/>
    <row r="2888" ht="15.0" customHeight="1"/>
    <row r="2889" ht="15.0" customHeight="1"/>
    <row r="2890" ht="15.0" customHeight="1"/>
    <row r="2891" ht="15.0" customHeight="1"/>
    <row r="2892" ht="15.0" customHeight="1"/>
    <row r="2893" ht="15.0" customHeight="1"/>
    <row r="2894" ht="15.0" customHeight="1"/>
    <row r="2895" ht="15.0" customHeight="1"/>
    <row r="2896" ht="15.0" customHeight="1"/>
    <row r="2897" ht="15.0" customHeight="1"/>
    <row r="2898" ht="15.0" customHeight="1"/>
    <row r="2899" ht="15.0" customHeight="1"/>
    <row r="2900" ht="15.0" customHeight="1"/>
    <row r="2901" ht="15.0" customHeight="1"/>
    <row r="2902" ht="15.0" customHeight="1"/>
    <row r="2903" ht="15.0" customHeight="1"/>
    <row r="2904" ht="15.0" customHeight="1"/>
    <row r="2905" ht="15.0" customHeight="1"/>
    <row r="2906" ht="15.0" customHeight="1"/>
    <row r="2907" ht="15.0" customHeight="1"/>
    <row r="2908" ht="15.0" customHeight="1"/>
    <row r="2909" ht="15.0" customHeight="1"/>
    <row r="2910" ht="15.0" customHeight="1"/>
    <row r="2911" ht="15.0" customHeight="1"/>
    <row r="2912" ht="15.0" customHeight="1"/>
    <row r="2913" ht="15.0" customHeight="1"/>
    <row r="2914" ht="15.0" customHeight="1"/>
    <row r="2915" ht="15.0" customHeight="1"/>
    <row r="2916" ht="15.0" customHeight="1"/>
    <row r="2917" ht="15.0" customHeight="1"/>
    <row r="2918" ht="15.0" customHeight="1"/>
    <row r="2919" ht="15.0" customHeight="1"/>
    <row r="2920" ht="15.0" customHeight="1"/>
    <row r="2921" ht="15.0" customHeight="1"/>
    <row r="2922" ht="15.0" customHeight="1"/>
    <row r="2923" ht="15.0" customHeight="1"/>
    <row r="2924" ht="15.0" customHeight="1"/>
    <row r="2925" ht="15.0" customHeight="1"/>
    <row r="2926" ht="15.0" customHeight="1"/>
    <row r="2927" ht="15.0" customHeight="1"/>
    <row r="2928" ht="15.0" customHeight="1"/>
    <row r="2929" ht="15.0" customHeight="1"/>
    <row r="2930" ht="15.0" customHeight="1"/>
    <row r="2931" ht="15.0" customHeight="1"/>
    <row r="2932" ht="15.0" customHeight="1"/>
    <row r="2933" ht="15.0" customHeight="1"/>
    <row r="2934" ht="15.0" customHeight="1"/>
    <row r="2935" ht="15.0" customHeight="1"/>
    <row r="2936" ht="15.0" customHeight="1"/>
    <row r="2937" ht="15.0" customHeight="1"/>
    <row r="2938" ht="15.0" customHeight="1"/>
    <row r="2939" ht="15.0" customHeight="1"/>
    <row r="2940" ht="15.0" customHeight="1"/>
    <row r="2941" ht="15.0" customHeight="1"/>
    <row r="2942" ht="15.0" customHeight="1"/>
    <row r="2943" ht="15.0" customHeight="1"/>
    <row r="2944" ht="15.0" customHeight="1"/>
    <row r="2945" ht="15.0" customHeight="1"/>
    <row r="2946" ht="15.0" customHeight="1"/>
    <row r="2947" ht="15.0" customHeight="1"/>
    <row r="2948" ht="15.0" customHeight="1"/>
    <row r="2949" ht="15.0" customHeight="1"/>
    <row r="2950" ht="15.0" customHeight="1"/>
    <row r="2951" ht="15.0" customHeight="1"/>
    <row r="2952" ht="15.0" customHeight="1"/>
    <row r="2953" ht="15.0" customHeight="1"/>
    <row r="2954" ht="15.0" customHeight="1"/>
    <row r="2955" ht="15.0" customHeight="1"/>
    <row r="2956" ht="15.0" customHeight="1"/>
    <row r="2957" ht="15.0" customHeight="1"/>
    <row r="2958" ht="15.0" customHeight="1"/>
    <row r="2959" ht="15.0" customHeight="1"/>
    <row r="2960" ht="15.0" customHeight="1"/>
    <row r="2961" ht="15.0" customHeight="1"/>
    <row r="2962" ht="15.0" customHeight="1"/>
    <row r="2963" ht="15.0" customHeight="1"/>
    <row r="2964" ht="15.0" customHeight="1"/>
    <row r="2965" ht="15.0" customHeight="1"/>
    <row r="2966" ht="15.0" customHeight="1"/>
    <row r="2967" ht="15.0" customHeight="1"/>
    <row r="2968" ht="15.0" customHeight="1"/>
    <row r="2969" ht="15.0" customHeight="1"/>
    <row r="2970" ht="15.0" customHeight="1"/>
    <row r="2971" ht="15.0" customHeight="1"/>
    <row r="2972" ht="15.0" customHeight="1"/>
    <row r="2973" ht="15.0" customHeight="1"/>
    <row r="2974" ht="15.0" customHeight="1"/>
    <row r="2975" ht="15.0" customHeight="1"/>
    <row r="2976" ht="15.0" customHeight="1"/>
    <row r="2977" ht="15.0" customHeight="1"/>
    <row r="2978" ht="15.0" customHeight="1"/>
    <row r="2979" ht="15.0" customHeight="1"/>
    <row r="2980" ht="15.0" customHeight="1"/>
    <row r="2981" ht="15.0" customHeight="1"/>
    <row r="2982" ht="15.0" customHeight="1"/>
    <row r="2983" ht="15.0" customHeight="1"/>
    <row r="2984" ht="15.0" customHeight="1"/>
    <row r="2985" ht="15.0" customHeight="1"/>
    <row r="2986" ht="15.0" customHeight="1"/>
    <row r="2987" ht="15.0" customHeight="1"/>
    <row r="2988" ht="15.0" customHeight="1"/>
    <row r="2989" ht="15.0" customHeight="1"/>
    <row r="2990" ht="15.0" customHeight="1"/>
    <row r="2991" ht="15.0" customHeight="1"/>
    <row r="2992" ht="15.0" customHeight="1"/>
    <row r="2993" ht="15.0" customHeight="1"/>
    <row r="2994" ht="15.0" customHeight="1"/>
    <row r="2995" ht="15.0" customHeight="1"/>
    <row r="2996" ht="15.0" customHeight="1"/>
    <row r="2997" ht="15.0" customHeight="1"/>
    <row r="2998" ht="15.0" customHeight="1"/>
    <row r="2999" ht="15.0" customHeight="1"/>
    <row r="3000" ht="15.0" customHeight="1"/>
    <row r="3001" ht="15.0" customHeight="1"/>
    <row r="3002" ht="15.0" customHeight="1"/>
    <row r="3003" ht="15.0" customHeight="1"/>
    <row r="3004" ht="15.0" customHeight="1"/>
    <row r="3005" ht="15.0" customHeight="1"/>
    <row r="3006" ht="15.0" customHeight="1"/>
    <row r="3007" ht="15.0" customHeight="1"/>
    <row r="3008" ht="15.0" customHeight="1"/>
    <row r="3009" ht="15.0" customHeight="1"/>
    <row r="3010" ht="15.0" customHeight="1"/>
    <row r="3011" ht="15.0" customHeight="1"/>
    <row r="3012" ht="15.0" customHeight="1"/>
    <row r="3013" ht="15.0" customHeight="1"/>
    <row r="3014" ht="15.0" customHeight="1"/>
    <row r="3015" ht="15.0" customHeight="1"/>
    <row r="3016" ht="15.0" customHeight="1"/>
    <row r="3017" ht="15.0" customHeight="1"/>
    <row r="3018" ht="15.0" customHeight="1"/>
    <row r="3019" ht="15.0" customHeight="1"/>
    <row r="3020" ht="15.0" customHeight="1"/>
    <row r="3021" ht="15.0" customHeight="1"/>
    <row r="3022" ht="15.0" customHeight="1"/>
    <row r="3023" ht="15.0" customHeight="1"/>
    <row r="3024" ht="15.0" customHeight="1"/>
    <row r="3025" ht="15.0" customHeight="1"/>
    <row r="3026" ht="15.0" customHeight="1"/>
    <row r="3027" ht="15.0" customHeight="1"/>
    <row r="3028" ht="15.0" customHeight="1"/>
    <row r="3029" ht="15.0" customHeight="1"/>
    <row r="3030" ht="15.0" customHeight="1"/>
    <row r="3031" ht="15.0" customHeight="1"/>
    <row r="3032" ht="15.0" customHeight="1"/>
    <row r="3033" ht="15.0" customHeight="1"/>
    <row r="3034" ht="15.0" customHeight="1"/>
    <row r="3035" ht="15.0" customHeight="1"/>
    <row r="3036" ht="15.0" customHeight="1"/>
    <row r="3037" ht="15.0" customHeight="1"/>
    <row r="3038" ht="15.0" customHeight="1"/>
    <row r="3039" ht="15.0" customHeight="1"/>
    <row r="3040" ht="15.0" customHeight="1"/>
    <row r="3041" ht="15.0" customHeight="1"/>
    <row r="3042" ht="15.0" customHeight="1"/>
    <row r="3043" ht="15.0" customHeight="1"/>
    <row r="3044" ht="15.0" customHeight="1"/>
    <row r="3045" ht="15.0" customHeight="1"/>
    <row r="3046" ht="15.0" customHeight="1"/>
    <row r="3047" ht="15.0" customHeight="1"/>
    <row r="3048" ht="15.0" customHeight="1"/>
    <row r="3049" ht="15.0" customHeight="1"/>
    <row r="3050" ht="15.0" customHeight="1"/>
    <row r="3051" ht="15.0" customHeight="1"/>
    <row r="3052" ht="15.0" customHeight="1"/>
    <row r="3053" ht="15.0" customHeight="1"/>
    <row r="3054" ht="15.0" customHeight="1"/>
    <row r="3055" ht="15.0" customHeight="1"/>
    <row r="3056" ht="15.0" customHeight="1"/>
    <row r="3057" ht="15.0" customHeight="1"/>
    <row r="3058" ht="15.0" customHeight="1"/>
    <row r="3059" ht="15.0" customHeight="1"/>
    <row r="3060" ht="15.0" customHeight="1"/>
    <row r="3061" ht="15.0" customHeight="1"/>
    <row r="3062" ht="15.0" customHeight="1"/>
    <row r="3063" ht="15.0" customHeight="1"/>
    <row r="3064" ht="15.0" customHeight="1"/>
    <row r="3065" ht="15.0" customHeight="1"/>
    <row r="3066" ht="15.0" customHeight="1"/>
    <row r="3067" ht="15.0" customHeight="1"/>
    <row r="3068" ht="15.0" customHeight="1"/>
    <row r="3069" ht="15.0" customHeight="1"/>
    <row r="3070" ht="15.0" customHeight="1"/>
    <row r="3071" ht="15.0" customHeight="1"/>
    <row r="3072" ht="15.0" customHeight="1"/>
    <row r="3073" ht="15.0" customHeight="1"/>
    <row r="3074" ht="15.0" customHeight="1"/>
    <row r="3075" ht="15.0" customHeight="1"/>
    <row r="3076" ht="15.0" customHeight="1"/>
    <row r="3077" ht="15.0" customHeight="1"/>
    <row r="3078" ht="15.0" customHeight="1"/>
    <row r="3079" ht="15.0" customHeight="1"/>
    <row r="3080" ht="15.0" customHeight="1"/>
    <row r="3081" ht="15.0" customHeight="1"/>
    <row r="3082" ht="15.0" customHeight="1"/>
    <row r="3083" ht="15.0" customHeight="1"/>
    <row r="3084" ht="15.0" customHeight="1"/>
    <row r="3085" ht="15.0" customHeight="1"/>
    <row r="3086" ht="15.0" customHeight="1"/>
    <row r="3087" ht="15.0" customHeight="1"/>
    <row r="3088" ht="15.0" customHeight="1"/>
    <row r="3089" ht="15.0" customHeight="1"/>
    <row r="3090" ht="15.0" customHeight="1"/>
    <row r="3091" ht="15.0" customHeight="1"/>
    <row r="3092" ht="15.0" customHeight="1"/>
    <row r="3093" ht="15.0" customHeight="1"/>
    <row r="3094" ht="15.0" customHeight="1"/>
    <row r="3095" ht="15.0" customHeight="1"/>
    <row r="3096" ht="15.0" customHeight="1"/>
    <row r="3097" ht="15.0" customHeight="1"/>
    <row r="3098" ht="15.0" customHeight="1"/>
    <row r="3099" ht="15.0" customHeight="1"/>
    <row r="3100" ht="15.0" customHeight="1"/>
    <row r="3101" ht="15.0" customHeight="1"/>
    <row r="3102" ht="15.0" customHeight="1"/>
    <row r="3103" ht="15.0" customHeight="1"/>
    <row r="3104" ht="15.0" customHeight="1"/>
    <row r="3105" ht="15.0" customHeight="1"/>
    <row r="3106" ht="15.0" customHeight="1"/>
    <row r="3107" ht="15.0" customHeight="1"/>
    <row r="3108" ht="15.0" customHeight="1"/>
    <row r="3109" ht="15.0" customHeight="1"/>
    <row r="3110" ht="15.0" customHeight="1"/>
    <row r="3111" ht="15.0" customHeight="1"/>
    <row r="3112" ht="15.0" customHeight="1"/>
    <row r="3113" ht="15.0" customHeight="1"/>
    <row r="3114" ht="15.0" customHeight="1"/>
    <row r="3115" ht="15.0" customHeight="1"/>
    <row r="3116" ht="15.0" customHeight="1"/>
    <row r="3117" ht="15.0" customHeight="1"/>
    <row r="3118" ht="15.0" customHeight="1"/>
    <row r="3119" ht="15.0" customHeight="1"/>
    <row r="3120" ht="15.0" customHeight="1"/>
    <row r="3121" ht="15.0" customHeight="1"/>
    <row r="3122" ht="15.0" customHeight="1"/>
    <row r="3123" ht="15.0" customHeight="1"/>
    <row r="3124" ht="15.0" customHeight="1"/>
    <row r="3125" ht="15.0" customHeight="1"/>
    <row r="3126" ht="15.0" customHeight="1"/>
    <row r="3127" ht="15.0" customHeight="1"/>
    <row r="3128" ht="15.0" customHeight="1"/>
    <row r="3129" ht="15.0" customHeight="1"/>
    <row r="3130" ht="15.0" customHeight="1"/>
    <row r="3131" ht="15.0" customHeight="1"/>
    <row r="3132" ht="15.0" customHeight="1"/>
    <row r="3133" ht="15.0" customHeight="1"/>
    <row r="3134" ht="15.0" customHeight="1"/>
    <row r="3135" ht="15.0" customHeight="1"/>
    <row r="3136" ht="15.0" customHeight="1"/>
    <row r="3137" ht="15.0" customHeight="1"/>
    <row r="3138" ht="15.0" customHeight="1"/>
    <row r="3139" ht="15.0" customHeight="1"/>
    <row r="3140" ht="15.0" customHeight="1"/>
    <row r="3141" ht="15.0" customHeight="1"/>
    <row r="3142" ht="15.0" customHeight="1"/>
    <row r="3143" ht="15.0" customHeight="1"/>
    <row r="3144" ht="15.0" customHeight="1"/>
    <row r="3145" ht="15.0" customHeight="1"/>
    <row r="3146" ht="15.0" customHeight="1"/>
    <row r="3147" ht="15.0" customHeight="1"/>
    <row r="3148" ht="15.0" customHeight="1"/>
    <row r="3149" ht="15.0" customHeight="1"/>
    <row r="3150" ht="15.0" customHeight="1"/>
    <row r="3151" ht="15.0" customHeight="1"/>
    <row r="3152" ht="15.0" customHeight="1"/>
    <row r="3153" ht="15.0" customHeight="1"/>
    <row r="3154" ht="15.0" customHeight="1"/>
    <row r="3155" ht="15.0" customHeight="1"/>
    <row r="3156" ht="15.0" customHeight="1"/>
    <row r="3157" ht="15.0" customHeight="1"/>
    <row r="3158" ht="15.0" customHeight="1"/>
    <row r="3159" ht="15.0" customHeight="1"/>
    <row r="3160" ht="15.0" customHeight="1"/>
    <row r="3161" ht="15.0" customHeight="1"/>
    <row r="3162" ht="15.0" customHeight="1"/>
    <row r="3163" ht="15.0" customHeight="1"/>
    <row r="3164" ht="15.0" customHeight="1"/>
    <row r="3165" ht="15.0" customHeight="1"/>
    <row r="3166" ht="15.0" customHeight="1"/>
    <row r="3167" ht="15.0" customHeight="1"/>
    <row r="3168" ht="15.0" customHeight="1"/>
    <row r="3169" ht="15.0" customHeight="1"/>
    <row r="3170" ht="15.0" customHeight="1"/>
    <row r="3171" ht="15.0" customHeight="1"/>
    <row r="3172" ht="15.0" customHeight="1"/>
    <row r="3173" ht="15.0" customHeight="1"/>
    <row r="3174" ht="15.0" customHeight="1"/>
    <row r="3175" ht="15.0" customHeight="1"/>
    <row r="3176" ht="15.0" customHeight="1"/>
    <row r="3177" ht="15.0" customHeight="1"/>
    <row r="3178" ht="15.0" customHeight="1"/>
    <row r="3179" ht="15.0" customHeight="1"/>
    <row r="3180" ht="15.0" customHeight="1"/>
    <row r="3181" ht="15.0" customHeight="1"/>
    <row r="3182" ht="15.0" customHeight="1"/>
    <row r="3183" ht="15.0" customHeight="1"/>
    <row r="3184" ht="15.0" customHeight="1"/>
    <row r="3185" ht="15.0" customHeight="1"/>
    <row r="3186" ht="15.0" customHeight="1"/>
    <row r="3187" ht="15.0" customHeight="1"/>
    <row r="3188" ht="15.0" customHeight="1"/>
    <row r="3189" ht="15.0" customHeight="1"/>
    <row r="3190" ht="15.0" customHeight="1"/>
    <row r="3191" ht="15.0" customHeight="1"/>
    <row r="3192" ht="15.0" customHeight="1"/>
    <row r="3193" ht="15.0" customHeight="1"/>
    <row r="3194" ht="15.0" customHeight="1"/>
    <row r="3195" ht="15.0" customHeight="1"/>
    <row r="3196" ht="15.0" customHeight="1"/>
    <row r="3197" ht="15.0" customHeight="1"/>
    <row r="3198" ht="15.0" customHeight="1"/>
    <row r="3199" ht="15.0" customHeight="1"/>
    <row r="3200" ht="15.0" customHeight="1"/>
    <row r="3201" ht="15.0" customHeight="1"/>
    <row r="3202" ht="15.0" customHeight="1"/>
    <row r="3203" ht="15.0" customHeight="1"/>
    <row r="3204" ht="15.0" customHeight="1"/>
    <row r="3205" ht="15.0" customHeight="1"/>
    <row r="3206" ht="15.0" customHeight="1"/>
    <row r="3207" ht="15.0" customHeight="1"/>
    <row r="3208" ht="15.0" customHeight="1"/>
    <row r="3209" ht="15.0" customHeight="1"/>
    <row r="3210" ht="15.0" customHeight="1"/>
    <row r="3211" ht="15.0" customHeight="1"/>
    <row r="3212" ht="15.0" customHeight="1"/>
    <row r="3213" ht="15.0" customHeight="1"/>
    <row r="3214" ht="15.0" customHeight="1"/>
    <row r="3215" ht="15.0" customHeight="1"/>
    <row r="3216" ht="15.0" customHeight="1"/>
    <row r="3217" ht="15.0" customHeight="1"/>
    <row r="3218" ht="15.0" customHeight="1"/>
    <row r="3219" ht="15.0" customHeight="1"/>
    <row r="3220" ht="15.0" customHeight="1"/>
    <row r="3221" ht="15.0" customHeight="1"/>
    <row r="3222" ht="15.0" customHeight="1"/>
    <row r="3223" ht="15.0" customHeight="1"/>
    <row r="3224" ht="15.0" customHeight="1"/>
    <row r="3225" ht="15.0" customHeight="1"/>
    <row r="3226" ht="15.0" customHeight="1"/>
    <row r="3227" ht="15.0" customHeight="1"/>
    <row r="3228" ht="15.0" customHeight="1"/>
    <row r="3229" ht="15.0" customHeight="1"/>
    <row r="3230" ht="15.0" customHeight="1"/>
    <row r="3231" ht="15.0" customHeight="1"/>
    <row r="3232" ht="15.0" customHeight="1"/>
    <row r="3233" ht="15.0" customHeight="1"/>
    <row r="3234" ht="15.0" customHeight="1"/>
    <row r="3235" ht="15.0" customHeight="1"/>
    <row r="3236" ht="15.0" customHeight="1"/>
    <row r="3237" ht="15.0" customHeight="1"/>
    <row r="3238" ht="15.0" customHeight="1"/>
    <row r="3239" ht="15.0" customHeight="1"/>
    <row r="3240" ht="15.0" customHeight="1"/>
    <row r="3241" ht="15.0" customHeight="1"/>
    <row r="3242" ht="15.0" customHeight="1"/>
    <row r="3243" ht="15.0" customHeight="1"/>
    <row r="3244" ht="15.0" customHeight="1"/>
    <row r="3245" ht="15.0" customHeight="1"/>
    <row r="3246" ht="15.0" customHeight="1"/>
    <row r="3247" ht="15.0" customHeight="1"/>
    <row r="3248" ht="15.0" customHeight="1"/>
    <row r="3249" ht="15.0" customHeight="1"/>
    <row r="3250" ht="15.0" customHeight="1"/>
    <row r="3251" ht="15.0" customHeight="1"/>
    <row r="3252" ht="15.0" customHeight="1"/>
    <row r="3253" ht="15.0" customHeight="1"/>
    <row r="3254" ht="15.0" customHeight="1"/>
    <row r="3255" ht="15.0" customHeight="1"/>
    <row r="3256" ht="15.0" customHeight="1"/>
    <row r="3257" ht="15.0" customHeight="1"/>
    <row r="3258" ht="15.0" customHeight="1"/>
    <row r="3259" ht="15.0" customHeight="1"/>
    <row r="3260" ht="15.0" customHeight="1"/>
    <row r="3261" ht="15.0" customHeight="1"/>
    <row r="3262" ht="15.0" customHeight="1"/>
    <row r="3263" ht="15.0" customHeight="1"/>
    <row r="3264" ht="15.0" customHeight="1"/>
    <row r="3265" ht="15.0" customHeight="1"/>
    <row r="3266" ht="15.0" customHeight="1"/>
    <row r="3267" ht="15.0" customHeight="1"/>
    <row r="3268" ht="15.0" customHeight="1"/>
    <row r="3269" ht="15.0" customHeight="1"/>
    <row r="3270" ht="15.0" customHeight="1"/>
    <row r="3271" ht="15.0" customHeight="1"/>
    <row r="3272" ht="15.0" customHeight="1"/>
    <row r="3273" ht="15.0" customHeight="1"/>
    <row r="3274" ht="15.0" customHeight="1"/>
    <row r="3275" ht="15.0" customHeight="1"/>
    <row r="3276" ht="15.0" customHeight="1"/>
    <row r="3277" ht="15.0" customHeight="1"/>
    <row r="3278" ht="15.0" customHeight="1"/>
    <row r="3279" ht="15.0" customHeight="1"/>
    <row r="3280" ht="15.0" customHeight="1"/>
    <row r="3281" ht="15.0" customHeight="1"/>
    <row r="3282" ht="15.0" customHeight="1"/>
    <row r="3283" ht="15.0" customHeight="1"/>
    <row r="3284" ht="15.0" customHeight="1"/>
    <row r="3285" ht="15.0" customHeight="1"/>
    <row r="3286" ht="15.0" customHeight="1"/>
    <row r="3287" ht="15.0" customHeight="1"/>
    <row r="3288" ht="15.0" customHeight="1"/>
    <row r="3289" ht="15.0" customHeight="1"/>
    <row r="3290" ht="15.0" customHeight="1"/>
    <row r="3291" ht="15.0" customHeight="1"/>
    <row r="3292" ht="15.0" customHeight="1"/>
    <row r="3293" ht="15.0" customHeight="1"/>
    <row r="3294" ht="15.0" customHeight="1"/>
    <row r="3295" ht="15.0" customHeight="1"/>
    <row r="3296" ht="15.0" customHeight="1"/>
    <row r="3297" ht="15.0" customHeight="1"/>
    <row r="3298" ht="15.0" customHeight="1"/>
    <row r="3299" ht="15.0" customHeight="1"/>
    <row r="3300" ht="15.0" customHeight="1"/>
    <row r="3301" ht="15.0" customHeight="1"/>
    <row r="3302" ht="15.0" customHeight="1"/>
    <row r="3303" ht="15.0" customHeight="1"/>
    <row r="3304" ht="15.0" customHeight="1"/>
    <row r="3305" ht="15.0" customHeight="1"/>
    <row r="3306" ht="15.0" customHeight="1"/>
    <row r="3307" ht="15.0" customHeight="1"/>
    <row r="3308" ht="15.0" customHeight="1"/>
    <row r="3309" ht="15.0" customHeight="1"/>
    <row r="3310" ht="15.0" customHeight="1"/>
    <row r="3311" ht="15.0" customHeight="1"/>
    <row r="3312" ht="15.0" customHeight="1"/>
    <row r="3313" ht="15.0" customHeight="1"/>
    <row r="3314" ht="15.0" customHeight="1"/>
    <row r="3315" ht="15.0" customHeight="1"/>
    <row r="3316" ht="15.0" customHeight="1"/>
    <row r="3317" ht="15.0" customHeight="1"/>
    <row r="3318" ht="15.0" customHeight="1"/>
    <row r="3319" ht="15.0" customHeight="1"/>
    <row r="3320" ht="15.0" customHeight="1"/>
    <row r="3321" ht="15.0" customHeight="1"/>
    <row r="3322" ht="15.0" customHeight="1"/>
    <row r="3323" ht="15.0" customHeight="1"/>
    <row r="3324" ht="15.0" customHeight="1"/>
    <row r="3325" ht="15.0" customHeight="1"/>
    <row r="3326" ht="15.0" customHeight="1"/>
    <row r="3327" ht="15.0" customHeight="1"/>
    <row r="3328" ht="15.0" customHeight="1"/>
    <row r="3329" ht="15.0" customHeight="1"/>
    <row r="3330" ht="15.0" customHeight="1"/>
    <row r="3331" ht="15.0" customHeight="1"/>
    <row r="3332" ht="15.0" customHeight="1"/>
    <row r="3333" ht="15.0" customHeight="1"/>
    <row r="3334" ht="15.0" customHeight="1"/>
    <row r="3335" ht="15.0" customHeight="1"/>
    <row r="3336" ht="15.0" customHeight="1"/>
    <row r="3337" ht="15.0" customHeight="1"/>
    <row r="3338" ht="15.0" customHeight="1"/>
    <row r="3339" ht="15.0" customHeight="1"/>
    <row r="3340" ht="15.0" customHeight="1"/>
    <row r="3341" ht="15.0" customHeight="1"/>
    <row r="3342" ht="15.0" customHeight="1"/>
    <row r="3343" ht="15.0" customHeight="1"/>
    <row r="3344" ht="15.0" customHeight="1"/>
    <row r="3345" ht="15.0" customHeight="1"/>
    <row r="3346" ht="15.0" customHeight="1"/>
    <row r="3347" ht="15.0" customHeight="1"/>
    <row r="3348" ht="15.0" customHeight="1"/>
    <row r="3349" ht="15.0" customHeight="1"/>
    <row r="3350" ht="15.0" customHeight="1"/>
    <row r="3351" ht="15.0" customHeight="1"/>
    <row r="3352" ht="15.0" customHeight="1"/>
    <row r="3353" ht="15.0" customHeight="1"/>
    <row r="3354" ht="15.0" customHeight="1"/>
    <row r="3355" ht="15.0" customHeight="1"/>
    <row r="3356" ht="15.0" customHeight="1"/>
    <row r="3357" ht="15.0" customHeight="1"/>
    <row r="3358" ht="15.0" customHeight="1"/>
    <row r="3359" ht="15.0" customHeight="1"/>
    <row r="3360" ht="15.0" customHeight="1"/>
    <row r="3361" ht="15.0" customHeight="1"/>
    <row r="3362" ht="15.0" customHeight="1"/>
    <row r="3363" ht="15.0" customHeight="1"/>
    <row r="3364" ht="15.0" customHeight="1"/>
    <row r="3365" ht="15.0" customHeight="1"/>
    <row r="3366" ht="15.0" customHeight="1"/>
    <row r="3367" ht="15.0" customHeight="1"/>
    <row r="3368" ht="15.0" customHeight="1"/>
    <row r="3369" ht="15.0" customHeight="1"/>
    <row r="3370" ht="15.0" customHeight="1"/>
    <row r="3371" ht="15.0" customHeight="1"/>
    <row r="3372" ht="15.0" customHeight="1"/>
    <row r="3373" ht="15.0" customHeight="1"/>
    <row r="3374" ht="15.0" customHeight="1"/>
    <row r="3375" ht="15.0" customHeight="1"/>
    <row r="3376" ht="15.0" customHeight="1"/>
    <row r="3377" ht="15.0" customHeight="1"/>
    <row r="3378" ht="15.0" customHeight="1"/>
    <row r="3379" ht="15.0" customHeight="1"/>
    <row r="3380" ht="15.0" customHeight="1"/>
    <row r="3381" ht="15.0" customHeight="1"/>
    <row r="3382" ht="15.0" customHeight="1"/>
    <row r="3383" ht="15.0" customHeight="1"/>
    <row r="3384" ht="15.0" customHeight="1"/>
    <row r="3385" ht="15.0" customHeight="1"/>
    <row r="3386" ht="15.0" customHeight="1"/>
    <row r="3387" ht="15.0" customHeight="1"/>
    <row r="3388" ht="15.0" customHeight="1"/>
    <row r="3389" ht="15.0" customHeight="1"/>
    <row r="3390" ht="15.0" customHeight="1"/>
    <row r="3391" ht="15.0" customHeight="1"/>
    <row r="3392" ht="15.0" customHeight="1"/>
    <row r="3393" ht="15.0" customHeight="1"/>
    <row r="3394" ht="15.0" customHeight="1"/>
    <row r="3395" ht="15.0" customHeight="1"/>
    <row r="3396" ht="15.0" customHeight="1"/>
    <row r="3397" ht="15.0" customHeight="1"/>
    <row r="3398" ht="15.0" customHeight="1"/>
    <row r="3399" ht="15.0" customHeight="1"/>
    <row r="3400" ht="15.0" customHeight="1"/>
    <row r="3401" ht="15.0" customHeight="1"/>
    <row r="3402" ht="15.0" customHeight="1"/>
    <row r="3403" ht="15.0" customHeight="1"/>
    <row r="3404" ht="15.0" customHeight="1"/>
    <row r="3405" ht="15.0" customHeight="1"/>
    <row r="3406" ht="15.0" customHeight="1"/>
    <row r="3407" ht="15.0" customHeight="1"/>
    <row r="3408" ht="15.0" customHeight="1"/>
    <row r="3409" ht="15.0" customHeight="1"/>
    <row r="3410" ht="15.0" customHeight="1"/>
    <row r="3411" ht="15.0" customHeight="1"/>
    <row r="3412" ht="15.0" customHeight="1"/>
    <row r="3413" ht="15.0" customHeight="1"/>
    <row r="3414" ht="15.0" customHeight="1"/>
    <row r="3415" ht="15.0" customHeight="1"/>
    <row r="3416" ht="15.0" customHeight="1"/>
    <row r="3417" ht="15.0" customHeight="1"/>
    <row r="3418" ht="15.0" customHeight="1"/>
    <row r="3419" ht="15.0" customHeight="1"/>
    <row r="3420" ht="15.0" customHeight="1"/>
    <row r="3421" ht="15.0" customHeight="1"/>
    <row r="3422" ht="15.0" customHeight="1"/>
    <row r="3423" ht="15.0" customHeight="1"/>
    <row r="3424" ht="15.0" customHeight="1"/>
    <row r="3425" ht="15.0" customHeight="1"/>
    <row r="3426" ht="15.0" customHeight="1"/>
    <row r="3427" ht="15.0" customHeight="1"/>
    <row r="3428" ht="15.0" customHeight="1"/>
    <row r="3429" ht="15.0" customHeight="1"/>
    <row r="3430" ht="15.0" customHeight="1"/>
    <row r="3431" ht="15.0" customHeight="1"/>
    <row r="3432" ht="15.0" customHeight="1"/>
    <row r="3433" ht="15.0" customHeight="1"/>
    <row r="3434" ht="15.0" customHeight="1"/>
    <row r="3435" ht="15.0" customHeight="1"/>
    <row r="3436" ht="15.0" customHeight="1"/>
    <row r="3437" ht="15.0" customHeight="1"/>
    <row r="3438" ht="15.0" customHeight="1"/>
    <row r="3439" ht="15.0" customHeight="1"/>
    <row r="3440" ht="15.0" customHeight="1"/>
    <row r="3441" ht="15.0" customHeight="1"/>
    <row r="3442" ht="15.0" customHeight="1"/>
    <row r="3443" ht="15.0" customHeight="1"/>
    <row r="3444" ht="15.0" customHeight="1"/>
    <row r="3445" ht="15.0" customHeight="1"/>
    <row r="3446" ht="15.0" customHeight="1"/>
    <row r="3447" ht="15.0" customHeight="1"/>
    <row r="3448" ht="15.0" customHeight="1"/>
    <row r="3449" ht="15.0" customHeight="1"/>
    <row r="3450" ht="15.0" customHeight="1"/>
    <row r="3451" ht="15.0" customHeight="1"/>
    <row r="3452" ht="15.0" customHeight="1"/>
    <row r="3453" ht="15.0" customHeight="1"/>
    <row r="3454" ht="15.0" customHeight="1"/>
    <row r="3455" ht="15.0" customHeight="1"/>
    <row r="3456" ht="15.0" customHeight="1"/>
    <row r="3457" ht="15.0" customHeight="1"/>
    <row r="3458" ht="15.0" customHeight="1"/>
    <row r="3459" ht="15.0" customHeight="1"/>
    <row r="3460" ht="15.0" customHeight="1"/>
    <row r="3461" ht="15.0" customHeight="1"/>
    <row r="3462" ht="15.0" customHeight="1"/>
    <row r="3463" ht="15.0" customHeight="1"/>
    <row r="3464" ht="15.0" customHeight="1"/>
    <row r="3465" ht="15.0" customHeight="1"/>
    <row r="3466" ht="15.0" customHeight="1"/>
    <row r="3467" ht="15.0" customHeight="1"/>
    <row r="3468" ht="15.0" customHeight="1"/>
    <row r="3469" ht="15.0" customHeight="1"/>
    <row r="3470" ht="15.0" customHeight="1"/>
    <row r="3471" ht="15.0" customHeight="1"/>
    <row r="3472" ht="15.0" customHeight="1"/>
    <row r="3473" ht="15.0" customHeight="1"/>
    <row r="3474" ht="15.0" customHeight="1"/>
    <row r="3475" ht="15.0" customHeight="1"/>
    <row r="3476" ht="15.0" customHeight="1"/>
    <row r="3477" ht="15.0" customHeight="1"/>
    <row r="3478" ht="15.0" customHeight="1"/>
    <row r="3479" ht="15.0" customHeight="1"/>
    <row r="3480" ht="15.0" customHeight="1"/>
    <row r="3481" ht="15.0" customHeight="1"/>
    <row r="3482" ht="15.0" customHeight="1"/>
    <row r="3483" ht="15.0" customHeight="1"/>
    <row r="3484" ht="15.0" customHeight="1"/>
    <row r="3485" ht="15.0" customHeight="1"/>
    <row r="3486" ht="15.0" customHeight="1"/>
    <row r="3487" ht="15.0" customHeight="1"/>
    <row r="3488" ht="15.0" customHeight="1"/>
    <row r="3489" ht="15.0" customHeight="1"/>
    <row r="3490" ht="15.0" customHeight="1"/>
    <row r="3491" ht="15.0" customHeight="1"/>
    <row r="3492" ht="15.0" customHeight="1"/>
    <row r="3493" ht="15.0" customHeight="1"/>
    <row r="3494" ht="15.0" customHeight="1"/>
    <row r="3495" ht="15.0" customHeight="1"/>
    <row r="3496" ht="15.0" customHeight="1"/>
    <row r="3497" ht="15.0" customHeight="1"/>
    <row r="3498" ht="15.0" customHeight="1"/>
    <row r="3499" ht="15.0" customHeight="1"/>
    <row r="3500" ht="15.0" customHeight="1"/>
    <row r="3501" ht="15.0" customHeight="1"/>
    <row r="3502" ht="15.0" customHeight="1"/>
    <row r="3503" ht="15.0" customHeight="1"/>
    <row r="3504" ht="15.0" customHeight="1"/>
    <row r="3505" ht="15.0" customHeight="1"/>
    <row r="3506" ht="15.0" customHeight="1"/>
    <row r="3507" ht="15.0" customHeight="1"/>
    <row r="3508" ht="15.0" customHeight="1"/>
    <row r="3509" ht="15.0" customHeight="1"/>
    <row r="3510" ht="15.0" customHeight="1"/>
    <row r="3511" ht="15.0" customHeight="1"/>
    <row r="3512" ht="15.0" customHeight="1"/>
    <row r="3513" ht="15.0" customHeight="1"/>
    <row r="3514" ht="15.0" customHeight="1"/>
    <row r="3515" ht="15.0" customHeight="1"/>
    <row r="3516" ht="15.0" customHeight="1"/>
    <row r="3517" ht="15.0" customHeight="1"/>
    <row r="3518" ht="15.0" customHeight="1"/>
    <row r="3519" ht="15.0" customHeight="1"/>
    <row r="3520" ht="15.0" customHeight="1"/>
    <row r="3521" ht="15.0" customHeight="1"/>
    <row r="3522" ht="15.0" customHeight="1"/>
    <row r="3523" ht="15.0" customHeight="1"/>
    <row r="3524" ht="15.0" customHeight="1"/>
    <row r="3525" ht="15.0" customHeight="1"/>
    <row r="3526" ht="15.0" customHeight="1"/>
    <row r="3527" ht="15.0" customHeight="1"/>
    <row r="3528" ht="15.0" customHeight="1"/>
    <row r="3529" ht="15.0" customHeight="1"/>
    <row r="3530" ht="15.0" customHeight="1"/>
    <row r="3531" ht="15.0" customHeight="1"/>
    <row r="3532" ht="15.0" customHeight="1"/>
    <row r="3533" ht="15.0" customHeight="1"/>
    <row r="3534" ht="15.0" customHeight="1"/>
    <row r="3535" ht="15.0" customHeight="1"/>
    <row r="3536" ht="15.0" customHeight="1"/>
    <row r="3537" ht="15.0" customHeight="1"/>
    <row r="3538" ht="15.0" customHeight="1"/>
    <row r="3539" ht="15.0" customHeight="1"/>
    <row r="3540" ht="15.0" customHeight="1"/>
    <row r="3541" ht="15.0" customHeight="1"/>
    <row r="3542" ht="15.0" customHeight="1"/>
    <row r="3543" ht="15.0" customHeight="1"/>
    <row r="3544" ht="15.0" customHeight="1"/>
    <row r="3545" ht="15.0" customHeight="1"/>
    <row r="3546" ht="15.0" customHeight="1"/>
    <row r="3547" ht="15.0" customHeight="1"/>
    <row r="3548" ht="15.0" customHeight="1"/>
    <row r="3549" ht="15.0" customHeight="1"/>
    <row r="3550" ht="15.0" customHeight="1"/>
    <row r="3551" ht="15.0" customHeight="1"/>
    <row r="3552" ht="15.0" customHeight="1"/>
    <row r="3553" ht="15.0" customHeight="1"/>
    <row r="3554" ht="15.0" customHeight="1"/>
    <row r="3555" ht="15.0" customHeight="1"/>
    <row r="3556" ht="15.0" customHeight="1"/>
    <row r="3557" ht="15.0" customHeight="1"/>
    <row r="3558" ht="15.0" customHeight="1"/>
    <row r="3559" ht="15.0" customHeight="1"/>
    <row r="3560" ht="15.0" customHeight="1"/>
    <row r="3561" ht="15.0" customHeight="1"/>
    <row r="3562" ht="15.0" customHeight="1"/>
    <row r="3563" ht="15.0" customHeight="1"/>
    <row r="3564" ht="15.0" customHeight="1"/>
    <row r="3565" ht="15.0" customHeight="1"/>
    <row r="3566" ht="15.0" customHeight="1"/>
    <row r="3567" ht="15.0" customHeight="1"/>
    <row r="3568" ht="15.0" customHeight="1"/>
    <row r="3569" ht="15.0" customHeight="1"/>
    <row r="3570" ht="15.0" customHeight="1"/>
    <row r="3571" ht="15.0" customHeight="1"/>
    <row r="3572" ht="15.0" customHeight="1"/>
    <row r="3573" ht="15.0" customHeight="1"/>
    <row r="3574" ht="15.0" customHeight="1"/>
    <row r="3575" ht="15.0" customHeight="1"/>
    <row r="3576" ht="15.0" customHeight="1"/>
    <row r="3577" ht="15.0" customHeight="1"/>
    <row r="3578" ht="15.0" customHeight="1"/>
    <row r="3579" ht="15.0" customHeight="1"/>
    <row r="3580" ht="15.0" customHeight="1"/>
    <row r="3581" ht="15.0" customHeight="1"/>
    <row r="3582" ht="15.0" customHeight="1"/>
    <row r="3583" ht="15.0" customHeight="1"/>
    <row r="3584" ht="15.0" customHeight="1"/>
    <row r="3585" ht="15.0" customHeight="1"/>
    <row r="3586" ht="15.0" customHeight="1"/>
    <row r="3587" ht="15.0" customHeight="1"/>
    <row r="3588" ht="15.0" customHeight="1"/>
    <row r="3589" ht="15.0" customHeight="1"/>
    <row r="3590" ht="15.0" customHeight="1"/>
    <row r="3591" ht="15.0" customHeight="1"/>
    <row r="3592" ht="15.0" customHeight="1"/>
    <row r="3593" ht="15.0" customHeight="1"/>
    <row r="3594" ht="15.0" customHeight="1"/>
    <row r="3595" ht="15.0" customHeight="1"/>
    <row r="3596" ht="15.0" customHeight="1"/>
    <row r="3597" ht="15.0" customHeight="1"/>
    <row r="3598" ht="15.0" customHeight="1"/>
    <row r="3599" ht="15.0" customHeight="1"/>
    <row r="3600" ht="15.0" customHeight="1"/>
    <row r="3601" ht="15.0" customHeight="1"/>
    <row r="3602" ht="15.0" customHeight="1"/>
    <row r="3603" ht="15.0" customHeight="1"/>
    <row r="3604" ht="15.0" customHeight="1"/>
    <row r="3605" ht="15.0" customHeight="1"/>
    <row r="3606" ht="15.0" customHeight="1"/>
    <row r="3607" ht="15.0" customHeight="1"/>
    <row r="3608" ht="15.0" customHeight="1"/>
    <row r="3609" ht="15.0" customHeight="1"/>
    <row r="3610" ht="15.0" customHeight="1"/>
    <row r="3611" ht="15.0" customHeight="1"/>
    <row r="3612" ht="15.0" customHeight="1"/>
    <row r="3613" ht="15.0" customHeight="1"/>
    <row r="3614" ht="15.0" customHeight="1"/>
    <row r="3615" ht="15.0" customHeight="1"/>
    <row r="3616" ht="15.0" customHeight="1"/>
    <row r="3617" ht="15.0" customHeight="1"/>
    <row r="3618" ht="15.0" customHeight="1"/>
    <row r="3619" ht="15.0" customHeight="1"/>
    <row r="3620" ht="15.0" customHeight="1"/>
    <row r="3621" ht="15.0" customHeight="1"/>
    <row r="3622" ht="15.0" customHeight="1"/>
    <row r="3623" ht="15.0" customHeight="1"/>
    <row r="3624" ht="15.0" customHeight="1"/>
    <row r="3625" ht="15.0" customHeight="1"/>
    <row r="3626" ht="15.0" customHeight="1"/>
    <row r="3627" ht="15.0" customHeight="1"/>
    <row r="3628" ht="15.0" customHeight="1"/>
    <row r="3629" ht="15.0" customHeight="1"/>
    <row r="3630" ht="15.0" customHeight="1"/>
    <row r="3631" ht="15.0" customHeight="1"/>
    <row r="3632" ht="15.0" customHeight="1"/>
    <row r="3633" ht="15.0" customHeight="1"/>
    <row r="3634" ht="15.0" customHeight="1"/>
    <row r="3635" ht="15.0" customHeight="1"/>
    <row r="3636" ht="15.0" customHeight="1"/>
    <row r="3637" ht="15.0" customHeight="1"/>
    <row r="3638" ht="15.0" customHeight="1"/>
    <row r="3639" ht="15.0" customHeight="1"/>
    <row r="3640" ht="15.0" customHeight="1"/>
    <row r="3641" ht="15.0" customHeight="1"/>
    <row r="3642" ht="15.0" customHeight="1"/>
    <row r="3643" ht="15.0" customHeight="1"/>
    <row r="3644" ht="15.0" customHeight="1"/>
    <row r="3645" ht="15.0" customHeight="1"/>
    <row r="3646" ht="15.0" customHeight="1"/>
    <row r="3647" ht="15.0" customHeight="1"/>
    <row r="3648" ht="15.0" customHeight="1"/>
    <row r="3649" ht="15.0" customHeight="1"/>
    <row r="3650" ht="15.0" customHeight="1"/>
    <row r="3651" ht="15.0" customHeight="1"/>
    <row r="3652" ht="15.0" customHeight="1"/>
    <row r="3653" ht="15.0" customHeight="1"/>
    <row r="3654" ht="15.0" customHeight="1"/>
    <row r="3655" ht="15.0" customHeight="1"/>
    <row r="3656" ht="15.0" customHeight="1"/>
    <row r="3657" ht="15.0" customHeight="1"/>
    <row r="3658" ht="15.0" customHeight="1"/>
    <row r="3659" ht="15.0" customHeight="1"/>
    <row r="3660" ht="15.0" customHeight="1"/>
    <row r="3661" ht="15.0" customHeight="1"/>
    <row r="3662" ht="15.0" customHeight="1"/>
    <row r="3663" ht="15.0" customHeight="1"/>
    <row r="3664" ht="15.0" customHeight="1"/>
    <row r="3665" ht="15.0" customHeight="1"/>
    <row r="3666" ht="15.0" customHeight="1"/>
    <row r="3667" ht="15.0" customHeight="1"/>
    <row r="3668" ht="15.0" customHeight="1"/>
    <row r="3669" ht="15.0" customHeight="1"/>
    <row r="3670" ht="15.0" customHeight="1"/>
    <row r="3671" ht="15.0" customHeight="1"/>
    <row r="3672" ht="15.0" customHeight="1"/>
    <row r="3673" ht="15.0" customHeight="1"/>
    <row r="3674" ht="15.0" customHeight="1"/>
    <row r="3675" ht="15.0" customHeight="1"/>
    <row r="3676" ht="15.0" customHeight="1"/>
    <row r="3677" ht="15.0" customHeight="1"/>
    <row r="3678" ht="15.0" customHeight="1"/>
    <row r="3679" ht="15.0" customHeight="1"/>
    <row r="3680" ht="15.0" customHeight="1"/>
    <row r="3681" ht="15.0" customHeight="1"/>
    <row r="3682" ht="15.0" customHeight="1"/>
    <row r="3683" ht="15.0" customHeight="1"/>
    <row r="3684" ht="15.0" customHeight="1"/>
    <row r="3685" ht="15.0" customHeight="1"/>
    <row r="3686" ht="15.0" customHeight="1"/>
    <row r="3687" ht="15.0" customHeight="1"/>
    <row r="3688" ht="15.0" customHeight="1"/>
    <row r="3689" ht="15.0" customHeight="1"/>
    <row r="3690" ht="15.0" customHeight="1"/>
    <row r="3691" ht="15.0" customHeight="1"/>
    <row r="3692" ht="15.0" customHeight="1"/>
    <row r="3693" ht="15.0" customHeight="1"/>
    <row r="3694" ht="15.0" customHeight="1"/>
    <row r="3695" ht="15.0" customHeight="1"/>
    <row r="3696" ht="15.0" customHeight="1"/>
    <row r="3697" ht="15.0" customHeight="1"/>
    <row r="3698" ht="15.0" customHeight="1"/>
    <row r="3699" ht="15.0" customHeight="1"/>
    <row r="3700" ht="15.0" customHeight="1"/>
    <row r="3701" ht="15.0" customHeight="1"/>
    <row r="3702" ht="15.0" customHeight="1"/>
    <row r="3703" ht="15.0" customHeight="1"/>
    <row r="3704" ht="15.0" customHeight="1"/>
    <row r="3705" ht="15.0" customHeight="1"/>
    <row r="3706" ht="15.0" customHeight="1"/>
    <row r="3707" ht="15.0" customHeight="1"/>
    <row r="3708" ht="15.0" customHeight="1"/>
    <row r="3709" ht="15.0" customHeight="1"/>
    <row r="3710" ht="15.0" customHeight="1"/>
    <row r="3711" ht="15.0" customHeight="1"/>
    <row r="3712" ht="15.0" customHeight="1"/>
    <row r="3713" ht="15.0" customHeight="1"/>
    <row r="3714" ht="15.0" customHeight="1"/>
    <row r="3715" ht="15.0" customHeight="1"/>
    <row r="3716" ht="15.0" customHeight="1"/>
    <row r="3717" ht="15.0" customHeight="1"/>
    <row r="3718" ht="15.0" customHeight="1"/>
    <row r="3719" ht="15.0" customHeight="1"/>
    <row r="3720" ht="15.0" customHeight="1"/>
    <row r="3721" ht="15.0" customHeight="1"/>
    <row r="3722" ht="15.0" customHeight="1"/>
    <row r="3723" ht="15.0" customHeight="1"/>
    <row r="3724" ht="15.0" customHeight="1"/>
    <row r="3725" ht="15.0" customHeight="1"/>
    <row r="3726" ht="15.0" customHeight="1"/>
    <row r="3727" ht="15.0" customHeight="1"/>
    <row r="3728" ht="15.0" customHeight="1"/>
    <row r="3729" ht="15.0" customHeight="1"/>
    <row r="3730" ht="15.0" customHeight="1"/>
    <row r="3731" ht="15.0" customHeight="1"/>
    <row r="3732" ht="15.0" customHeight="1"/>
    <row r="3733" ht="15.0" customHeight="1"/>
    <row r="3734" ht="15.0" customHeight="1"/>
    <row r="3735" ht="15.0" customHeight="1"/>
    <row r="3736" ht="15.0" customHeight="1"/>
    <row r="3737" ht="15.0" customHeight="1"/>
    <row r="3738" ht="15.0" customHeight="1"/>
    <row r="3739" ht="15.0" customHeight="1"/>
    <row r="3740" ht="15.0" customHeight="1"/>
    <row r="3741" ht="15.0" customHeight="1"/>
    <row r="3742" ht="15.0" customHeight="1"/>
    <row r="3743" ht="15.0" customHeight="1"/>
    <row r="3744" ht="15.0" customHeight="1"/>
    <row r="3745" ht="15.0" customHeight="1"/>
    <row r="3746" ht="15.0" customHeight="1"/>
    <row r="3747" ht="15.0" customHeight="1"/>
    <row r="3748" ht="15.0" customHeight="1"/>
    <row r="3749" ht="15.0" customHeight="1"/>
    <row r="3750" ht="15.0" customHeight="1"/>
    <row r="3751" ht="15.0" customHeight="1"/>
    <row r="3752" ht="15.0" customHeight="1"/>
    <row r="3753" ht="15.0" customHeight="1"/>
    <row r="3754" ht="15.0" customHeight="1"/>
    <row r="3755" ht="15.0" customHeight="1"/>
    <row r="3756" ht="15.0" customHeight="1"/>
    <row r="3757" ht="15.0" customHeight="1"/>
    <row r="3758" ht="15.0" customHeight="1"/>
    <row r="3759" ht="15.0" customHeight="1"/>
    <row r="3760" ht="15.0" customHeight="1"/>
    <row r="3761" ht="15.0" customHeight="1"/>
    <row r="3762" ht="15.0" customHeight="1"/>
    <row r="3763" ht="15.0" customHeight="1"/>
    <row r="3764" ht="15.0" customHeight="1"/>
    <row r="3765" ht="15.0" customHeight="1"/>
    <row r="3766" ht="15.0" customHeight="1"/>
    <row r="3767" ht="15.0" customHeight="1"/>
    <row r="3768" ht="15.0" customHeight="1"/>
    <row r="3769" ht="15.0" customHeight="1"/>
    <row r="3770" ht="15.0" customHeight="1"/>
    <row r="3771" ht="15.0" customHeight="1"/>
    <row r="3772" ht="15.0" customHeight="1"/>
    <row r="3773" ht="15.0" customHeight="1"/>
    <row r="3774" ht="15.0" customHeight="1"/>
    <row r="3775" ht="15.0" customHeight="1"/>
    <row r="3776" ht="15.0" customHeight="1"/>
    <row r="3777" ht="15.0" customHeight="1"/>
    <row r="3778" ht="15.0" customHeight="1"/>
    <row r="3779" ht="15.0" customHeight="1"/>
    <row r="3780" ht="15.0" customHeight="1"/>
    <row r="3781" ht="15.0" customHeight="1"/>
    <row r="3782" ht="15.0" customHeight="1"/>
    <row r="3783" ht="15.0" customHeight="1"/>
    <row r="3784" ht="15.0" customHeight="1"/>
    <row r="3785" ht="15.0" customHeight="1"/>
    <row r="3786" ht="15.0" customHeight="1"/>
    <row r="3787" ht="15.0" customHeight="1"/>
    <row r="3788" ht="15.0" customHeight="1"/>
    <row r="3789" ht="15.0" customHeight="1"/>
    <row r="3790" ht="15.0" customHeight="1"/>
    <row r="3791" ht="15.0" customHeight="1"/>
    <row r="3792" ht="15.0" customHeight="1"/>
    <row r="3793" ht="15.0" customHeight="1"/>
    <row r="3794" ht="15.0" customHeight="1"/>
    <row r="3795" ht="15.0" customHeight="1"/>
    <row r="3796" ht="15.0" customHeight="1"/>
    <row r="3797" ht="15.0" customHeight="1"/>
    <row r="3798" ht="15.0" customHeight="1"/>
    <row r="3799" ht="15.0" customHeight="1"/>
    <row r="3800" ht="15.0" customHeight="1"/>
    <row r="3801" ht="15.0" customHeight="1"/>
    <row r="3802" ht="15.0" customHeight="1"/>
    <row r="3803" ht="15.0" customHeight="1"/>
    <row r="3804" ht="15.0" customHeight="1"/>
    <row r="3805" ht="15.0" customHeight="1"/>
    <row r="3806" ht="15.0" customHeight="1"/>
    <row r="3807" ht="15.0" customHeight="1"/>
    <row r="3808" ht="15.0" customHeight="1"/>
    <row r="3809" ht="15.0" customHeight="1"/>
    <row r="3810" ht="15.0" customHeight="1"/>
    <row r="3811" ht="15.0" customHeight="1"/>
    <row r="3812" ht="15.0" customHeight="1"/>
    <row r="3813" ht="15.0" customHeight="1"/>
    <row r="3814" ht="15.0" customHeight="1"/>
    <row r="3815" ht="15.0" customHeight="1"/>
    <row r="3816" ht="15.0" customHeight="1"/>
    <row r="3817" ht="15.0" customHeight="1"/>
    <row r="3818" ht="15.0" customHeight="1"/>
    <row r="3819" ht="15.0" customHeight="1"/>
    <row r="3820" ht="15.0" customHeight="1"/>
    <row r="3821" ht="15.0" customHeight="1"/>
    <row r="3822" ht="15.0" customHeight="1"/>
    <row r="3823" ht="15.0" customHeight="1"/>
    <row r="3824" ht="15.0" customHeight="1"/>
    <row r="3825" ht="15.0" customHeight="1"/>
    <row r="3826" ht="15.0" customHeight="1"/>
    <row r="3827" ht="15.0" customHeight="1"/>
    <row r="3828" ht="15.0" customHeight="1"/>
    <row r="3829" ht="15.0" customHeight="1"/>
    <row r="3830" ht="15.0" customHeight="1"/>
    <row r="3831" ht="15.0" customHeight="1"/>
    <row r="3832" ht="15.0" customHeight="1"/>
    <row r="3833" ht="15.0" customHeight="1"/>
    <row r="3834" ht="15.0" customHeight="1"/>
    <row r="3835" ht="15.0" customHeight="1"/>
    <row r="3836" ht="15.0" customHeight="1"/>
    <row r="3837" ht="15.0" customHeight="1"/>
    <row r="3838" ht="15.0" customHeight="1"/>
    <row r="3839" ht="15.0" customHeight="1"/>
    <row r="3840" ht="15.0" customHeight="1"/>
    <row r="3841" ht="15.0" customHeight="1"/>
    <row r="3842" ht="15.0" customHeight="1"/>
    <row r="3843" ht="15.0" customHeight="1"/>
    <row r="3844" ht="15.0" customHeight="1"/>
    <row r="3845" ht="15.0" customHeight="1"/>
    <row r="3846" ht="15.0" customHeight="1"/>
    <row r="3847" ht="15.0" customHeight="1"/>
    <row r="3848" ht="15.0" customHeight="1"/>
    <row r="3849" ht="15.0" customHeight="1"/>
    <row r="3850" ht="15.0" customHeight="1"/>
    <row r="3851" ht="15.0" customHeight="1"/>
    <row r="3852" ht="15.0" customHeight="1"/>
    <row r="3853" ht="15.0" customHeight="1"/>
    <row r="3854" ht="15.0" customHeight="1"/>
    <row r="3855" ht="15.0" customHeight="1"/>
    <row r="3856" ht="15.0" customHeight="1"/>
    <row r="3857" ht="15.0" customHeight="1"/>
    <row r="3858" ht="15.0" customHeight="1"/>
    <row r="3859" ht="15.0" customHeight="1"/>
    <row r="3860" ht="15.0" customHeight="1"/>
    <row r="3861" ht="15.0" customHeight="1"/>
    <row r="3862" ht="15.0" customHeight="1"/>
    <row r="3863" ht="15.0" customHeight="1"/>
    <row r="3864" ht="15.0" customHeight="1"/>
    <row r="3865" ht="15.0" customHeight="1"/>
    <row r="3866" ht="15.0" customHeight="1"/>
    <row r="3867" ht="15.0" customHeight="1"/>
    <row r="3868" ht="15.0" customHeight="1"/>
    <row r="3869" ht="15.0" customHeight="1"/>
    <row r="3870" ht="15.0" customHeight="1"/>
    <row r="3871" ht="15.0" customHeight="1"/>
    <row r="3872" ht="15.0" customHeight="1"/>
    <row r="3873" ht="15.0" customHeight="1"/>
    <row r="3874" ht="15.0" customHeight="1"/>
    <row r="3875" ht="15.0" customHeight="1"/>
    <row r="3876" ht="15.0" customHeight="1"/>
    <row r="3877" ht="15.0" customHeight="1"/>
    <row r="3878" ht="15.0" customHeight="1"/>
    <row r="3879" ht="15.0" customHeight="1"/>
    <row r="3880" ht="15.0" customHeight="1"/>
    <row r="3881" ht="15.0" customHeight="1"/>
    <row r="3882" ht="15.0" customHeight="1"/>
    <row r="3883" ht="15.0" customHeight="1"/>
    <row r="3884" ht="15.0" customHeight="1"/>
    <row r="3885" ht="15.0" customHeight="1"/>
    <row r="3886" ht="15.0" customHeight="1"/>
    <row r="3887" ht="15.0" customHeight="1"/>
    <row r="3888" ht="15.0" customHeight="1"/>
    <row r="3889" ht="15.0" customHeight="1"/>
    <row r="3890" ht="15.0" customHeight="1"/>
    <row r="3891" ht="15.0" customHeight="1"/>
    <row r="3892" ht="15.0" customHeight="1"/>
    <row r="3893" ht="15.0" customHeight="1"/>
    <row r="3894" ht="15.0" customHeight="1"/>
    <row r="3895" ht="15.0" customHeight="1"/>
    <row r="3896" ht="15.0" customHeight="1"/>
    <row r="3897" ht="15.0" customHeight="1"/>
    <row r="3898" ht="15.0" customHeight="1"/>
    <row r="3899" ht="15.0" customHeight="1"/>
    <row r="3900" ht="15.0" customHeight="1"/>
    <row r="3901" ht="15.0" customHeight="1"/>
    <row r="3902" ht="15.0" customHeight="1"/>
    <row r="3903" ht="15.0" customHeight="1"/>
    <row r="3904" ht="15.0" customHeight="1"/>
    <row r="3905" ht="15.0" customHeight="1"/>
    <row r="3906" ht="15.0" customHeight="1"/>
    <row r="3907" ht="15.0" customHeight="1"/>
    <row r="3908" ht="15.0" customHeight="1"/>
    <row r="3909" ht="15.0" customHeight="1"/>
    <row r="3910" ht="15.0" customHeight="1"/>
    <row r="3911" ht="15.0" customHeight="1"/>
    <row r="3912" ht="15.0" customHeight="1"/>
    <row r="3913" ht="15.0" customHeight="1"/>
    <row r="3914" ht="15.0" customHeight="1"/>
    <row r="3915" ht="15.0" customHeight="1"/>
    <row r="3916" ht="15.0" customHeight="1"/>
    <row r="3917" ht="15.0" customHeight="1"/>
    <row r="3918" ht="15.0" customHeight="1"/>
    <row r="3919" ht="15.0" customHeight="1"/>
    <row r="3920" ht="15.0" customHeight="1"/>
    <row r="3921" ht="15.0" customHeight="1"/>
    <row r="3922" ht="15.0" customHeight="1"/>
    <row r="3923" ht="15.0" customHeight="1"/>
    <row r="3924" ht="15.0" customHeight="1"/>
    <row r="3925" ht="15.0" customHeight="1"/>
    <row r="3926" ht="15.0" customHeight="1"/>
    <row r="3927" ht="15.0" customHeight="1"/>
    <row r="3928" ht="15.0" customHeight="1"/>
    <row r="3929" ht="15.0" customHeight="1"/>
    <row r="3930" ht="15.0" customHeight="1"/>
    <row r="3931" ht="15.0" customHeight="1"/>
    <row r="3932" ht="15.0" customHeight="1"/>
    <row r="3933" ht="15.0" customHeight="1"/>
    <row r="3934" ht="15.0" customHeight="1"/>
    <row r="3935" ht="15.0" customHeight="1"/>
    <row r="3936" ht="15.0" customHeight="1"/>
    <row r="3937" ht="15.0" customHeight="1"/>
    <row r="3938" ht="15.0" customHeight="1"/>
    <row r="3939" ht="15.0" customHeight="1"/>
    <row r="3940" ht="15.0" customHeight="1"/>
    <row r="3941" ht="15.0" customHeight="1"/>
    <row r="3942" ht="15.0" customHeight="1"/>
    <row r="3943" ht="15.0" customHeight="1"/>
    <row r="3944" ht="15.0" customHeight="1"/>
    <row r="3945" ht="15.0" customHeight="1"/>
    <row r="3946" ht="15.0" customHeight="1"/>
    <row r="3947" ht="15.0" customHeight="1"/>
    <row r="3948" ht="15.0" customHeight="1"/>
    <row r="3949" ht="15.0" customHeight="1"/>
    <row r="3950" ht="15.0" customHeight="1"/>
    <row r="3951" ht="15.0" customHeight="1"/>
    <row r="3952" ht="15.0" customHeight="1"/>
    <row r="3953" ht="15.0" customHeight="1"/>
    <row r="3954" ht="15.0" customHeight="1"/>
    <row r="3955" ht="15.0" customHeight="1"/>
    <row r="3956" ht="15.0" customHeight="1"/>
    <row r="3957" ht="15.0" customHeight="1"/>
    <row r="3958" ht="15.0" customHeight="1"/>
    <row r="3959" ht="15.0" customHeight="1"/>
    <row r="3960" ht="15.0" customHeight="1"/>
    <row r="3961" ht="15.0" customHeight="1"/>
    <row r="3962" ht="15.0" customHeight="1"/>
    <row r="3963" ht="15.0" customHeight="1"/>
    <row r="3964" ht="15.0" customHeight="1"/>
    <row r="3965" ht="15.0" customHeight="1"/>
    <row r="3966" ht="15.0" customHeight="1"/>
    <row r="3967" ht="15.0" customHeight="1"/>
    <row r="3968" ht="15.0" customHeight="1"/>
    <row r="3969" ht="15.0" customHeight="1"/>
    <row r="3970" ht="15.0" customHeight="1"/>
    <row r="3971" ht="15.0" customHeight="1"/>
    <row r="3972" ht="15.0" customHeight="1"/>
    <row r="3973" ht="15.0" customHeight="1"/>
    <row r="3974" ht="15.0" customHeight="1"/>
    <row r="3975" ht="15.0" customHeight="1"/>
    <row r="3976" ht="15.0" customHeight="1"/>
    <row r="3977" ht="15.0" customHeight="1"/>
    <row r="3978" ht="15.0" customHeight="1"/>
    <row r="3979" ht="15.0" customHeight="1"/>
    <row r="3980" ht="15.0" customHeight="1"/>
    <row r="3981" ht="15.0" customHeight="1"/>
    <row r="3982" ht="15.0" customHeight="1"/>
    <row r="3983" ht="15.0" customHeight="1"/>
    <row r="3984" ht="15.0" customHeight="1"/>
    <row r="3985" ht="15.0" customHeight="1"/>
    <row r="3986" ht="15.0" customHeight="1"/>
    <row r="3987" ht="15.0" customHeight="1"/>
    <row r="3988" ht="15.0" customHeight="1"/>
    <row r="3989" ht="15.0" customHeight="1"/>
    <row r="3990" ht="15.0" customHeight="1"/>
    <row r="3991" ht="15.0" customHeight="1"/>
    <row r="3992" ht="15.0" customHeight="1"/>
    <row r="3993" ht="15.0" customHeight="1"/>
    <row r="3994" ht="15.0" customHeight="1"/>
    <row r="3995" ht="15.0" customHeight="1"/>
    <row r="3996" ht="15.0" customHeight="1"/>
    <row r="3997" ht="15.0" customHeight="1"/>
    <row r="3998" ht="15.0" customHeight="1"/>
    <row r="3999" ht="15.0" customHeight="1"/>
    <row r="4000" ht="15.0" customHeight="1"/>
    <row r="4001" ht="15.0" customHeight="1"/>
    <row r="4002" ht="15.0" customHeight="1"/>
    <row r="4003" ht="15.0" customHeight="1"/>
    <row r="4004" ht="15.0" customHeight="1"/>
    <row r="4005" ht="15.0" customHeight="1"/>
    <row r="4006" ht="15.0" customHeight="1"/>
    <row r="4007" ht="15.0" customHeight="1"/>
    <row r="4008" ht="15.0" customHeight="1"/>
    <row r="4009" ht="15.0" customHeight="1"/>
    <row r="4010" ht="15.0" customHeight="1"/>
    <row r="4011" ht="15.0" customHeight="1"/>
    <row r="4012" ht="15.0" customHeight="1"/>
    <row r="4013" ht="15.0" customHeight="1"/>
    <row r="4014" ht="15.0" customHeight="1"/>
    <row r="4015" ht="15.0" customHeight="1"/>
    <row r="4016" ht="15.0" customHeight="1"/>
    <row r="4017" ht="15.0" customHeight="1"/>
    <row r="4018" ht="15.0" customHeight="1"/>
    <row r="4019" ht="15.0" customHeight="1"/>
    <row r="4020" ht="15.0" customHeight="1"/>
    <row r="4021" ht="15.0" customHeight="1"/>
    <row r="4022" ht="15.0" customHeight="1"/>
    <row r="4023" ht="15.0" customHeight="1"/>
    <row r="4024" ht="15.0" customHeight="1"/>
    <row r="4025" ht="15.0" customHeight="1"/>
    <row r="4026" ht="15.0" customHeight="1"/>
    <row r="4027" ht="15.0" customHeight="1"/>
    <row r="4028" ht="15.0" customHeight="1"/>
    <row r="4029" ht="15.0" customHeight="1"/>
    <row r="4030" ht="15.0" customHeight="1"/>
    <row r="4031" ht="15.0" customHeight="1"/>
    <row r="4032" ht="15.0" customHeight="1"/>
    <row r="4033" ht="15.0" customHeight="1"/>
    <row r="4034" ht="15.0" customHeight="1"/>
    <row r="4035" ht="15.0" customHeight="1"/>
    <row r="4036" ht="15.0" customHeight="1"/>
    <row r="4037" ht="15.0" customHeight="1"/>
    <row r="4038" ht="15.0" customHeight="1"/>
    <row r="4039" ht="15.0" customHeight="1"/>
    <row r="4040" ht="15.0" customHeight="1"/>
    <row r="4041" ht="15.0" customHeight="1"/>
    <row r="4042" ht="15.0" customHeight="1"/>
    <row r="4043" ht="15.0" customHeight="1"/>
    <row r="4044" ht="15.0" customHeight="1"/>
    <row r="4045" ht="15.0" customHeight="1"/>
    <row r="4046" ht="15.0" customHeight="1"/>
    <row r="4047" ht="15.0" customHeight="1"/>
    <row r="4048" ht="15.0" customHeight="1"/>
    <row r="4049" ht="15.0" customHeight="1"/>
    <row r="4050" ht="15.0" customHeight="1"/>
    <row r="4051" ht="15.0" customHeight="1"/>
    <row r="4052" ht="15.0" customHeight="1"/>
    <row r="4053" ht="15.0" customHeight="1"/>
    <row r="4054" ht="15.0" customHeight="1"/>
    <row r="4055" ht="15.0" customHeight="1"/>
    <row r="4056" ht="15.0" customHeight="1"/>
    <row r="4057" ht="15.0" customHeight="1"/>
    <row r="4058" ht="15.0" customHeight="1"/>
    <row r="4059" ht="15.0" customHeight="1"/>
    <row r="4060" ht="15.0" customHeight="1"/>
    <row r="4061" ht="15.0" customHeight="1"/>
    <row r="4062" ht="15.0" customHeight="1"/>
    <row r="4063" ht="15.0" customHeight="1"/>
    <row r="4064" ht="15.0" customHeight="1"/>
    <row r="4065" ht="15.0" customHeight="1"/>
    <row r="4066" ht="15.0" customHeight="1"/>
    <row r="4067" ht="15.0" customHeight="1"/>
    <row r="4068" ht="15.0" customHeight="1"/>
    <row r="4069" ht="15.0" customHeight="1"/>
    <row r="4070" ht="15.0" customHeight="1"/>
    <row r="4071" ht="15.0" customHeight="1"/>
    <row r="4072" ht="15.0" customHeight="1"/>
    <row r="4073" ht="15.0" customHeight="1"/>
    <row r="4074" ht="15.0" customHeight="1"/>
    <row r="4075" ht="15.0" customHeight="1"/>
    <row r="4076" ht="15.0" customHeight="1"/>
    <row r="4077" ht="15.0" customHeight="1"/>
    <row r="4078" ht="15.0" customHeight="1"/>
    <row r="4079" ht="15.0" customHeight="1"/>
    <row r="4080" ht="15.0" customHeight="1"/>
    <row r="4081" ht="15.0" customHeight="1"/>
    <row r="4082" ht="15.0" customHeight="1"/>
    <row r="4083" ht="15.0" customHeight="1"/>
    <row r="4084" ht="15.0" customHeight="1"/>
    <row r="4085" ht="15.0" customHeight="1"/>
    <row r="4086" ht="15.0" customHeight="1"/>
    <row r="4087" ht="15.0" customHeight="1"/>
    <row r="4088" ht="15.0" customHeight="1"/>
    <row r="4089" ht="15.0" customHeight="1"/>
    <row r="4090" ht="15.0" customHeight="1"/>
    <row r="4091" ht="15.0" customHeight="1"/>
    <row r="4092" ht="15.0" customHeight="1"/>
    <row r="4093" ht="15.0" customHeight="1"/>
    <row r="4094" ht="15.0" customHeight="1"/>
    <row r="4095" ht="15.0" customHeight="1"/>
    <row r="4096" ht="15.0" customHeight="1"/>
    <row r="4097" ht="15.0" customHeight="1"/>
    <row r="4098" ht="15.0" customHeight="1"/>
    <row r="4099" ht="15.0" customHeight="1"/>
    <row r="4100" ht="15.0" customHeight="1"/>
    <row r="4101" ht="15.0" customHeight="1"/>
    <row r="4102" ht="15.0" customHeight="1"/>
    <row r="4103" ht="15.0" customHeight="1"/>
    <row r="4104" ht="15.0" customHeight="1"/>
    <row r="4105" ht="15.0" customHeight="1"/>
    <row r="4106" ht="15.0" customHeight="1"/>
    <row r="4107" ht="15.0" customHeight="1"/>
    <row r="4108" ht="15.0" customHeight="1"/>
    <row r="4109" ht="15.0" customHeight="1"/>
    <row r="4110" ht="15.0" customHeight="1"/>
    <row r="4111" ht="15.0" customHeight="1"/>
    <row r="4112" ht="15.0" customHeight="1"/>
    <row r="4113" ht="15.0" customHeight="1"/>
    <row r="4114" ht="15.0" customHeight="1"/>
    <row r="4115" ht="15.0" customHeight="1"/>
    <row r="4116" ht="15.0" customHeight="1"/>
    <row r="4117" ht="15.0" customHeight="1"/>
    <row r="4118" ht="15.0" customHeight="1"/>
    <row r="4119" ht="15.0" customHeight="1"/>
    <row r="4120" ht="15.0" customHeight="1"/>
    <row r="4121" ht="15.0" customHeight="1"/>
    <row r="4122" ht="15.0" customHeight="1"/>
    <row r="4123" ht="15.0" customHeight="1"/>
    <row r="4124" ht="15.0" customHeight="1"/>
    <row r="4125" ht="15.0" customHeight="1"/>
    <row r="4126" ht="15.0" customHeight="1"/>
    <row r="4127" ht="15.0" customHeight="1"/>
    <row r="4128" ht="15.0" customHeight="1"/>
    <row r="4129" ht="15.0" customHeight="1"/>
    <row r="4130" ht="15.0" customHeight="1"/>
    <row r="4131" ht="15.0" customHeight="1"/>
    <row r="4132" ht="15.0" customHeight="1"/>
    <row r="4133" ht="15.0" customHeight="1"/>
    <row r="4134" ht="15.0" customHeight="1"/>
    <row r="4135" ht="15.0" customHeight="1"/>
    <row r="4136" ht="15.0" customHeight="1"/>
    <row r="4137" ht="15.0" customHeight="1"/>
    <row r="4138" ht="15.0" customHeight="1"/>
    <row r="4139" ht="15.0" customHeight="1"/>
    <row r="4140" ht="15.0" customHeight="1"/>
    <row r="4141" ht="15.0" customHeight="1"/>
    <row r="4142" ht="15.0" customHeight="1"/>
    <row r="4143" ht="15.0" customHeight="1"/>
    <row r="4144" ht="15.0" customHeight="1"/>
    <row r="4145" ht="15.0" customHeight="1"/>
    <row r="4146" ht="15.0" customHeight="1"/>
    <row r="4147" ht="15.0" customHeight="1"/>
    <row r="4148" ht="15.0" customHeight="1"/>
    <row r="4149" ht="15.0" customHeight="1"/>
    <row r="4150" ht="15.0" customHeight="1"/>
    <row r="4151" ht="15.0" customHeight="1"/>
    <row r="4152" ht="15.0" customHeight="1"/>
    <row r="4153" ht="15.0" customHeight="1"/>
    <row r="4154" ht="15.0" customHeight="1"/>
    <row r="4155" ht="15.0" customHeight="1"/>
    <row r="4156" ht="15.0" customHeight="1"/>
    <row r="4157" ht="15.0" customHeight="1"/>
    <row r="4158" ht="15.0" customHeight="1"/>
    <row r="4159" ht="15.0" customHeight="1"/>
    <row r="4160" ht="15.0" customHeight="1"/>
    <row r="4161" ht="15.0" customHeight="1"/>
    <row r="4162" ht="15.0" customHeight="1"/>
    <row r="4163" ht="15.0" customHeight="1"/>
    <row r="4164" ht="15.0" customHeight="1"/>
    <row r="4165" ht="15.0" customHeight="1"/>
    <row r="4166" ht="15.0" customHeight="1"/>
    <row r="4167" ht="15.0" customHeight="1"/>
    <row r="4168" ht="15.0" customHeight="1"/>
    <row r="4169" ht="15.0" customHeight="1"/>
    <row r="4170" ht="15.0" customHeight="1"/>
    <row r="4171" ht="15.0" customHeight="1"/>
    <row r="4172" ht="15.0" customHeight="1"/>
    <row r="4173" ht="15.0" customHeight="1"/>
    <row r="4174" ht="15.0" customHeight="1"/>
    <row r="4175" ht="15.0" customHeight="1"/>
    <row r="4176" ht="15.0" customHeight="1"/>
    <row r="4177" ht="15.0" customHeight="1"/>
    <row r="4178" ht="15.0" customHeight="1"/>
    <row r="4179" ht="15.0" customHeight="1"/>
    <row r="4180" ht="15.0" customHeight="1"/>
    <row r="4181" ht="15.0" customHeight="1"/>
    <row r="4182" ht="15.0" customHeight="1"/>
    <row r="4183" ht="15.0" customHeight="1"/>
    <row r="4184" ht="15.0" customHeight="1"/>
    <row r="4185" ht="15.0" customHeight="1"/>
    <row r="4186" ht="15.0" customHeight="1"/>
    <row r="4187" ht="15.0" customHeight="1"/>
    <row r="4188" ht="15.0" customHeight="1"/>
    <row r="4189" ht="15.0" customHeight="1"/>
    <row r="4190" ht="15.0" customHeight="1"/>
    <row r="4191" ht="15.0" customHeight="1"/>
    <row r="4192" ht="15.0" customHeight="1"/>
    <row r="4193" ht="15.0" customHeight="1"/>
    <row r="4194" ht="15.0" customHeight="1"/>
    <row r="4195" ht="15.0" customHeight="1"/>
    <row r="4196" ht="15.0" customHeight="1"/>
    <row r="4197" ht="15.0" customHeight="1"/>
    <row r="4198" ht="15.0" customHeight="1"/>
    <row r="4199" ht="15.0" customHeight="1"/>
    <row r="4200" ht="15.0" customHeight="1"/>
    <row r="4201" ht="15.0" customHeight="1"/>
    <row r="4202" ht="15.0" customHeight="1"/>
    <row r="4203" ht="15.0" customHeight="1"/>
    <row r="4204" ht="15.0" customHeight="1"/>
    <row r="4205" ht="15.0" customHeight="1"/>
    <row r="4206" ht="15.0" customHeight="1"/>
    <row r="4207" ht="15.0" customHeight="1"/>
    <row r="4208" ht="15.0" customHeight="1"/>
    <row r="4209" ht="15.0" customHeight="1"/>
    <row r="4210" ht="15.0" customHeight="1"/>
    <row r="4211" ht="15.0" customHeight="1"/>
    <row r="4212" ht="15.0" customHeight="1"/>
    <row r="4213" ht="15.0" customHeight="1"/>
    <row r="4214" ht="15.0" customHeight="1"/>
    <row r="4215" ht="15.0" customHeight="1"/>
    <row r="4216" ht="15.0" customHeight="1"/>
    <row r="4217" ht="15.0" customHeight="1"/>
    <row r="4218" ht="15.0" customHeight="1"/>
    <row r="4219" ht="15.0" customHeight="1"/>
    <row r="4220" ht="15.0" customHeight="1"/>
    <row r="4221" ht="15.0" customHeight="1"/>
    <row r="4222" ht="15.0" customHeight="1"/>
    <row r="4223" ht="15.0" customHeight="1"/>
    <row r="4224" ht="15.0" customHeight="1"/>
    <row r="4225" ht="15.0" customHeight="1"/>
    <row r="4226" ht="15.0" customHeight="1"/>
    <row r="4227" ht="15.0" customHeight="1"/>
    <row r="4228" ht="15.0" customHeight="1"/>
    <row r="4229" ht="15.0" customHeight="1"/>
    <row r="4230" ht="15.0" customHeight="1"/>
    <row r="4231" ht="15.0" customHeight="1"/>
    <row r="4232" ht="15.0" customHeight="1"/>
    <row r="4233" ht="15.0" customHeight="1"/>
    <row r="4234" ht="15.0" customHeight="1"/>
    <row r="4235" ht="15.0" customHeight="1"/>
    <row r="4236" ht="15.0" customHeight="1"/>
    <row r="4237" ht="15.0" customHeight="1"/>
    <row r="4238" ht="15.0" customHeight="1"/>
    <row r="4239" ht="15.0" customHeight="1"/>
    <row r="4240" ht="15.0" customHeight="1"/>
    <row r="4241" ht="15.0" customHeight="1"/>
    <row r="4242" ht="15.0" customHeight="1"/>
    <row r="4243" ht="15.0" customHeight="1"/>
    <row r="4244" ht="15.0" customHeight="1"/>
    <row r="4245" ht="15.0" customHeight="1"/>
    <row r="4246" ht="15.0" customHeight="1"/>
    <row r="4247" ht="15.0" customHeight="1"/>
    <row r="4248" ht="15.0" customHeight="1"/>
    <row r="4249" ht="15.0" customHeight="1"/>
    <row r="4250" ht="15.0" customHeight="1"/>
    <row r="4251" ht="15.0" customHeight="1"/>
    <row r="4252" ht="15.0" customHeight="1"/>
    <row r="4253" ht="15.0" customHeight="1"/>
    <row r="4254" ht="15.0" customHeight="1"/>
    <row r="4255" ht="15.0" customHeight="1"/>
    <row r="4256" ht="15.0" customHeight="1"/>
    <row r="4257" ht="15.0" customHeight="1"/>
    <row r="4258" ht="15.0" customHeight="1"/>
    <row r="4259" ht="15.0" customHeight="1"/>
    <row r="4260" ht="15.0" customHeight="1"/>
    <row r="4261" ht="15.0" customHeight="1"/>
    <row r="4262" ht="15.0" customHeight="1"/>
    <row r="4263" ht="15.0" customHeight="1"/>
    <row r="4264" ht="15.0" customHeight="1"/>
    <row r="4265" ht="15.0" customHeight="1"/>
    <row r="4266" ht="15.0" customHeight="1"/>
    <row r="4267" ht="15.0" customHeight="1"/>
    <row r="4268" ht="15.0" customHeight="1"/>
    <row r="4269" ht="15.0" customHeight="1"/>
    <row r="4270" ht="15.0" customHeight="1"/>
    <row r="4271" ht="15.0" customHeight="1"/>
    <row r="4272" ht="15.0" customHeight="1"/>
    <row r="4273" ht="15.0" customHeight="1"/>
    <row r="4274" ht="15.0" customHeight="1"/>
    <row r="4275" ht="15.0" customHeight="1"/>
    <row r="4276" ht="15.0" customHeight="1"/>
    <row r="4277" ht="15.0" customHeight="1"/>
    <row r="4278" ht="15.0" customHeight="1"/>
    <row r="4279" ht="15.0" customHeight="1"/>
    <row r="4280" ht="15.0" customHeight="1"/>
    <row r="4281" ht="15.0" customHeight="1"/>
    <row r="4282" ht="15.0" customHeight="1"/>
    <row r="4283" ht="15.0" customHeight="1"/>
    <row r="4284" ht="15.0" customHeight="1"/>
    <row r="4285" ht="15.0" customHeight="1"/>
    <row r="4286" ht="15.0" customHeight="1"/>
    <row r="4287" ht="15.0" customHeight="1"/>
    <row r="4288" ht="15.0" customHeight="1"/>
    <row r="4289" ht="15.0" customHeight="1"/>
    <row r="4290" ht="15.0" customHeight="1"/>
    <row r="4291" ht="15.0" customHeight="1"/>
    <row r="4292" ht="15.0" customHeight="1"/>
    <row r="4293" ht="15.0" customHeight="1"/>
    <row r="4294" ht="15.0" customHeight="1"/>
    <row r="4295" ht="15.0" customHeight="1"/>
    <row r="4296" ht="15.0" customHeight="1"/>
    <row r="4297" ht="15.0" customHeight="1"/>
    <row r="4298" ht="15.0" customHeight="1"/>
    <row r="4299" ht="15.0" customHeight="1"/>
    <row r="4300" ht="15.0" customHeight="1"/>
    <row r="4301" ht="15.0" customHeight="1"/>
    <row r="4302" ht="15.0" customHeight="1"/>
    <row r="4303" ht="15.0" customHeight="1"/>
    <row r="4304" ht="15.0" customHeight="1"/>
    <row r="4305" ht="15.0" customHeight="1"/>
    <row r="4306" ht="15.0" customHeight="1"/>
    <row r="4307" ht="15.0" customHeight="1"/>
    <row r="4308" ht="15.0" customHeight="1"/>
    <row r="4309" ht="15.0" customHeight="1"/>
    <row r="4310" ht="15.0" customHeight="1"/>
    <row r="4311" ht="15.0" customHeight="1"/>
    <row r="4312" ht="15.0" customHeight="1"/>
    <row r="4313" ht="15.0" customHeight="1"/>
    <row r="4314" ht="15.0" customHeight="1"/>
    <row r="4315" ht="15.0" customHeight="1"/>
    <row r="4316" ht="15.0" customHeight="1"/>
    <row r="4317" ht="15.0" customHeight="1"/>
    <row r="4318" ht="15.0" customHeight="1"/>
    <row r="4319" ht="15.0" customHeight="1"/>
    <row r="4320" ht="15.0" customHeight="1"/>
    <row r="4321" ht="15.0" customHeight="1"/>
    <row r="4322" ht="15.0" customHeight="1"/>
    <row r="4323" ht="15.0" customHeight="1"/>
    <row r="4324" ht="15.0" customHeight="1"/>
    <row r="4325" ht="15.0" customHeight="1"/>
    <row r="4326" ht="15.0" customHeight="1"/>
    <row r="4327" ht="15.0" customHeight="1"/>
    <row r="4328" ht="15.0" customHeight="1"/>
    <row r="4329" ht="15.0" customHeight="1"/>
    <row r="4330" ht="15.0" customHeight="1"/>
    <row r="4331" ht="15.0" customHeight="1"/>
    <row r="4332" ht="15.0" customHeight="1"/>
    <row r="4333" ht="15.0" customHeight="1"/>
    <row r="4334" ht="15.0" customHeight="1"/>
    <row r="4335" ht="15.0" customHeight="1"/>
    <row r="4336" ht="15.0" customHeight="1"/>
    <row r="4337" ht="15.0" customHeight="1"/>
    <row r="4338" ht="15.0" customHeight="1"/>
    <row r="4339" ht="15.0" customHeight="1"/>
    <row r="4340" ht="15.0" customHeight="1"/>
    <row r="4341" ht="15.0" customHeight="1"/>
    <row r="4342" ht="15.0" customHeight="1"/>
    <row r="4343" ht="15.0" customHeight="1"/>
    <row r="4344" ht="15.0" customHeight="1"/>
    <row r="4345" ht="15.0" customHeight="1"/>
    <row r="4346" ht="15.0" customHeight="1"/>
    <row r="4347" ht="15.0" customHeight="1"/>
    <row r="4348" ht="15.0" customHeight="1"/>
    <row r="4349" ht="15.0" customHeight="1"/>
    <row r="4350" ht="15.0" customHeight="1"/>
    <row r="4351" ht="15.0" customHeight="1"/>
    <row r="4352" ht="15.0" customHeight="1"/>
    <row r="4353" ht="15.0" customHeight="1"/>
    <row r="4354" ht="15.0" customHeight="1"/>
    <row r="4355" ht="15.0" customHeight="1"/>
    <row r="4356" ht="15.0" customHeight="1"/>
    <row r="4357" ht="15.0" customHeight="1"/>
    <row r="4358" ht="15.0" customHeight="1"/>
    <row r="4359" ht="15.0" customHeight="1"/>
    <row r="4360" ht="15.0" customHeight="1"/>
    <row r="4361" ht="15.0" customHeight="1"/>
    <row r="4362" ht="15.0" customHeight="1"/>
    <row r="4363" ht="15.0" customHeight="1"/>
    <row r="4364" ht="15.0" customHeight="1"/>
    <row r="4365" ht="15.0" customHeight="1"/>
    <row r="4366" ht="15.0" customHeight="1"/>
    <row r="4367" ht="15.0" customHeight="1"/>
    <row r="4368" ht="15.0" customHeight="1"/>
    <row r="4369" ht="15.0" customHeight="1"/>
    <row r="4370" ht="15.0" customHeight="1"/>
    <row r="4371" ht="15.0" customHeight="1"/>
    <row r="4372" ht="15.0" customHeight="1"/>
    <row r="4373" ht="15.0" customHeight="1"/>
    <row r="4374" ht="15.0" customHeight="1"/>
    <row r="4375" ht="15.0" customHeight="1"/>
    <row r="4376" ht="15.0" customHeight="1"/>
    <row r="4377" ht="15.0" customHeight="1"/>
    <row r="4378" ht="15.0" customHeight="1"/>
    <row r="4379" ht="15.0" customHeight="1"/>
    <row r="4380" ht="15.0" customHeight="1"/>
    <row r="4381" ht="15.0" customHeight="1"/>
    <row r="4382" ht="15.0" customHeight="1"/>
    <row r="4383" ht="15.0" customHeight="1"/>
    <row r="4384" ht="15.0" customHeight="1"/>
    <row r="4385" ht="15.0" customHeight="1"/>
    <row r="4386" ht="15.0" customHeight="1"/>
    <row r="4387" ht="15.0" customHeight="1"/>
    <row r="4388" ht="15.0" customHeight="1"/>
    <row r="4389" ht="15.0" customHeight="1"/>
    <row r="4390" ht="15.0" customHeight="1"/>
    <row r="4391" ht="15.0" customHeight="1"/>
    <row r="4392" ht="15.0" customHeight="1"/>
    <row r="4393" ht="15.0" customHeight="1"/>
    <row r="4394" ht="15.0" customHeight="1"/>
    <row r="4395" ht="15.0" customHeight="1"/>
    <row r="4396" ht="15.0" customHeight="1"/>
    <row r="4397" ht="15.0" customHeight="1"/>
    <row r="4398" ht="15.0" customHeight="1"/>
    <row r="4399" ht="15.0" customHeight="1"/>
    <row r="4400" ht="15.0" customHeight="1"/>
    <row r="4401" ht="15.0" customHeight="1"/>
    <row r="4402" ht="15.0" customHeight="1"/>
    <row r="4403" ht="15.0" customHeight="1"/>
    <row r="4404" ht="15.0" customHeight="1"/>
    <row r="4405" ht="15.0" customHeight="1"/>
    <row r="4406" ht="15.0" customHeight="1"/>
    <row r="4407" ht="15.0" customHeight="1"/>
    <row r="4408" ht="15.0" customHeight="1"/>
    <row r="4409" ht="15.0" customHeight="1"/>
    <row r="4410" ht="15.0" customHeight="1"/>
    <row r="4411" ht="15.0" customHeight="1"/>
    <row r="4412" ht="15.0" customHeight="1"/>
    <row r="4413" ht="15.0" customHeight="1"/>
    <row r="4414" ht="15.0" customHeight="1"/>
    <row r="4415" ht="15.0" customHeight="1"/>
    <row r="4416" ht="15.0" customHeight="1"/>
    <row r="4417" ht="15.0" customHeight="1"/>
    <row r="4418" ht="15.0" customHeight="1"/>
    <row r="4419" ht="15.0" customHeight="1"/>
    <row r="4420" ht="15.0" customHeight="1"/>
    <row r="4421" ht="15.0" customHeight="1"/>
    <row r="4422" ht="15.0" customHeight="1"/>
    <row r="4423" ht="15.0" customHeight="1"/>
    <row r="4424" ht="15.0" customHeight="1"/>
    <row r="4425" ht="15.0" customHeight="1"/>
    <row r="4426" ht="15.0" customHeight="1"/>
    <row r="4427" ht="15.0" customHeight="1"/>
    <row r="4428" ht="15.0" customHeight="1"/>
    <row r="4429" ht="15.0" customHeight="1"/>
    <row r="4430" ht="15.0" customHeight="1"/>
    <row r="4431" ht="15.0" customHeight="1"/>
    <row r="4432" ht="15.0" customHeight="1"/>
    <row r="4433" ht="15.0" customHeight="1"/>
    <row r="4434" ht="15.0" customHeight="1"/>
    <row r="4435" ht="15.0" customHeight="1"/>
    <row r="4436" ht="15.0" customHeight="1"/>
    <row r="4437" ht="15.0" customHeight="1"/>
    <row r="4438" ht="15.0" customHeight="1"/>
    <row r="4439" ht="15.0" customHeight="1"/>
    <row r="4440" ht="15.0" customHeight="1"/>
    <row r="4441" ht="15.0" customHeight="1"/>
    <row r="4442" ht="15.0" customHeight="1"/>
    <row r="4443" ht="15.0" customHeight="1"/>
    <row r="4444" ht="15.0" customHeight="1"/>
    <row r="4445" ht="15.0" customHeight="1"/>
    <row r="4446" ht="15.0" customHeight="1"/>
    <row r="4447" ht="15.0" customHeight="1"/>
    <row r="4448" ht="15.0" customHeight="1"/>
    <row r="4449" ht="15.0" customHeight="1"/>
    <row r="4450" ht="15.0" customHeight="1"/>
    <row r="4451" ht="15.0" customHeight="1"/>
    <row r="4452" ht="15.0" customHeight="1"/>
    <row r="4453" ht="15.0" customHeight="1"/>
    <row r="4454" ht="15.0" customHeight="1"/>
    <row r="4455" ht="15.0" customHeight="1"/>
    <row r="4456" ht="15.0" customHeight="1"/>
    <row r="4457" ht="15.0" customHeight="1"/>
    <row r="4458" ht="15.0" customHeight="1"/>
    <row r="4459" ht="15.0" customHeight="1"/>
    <row r="4460" ht="15.0" customHeight="1"/>
    <row r="4461" ht="15.0" customHeight="1"/>
    <row r="4462" ht="15.0" customHeight="1"/>
    <row r="4463" ht="15.0" customHeight="1"/>
    <row r="4464" ht="15.0" customHeight="1"/>
    <row r="4465" ht="15.0" customHeight="1"/>
    <row r="4466" ht="15.0" customHeight="1"/>
    <row r="4467" ht="15.0" customHeight="1"/>
    <row r="4468" ht="15.0" customHeight="1"/>
    <row r="4469" ht="15.0" customHeight="1"/>
    <row r="4470" ht="15.0" customHeight="1"/>
    <row r="4471" ht="15.0" customHeight="1"/>
    <row r="4472" ht="15.0" customHeight="1"/>
    <row r="4473" ht="15.0" customHeight="1"/>
    <row r="4474" ht="15.0" customHeight="1"/>
    <row r="4475" ht="15.0" customHeight="1"/>
    <row r="4476" ht="15.0" customHeight="1"/>
    <row r="4477" ht="15.0" customHeight="1"/>
    <row r="4478" ht="15.0" customHeight="1"/>
    <row r="4479" ht="15.0" customHeight="1"/>
    <row r="4480" ht="15.0" customHeight="1"/>
    <row r="4481" ht="15.0" customHeight="1"/>
    <row r="4482" ht="15.0" customHeight="1"/>
    <row r="4483" ht="15.0" customHeight="1"/>
    <row r="4484" ht="15.0" customHeight="1"/>
    <row r="4485" ht="15.0" customHeight="1"/>
    <row r="4486" ht="15.0" customHeight="1"/>
    <row r="4487" ht="15.0" customHeight="1"/>
    <row r="4488" ht="15.0" customHeight="1"/>
    <row r="4489" ht="15.0" customHeight="1"/>
    <row r="4490" ht="15.0" customHeight="1"/>
    <row r="4491" ht="15.0" customHeight="1"/>
    <row r="4492" ht="15.0" customHeight="1"/>
    <row r="4493" ht="15.0" customHeight="1"/>
    <row r="4494" ht="15.0" customHeight="1"/>
    <row r="4495" ht="15.0" customHeight="1"/>
    <row r="4496" ht="15.0" customHeight="1"/>
    <row r="4497" ht="15.0" customHeight="1"/>
    <row r="4498" ht="15.0" customHeight="1"/>
    <row r="4499" ht="15.0" customHeight="1"/>
    <row r="4500" ht="15.0" customHeight="1"/>
    <row r="4501" ht="15.0" customHeight="1"/>
    <row r="4502" ht="15.0" customHeight="1"/>
    <row r="4503" ht="15.0" customHeight="1"/>
    <row r="4504" ht="15.0" customHeight="1"/>
    <row r="4505" ht="15.0" customHeight="1"/>
    <row r="4506" ht="15.0" customHeight="1"/>
    <row r="4507" ht="15.0" customHeight="1"/>
    <row r="4508" ht="15.0" customHeight="1"/>
    <row r="4509" ht="15.0" customHeight="1"/>
    <row r="4510" ht="15.0" customHeight="1"/>
    <row r="4511" ht="15.0" customHeight="1"/>
    <row r="4512" ht="15.0" customHeight="1"/>
    <row r="4513" ht="15.0" customHeight="1"/>
    <row r="4514" ht="15.0" customHeight="1"/>
    <row r="4515" ht="15.0" customHeight="1"/>
    <row r="4516" ht="15.0" customHeight="1"/>
    <row r="4517" ht="15.0" customHeight="1"/>
    <row r="4518" ht="15.0" customHeight="1"/>
    <row r="4519" ht="15.0" customHeight="1"/>
    <row r="4520" ht="15.0" customHeight="1"/>
    <row r="4521" ht="15.0" customHeight="1"/>
    <row r="4522" ht="15.0" customHeight="1"/>
    <row r="4523" ht="15.0" customHeight="1"/>
    <row r="4524" ht="15.0" customHeight="1"/>
    <row r="4525" ht="15.0" customHeight="1"/>
    <row r="4526" ht="15.0" customHeight="1"/>
    <row r="4527" ht="15.0" customHeight="1"/>
    <row r="4528" ht="15.0" customHeight="1"/>
    <row r="4529" ht="15.0" customHeight="1"/>
    <row r="4530" ht="15.0" customHeight="1"/>
    <row r="4531" ht="15.0" customHeight="1"/>
    <row r="4532" ht="15.0" customHeight="1"/>
    <row r="4533" ht="15.0" customHeight="1"/>
    <row r="4534" ht="15.0" customHeight="1"/>
    <row r="4535" ht="15.0" customHeight="1"/>
    <row r="4536" ht="15.0" customHeight="1"/>
    <row r="4537" ht="15.0" customHeight="1"/>
    <row r="4538" ht="15.0" customHeight="1"/>
    <row r="4539" ht="15.0" customHeight="1"/>
    <row r="4540" ht="15.0" customHeight="1"/>
    <row r="4541" ht="15.0" customHeight="1"/>
    <row r="4542" ht="15.0" customHeight="1"/>
    <row r="4543" ht="15.0" customHeight="1"/>
    <row r="4544" ht="15.0" customHeight="1"/>
    <row r="4545" ht="15.0" customHeight="1"/>
    <row r="4546" ht="15.0" customHeight="1"/>
    <row r="4547" ht="15.0" customHeight="1"/>
    <row r="4548" ht="15.0" customHeight="1"/>
    <row r="4549" ht="15.0" customHeight="1"/>
    <row r="4550" ht="15.0" customHeight="1"/>
    <row r="4551" ht="15.0" customHeight="1"/>
    <row r="4552" ht="15.0" customHeight="1"/>
    <row r="4553" ht="15.0" customHeight="1"/>
    <row r="4554" ht="15.0" customHeight="1"/>
    <row r="4555" ht="15.0" customHeight="1"/>
    <row r="4556" ht="15.0" customHeight="1"/>
    <row r="4557" ht="15.0" customHeight="1"/>
    <row r="4558" ht="15.0" customHeight="1"/>
    <row r="4559" ht="15.0" customHeight="1"/>
    <row r="4560" ht="15.0" customHeight="1"/>
    <row r="4561" ht="15.0" customHeight="1"/>
    <row r="4562" ht="15.0" customHeight="1"/>
    <row r="4563" ht="15.0" customHeight="1"/>
    <row r="4564" ht="15.0" customHeight="1"/>
    <row r="4565" ht="15.0" customHeight="1"/>
    <row r="4566" ht="15.0" customHeight="1"/>
    <row r="4567" ht="15.0" customHeight="1"/>
    <row r="4568" ht="15.0" customHeight="1"/>
    <row r="4569" ht="15.0" customHeight="1"/>
    <row r="4570" ht="15.0" customHeight="1"/>
    <row r="4571" ht="15.0" customHeight="1"/>
    <row r="4572" ht="15.0" customHeight="1"/>
    <row r="4573" ht="15.0" customHeight="1"/>
    <row r="4574" ht="15.0" customHeight="1"/>
    <row r="4575" ht="15.0" customHeight="1"/>
    <row r="4576" ht="15.0" customHeight="1"/>
    <row r="4577" ht="15.0" customHeight="1"/>
    <row r="4578" ht="15.0" customHeight="1"/>
    <row r="4579" ht="15.0" customHeight="1"/>
    <row r="4580" ht="15.0" customHeight="1"/>
    <row r="4581" ht="15.0" customHeight="1"/>
    <row r="4582" ht="15.0" customHeight="1"/>
    <row r="4583" ht="15.0" customHeight="1"/>
    <row r="4584" ht="15.0" customHeight="1"/>
    <row r="4585" ht="15.0" customHeight="1"/>
    <row r="4586" ht="15.0" customHeight="1"/>
    <row r="4587" ht="15.0" customHeight="1"/>
    <row r="4588" ht="15.0" customHeight="1"/>
    <row r="4589" ht="15.0" customHeight="1"/>
    <row r="4590" ht="15.0" customHeight="1"/>
    <row r="4591" ht="15.0" customHeight="1"/>
    <row r="4592" ht="15.0" customHeight="1"/>
    <row r="4593" ht="15.0" customHeight="1"/>
    <row r="4594" ht="15.0" customHeight="1"/>
    <row r="4595" ht="15.0" customHeight="1"/>
    <row r="4596" ht="15.0" customHeight="1"/>
    <row r="4597" ht="15.0" customHeight="1"/>
    <row r="4598" ht="15.0" customHeight="1"/>
    <row r="4599" ht="15.0" customHeight="1"/>
    <row r="4600" ht="15.0" customHeight="1"/>
    <row r="4601" ht="15.0" customHeight="1"/>
    <row r="4602" ht="15.0" customHeight="1"/>
    <row r="4603" ht="15.0" customHeight="1"/>
    <row r="4604" ht="15.0" customHeight="1"/>
    <row r="4605" ht="15.0" customHeight="1"/>
    <row r="4606" ht="15.0" customHeight="1"/>
    <row r="4607" ht="15.0" customHeight="1"/>
    <row r="4608" ht="15.0" customHeight="1"/>
    <row r="4609" ht="15.0" customHeight="1"/>
    <row r="4610" ht="15.0" customHeight="1"/>
    <row r="4611" ht="15.0" customHeight="1"/>
    <row r="4612" ht="15.0" customHeight="1"/>
    <row r="4613" ht="15.0" customHeight="1"/>
    <row r="4614" ht="15.0" customHeight="1"/>
    <row r="4615" ht="15.0" customHeight="1"/>
    <row r="4616" ht="15.0" customHeight="1"/>
    <row r="4617" ht="15.0" customHeight="1"/>
    <row r="4618" ht="15.0" customHeight="1"/>
    <row r="4619" ht="15.0" customHeight="1"/>
    <row r="4620" ht="15.0" customHeight="1"/>
    <row r="4621" ht="15.0" customHeight="1"/>
    <row r="4622" ht="15.0" customHeight="1"/>
    <row r="4623" ht="15.0" customHeight="1"/>
    <row r="4624" ht="15.0" customHeight="1"/>
    <row r="4625" ht="15.0" customHeight="1"/>
    <row r="4626" ht="15.0" customHeight="1"/>
    <row r="4627" ht="15.0" customHeight="1"/>
    <row r="4628" ht="15.0" customHeight="1"/>
    <row r="4629" ht="15.0" customHeight="1"/>
    <row r="4630" ht="15.0" customHeight="1"/>
    <row r="4631" ht="15.0" customHeight="1"/>
    <row r="4632" ht="15.0" customHeight="1"/>
    <row r="4633" ht="15.0" customHeight="1"/>
    <row r="4634" ht="15.0" customHeight="1"/>
    <row r="4635" ht="15.0" customHeight="1"/>
    <row r="4636" ht="15.0" customHeight="1"/>
    <row r="4637" ht="15.0" customHeight="1"/>
    <row r="4638" ht="15.0" customHeight="1"/>
    <row r="4639" ht="15.0" customHeight="1"/>
    <row r="4640" ht="15.0" customHeight="1"/>
    <row r="4641" ht="15.0" customHeight="1"/>
    <row r="4642" ht="15.0" customHeight="1"/>
    <row r="4643" ht="15.0" customHeight="1"/>
    <row r="4644" ht="15.0" customHeight="1"/>
    <row r="4645" ht="15.0" customHeight="1"/>
    <row r="4646" ht="15.0" customHeight="1"/>
    <row r="4647" ht="15.0" customHeight="1"/>
    <row r="4648" ht="15.0" customHeight="1"/>
    <row r="4649" ht="15.0" customHeight="1"/>
    <row r="4650" ht="15.0" customHeight="1"/>
    <row r="4651" ht="15.0" customHeight="1"/>
    <row r="4652" ht="15.0" customHeight="1"/>
    <row r="4653" ht="15.0" customHeight="1"/>
    <row r="4654" ht="15.0" customHeight="1"/>
    <row r="4655" ht="15.0" customHeight="1"/>
    <row r="4656" ht="15.0" customHeight="1"/>
    <row r="4657" ht="15.0" customHeight="1"/>
    <row r="4658" ht="15.0" customHeight="1"/>
    <row r="4659" ht="15.0" customHeight="1"/>
    <row r="4660" ht="15.0" customHeight="1"/>
    <row r="4661" ht="15.0" customHeight="1"/>
    <row r="4662" ht="15.0" customHeight="1"/>
    <row r="4663" ht="15.0" customHeight="1"/>
    <row r="4664" ht="15.0" customHeight="1"/>
    <row r="4665" ht="15.0" customHeight="1"/>
    <row r="4666" ht="15.0" customHeight="1"/>
    <row r="4667" ht="15.0" customHeight="1"/>
    <row r="4668" ht="15.0" customHeight="1"/>
    <row r="4669" ht="15.0" customHeight="1"/>
    <row r="4670" ht="15.0" customHeight="1"/>
    <row r="4671" ht="15.0" customHeight="1"/>
    <row r="4672" ht="15.0" customHeight="1"/>
    <row r="4673" ht="15.0" customHeight="1"/>
    <row r="4674" ht="15.0" customHeight="1"/>
    <row r="4675" ht="15.0" customHeight="1"/>
    <row r="4676" ht="15.0" customHeight="1"/>
    <row r="4677" ht="15.0" customHeight="1"/>
    <row r="4678" ht="15.0" customHeight="1"/>
    <row r="4679" ht="15.0" customHeight="1"/>
    <row r="4680" ht="15.0" customHeight="1"/>
    <row r="4681" ht="15.0" customHeight="1"/>
    <row r="4682" ht="15.0" customHeight="1"/>
    <row r="4683" ht="15.0" customHeight="1"/>
    <row r="4684" ht="15.0" customHeight="1"/>
    <row r="4685" ht="15.0" customHeight="1"/>
    <row r="4686" ht="15.0" customHeight="1"/>
    <row r="4687" ht="15.0" customHeight="1"/>
    <row r="4688" ht="15.0" customHeight="1"/>
    <row r="4689" ht="15.0" customHeight="1"/>
    <row r="4690" ht="15.0" customHeight="1"/>
    <row r="4691" ht="15.0" customHeight="1"/>
    <row r="4692" ht="15.0" customHeight="1"/>
    <row r="4693" ht="15.0" customHeight="1"/>
    <row r="4694" ht="15.0" customHeight="1"/>
    <row r="4695" ht="15.0" customHeight="1"/>
    <row r="4696" ht="15.0" customHeight="1"/>
    <row r="4697" ht="15.0" customHeight="1"/>
    <row r="4698" ht="15.0" customHeight="1"/>
    <row r="4699" ht="15.0" customHeight="1"/>
    <row r="4700" ht="15.0" customHeight="1"/>
    <row r="4701" ht="15.0" customHeight="1"/>
    <row r="4702" ht="15.0" customHeight="1"/>
    <row r="4703" ht="15.0" customHeight="1"/>
    <row r="4704" ht="15.0" customHeight="1"/>
    <row r="4705" ht="15.0" customHeight="1"/>
    <row r="4706" ht="15.0" customHeight="1"/>
    <row r="4707" ht="15.0" customHeight="1"/>
    <row r="4708" ht="15.0" customHeight="1"/>
    <row r="4709" ht="15.0" customHeight="1"/>
    <row r="4710" ht="15.0" customHeight="1"/>
    <row r="4711" ht="15.0" customHeight="1"/>
    <row r="4712" ht="15.0" customHeight="1"/>
    <row r="4713" ht="15.0" customHeight="1"/>
    <row r="4714" ht="15.0" customHeight="1"/>
    <row r="4715" ht="15.0" customHeight="1"/>
    <row r="4716" ht="15.0" customHeight="1"/>
    <row r="4717" ht="15.0" customHeight="1"/>
    <row r="4718" ht="15.0" customHeight="1"/>
    <row r="4719" ht="15.0" customHeight="1"/>
    <row r="4720" ht="15.0" customHeight="1"/>
    <row r="4721" ht="15.0" customHeight="1"/>
    <row r="4722" ht="15.0" customHeight="1"/>
    <row r="4723" ht="15.0" customHeight="1"/>
    <row r="4724" ht="15.0" customHeight="1"/>
    <row r="4725" ht="15.0" customHeight="1"/>
    <row r="4726" ht="15.0" customHeight="1"/>
    <row r="4727" ht="15.0" customHeight="1"/>
    <row r="4728" ht="15.0" customHeight="1"/>
    <row r="4729" ht="15.0" customHeight="1"/>
    <row r="4730" ht="15.0" customHeight="1"/>
    <row r="4731" ht="15.0" customHeight="1"/>
    <row r="4732" ht="15.0" customHeight="1"/>
    <row r="4733" ht="15.0" customHeight="1"/>
    <row r="4734" ht="15.0" customHeight="1"/>
    <row r="4735" ht="15.0" customHeight="1"/>
    <row r="4736" ht="15.0" customHeight="1"/>
    <row r="4737" ht="15.0" customHeight="1"/>
    <row r="4738" ht="15.0" customHeight="1"/>
    <row r="4739" ht="15.0" customHeight="1"/>
    <row r="4740" ht="15.0" customHeight="1"/>
    <row r="4741" ht="15.0" customHeight="1"/>
    <row r="4742" ht="15.0" customHeight="1"/>
    <row r="4743" ht="15.0" customHeight="1"/>
    <row r="4744" ht="15.0" customHeight="1"/>
    <row r="4745" ht="15.0" customHeight="1"/>
    <row r="4746" ht="15.0" customHeight="1"/>
    <row r="4747" ht="15.0" customHeight="1"/>
    <row r="4748" ht="15.0" customHeight="1"/>
    <row r="4749" ht="15.0" customHeight="1"/>
    <row r="4750" ht="15.0" customHeight="1"/>
    <row r="4751" ht="15.0" customHeight="1"/>
    <row r="4752" ht="15.0" customHeight="1"/>
    <row r="4753" ht="15.0" customHeight="1"/>
    <row r="4754" ht="15.0" customHeight="1"/>
    <row r="4755" ht="15.0" customHeight="1"/>
    <row r="4756" ht="15.0" customHeight="1"/>
    <row r="4757" ht="15.0" customHeight="1"/>
    <row r="4758" ht="15.0" customHeight="1"/>
    <row r="4759" ht="15.0" customHeight="1"/>
    <row r="4760" ht="15.0" customHeight="1"/>
    <row r="4761" ht="15.0" customHeight="1"/>
    <row r="4762" ht="15.0" customHeight="1"/>
    <row r="4763" ht="15.0" customHeight="1"/>
    <row r="4764" ht="15.0" customHeight="1"/>
    <row r="4765" ht="15.0" customHeight="1"/>
    <row r="4766" ht="15.0" customHeight="1"/>
    <row r="4767" ht="15.0" customHeight="1"/>
    <row r="4768" ht="15.0" customHeight="1"/>
    <row r="4769" ht="15.0" customHeight="1"/>
    <row r="4770" ht="15.0" customHeight="1"/>
    <row r="4771" ht="15.0" customHeight="1"/>
    <row r="4772" ht="15.0" customHeight="1"/>
    <row r="4773" ht="15.0" customHeight="1"/>
    <row r="4774" ht="15.0" customHeight="1"/>
    <row r="4775" ht="15.0" customHeight="1"/>
    <row r="4776" ht="15.0" customHeight="1"/>
    <row r="4777" ht="15.0" customHeight="1"/>
    <row r="4778" ht="15.0" customHeight="1"/>
    <row r="4779" ht="15.0" customHeight="1"/>
    <row r="4780" ht="15.0" customHeight="1"/>
    <row r="4781" ht="15.0" customHeight="1"/>
    <row r="4782" ht="15.0" customHeight="1"/>
    <row r="4783" ht="15.0" customHeight="1"/>
    <row r="4784" ht="15.0" customHeight="1"/>
    <row r="4785" ht="15.0" customHeight="1"/>
    <row r="4786" ht="15.0" customHeight="1"/>
    <row r="4787" ht="15.0" customHeight="1"/>
    <row r="4788" ht="15.0" customHeight="1"/>
    <row r="4789" ht="15.0" customHeight="1"/>
    <row r="4790" ht="15.0" customHeight="1"/>
    <row r="4791" ht="15.0" customHeight="1"/>
    <row r="4792" ht="15.0" customHeight="1"/>
    <row r="4793" ht="15.0" customHeight="1"/>
    <row r="4794" ht="15.0" customHeight="1"/>
    <row r="4795" ht="15.0" customHeight="1"/>
    <row r="4796" ht="15.0" customHeight="1"/>
    <row r="4797" ht="15.0" customHeight="1"/>
    <row r="4798" ht="15.0" customHeight="1"/>
    <row r="4799" ht="15.0" customHeight="1"/>
    <row r="4800" ht="15.0" customHeight="1"/>
    <row r="4801" ht="15.0" customHeight="1"/>
    <row r="4802" ht="15.0" customHeight="1"/>
    <row r="4803" ht="15.0" customHeight="1"/>
    <row r="4804" ht="15.0" customHeight="1"/>
    <row r="4805" ht="15.0" customHeight="1"/>
    <row r="4806" ht="15.0" customHeight="1"/>
    <row r="4807" ht="15.0" customHeight="1"/>
    <row r="4808" ht="15.0" customHeight="1"/>
    <row r="4809" ht="15.0" customHeight="1"/>
    <row r="4810" ht="15.0" customHeight="1"/>
    <row r="4811" ht="15.0" customHeight="1"/>
    <row r="4812" ht="15.0" customHeight="1"/>
    <row r="4813" ht="15.0" customHeight="1"/>
    <row r="4814" ht="15.0" customHeight="1"/>
    <row r="4815" ht="15.0" customHeight="1"/>
    <row r="4816" ht="15.0" customHeight="1"/>
    <row r="4817" ht="15.0" customHeight="1"/>
    <row r="4818" ht="15.0" customHeight="1"/>
    <row r="4819" ht="15.0" customHeight="1"/>
    <row r="4820" ht="15.0" customHeight="1"/>
    <row r="4821" ht="15.0" customHeight="1"/>
    <row r="4822" ht="15.0" customHeight="1"/>
    <row r="4823" ht="15.0" customHeight="1"/>
    <row r="4824" ht="15.0" customHeight="1"/>
    <row r="4825" ht="15.0" customHeight="1"/>
    <row r="4826" ht="15.0" customHeight="1"/>
    <row r="4827" ht="15.0" customHeight="1"/>
    <row r="4828" ht="15.0" customHeight="1"/>
    <row r="4829" ht="15.0" customHeight="1"/>
    <row r="4830" ht="15.0" customHeight="1"/>
    <row r="4831" ht="15.0" customHeight="1"/>
    <row r="4832" ht="15.0" customHeight="1"/>
    <row r="4833" ht="15.0" customHeight="1"/>
    <row r="4834" ht="15.0" customHeight="1"/>
    <row r="4835" ht="15.0" customHeight="1"/>
    <row r="4836" ht="15.0" customHeight="1"/>
    <row r="4837" ht="15.0" customHeight="1"/>
    <row r="4838" ht="15.0" customHeight="1"/>
    <row r="4839" ht="15.0" customHeight="1"/>
    <row r="4840" ht="15.0" customHeight="1"/>
    <row r="4841" ht="15.0" customHeight="1"/>
    <row r="4842" ht="15.0" customHeight="1"/>
    <row r="4843" ht="15.0" customHeight="1"/>
    <row r="4844" ht="15.0" customHeight="1"/>
    <row r="4845" ht="15.0" customHeight="1"/>
    <row r="4846" ht="15.0" customHeight="1"/>
    <row r="4847" ht="15.0" customHeight="1"/>
    <row r="4848" ht="15.0" customHeight="1"/>
    <row r="4849" ht="15.0" customHeight="1"/>
    <row r="4850" ht="15.0" customHeight="1"/>
    <row r="4851" ht="15.0" customHeight="1"/>
    <row r="4852" ht="15.0" customHeight="1"/>
    <row r="4853" ht="15.0" customHeight="1"/>
    <row r="4854" ht="15.0" customHeight="1"/>
    <row r="4855" ht="15.0" customHeight="1"/>
    <row r="4856" ht="15.0" customHeight="1"/>
    <row r="4857" ht="15.0" customHeight="1"/>
    <row r="4858" ht="15.0" customHeight="1"/>
    <row r="4859" ht="15.0" customHeight="1"/>
    <row r="4860" ht="15.0" customHeight="1"/>
    <row r="4861" ht="15.0" customHeight="1"/>
    <row r="4862" ht="15.0" customHeight="1"/>
    <row r="4863" ht="15.0" customHeight="1"/>
    <row r="4864" ht="15.0" customHeight="1"/>
    <row r="4865" ht="15.0" customHeight="1"/>
    <row r="4866" ht="15.0" customHeight="1"/>
    <row r="4867" ht="15.0" customHeight="1"/>
    <row r="4868" ht="15.0" customHeight="1"/>
    <row r="4869" ht="15.0" customHeight="1"/>
    <row r="4870" ht="15.0" customHeight="1"/>
    <row r="4871" ht="15.0" customHeight="1"/>
    <row r="4872" ht="15.0" customHeight="1"/>
    <row r="4873" ht="15.0" customHeight="1"/>
    <row r="4874" ht="15.0" customHeight="1"/>
    <row r="4875" ht="15.0" customHeight="1"/>
    <row r="4876" ht="15.0" customHeight="1"/>
    <row r="4877" ht="15.0" customHeight="1"/>
    <row r="4878" ht="15.0" customHeight="1"/>
    <row r="4879" ht="15.0" customHeight="1"/>
    <row r="4880" ht="15.0" customHeight="1"/>
    <row r="4881" ht="15.0" customHeight="1"/>
    <row r="4882" ht="15.0" customHeight="1"/>
    <row r="4883" ht="15.0" customHeight="1"/>
    <row r="4884" ht="15.0" customHeight="1"/>
    <row r="4885" ht="15.0" customHeight="1"/>
    <row r="4886" ht="15.0" customHeight="1"/>
    <row r="4887" ht="15.0" customHeight="1"/>
    <row r="4888" ht="15.0" customHeight="1"/>
    <row r="4889" ht="15.0" customHeight="1"/>
    <row r="4890" ht="15.0" customHeight="1"/>
    <row r="4891" ht="15.0" customHeight="1"/>
    <row r="4892" ht="15.0" customHeight="1"/>
    <row r="4893" ht="15.0" customHeight="1"/>
    <row r="4894" ht="15.0" customHeight="1"/>
    <row r="4895" ht="15.0" customHeight="1"/>
    <row r="4896" ht="15.0" customHeight="1"/>
    <row r="4897" ht="15.0" customHeight="1"/>
    <row r="4898" ht="15.0" customHeight="1"/>
    <row r="4899" ht="15.0" customHeight="1"/>
    <row r="4900" ht="15.0" customHeight="1"/>
    <row r="4901" ht="15.0" customHeight="1"/>
    <row r="4902" ht="15.0" customHeight="1"/>
    <row r="4903" ht="15.0" customHeight="1"/>
    <row r="4904" ht="15.0" customHeight="1"/>
    <row r="4905" ht="15.0" customHeight="1"/>
    <row r="4906" ht="15.0" customHeight="1"/>
    <row r="4907" ht="15.0" customHeight="1"/>
    <row r="4908" ht="15.0" customHeight="1"/>
    <row r="4909" ht="15.0" customHeight="1"/>
    <row r="4910" ht="15.0" customHeight="1"/>
    <row r="4911" ht="15.0" customHeight="1"/>
    <row r="4912" ht="15.0" customHeight="1"/>
    <row r="4913" ht="15.0" customHeight="1"/>
    <row r="4914" ht="15.0" customHeight="1"/>
    <row r="4915" ht="15.0" customHeight="1"/>
    <row r="4916" ht="15.0" customHeight="1"/>
    <row r="4917" ht="15.0" customHeight="1"/>
    <row r="4918" ht="15.0" customHeight="1"/>
    <row r="4919" ht="15.0" customHeight="1"/>
    <row r="4920" ht="15.0" customHeight="1"/>
    <row r="4921" ht="15.0" customHeight="1"/>
    <row r="4922" ht="15.0" customHeight="1"/>
    <row r="4923" ht="15.0" customHeight="1"/>
    <row r="4924" ht="15.0" customHeight="1"/>
    <row r="4925" ht="15.0" customHeight="1"/>
    <row r="4926" ht="15.0" customHeight="1"/>
    <row r="4927" ht="15.0" customHeight="1"/>
    <row r="4928" ht="15.0" customHeight="1"/>
    <row r="4929" ht="15.0" customHeight="1"/>
    <row r="4930" ht="15.0" customHeight="1"/>
    <row r="4931" ht="15.0" customHeight="1"/>
    <row r="4932" ht="15.0" customHeight="1"/>
    <row r="4933" ht="15.0" customHeight="1"/>
    <row r="4934" ht="15.0" customHeight="1"/>
    <row r="4935" ht="15.0" customHeight="1"/>
    <row r="4936" ht="15.0" customHeight="1"/>
    <row r="4937" ht="15.0" customHeight="1"/>
    <row r="4938" ht="15.0" customHeight="1"/>
    <row r="4939" ht="15.0" customHeight="1"/>
    <row r="4940" ht="15.0" customHeight="1"/>
    <row r="4941" ht="15.0" customHeight="1"/>
    <row r="4942" ht="15.0" customHeight="1"/>
    <row r="4943" ht="15.0" customHeight="1"/>
    <row r="4944" ht="15.0" customHeight="1"/>
    <row r="4945" ht="15.0" customHeight="1"/>
    <row r="4946" ht="15.0" customHeight="1"/>
    <row r="4947" ht="15.0" customHeight="1"/>
    <row r="4948" ht="15.0" customHeight="1"/>
    <row r="4949" ht="15.0" customHeight="1"/>
    <row r="4950" ht="15.0" customHeight="1"/>
    <row r="4951" ht="15.0" customHeight="1"/>
    <row r="4952" ht="15.0" customHeight="1"/>
    <row r="4953" ht="15.0" customHeight="1"/>
    <row r="4954" ht="15.0" customHeight="1"/>
    <row r="4955" ht="15.0" customHeight="1"/>
    <row r="4956" ht="15.0" customHeight="1"/>
    <row r="4957" ht="15.0" customHeight="1"/>
    <row r="4958" ht="15.0" customHeight="1"/>
    <row r="4959" ht="15.0" customHeight="1"/>
    <row r="4960" ht="15.0" customHeight="1"/>
    <row r="4961" ht="15.0" customHeight="1"/>
    <row r="4962" ht="15.0" customHeight="1"/>
    <row r="4963" ht="15.0" customHeight="1"/>
    <row r="4964" ht="15.0" customHeight="1"/>
    <row r="4965" ht="15.0" customHeight="1"/>
    <row r="4966" ht="15.0" customHeight="1"/>
    <row r="4967" ht="15.0" customHeight="1"/>
    <row r="4968" ht="15.0" customHeight="1"/>
    <row r="4969" ht="15.0" customHeight="1"/>
    <row r="4970" ht="15.0" customHeight="1"/>
    <row r="4971" ht="15.0" customHeight="1"/>
    <row r="4972" ht="15.0" customHeight="1"/>
    <row r="4973" ht="15.0" customHeight="1"/>
    <row r="4974" ht="15.0" customHeight="1"/>
    <row r="4975" ht="15.0" customHeight="1"/>
    <row r="4976" ht="15.0" customHeight="1"/>
    <row r="4977" ht="15.0" customHeight="1"/>
    <row r="4978" ht="15.0" customHeight="1"/>
    <row r="4979" ht="15.0" customHeight="1"/>
    <row r="4980" ht="15.0" customHeight="1"/>
    <row r="4981" ht="15.0" customHeight="1"/>
    <row r="4982" ht="15.0" customHeight="1"/>
    <row r="4983" ht="15.0" customHeight="1"/>
    <row r="4984" ht="15.0" customHeight="1"/>
    <row r="4985" ht="15.0" customHeight="1"/>
    <row r="4986" ht="15.0" customHeight="1"/>
    <row r="4987" ht="15.0" customHeight="1"/>
    <row r="4988" ht="15.0" customHeight="1"/>
    <row r="4989" ht="15.0" customHeight="1"/>
    <row r="4990" ht="15.0" customHeight="1"/>
    <row r="4991" ht="15.0" customHeight="1"/>
    <row r="4992" ht="15.0" customHeight="1"/>
    <row r="4993" ht="15.0" customHeight="1"/>
    <row r="4994" ht="15.0" customHeight="1"/>
    <row r="4995" ht="15.0" customHeight="1"/>
    <row r="4996" ht="15.0" customHeight="1"/>
    <row r="4997" ht="15.0" customHeight="1"/>
    <row r="4998" ht="15.0" customHeight="1"/>
    <row r="4999" ht="15.0" customHeight="1"/>
    <row r="5000" ht="15.0" customHeight="1"/>
    <row r="5001" ht="15.0" customHeight="1"/>
    <row r="5002" ht="15.0" customHeight="1"/>
    <row r="5003" ht="15.0" customHeight="1"/>
    <row r="5004" ht="15.0" customHeight="1"/>
    <row r="5005" ht="15.0" customHeight="1"/>
    <row r="5006" ht="15.0" customHeight="1"/>
    <row r="5007" ht="15.0" customHeight="1"/>
    <row r="5008" ht="15.0" customHeight="1"/>
    <row r="5009" ht="15.0" customHeight="1"/>
    <row r="5010" ht="15.0" customHeight="1"/>
    <row r="5011" ht="15.0" customHeight="1"/>
    <row r="5012" ht="15.0" customHeight="1"/>
    <row r="5013" ht="15.0" customHeight="1"/>
    <row r="5014" ht="15.0" customHeight="1"/>
    <row r="5015" ht="15.0" customHeight="1"/>
    <row r="5016" ht="15.0" customHeight="1"/>
    <row r="5017" ht="15.0" customHeight="1"/>
    <row r="5018" ht="15.0" customHeight="1"/>
    <row r="5019" ht="15.0" customHeight="1"/>
    <row r="5020" ht="15.0" customHeight="1"/>
    <row r="5021" ht="15.0" customHeight="1"/>
    <row r="5022" ht="15.0" customHeight="1"/>
    <row r="5023" ht="15.0" customHeight="1"/>
    <row r="5024" ht="15.0" customHeight="1"/>
    <row r="5025" ht="15.0" customHeight="1"/>
    <row r="5026" ht="15.0" customHeight="1"/>
    <row r="5027" ht="15.0" customHeight="1"/>
    <row r="5028" ht="15.0" customHeight="1"/>
    <row r="5029" ht="15.0" customHeight="1"/>
    <row r="5030" ht="15.0" customHeight="1"/>
    <row r="5031" ht="15.0" customHeight="1"/>
    <row r="5032" ht="15.0" customHeight="1"/>
    <row r="5033" ht="15.0" customHeight="1"/>
    <row r="5034" ht="15.0" customHeight="1"/>
    <row r="5035" ht="15.0" customHeight="1"/>
    <row r="5036" ht="15.0" customHeight="1"/>
    <row r="5037" ht="15.0" customHeight="1"/>
    <row r="5038" ht="15.0" customHeight="1"/>
    <row r="5039" ht="15.0" customHeight="1"/>
    <row r="5040" ht="15.0" customHeight="1"/>
    <row r="5041" ht="15.0" customHeight="1"/>
    <row r="5042" ht="15.0" customHeight="1"/>
    <row r="5043" ht="15.0" customHeight="1"/>
    <row r="5044" ht="15.0" customHeight="1"/>
    <row r="5045" ht="15.0" customHeight="1"/>
    <row r="5046" ht="15.0" customHeight="1"/>
    <row r="5047" ht="15.0" customHeight="1"/>
    <row r="5048" ht="15.0" customHeight="1"/>
    <row r="5049" ht="15.0" customHeight="1"/>
    <row r="5050" ht="15.0" customHeight="1"/>
    <row r="5051" ht="15.0" customHeight="1"/>
    <row r="5052" ht="15.0" customHeight="1"/>
    <row r="5053" ht="15.0" customHeight="1"/>
    <row r="5054" ht="15.0" customHeight="1"/>
    <row r="5055" ht="15.0" customHeight="1"/>
    <row r="5056" ht="15.0" customHeight="1"/>
    <row r="5057" ht="15.0" customHeight="1"/>
    <row r="5058" ht="15.0" customHeight="1"/>
    <row r="5059" ht="15.0" customHeight="1"/>
    <row r="5060" ht="15.0" customHeight="1"/>
    <row r="5061" ht="15.0" customHeight="1"/>
    <row r="5062" ht="15.0" customHeight="1"/>
    <row r="5063" ht="15.0" customHeight="1"/>
    <row r="5064" ht="15.0" customHeight="1"/>
    <row r="5065" ht="15.0" customHeight="1"/>
    <row r="5066" ht="15.0" customHeight="1"/>
    <row r="5067" ht="15.0" customHeight="1"/>
    <row r="5068" ht="15.0" customHeight="1"/>
    <row r="5069" ht="15.0" customHeight="1"/>
    <row r="5070" ht="15.0" customHeight="1"/>
    <row r="5071" ht="15.0" customHeight="1"/>
    <row r="5072" ht="15.0" customHeight="1"/>
    <row r="5073" ht="15.0" customHeight="1"/>
    <row r="5074" ht="15.0" customHeight="1"/>
    <row r="5075" ht="15.0" customHeight="1"/>
    <row r="5076" ht="15.0" customHeight="1"/>
    <row r="5077" ht="15.0" customHeight="1"/>
    <row r="5078" ht="15.0" customHeight="1"/>
    <row r="5079" ht="15.0" customHeight="1"/>
    <row r="5080" ht="15.0" customHeight="1"/>
    <row r="5081" ht="15.0" customHeight="1"/>
    <row r="5082" ht="15.0" customHeight="1"/>
    <row r="5083" ht="15.0" customHeight="1"/>
    <row r="5084" ht="15.0" customHeight="1"/>
    <row r="5085" ht="15.0" customHeight="1"/>
    <row r="5086" ht="15.0" customHeight="1"/>
    <row r="5087" ht="15.0" customHeight="1"/>
    <row r="5088" ht="15.0" customHeight="1"/>
    <row r="5089" ht="15.0" customHeight="1"/>
    <row r="5090" ht="15.0" customHeight="1"/>
    <row r="5091" ht="15.0" customHeight="1"/>
    <row r="5092" ht="15.0" customHeight="1"/>
    <row r="5093" ht="15.0" customHeight="1"/>
    <row r="5094" ht="15.0" customHeight="1"/>
    <row r="5095" ht="15.0" customHeight="1"/>
    <row r="5096" ht="15.0" customHeight="1"/>
    <row r="5097" ht="15.0" customHeight="1"/>
    <row r="5098" ht="15.0" customHeight="1"/>
    <row r="5099" ht="15.0" customHeight="1"/>
    <row r="5100" ht="15.0" customHeight="1"/>
    <row r="5101" ht="15.0" customHeight="1"/>
    <row r="5102" ht="15.0" customHeight="1"/>
    <row r="5103" ht="15.0" customHeight="1"/>
    <row r="5104" ht="15.0" customHeight="1"/>
    <row r="5105" ht="15.0" customHeight="1"/>
    <row r="5106" ht="15.0" customHeight="1"/>
    <row r="5107" ht="15.0" customHeight="1"/>
    <row r="5108" ht="15.0" customHeight="1"/>
    <row r="5109" ht="15.0" customHeight="1"/>
    <row r="5110" ht="15.0" customHeight="1"/>
    <row r="5111" ht="15.0" customHeight="1"/>
    <row r="5112" ht="15.0" customHeight="1"/>
    <row r="5113" ht="15.0" customHeight="1"/>
    <row r="5114" ht="15.0" customHeight="1"/>
    <row r="5115" ht="15.0" customHeight="1"/>
    <row r="5116" ht="15.0" customHeight="1"/>
    <row r="5117" ht="15.0" customHeight="1"/>
    <row r="5118" ht="15.0" customHeight="1"/>
    <row r="5119" ht="15.0" customHeight="1"/>
    <row r="5120" ht="15.0" customHeight="1"/>
    <row r="5121" ht="15.0" customHeight="1"/>
    <row r="5122" ht="15.0" customHeight="1"/>
    <row r="5123" ht="15.0" customHeight="1"/>
    <row r="5124" ht="15.0" customHeight="1"/>
    <row r="5125" ht="15.0" customHeight="1"/>
    <row r="5126" ht="15.0" customHeight="1"/>
    <row r="5127" ht="15.0" customHeight="1"/>
    <row r="5128" ht="15.0" customHeight="1"/>
    <row r="5129" ht="15.0" customHeight="1"/>
    <row r="5130" ht="15.0" customHeight="1"/>
    <row r="5131" ht="15.0" customHeight="1"/>
    <row r="5132" ht="15.0" customHeight="1"/>
    <row r="5133" ht="15.0" customHeight="1"/>
    <row r="5134" ht="15.0" customHeight="1"/>
    <row r="5135" ht="15.0" customHeight="1"/>
    <row r="5136" ht="15.0" customHeight="1"/>
    <row r="5137" ht="15.0" customHeight="1"/>
    <row r="5138" ht="15.0" customHeight="1"/>
    <row r="5139" ht="15.0" customHeight="1"/>
    <row r="5140" ht="15.0" customHeight="1"/>
    <row r="5141" ht="15.0" customHeight="1"/>
    <row r="5142" ht="15.0" customHeight="1"/>
    <row r="5143" ht="15.0" customHeight="1"/>
    <row r="5144" ht="15.0" customHeight="1"/>
    <row r="5145" ht="15.0" customHeight="1"/>
    <row r="5146" ht="15.0" customHeight="1"/>
    <row r="5147" ht="15.0" customHeight="1"/>
    <row r="5148" ht="15.0" customHeight="1"/>
    <row r="5149" ht="15.0" customHeight="1"/>
    <row r="5150" ht="15.0" customHeight="1"/>
    <row r="5151" ht="15.0" customHeight="1"/>
    <row r="5152" ht="15.0" customHeight="1"/>
    <row r="5153" ht="15.0" customHeight="1"/>
    <row r="5154" ht="15.0" customHeight="1"/>
    <row r="5155" ht="15.0" customHeight="1"/>
    <row r="5156" ht="15.0" customHeight="1"/>
    <row r="5157" ht="15.0" customHeight="1"/>
    <row r="5158" ht="15.0" customHeight="1"/>
    <row r="5159" ht="15.0" customHeight="1"/>
    <row r="5160" ht="15.0" customHeight="1"/>
    <row r="5161" ht="15.0" customHeight="1"/>
    <row r="5162" ht="15.0" customHeight="1"/>
    <row r="5163" ht="15.0" customHeight="1"/>
    <row r="5164" ht="15.0" customHeight="1"/>
    <row r="5165" ht="15.0" customHeight="1"/>
    <row r="5166" ht="15.0" customHeight="1"/>
    <row r="5167" ht="15.0" customHeight="1"/>
    <row r="5168" ht="15.0" customHeight="1"/>
    <row r="5169" ht="15.0" customHeight="1"/>
    <row r="5170" ht="15.0" customHeight="1"/>
    <row r="5171" ht="15.0" customHeight="1"/>
    <row r="5172" ht="15.0" customHeight="1"/>
    <row r="5173" ht="15.0" customHeight="1"/>
    <row r="5174" ht="15.0" customHeight="1"/>
    <row r="5175" ht="15.0" customHeight="1"/>
    <row r="5176" ht="15.0" customHeight="1"/>
    <row r="5177" ht="15.0" customHeight="1"/>
    <row r="5178" ht="15.0" customHeight="1"/>
    <row r="5179" ht="15.0" customHeight="1"/>
    <row r="5180" ht="15.0" customHeight="1"/>
    <row r="5181" ht="15.0" customHeight="1"/>
    <row r="5182" ht="15.0" customHeight="1"/>
    <row r="5183" ht="15.0" customHeight="1"/>
    <row r="5184" ht="15.0" customHeight="1"/>
    <row r="5185" ht="15.0" customHeight="1"/>
    <row r="5186" ht="15.0" customHeight="1"/>
    <row r="5187" ht="15.0" customHeight="1"/>
    <row r="5188" ht="15.0" customHeight="1"/>
    <row r="5189" ht="15.0" customHeight="1"/>
    <row r="5190" ht="15.0" customHeight="1"/>
    <row r="5191" ht="15.0" customHeight="1"/>
    <row r="5192" ht="15.0" customHeight="1"/>
    <row r="5193" ht="15.0" customHeight="1"/>
    <row r="5194" ht="15.0" customHeight="1"/>
    <row r="5195" ht="15.0" customHeight="1"/>
    <row r="5196" ht="15.0" customHeight="1"/>
    <row r="5197" ht="15.0" customHeight="1"/>
    <row r="5198" ht="15.0" customHeight="1"/>
    <row r="5199" ht="15.0" customHeight="1"/>
    <row r="5200" ht="15.0" customHeight="1"/>
    <row r="5201" ht="15.0" customHeight="1"/>
    <row r="5202" ht="15.0" customHeight="1"/>
    <row r="5203" ht="15.0" customHeight="1"/>
    <row r="5204" ht="15.0" customHeight="1"/>
    <row r="5205" ht="15.0" customHeight="1"/>
    <row r="5206" ht="15.0" customHeight="1"/>
    <row r="5207" ht="15.0" customHeight="1"/>
    <row r="5208" ht="15.0" customHeight="1"/>
    <row r="5209" ht="15.0" customHeight="1"/>
    <row r="5210" ht="15.0" customHeight="1"/>
    <row r="5211" ht="15.0" customHeight="1"/>
    <row r="5212" ht="15.0" customHeight="1"/>
    <row r="5213" ht="15.0" customHeight="1"/>
    <row r="5214" ht="15.0" customHeight="1"/>
    <row r="5215" ht="15.0" customHeight="1"/>
    <row r="5216" ht="15.0" customHeight="1"/>
    <row r="5217" ht="15.0" customHeight="1"/>
    <row r="5218" ht="15.0" customHeight="1"/>
    <row r="5219" ht="15.0" customHeight="1"/>
    <row r="5220" ht="15.0" customHeight="1"/>
    <row r="5221" ht="15.0" customHeight="1"/>
    <row r="5222" ht="15.0" customHeight="1"/>
    <row r="5223" ht="15.0" customHeight="1"/>
    <row r="5224" ht="15.0" customHeight="1"/>
    <row r="5225" ht="15.0" customHeight="1"/>
    <row r="5226" ht="15.0" customHeight="1"/>
    <row r="5227" ht="15.0" customHeight="1"/>
    <row r="5228" ht="15.0" customHeight="1"/>
    <row r="5229" ht="15.0" customHeight="1"/>
    <row r="5230" ht="15.0" customHeight="1"/>
    <row r="5231" ht="15.0" customHeight="1"/>
    <row r="5232" ht="15.0" customHeight="1"/>
    <row r="5233" ht="15.0" customHeight="1"/>
    <row r="5234" ht="15.0" customHeight="1"/>
    <row r="5235" ht="15.0" customHeight="1"/>
    <row r="5236" ht="15.0" customHeight="1"/>
    <row r="5237" ht="15.0" customHeight="1"/>
    <row r="5238" ht="15.0" customHeight="1"/>
    <row r="5239" ht="15.0" customHeight="1"/>
    <row r="5240" ht="15.0" customHeight="1"/>
    <row r="5241" ht="15.0" customHeight="1"/>
    <row r="5242" ht="15.0" customHeight="1"/>
    <row r="5243" ht="15.0" customHeight="1"/>
    <row r="5244" ht="15.0" customHeight="1"/>
    <row r="5245" ht="15.0" customHeight="1"/>
    <row r="5246" ht="15.0" customHeight="1"/>
    <row r="5247" ht="15.0" customHeight="1"/>
    <row r="5248" ht="15.0" customHeight="1"/>
    <row r="5249" ht="15.0" customHeight="1"/>
    <row r="5250" ht="15.0" customHeight="1"/>
    <row r="5251" ht="15.0" customHeight="1"/>
    <row r="5252" ht="15.0" customHeight="1"/>
    <row r="5253" ht="15.0" customHeight="1"/>
    <row r="5254" ht="15.0" customHeight="1"/>
    <row r="5255" ht="15.0" customHeight="1"/>
    <row r="5256" ht="15.0" customHeight="1"/>
    <row r="5257" ht="15.0" customHeight="1"/>
    <row r="5258" ht="15.0" customHeight="1"/>
    <row r="5259" ht="15.0" customHeight="1"/>
    <row r="5260" ht="15.0" customHeight="1"/>
    <row r="5261" ht="15.0" customHeight="1"/>
    <row r="5262" ht="15.0" customHeight="1"/>
    <row r="5263" ht="15.0" customHeight="1"/>
    <row r="5264" ht="15.0" customHeight="1"/>
    <row r="5265" ht="15.0" customHeight="1"/>
    <row r="5266" ht="15.0" customHeight="1"/>
    <row r="5267" ht="15.0" customHeight="1"/>
    <row r="5268" ht="15.0" customHeight="1"/>
    <row r="5269" ht="15.0" customHeight="1"/>
    <row r="5270" ht="15.0" customHeight="1"/>
    <row r="5271" ht="15.0" customHeight="1"/>
    <row r="5272" ht="15.0" customHeight="1"/>
    <row r="5273" ht="15.0" customHeight="1"/>
    <row r="5274" ht="15.0" customHeight="1"/>
    <row r="5275" ht="15.0" customHeight="1"/>
    <row r="5276" ht="15.0" customHeight="1"/>
    <row r="5277" ht="15.0" customHeight="1"/>
    <row r="5278" ht="15.0" customHeight="1"/>
    <row r="5279" ht="15.0" customHeight="1"/>
    <row r="5280" ht="15.0" customHeight="1"/>
    <row r="5281" ht="15.0" customHeight="1"/>
    <row r="5282" ht="15.0" customHeight="1"/>
    <row r="5283" ht="15.0" customHeight="1"/>
    <row r="5284" ht="15.0" customHeight="1"/>
    <row r="5285" ht="15.0" customHeight="1"/>
    <row r="5286" ht="15.0" customHeight="1"/>
    <row r="5287" ht="15.0" customHeight="1"/>
    <row r="5288" ht="15.0" customHeight="1"/>
    <row r="5289" ht="15.0" customHeight="1"/>
    <row r="5290" ht="15.0" customHeight="1"/>
    <row r="5291" ht="15.0" customHeight="1"/>
    <row r="5292" ht="15.0" customHeight="1"/>
    <row r="5293" ht="15.0" customHeight="1"/>
    <row r="5294" ht="15.0" customHeight="1"/>
    <row r="5295" ht="15.0" customHeight="1"/>
    <row r="5296" ht="15.0" customHeight="1"/>
    <row r="5297" ht="15.0" customHeight="1"/>
    <row r="5298" ht="15.0" customHeight="1"/>
    <row r="5299" ht="15.0" customHeight="1"/>
    <row r="5300" ht="15.0" customHeight="1"/>
    <row r="5301" ht="15.0" customHeight="1"/>
    <row r="5302" ht="15.0" customHeight="1"/>
    <row r="5303" ht="15.0" customHeight="1"/>
    <row r="5304" ht="15.0" customHeight="1"/>
    <row r="5305" ht="15.0" customHeight="1"/>
    <row r="5306" ht="15.0" customHeight="1"/>
    <row r="5307" ht="15.0" customHeight="1"/>
    <row r="5308" ht="15.0" customHeight="1"/>
    <row r="5309" ht="15.0" customHeight="1"/>
    <row r="5310" ht="15.0" customHeight="1"/>
    <row r="5311" ht="15.0" customHeight="1"/>
    <row r="5312" ht="15.0" customHeight="1"/>
    <row r="5313" ht="15.0" customHeight="1"/>
    <row r="5314" ht="15.0" customHeight="1"/>
    <row r="5315" ht="15.0" customHeight="1"/>
    <row r="5316" ht="15.0" customHeight="1"/>
    <row r="5317" ht="15.0" customHeight="1"/>
    <row r="5318" ht="15.0" customHeight="1"/>
    <row r="5319" ht="15.0" customHeight="1"/>
    <row r="5320" ht="15.0" customHeight="1"/>
    <row r="5321" ht="15.0" customHeight="1"/>
    <row r="5322" ht="15.0" customHeight="1"/>
    <row r="5323" ht="15.0" customHeight="1"/>
    <row r="5324" ht="15.0" customHeight="1"/>
    <row r="5325" ht="15.0" customHeight="1"/>
    <row r="5326" ht="15.0" customHeight="1"/>
    <row r="5327" ht="15.0" customHeight="1"/>
    <row r="5328" ht="15.0" customHeight="1"/>
    <row r="5329" ht="15.0" customHeight="1"/>
    <row r="5330" ht="15.0" customHeight="1"/>
    <row r="5331" ht="15.0" customHeight="1"/>
    <row r="5332" ht="15.0" customHeight="1"/>
    <row r="5333" ht="15.0" customHeight="1"/>
    <row r="5334" ht="15.0" customHeight="1"/>
    <row r="5335" ht="15.0" customHeight="1"/>
    <row r="5336" ht="15.0" customHeight="1"/>
    <row r="5337" ht="15.0" customHeight="1"/>
    <row r="5338" ht="15.0" customHeight="1"/>
    <row r="5339" ht="15.0" customHeight="1"/>
    <row r="5340" ht="15.0" customHeight="1"/>
    <row r="5341" ht="15.0" customHeight="1"/>
    <row r="5342" ht="15.0" customHeight="1"/>
    <row r="5343" ht="15.0" customHeight="1"/>
    <row r="5344" ht="15.0" customHeight="1"/>
    <row r="5345" ht="15.0" customHeight="1"/>
    <row r="5346" ht="15.0" customHeight="1"/>
    <row r="5347" ht="15.0" customHeight="1"/>
    <row r="5348" ht="15.0" customHeight="1"/>
    <row r="5349" ht="15.0" customHeight="1"/>
    <row r="5350" ht="15.0" customHeight="1"/>
    <row r="5351" ht="15.0" customHeight="1"/>
    <row r="5352" ht="15.0" customHeight="1"/>
    <row r="5353" ht="15.0" customHeight="1"/>
    <row r="5354" ht="15.0" customHeight="1"/>
    <row r="5355" ht="15.0" customHeight="1"/>
    <row r="5356" ht="15.0" customHeight="1"/>
    <row r="5357" ht="15.0" customHeight="1"/>
    <row r="5358" ht="15.0" customHeight="1"/>
    <row r="5359" ht="15.0" customHeight="1"/>
    <row r="5360" ht="15.0" customHeight="1"/>
    <row r="5361" ht="15.0" customHeight="1"/>
    <row r="5362" ht="15.0" customHeight="1"/>
    <row r="5363" ht="15.0" customHeight="1"/>
    <row r="5364" ht="15.0" customHeight="1"/>
    <row r="5365" ht="15.0" customHeight="1"/>
    <row r="5366" ht="15.0" customHeight="1"/>
    <row r="5367" ht="15.0" customHeight="1"/>
    <row r="5368" ht="15.0" customHeight="1"/>
    <row r="5369" ht="15.0" customHeight="1"/>
    <row r="5370" ht="15.0" customHeight="1"/>
    <row r="5371" ht="15.0" customHeight="1"/>
    <row r="5372" ht="15.0" customHeight="1"/>
    <row r="5373" ht="15.0" customHeight="1"/>
    <row r="5374" ht="15.0" customHeight="1"/>
    <row r="5375" ht="15.0" customHeight="1"/>
    <row r="5376" ht="15.0" customHeight="1"/>
    <row r="5377" ht="15.0" customHeight="1"/>
    <row r="5378" ht="15.0" customHeight="1"/>
    <row r="5379" ht="15.0" customHeight="1"/>
    <row r="5380" ht="15.0" customHeight="1"/>
    <row r="5381" ht="15.0" customHeight="1"/>
    <row r="5382" ht="15.0" customHeight="1"/>
    <row r="5383" ht="15.0" customHeight="1"/>
    <row r="5384" ht="15.0" customHeight="1"/>
    <row r="5385" ht="15.0" customHeight="1"/>
    <row r="5386" ht="15.0" customHeight="1"/>
    <row r="5387" ht="15.0" customHeight="1"/>
    <row r="5388" ht="15.0" customHeight="1"/>
    <row r="5389" ht="15.0" customHeight="1"/>
    <row r="5390" ht="15.0" customHeight="1"/>
    <row r="5391" ht="15.0" customHeight="1"/>
    <row r="5392" ht="15.0" customHeight="1"/>
    <row r="5393" ht="15.0" customHeight="1"/>
    <row r="5394" ht="15.0" customHeight="1"/>
    <row r="5395" ht="15.0" customHeight="1"/>
    <row r="5396" ht="15.0" customHeight="1"/>
    <row r="5397" ht="15.0" customHeight="1"/>
    <row r="5398" ht="15.0" customHeight="1"/>
    <row r="5399" ht="15.0" customHeight="1"/>
    <row r="5400" ht="15.0" customHeight="1"/>
    <row r="5401" ht="15.0" customHeight="1"/>
    <row r="5402" ht="15.0" customHeight="1"/>
    <row r="5403" ht="15.0" customHeight="1"/>
    <row r="5404" ht="15.0" customHeight="1"/>
    <row r="5405" ht="15.0" customHeight="1"/>
    <row r="5406" ht="15.0" customHeight="1"/>
    <row r="5407" ht="15.0" customHeight="1"/>
    <row r="5408" ht="15.0" customHeight="1"/>
    <row r="5409" ht="15.0" customHeight="1"/>
    <row r="5410" ht="15.0" customHeight="1"/>
    <row r="5411" ht="15.0" customHeight="1"/>
    <row r="5412" ht="15.0" customHeight="1"/>
    <row r="5413" ht="15.0" customHeight="1"/>
    <row r="5414" ht="15.0" customHeight="1"/>
    <row r="5415" ht="15.0" customHeight="1"/>
    <row r="5416" ht="15.0" customHeight="1"/>
    <row r="5417" ht="15.0" customHeight="1"/>
    <row r="5418" ht="15.0" customHeight="1"/>
    <row r="5419" ht="15.0" customHeight="1"/>
    <row r="5420" ht="15.0" customHeight="1"/>
    <row r="5421" ht="15.0" customHeight="1"/>
    <row r="5422" ht="15.0" customHeight="1"/>
    <row r="5423" ht="15.0" customHeight="1"/>
    <row r="5424" ht="15.0" customHeight="1"/>
    <row r="5425" ht="15.0" customHeight="1"/>
    <row r="5426" ht="15.0" customHeight="1"/>
    <row r="5427" ht="15.0" customHeight="1"/>
    <row r="5428" ht="15.0" customHeight="1"/>
    <row r="5429" ht="15.0" customHeight="1"/>
    <row r="5430" ht="15.0" customHeight="1"/>
    <row r="5431" ht="15.0" customHeight="1"/>
    <row r="5432" ht="15.0" customHeight="1"/>
    <row r="5433" ht="15.0" customHeight="1"/>
    <row r="5434" ht="15.0" customHeight="1"/>
    <row r="5435" ht="15.0" customHeight="1"/>
    <row r="5436" ht="15.0" customHeight="1"/>
    <row r="5437" ht="15.0" customHeight="1"/>
    <row r="5438" ht="15.0" customHeight="1"/>
    <row r="5439" ht="15.0" customHeight="1"/>
    <row r="5440" ht="15.0" customHeight="1"/>
    <row r="5441" ht="15.0" customHeight="1"/>
    <row r="5442" ht="15.0" customHeight="1"/>
    <row r="5443" ht="15.0" customHeight="1"/>
    <row r="5444" ht="15.0" customHeight="1"/>
    <row r="5445" ht="15.0" customHeight="1"/>
    <row r="5446" ht="15.0" customHeight="1"/>
    <row r="5447" ht="15.0" customHeight="1"/>
    <row r="5448" ht="15.0" customHeight="1"/>
    <row r="5449" ht="15.0" customHeight="1"/>
    <row r="5450" ht="15.0" customHeight="1"/>
    <row r="5451" ht="15.0" customHeight="1"/>
    <row r="5452" ht="15.0" customHeight="1"/>
    <row r="5453" ht="15.0" customHeight="1"/>
    <row r="5454" ht="15.0" customHeight="1"/>
    <row r="5455" ht="15.0" customHeight="1"/>
    <row r="5456" ht="15.0" customHeight="1"/>
    <row r="5457" ht="15.0" customHeight="1"/>
    <row r="5458" ht="15.0" customHeight="1"/>
    <row r="5459" ht="15.0" customHeight="1"/>
    <row r="5460" ht="15.0" customHeight="1"/>
    <row r="5461" ht="15.0" customHeight="1"/>
    <row r="5462" ht="15.0" customHeight="1"/>
    <row r="5463" ht="15.0" customHeight="1"/>
    <row r="5464" ht="15.0" customHeight="1"/>
    <row r="5465" ht="15.0" customHeight="1"/>
    <row r="5466" ht="15.0" customHeight="1"/>
    <row r="5467" ht="15.0" customHeight="1"/>
    <row r="5468" ht="15.0" customHeight="1"/>
    <row r="5469" ht="15.0" customHeight="1"/>
    <row r="5470" ht="15.0" customHeight="1"/>
    <row r="5471" ht="15.0" customHeight="1"/>
    <row r="5472" ht="15.0" customHeight="1"/>
    <row r="5473" ht="15.0" customHeight="1"/>
    <row r="5474" ht="15.0" customHeight="1"/>
    <row r="5475" ht="15.0" customHeight="1"/>
    <row r="5476" ht="15.0" customHeight="1"/>
    <row r="5477" ht="15.0" customHeight="1"/>
    <row r="5478" ht="15.0" customHeight="1"/>
    <row r="5479" ht="15.0" customHeight="1"/>
    <row r="5480" ht="15.0" customHeight="1"/>
    <row r="5481" ht="15.0" customHeight="1"/>
    <row r="5482" ht="15.0" customHeight="1"/>
    <row r="5483" ht="15.0" customHeight="1"/>
    <row r="5484" ht="15.0" customHeight="1"/>
    <row r="5485" ht="15.0" customHeight="1"/>
    <row r="5486" ht="15.0" customHeight="1"/>
    <row r="5487" ht="15.0" customHeight="1"/>
    <row r="5488" ht="15.0" customHeight="1"/>
    <row r="5489" ht="15.0" customHeight="1"/>
    <row r="5490" ht="15.0" customHeight="1"/>
    <row r="5491" ht="15.0" customHeight="1"/>
    <row r="5492" ht="15.0" customHeight="1"/>
    <row r="5493" ht="15.0" customHeight="1"/>
    <row r="5494" ht="15.0" customHeight="1"/>
    <row r="5495" ht="15.0" customHeight="1"/>
    <row r="5496" ht="15.0" customHeight="1"/>
    <row r="5497" ht="15.0" customHeight="1"/>
    <row r="5498" ht="15.0" customHeight="1"/>
    <row r="5499" ht="15.0" customHeight="1"/>
    <row r="5500" ht="15.0" customHeight="1"/>
    <row r="5501" ht="15.0" customHeight="1"/>
    <row r="5502" ht="15.0" customHeight="1"/>
    <row r="5503" ht="15.0" customHeight="1"/>
    <row r="5504" ht="15.0" customHeight="1"/>
    <row r="5505" ht="15.0" customHeight="1"/>
    <row r="5506" ht="15.0" customHeight="1"/>
    <row r="5507" ht="15.0" customHeight="1"/>
    <row r="5508" ht="15.0" customHeight="1"/>
    <row r="5509" ht="15.0" customHeight="1"/>
    <row r="5510" ht="15.0" customHeight="1"/>
    <row r="5511" ht="15.0" customHeight="1"/>
    <row r="5512" ht="15.0" customHeight="1"/>
    <row r="5513" ht="15.0" customHeight="1"/>
    <row r="5514" ht="15.0" customHeight="1"/>
    <row r="5515" ht="15.0" customHeight="1"/>
    <row r="5516" ht="15.0" customHeight="1"/>
    <row r="5517" ht="15.0" customHeight="1"/>
    <row r="5518" ht="15.0" customHeight="1"/>
    <row r="5519" ht="15.0" customHeight="1"/>
    <row r="5520" ht="15.0" customHeight="1"/>
    <row r="5521" ht="15.0" customHeight="1"/>
    <row r="5522" ht="15.0" customHeight="1"/>
    <row r="5523" ht="15.0" customHeight="1"/>
    <row r="5524" ht="15.0" customHeight="1"/>
    <row r="5525" ht="15.0" customHeight="1"/>
    <row r="5526" ht="15.0" customHeight="1"/>
    <row r="5527" ht="15.0" customHeight="1"/>
    <row r="5528" ht="15.0" customHeight="1"/>
    <row r="5529" ht="15.0" customHeight="1"/>
    <row r="5530" ht="15.0" customHeight="1"/>
    <row r="5531" ht="15.0" customHeight="1"/>
    <row r="5532" ht="15.0" customHeight="1"/>
    <row r="5533" ht="15.0" customHeight="1"/>
    <row r="5534" ht="15.0" customHeight="1"/>
    <row r="5535" ht="15.0" customHeight="1"/>
    <row r="5536" ht="15.0" customHeight="1"/>
    <row r="5537" ht="15.0" customHeight="1"/>
    <row r="5538" ht="15.0" customHeight="1"/>
    <row r="5539" ht="15.0" customHeight="1"/>
    <row r="5540" ht="15.0" customHeight="1"/>
    <row r="5541" ht="15.0" customHeight="1"/>
    <row r="5542" ht="15.0" customHeight="1"/>
    <row r="5543" ht="15.0" customHeight="1"/>
    <row r="5544" ht="15.0" customHeight="1"/>
    <row r="5545" ht="15.0" customHeight="1"/>
    <row r="5546" ht="15.0" customHeight="1"/>
    <row r="5547" ht="15.0" customHeight="1"/>
    <row r="5548" ht="15.0" customHeight="1"/>
    <row r="5549" ht="15.0" customHeight="1"/>
    <row r="5550" ht="15.0" customHeight="1"/>
    <row r="5551" ht="15.0" customHeight="1"/>
    <row r="5552" ht="15.0" customHeight="1"/>
    <row r="5553" ht="15.0" customHeight="1"/>
    <row r="5554" ht="15.0" customHeight="1"/>
    <row r="5555" ht="15.0" customHeight="1"/>
    <row r="5556" ht="15.0" customHeight="1"/>
    <row r="5557" ht="15.0" customHeight="1"/>
    <row r="5558" ht="15.0" customHeight="1"/>
    <row r="5559" ht="15.0" customHeight="1"/>
    <row r="5560" ht="15.0" customHeight="1"/>
    <row r="5561" ht="15.0" customHeight="1"/>
    <row r="5562" ht="15.0" customHeight="1"/>
    <row r="5563" ht="15.0" customHeight="1"/>
    <row r="5564" ht="15.0" customHeight="1"/>
    <row r="5565" ht="15.0" customHeight="1"/>
    <row r="5566" ht="15.0" customHeight="1"/>
    <row r="5567" ht="15.0" customHeight="1"/>
    <row r="5568" ht="15.0" customHeight="1"/>
    <row r="5569" ht="15.0" customHeight="1"/>
    <row r="5570" ht="15.0" customHeight="1"/>
    <row r="5571" ht="15.0" customHeight="1"/>
    <row r="5572" ht="15.0" customHeight="1"/>
    <row r="5573" ht="15.0" customHeight="1"/>
    <row r="5574" ht="15.0" customHeight="1"/>
    <row r="5575" ht="15.0" customHeight="1"/>
    <row r="5576" ht="15.0" customHeight="1"/>
    <row r="5577" ht="15.0" customHeight="1"/>
    <row r="5578" ht="15.0" customHeight="1"/>
    <row r="5579" ht="15.0" customHeight="1"/>
    <row r="5580" ht="15.0" customHeight="1"/>
    <row r="5581" ht="15.0" customHeight="1"/>
    <row r="5582" ht="15.0" customHeight="1"/>
    <row r="5583" ht="15.0" customHeight="1"/>
    <row r="5584" ht="15.0" customHeight="1"/>
    <row r="5585" ht="15.0" customHeight="1"/>
    <row r="5586" ht="15.0" customHeight="1"/>
    <row r="5587" ht="15.0" customHeight="1"/>
    <row r="5588" ht="15.0" customHeight="1"/>
    <row r="5589" ht="15.0" customHeight="1"/>
    <row r="5590" ht="15.0" customHeight="1"/>
    <row r="5591" ht="15.0" customHeight="1"/>
    <row r="5592" ht="15.0" customHeight="1"/>
    <row r="5593" ht="15.0" customHeight="1"/>
    <row r="5594" ht="15.0" customHeight="1"/>
    <row r="5595" ht="15.0" customHeight="1"/>
    <row r="5596" ht="15.0" customHeight="1"/>
    <row r="5597" ht="15.0" customHeight="1"/>
    <row r="5598" ht="15.0" customHeight="1"/>
    <row r="5599" ht="15.0" customHeight="1"/>
    <row r="5600" ht="15.0" customHeight="1"/>
    <row r="5601" ht="15.0" customHeight="1"/>
    <row r="5602" ht="15.0" customHeight="1"/>
    <row r="5603" ht="15.0" customHeight="1"/>
    <row r="5604" ht="15.0" customHeight="1"/>
    <row r="5605" ht="15.0" customHeight="1"/>
    <row r="5606" ht="15.0" customHeight="1"/>
    <row r="5607" ht="15.0" customHeight="1"/>
    <row r="5608" ht="15.0" customHeight="1"/>
    <row r="5609" ht="15.0" customHeight="1"/>
    <row r="5610" ht="15.0" customHeight="1"/>
    <row r="5611" ht="15.0" customHeight="1"/>
    <row r="5612" ht="15.0" customHeight="1"/>
    <row r="5613" ht="15.0" customHeight="1"/>
    <row r="5614" ht="15.0" customHeight="1"/>
    <row r="5615" ht="15.0" customHeight="1"/>
    <row r="5616" ht="15.0" customHeight="1"/>
    <row r="5617" ht="15.0" customHeight="1"/>
    <row r="5618" ht="15.0" customHeight="1"/>
    <row r="5619" ht="15.0" customHeight="1"/>
    <row r="5620" ht="15.0" customHeight="1"/>
    <row r="5621" ht="15.0" customHeight="1"/>
    <row r="5622" ht="15.0" customHeight="1"/>
    <row r="5623" ht="15.0" customHeight="1"/>
    <row r="5624" ht="15.0" customHeight="1"/>
    <row r="5625" ht="15.0" customHeight="1"/>
    <row r="5626" ht="15.0" customHeight="1"/>
    <row r="5627" ht="15.0" customHeight="1"/>
    <row r="5628" ht="15.0" customHeight="1"/>
    <row r="5629" ht="15.0" customHeight="1"/>
    <row r="5630" ht="15.0" customHeight="1"/>
    <row r="5631" ht="15.0" customHeight="1"/>
    <row r="5632" ht="15.0" customHeight="1"/>
    <row r="5633" ht="15.0" customHeight="1"/>
    <row r="5634" ht="15.0" customHeight="1"/>
    <row r="5635" ht="15.0" customHeight="1"/>
    <row r="5636" ht="15.0" customHeight="1"/>
    <row r="5637" ht="15.0" customHeight="1"/>
    <row r="5638" ht="15.0" customHeight="1"/>
    <row r="5639" ht="15.0" customHeight="1"/>
    <row r="5640" ht="15.0" customHeight="1"/>
    <row r="5641" ht="15.0" customHeight="1"/>
    <row r="5642" ht="15.0" customHeight="1"/>
    <row r="5643" ht="15.0" customHeight="1"/>
    <row r="5644" ht="15.0" customHeight="1"/>
    <row r="5645" ht="15.0" customHeight="1"/>
    <row r="5646" ht="15.0" customHeight="1"/>
    <row r="5647" ht="15.0" customHeight="1"/>
    <row r="5648" ht="15.0" customHeight="1"/>
    <row r="5649" ht="15.0" customHeight="1"/>
    <row r="5650" ht="15.0" customHeight="1"/>
    <row r="5651" ht="15.0" customHeight="1"/>
    <row r="5652" ht="15.0" customHeight="1"/>
    <row r="5653" ht="15.0" customHeight="1"/>
    <row r="5654" ht="15.0" customHeight="1"/>
    <row r="5655" ht="15.0" customHeight="1"/>
    <row r="5656" ht="15.0" customHeight="1"/>
    <row r="5657" ht="15.0" customHeight="1"/>
    <row r="5658" ht="15.0" customHeight="1"/>
    <row r="5659" ht="15.0" customHeight="1"/>
    <row r="5660" ht="15.0" customHeight="1"/>
    <row r="5661" ht="15.0" customHeight="1"/>
    <row r="5662" ht="15.0" customHeight="1"/>
    <row r="5663" ht="15.0" customHeight="1"/>
    <row r="5664" ht="15.0" customHeight="1"/>
    <row r="5665" ht="15.0" customHeight="1"/>
    <row r="5666" ht="15.0" customHeight="1"/>
    <row r="5667" ht="15.0" customHeight="1"/>
    <row r="5668" ht="15.0" customHeight="1"/>
    <row r="5669" ht="15.0" customHeight="1"/>
    <row r="5670" ht="15.0" customHeight="1"/>
    <row r="5671" ht="15.0" customHeight="1"/>
    <row r="5672" ht="15.0" customHeight="1"/>
    <row r="5673" ht="15.0" customHeight="1"/>
    <row r="5674" ht="15.0" customHeight="1"/>
    <row r="5675" ht="15.0" customHeight="1"/>
    <row r="5676" ht="15.0" customHeight="1"/>
    <row r="5677" ht="15.0" customHeight="1"/>
    <row r="5678" ht="15.0" customHeight="1"/>
    <row r="5679" ht="15.0" customHeight="1"/>
    <row r="5680" ht="15.0" customHeight="1"/>
    <row r="5681" ht="15.0" customHeight="1"/>
    <row r="5682" ht="15.0" customHeight="1"/>
    <row r="5683" ht="15.0" customHeight="1"/>
    <row r="5684" ht="15.0" customHeight="1"/>
    <row r="5685" ht="15.0" customHeight="1"/>
    <row r="5686" ht="15.0" customHeight="1"/>
    <row r="5687" ht="15.0" customHeight="1"/>
    <row r="5688" ht="15.0" customHeight="1"/>
    <row r="5689" ht="15.0" customHeight="1"/>
    <row r="5690" ht="15.0" customHeight="1"/>
    <row r="5691" ht="15.0" customHeight="1"/>
    <row r="5692" ht="15.0" customHeight="1"/>
    <row r="5693" ht="15.0" customHeight="1"/>
    <row r="5694" ht="15.0" customHeight="1"/>
    <row r="5695" ht="15.0" customHeight="1"/>
    <row r="5696" ht="15.0" customHeight="1"/>
    <row r="5697" ht="15.0" customHeight="1"/>
    <row r="5698" ht="15.0" customHeight="1"/>
    <row r="5699" ht="15.0" customHeight="1"/>
    <row r="5700" ht="15.0" customHeight="1"/>
    <row r="5701" ht="15.0" customHeight="1"/>
    <row r="5702" ht="15.0" customHeight="1"/>
    <row r="5703" ht="15.0" customHeight="1"/>
    <row r="5704" ht="15.0" customHeight="1"/>
    <row r="5705" ht="15.0" customHeight="1"/>
    <row r="5706" ht="15.0" customHeight="1"/>
    <row r="5707" ht="15.0" customHeight="1"/>
    <row r="5708" ht="15.0" customHeight="1"/>
    <row r="5709" ht="15.0" customHeight="1"/>
    <row r="5710" ht="15.0" customHeight="1"/>
    <row r="5711" ht="15.0" customHeight="1"/>
    <row r="5712" ht="15.0" customHeight="1"/>
    <row r="5713" ht="15.0" customHeight="1"/>
    <row r="5714" ht="15.0" customHeight="1"/>
    <row r="5715" ht="15.0" customHeight="1"/>
    <row r="5716" ht="15.0" customHeight="1"/>
    <row r="5717" ht="15.0" customHeight="1"/>
    <row r="5718" ht="15.0" customHeight="1"/>
    <row r="5719" ht="15.0" customHeight="1"/>
    <row r="5720" ht="15.0" customHeight="1"/>
    <row r="5721" ht="15.0" customHeight="1"/>
    <row r="5722" ht="15.0" customHeight="1"/>
    <row r="5723" ht="15.0" customHeight="1"/>
    <row r="5724" ht="15.0" customHeight="1"/>
    <row r="5725" ht="15.0" customHeight="1"/>
    <row r="5726" ht="15.0" customHeight="1"/>
    <row r="5727" ht="15.0" customHeight="1"/>
    <row r="5728" ht="15.0" customHeight="1"/>
    <row r="5729" ht="15.0" customHeight="1"/>
    <row r="5730" ht="15.0" customHeight="1"/>
    <row r="5731" ht="15.0" customHeight="1"/>
    <row r="5732" ht="15.0" customHeight="1"/>
    <row r="5733" ht="15.0" customHeight="1"/>
    <row r="5734" ht="15.0" customHeight="1"/>
    <row r="5735" ht="15.0" customHeight="1"/>
    <row r="5736" ht="15.0" customHeight="1"/>
    <row r="5737" ht="15.0" customHeight="1"/>
    <row r="5738" ht="15.0" customHeight="1"/>
    <row r="5739" ht="15.0" customHeight="1"/>
    <row r="5740" ht="15.0" customHeight="1"/>
    <row r="5741" ht="15.0" customHeight="1"/>
    <row r="5742" ht="15.0" customHeight="1"/>
    <row r="5743" ht="15.0" customHeight="1"/>
    <row r="5744" ht="15.0" customHeight="1"/>
    <row r="5745" ht="15.0" customHeight="1"/>
    <row r="5746" ht="15.0" customHeight="1"/>
    <row r="5747" ht="15.0" customHeight="1"/>
    <row r="5748" ht="15.0" customHeight="1"/>
    <row r="5749" ht="15.0" customHeight="1"/>
    <row r="5750" ht="15.0" customHeight="1"/>
    <row r="5751" ht="15.0" customHeight="1"/>
    <row r="5752" ht="15.0" customHeight="1"/>
    <row r="5753" ht="15.0" customHeight="1"/>
    <row r="5754" ht="15.0" customHeight="1"/>
    <row r="5755" ht="15.0" customHeight="1"/>
    <row r="5756" ht="15.0" customHeight="1"/>
    <row r="5757" ht="15.0" customHeight="1"/>
    <row r="5758" ht="15.0" customHeight="1"/>
    <row r="5759" ht="15.0" customHeight="1"/>
    <row r="5760" ht="15.0" customHeight="1"/>
    <row r="5761" ht="15.0" customHeight="1"/>
    <row r="5762" ht="15.0" customHeight="1"/>
    <row r="5763" ht="15.0" customHeight="1"/>
    <row r="5764" ht="15.0" customHeight="1"/>
    <row r="5765" ht="15.0" customHeight="1"/>
    <row r="5766" ht="15.0" customHeight="1"/>
    <row r="5767" ht="15.0" customHeight="1"/>
    <row r="5768" ht="15.0" customHeight="1"/>
    <row r="5769" ht="15.0" customHeight="1"/>
    <row r="5770" ht="15.0" customHeight="1"/>
    <row r="5771" ht="15.0" customHeight="1"/>
    <row r="5772" ht="15.0" customHeight="1"/>
    <row r="5773" ht="15.0" customHeight="1"/>
    <row r="5774" ht="15.0" customHeight="1"/>
    <row r="5775" ht="15.0" customHeight="1"/>
    <row r="5776" ht="15.0" customHeight="1"/>
    <row r="5777" ht="15.0" customHeight="1"/>
    <row r="5778" ht="15.0" customHeight="1"/>
    <row r="5779" ht="15.0" customHeight="1"/>
    <row r="5780" ht="15.0" customHeight="1"/>
    <row r="5781" ht="15.0" customHeight="1"/>
    <row r="5782" ht="15.0" customHeight="1"/>
    <row r="5783" ht="15.0" customHeight="1"/>
    <row r="5784" ht="15.0" customHeight="1"/>
    <row r="5785" ht="15.0" customHeight="1"/>
    <row r="5786" ht="15.0" customHeight="1"/>
    <row r="5787" ht="15.0" customHeight="1"/>
    <row r="5788" ht="15.0" customHeight="1"/>
    <row r="5789" ht="15.0" customHeight="1"/>
    <row r="5790" ht="15.0" customHeight="1"/>
    <row r="5791" ht="15.0" customHeight="1"/>
    <row r="5792" ht="15.0" customHeight="1"/>
    <row r="5793" ht="15.0" customHeight="1"/>
    <row r="5794" ht="15.0" customHeight="1"/>
    <row r="5795" ht="15.0" customHeight="1"/>
    <row r="5796" ht="15.0" customHeight="1"/>
    <row r="5797" ht="15.0" customHeight="1"/>
    <row r="5798" ht="15.0" customHeight="1"/>
    <row r="5799" ht="15.0" customHeight="1"/>
    <row r="5800" ht="15.0" customHeight="1"/>
    <row r="5801" ht="15.0" customHeight="1"/>
    <row r="5802" ht="15.0" customHeight="1"/>
    <row r="5803" ht="15.0" customHeight="1"/>
    <row r="5804" ht="15.0" customHeight="1"/>
    <row r="5805" ht="15.0" customHeight="1"/>
    <row r="5806" ht="15.0" customHeight="1"/>
    <row r="5807" ht="15.0" customHeight="1"/>
    <row r="5808" ht="15.0" customHeight="1"/>
    <row r="5809" ht="15.0" customHeight="1"/>
    <row r="5810" ht="15.0" customHeight="1"/>
    <row r="5811" ht="15.0" customHeight="1"/>
    <row r="5812" ht="15.0" customHeight="1"/>
    <row r="5813" ht="15.0" customHeight="1"/>
    <row r="5814" ht="15.0" customHeight="1"/>
    <row r="5815" ht="15.0" customHeight="1"/>
    <row r="5816" ht="15.0" customHeight="1"/>
    <row r="5817" ht="15.0" customHeight="1"/>
    <row r="5818" ht="15.0" customHeight="1"/>
    <row r="5819" ht="15.0" customHeight="1"/>
    <row r="5820" ht="15.0" customHeight="1"/>
    <row r="5821" ht="15.0" customHeight="1"/>
    <row r="5822" ht="15.0" customHeight="1"/>
    <row r="5823" ht="15.0" customHeight="1"/>
    <row r="5824" ht="15.0" customHeight="1"/>
    <row r="5825" ht="15.0" customHeight="1"/>
    <row r="5826" ht="15.0" customHeight="1"/>
    <row r="5827" ht="15.0" customHeight="1"/>
    <row r="5828" ht="15.0" customHeight="1"/>
    <row r="5829" ht="15.0" customHeight="1"/>
    <row r="5830" ht="15.0" customHeight="1"/>
    <row r="5831" ht="15.0" customHeight="1"/>
    <row r="5832" ht="15.0" customHeight="1"/>
    <row r="5833" ht="15.0" customHeight="1"/>
    <row r="5834" ht="15.0" customHeight="1"/>
    <row r="5835" ht="15.0" customHeight="1"/>
    <row r="5836" ht="15.0" customHeight="1"/>
    <row r="5837" ht="15.0" customHeight="1"/>
    <row r="5838" ht="15.0" customHeight="1"/>
    <row r="5839" ht="15.0" customHeight="1"/>
    <row r="5840" ht="15.0" customHeight="1"/>
    <row r="5841" ht="15.0" customHeight="1"/>
    <row r="5842" ht="15.0" customHeight="1"/>
    <row r="5843" ht="15.0" customHeight="1"/>
    <row r="5844" ht="15.0" customHeight="1"/>
    <row r="5845" ht="15.0" customHeight="1"/>
    <row r="5846" ht="15.0" customHeight="1"/>
    <row r="5847" ht="15.0" customHeight="1"/>
    <row r="5848" ht="15.0" customHeight="1"/>
    <row r="5849" ht="15.0" customHeight="1"/>
    <row r="5850" ht="15.0" customHeight="1"/>
    <row r="5851" ht="15.0" customHeight="1"/>
    <row r="5852" ht="15.0" customHeight="1"/>
    <row r="5853" ht="15.0" customHeight="1"/>
    <row r="5854" ht="15.0" customHeight="1"/>
    <row r="5855" ht="15.0" customHeight="1"/>
    <row r="5856" ht="15.0" customHeight="1"/>
    <row r="5857" ht="15.0" customHeight="1"/>
    <row r="5858" ht="15.0" customHeight="1"/>
    <row r="5859" ht="15.0" customHeight="1"/>
    <row r="5860" ht="15.0" customHeight="1"/>
    <row r="5861" ht="15.0" customHeight="1"/>
    <row r="5862" ht="15.0" customHeight="1"/>
    <row r="5863" ht="15.0" customHeight="1"/>
    <row r="5864" ht="15.0" customHeight="1"/>
    <row r="5865" ht="15.0" customHeight="1"/>
    <row r="5866" ht="15.0" customHeight="1"/>
    <row r="5867" ht="15.0" customHeight="1"/>
    <row r="5868" ht="15.0" customHeight="1"/>
    <row r="5869" ht="15.0" customHeight="1"/>
    <row r="5870" ht="15.0" customHeight="1"/>
    <row r="5871" ht="15.0" customHeight="1"/>
    <row r="5872" ht="15.0" customHeight="1"/>
    <row r="5873" ht="15.0" customHeight="1"/>
    <row r="5874" ht="15.0" customHeight="1"/>
    <row r="5875" ht="15.0" customHeight="1"/>
    <row r="5876" ht="15.0" customHeight="1"/>
    <row r="5877" ht="15.0" customHeight="1"/>
    <row r="5878" ht="15.0" customHeight="1"/>
    <row r="5879" ht="15.0" customHeight="1"/>
    <row r="5880" ht="15.0" customHeight="1"/>
    <row r="5881" ht="15.0" customHeight="1"/>
    <row r="5882" ht="15.0" customHeight="1"/>
    <row r="5883" ht="15.0" customHeight="1"/>
    <row r="5884" ht="15.0" customHeight="1"/>
    <row r="5885" ht="15.0" customHeight="1"/>
    <row r="5886" ht="15.0" customHeight="1"/>
    <row r="5887" ht="15.0" customHeight="1"/>
    <row r="5888" ht="15.0" customHeight="1"/>
    <row r="5889" ht="15.0" customHeight="1"/>
    <row r="5890" ht="15.0" customHeight="1"/>
    <row r="5891" ht="15.0" customHeight="1"/>
    <row r="5892" ht="15.0" customHeight="1"/>
    <row r="5893" ht="15.0" customHeight="1"/>
    <row r="5894" ht="15.0" customHeight="1"/>
    <row r="5895" ht="15.0" customHeight="1"/>
    <row r="5896" ht="15.0" customHeight="1"/>
    <row r="5897" ht="15.0" customHeight="1"/>
    <row r="5898" ht="15.0" customHeight="1"/>
    <row r="5899" ht="15.0" customHeight="1"/>
    <row r="5900" ht="15.0" customHeight="1"/>
    <row r="5901" ht="15.0" customHeight="1"/>
    <row r="5902" ht="15.0" customHeight="1"/>
    <row r="5903" ht="15.0" customHeight="1"/>
    <row r="5904" ht="15.0" customHeight="1"/>
    <row r="5905" ht="15.0" customHeight="1"/>
    <row r="5906" ht="15.0" customHeight="1"/>
    <row r="5907" ht="15.0" customHeight="1"/>
    <row r="5908" ht="15.0" customHeight="1"/>
    <row r="5909" ht="15.0" customHeight="1"/>
    <row r="5910" ht="15.0" customHeight="1"/>
    <row r="5911" ht="15.0" customHeight="1"/>
    <row r="5912" ht="15.0" customHeight="1"/>
    <row r="5913" ht="15.0" customHeight="1"/>
    <row r="5914" ht="15.0" customHeight="1"/>
    <row r="5915" ht="15.0" customHeight="1"/>
    <row r="5916" ht="15.0" customHeight="1"/>
    <row r="5917" ht="15.0" customHeight="1"/>
    <row r="5918" ht="15.0" customHeight="1"/>
    <row r="5919" ht="15.0" customHeight="1"/>
    <row r="5920" ht="15.0" customHeight="1"/>
    <row r="5921" ht="15.0" customHeight="1"/>
    <row r="5922" ht="15.0" customHeight="1"/>
    <row r="5923" ht="15.0" customHeight="1"/>
    <row r="5924" ht="15.0" customHeight="1"/>
    <row r="5925" ht="15.0" customHeight="1"/>
    <row r="5926" ht="15.0" customHeight="1"/>
    <row r="5927" ht="15.0" customHeight="1"/>
    <row r="5928" ht="15.0" customHeight="1"/>
    <row r="5929" ht="15.0" customHeight="1"/>
    <row r="5930" ht="15.0" customHeight="1"/>
    <row r="5931" ht="15.0" customHeight="1"/>
    <row r="5932" ht="15.0" customHeight="1"/>
    <row r="5933" ht="15.0" customHeight="1"/>
    <row r="5934" ht="15.0" customHeight="1"/>
    <row r="5935" ht="15.0" customHeight="1"/>
    <row r="5936" ht="15.0" customHeight="1"/>
    <row r="5937" ht="15.0" customHeight="1"/>
    <row r="5938" ht="15.0" customHeight="1"/>
    <row r="5939" ht="15.0" customHeight="1"/>
    <row r="5940" ht="15.0" customHeight="1"/>
    <row r="5941" ht="15.0" customHeight="1"/>
    <row r="5942" ht="15.0" customHeight="1"/>
    <row r="5943" ht="15.0" customHeight="1"/>
    <row r="5944" ht="15.0" customHeight="1"/>
    <row r="5945" ht="15.0" customHeight="1"/>
    <row r="5946" ht="15.0" customHeight="1"/>
    <row r="5947" ht="15.0" customHeight="1"/>
    <row r="5948" ht="15.0" customHeight="1"/>
    <row r="5949" ht="15.0" customHeight="1"/>
    <row r="5950" ht="15.0" customHeight="1"/>
    <row r="5951" ht="15.0" customHeight="1"/>
    <row r="5952" ht="15.0" customHeight="1"/>
    <row r="5953" ht="15.0" customHeight="1"/>
    <row r="5954" ht="15.0" customHeight="1"/>
    <row r="5955" ht="15.0" customHeight="1"/>
    <row r="5956" ht="15.0" customHeight="1"/>
    <row r="5957" ht="15.0" customHeight="1"/>
    <row r="5958" ht="15.0" customHeight="1"/>
    <row r="5959" ht="15.0" customHeight="1"/>
    <row r="5960" ht="15.0" customHeight="1"/>
    <row r="5961" ht="15.0" customHeight="1"/>
    <row r="5962" ht="15.0" customHeight="1"/>
    <row r="5963" ht="15.0" customHeight="1"/>
    <row r="5964" ht="15.0" customHeight="1"/>
    <row r="5965" ht="15.0" customHeight="1"/>
    <row r="5966" ht="15.0" customHeight="1"/>
    <row r="5967" ht="15.0" customHeight="1"/>
    <row r="5968" ht="15.0" customHeight="1"/>
    <row r="5969" ht="15.0" customHeight="1"/>
    <row r="5970" ht="15.0" customHeight="1"/>
    <row r="5971" ht="15.0" customHeight="1"/>
    <row r="5972" ht="15.0" customHeight="1"/>
    <row r="5973" ht="15.0" customHeight="1"/>
    <row r="5974" ht="15.0" customHeight="1"/>
    <row r="5975" ht="15.0" customHeight="1"/>
    <row r="5976" ht="15.0" customHeight="1"/>
    <row r="5977" ht="15.0" customHeight="1"/>
    <row r="5978" ht="15.0" customHeight="1"/>
    <row r="5979" ht="15.0" customHeight="1"/>
    <row r="5980" ht="15.0" customHeight="1"/>
    <row r="5981" ht="15.0" customHeight="1"/>
    <row r="5982" ht="15.0" customHeight="1"/>
    <row r="5983" ht="15.0" customHeight="1"/>
    <row r="5984" ht="15.0" customHeight="1"/>
    <row r="5985" ht="15.0" customHeight="1"/>
    <row r="5986" ht="15.0" customHeight="1"/>
    <row r="5987" ht="15.0" customHeight="1"/>
    <row r="5988" ht="15.0" customHeight="1"/>
    <row r="5989" ht="15.0" customHeight="1"/>
    <row r="5990" ht="15.0" customHeight="1"/>
    <row r="5991" ht="15.0" customHeight="1"/>
    <row r="5992" ht="15.0" customHeight="1"/>
    <row r="5993" ht="15.0" customHeight="1"/>
    <row r="5994" ht="15.0" customHeight="1"/>
    <row r="5995" ht="15.0" customHeight="1"/>
    <row r="5996" ht="15.0" customHeight="1"/>
    <row r="5997" ht="15.0" customHeight="1"/>
    <row r="5998" ht="15.0" customHeight="1"/>
    <row r="5999" ht="15.0" customHeight="1"/>
    <row r="6000" ht="15.0" customHeight="1"/>
    <row r="6001" ht="15.0" customHeight="1"/>
    <row r="6002" ht="15.0" customHeight="1"/>
    <row r="6003" ht="15.0" customHeight="1"/>
    <row r="6004" ht="15.0" customHeight="1"/>
    <row r="6005" ht="15.0" customHeight="1"/>
    <row r="6006" ht="15.0" customHeight="1"/>
    <row r="6007" ht="15.0" customHeight="1"/>
    <row r="6008" ht="15.0" customHeight="1"/>
    <row r="6009" ht="15.0" customHeight="1"/>
    <row r="6010" ht="15.0" customHeight="1"/>
    <row r="6011" ht="15.0" customHeight="1"/>
    <row r="6012" ht="15.0" customHeight="1"/>
    <row r="6013" ht="15.0" customHeight="1"/>
    <row r="6014" ht="15.0" customHeight="1"/>
    <row r="6015" ht="15.0" customHeight="1"/>
    <row r="6016" ht="15.0" customHeight="1"/>
    <row r="6017" ht="15.0" customHeight="1"/>
    <row r="6018" ht="15.0" customHeight="1"/>
    <row r="6019" ht="15.0" customHeight="1"/>
    <row r="6020" ht="15.0" customHeight="1"/>
    <row r="6021" ht="15.0" customHeight="1"/>
    <row r="6022" ht="15.0" customHeight="1"/>
    <row r="6023" ht="15.0" customHeight="1"/>
    <row r="6024" ht="15.0" customHeight="1"/>
    <row r="6025" ht="15.0" customHeight="1"/>
    <row r="6026" ht="15.0" customHeight="1"/>
    <row r="6027" ht="15.0" customHeight="1"/>
    <row r="6028" ht="15.0" customHeight="1"/>
    <row r="6029" ht="15.0" customHeight="1"/>
    <row r="6030" ht="15.0" customHeight="1"/>
    <row r="6031" ht="15.0" customHeight="1"/>
    <row r="6032" ht="15.0" customHeight="1"/>
    <row r="6033" ht="15.0" customHeight="1"/>
    <row r="6034" ht="15.0" customHeight="1"/>
    <row r="6035" ht="15.0" customHeight="1"/>
    <row r="6036" ht="15.0" customHeight="1"/>
    <row r="6037" ht="15.0" customHeight="1"/>
    <row r="6038" ht="15.0" customHeight="1"/>
    <row r="6039" ht="15.0" customHeight="1"/>
    <row r="6040" ht="15.0" customHeight="1"/>
    <row r="6041" ht="15.0" customHeight="1"/>
    <row r="6042" ht="15.0" customHeight="1"/>
    <row r="6043" ht="15.0" customHeight="1"/>
    <row r="6044" ht="15.0" customHeight="1"/>
    <row r="6045" ht="15.0" customHeight="1"/>
    <row r="6046" ht="15.0" customHeight="1"/>
    <row r="6047" ht="15.0" customHeight="1"/>
    <row r="6048" ht="15.0" customHeight="1"/>
    <row r="6049" ht="15.0" customHeight="1"/>
    <row r="6050" ht="15.0" customHeight="1"/>
    <row r="6051" ht="15.0" customHeight="1"/>
    <row r="6052" ht="15.0" customHeight="1"/>
    <row r="6053" ht="15.0" customHeight="1"/>
    <row r="6054" ht="15.0" customHeight="1"/>
    <row r="6055" ht="15.0" customHeight="1"/>
    <row r="6056" ht="15.0" customHeight="1"/>
    <row r="6057" ht="15.0" customHeight="1"/>
    <row r="6058" ht="15.0" customHeight="1"/>
    <row r="6059" ht="15.0" customHeight="1"/>
    <row r="6060" ht="15.0" customHeight="1"/>
    <row r="6061" ht="15.0" customHeight="1"/>
    <row r="6062" ht="15.0" customHeight="1"/>
    <row r="6063" ht="15.0" customHeight="1"/>
    <row r="6064" ht="15.0" customHeight="1"/>
    <row r="6065" ht="15.0" customHeight="1"/>
    <row r="6066" ht="15.0" customHeight="1"/>
    <row r="6067" ht="15.0" customHeight="1"/>
    <row r="6068" ht="15.0" customHeight="1"/>
    <row r="6069" ht="15.0" customHeight="1"/>
    <row r="6070" ht="15.0" customHeight="1"/>
    <row r="6071" ht="15.0" customHeight="1"/>
    <row r="6072" ht="15.0" customHeight="1"/>
    <row r="6073" ht="15.0" customHeight="1"/>
    <row r="6074" ht="15.0" customHeight="1"/>
    <row r="6075" ht="15.0" customHeight="1"/>
    <row r="6076" ht="15.0" customHeight="1"/>
    <row r="6077" ht="15.0" customHeight="1"/>
    <row r="6078" ht="15.0" customHeight="1"/>
    <row r="6079" ht="15.0" customHeight="1"/>
    <row r="6080" ht="15.0" customHeight="1"/>
    <row r="6081" ht="15.0" customHeight="1"/>
    <row r="6082" ht="15.0" customHeight="1"/>
    <row r="6083" ht="15.0" customHeight="1"/>
    <row r="6084" ht="15.0" customHeight="1"/>
    <row r="6085" ht="15.0" customHeight="1"/>
    <row r="6086" ht="15.0" customHeight="1"/>
    <row r="6087" ht="15.0" customHeight="1"/>
    <row r="6088" ht="15.0" customHeight="1"/>
    <row r="6089" ht="15.0" customHeight="1"/>
    <row r="6090" ht="15.0" customHeight="1"/>
    <row r="6091" ht="15.0" customHeight="1"/>
    <row r="6092" ht="15.0" customHeight="1"/>
    <row r="6093" ht="15.0" customHeight="1"/>
    <row r="6094" ht="15.0" customHeight="1"/>
    <row r="6095" ht="15.0" customHeight="1"/>
    <row r="6096" ht="15.0" customHeight="1"/>
    <row r="6097" ht="15.0" customHeight="1"/>
    <row r="6098" ht="15.0" customHeight="1"/>
    <row r="6099" ht="15.0" customHeight="1"/>
    <row r="6100" ht="15.0" customHeight="1"/>
    <row r="6101" ht="15.0" customHeight="1"/>
    <row r="6102" ht="15.0" customHeight="1"/>
    <row r="6103" ht="15.0" customHeight="1"/>
    <row r="6104" ht="15.0" customHeight="1"/>
    <row r="6105" ht="15.0" customHeight="1"/>
    <row r="6106" ht="15.0" customHeight="1"/>
    <row r="6107" ht="15.0" customHeight="1"/>
    <row r="6108" ht="15.0" customHeight="1"/>
    <row r="6109" ht="15.0" customHeight="1"/>
    <row r="6110" ht="15.0" customHeight="1"/>
    <row r="6111" ht="15.0" customHeight="1"/>
    <row r="6112" ht="15.0" customHeight="1"/>
    <row r="6113" ht="15.0" customHeight="1"/>
    <row r="6114" ht="15.0" customHeight="1"/>
    <row r="6115" ht="15.0" customHeight="1"/>
    <row r="6116" ht="15.0" customHeight="1"/>
    <row r="6117" ht="15.0" customHeight="1"/>
    <row r="6118" ht="15.0" customHeight="1"/>
    <row r="6119" ht="15.0" customHeight="1"/>
    <row r="6120" ht="15.0" customHeight="1"/>
    <row r="6121" ht="15.0" customHeight="1"/>
    <row r="6122" ht="15.0" customHeight="1"/>
    <row r="6123" ht="15.0" customHeight="1"/>
    <row r="6124" ht="15.0" customHeight="1"/>
    <row r="6125" ht="15.0" customHeight="1"/>
    <row r="6126" ht="15.0" customHeight="1"/>
    <row r="6127" ht="15.0" customHeight="1"/>
    <row r="6128" ht="15.0" customHeight="1"/>
    <row r="6129" ht="15.0" customHeight="1"/>
    <row r="6130" ht="15.0" customHeight="1"/>
    <row r="6131" ht="15.0" customHeight="1"/>
    <row r="6132" ht="15.0" customHeight="1"/>
    <row r="6133" ht="15.0" customHeight="1"/>
    <row r="6134" ht="15.0" customHeight="1"/>
    <row r="6135" ht="15.0" customHeight="1"/>
    <row r="6136" ht="15.0" customHeight="1"/>
    <row r="6137" ht="15.0" customHeight="1"/>
    <row r="6138" ht="15.0" customHeight="1"/>
    <row r="6139" ht="15.0" customHeight="1"/>
    <row r="6140" ht="15.0" customHeight="1"/>
    <row r="6141" ht="15.0" customHeight="1"/>
    <row r="6142" ht="15.0" customHeight="1"/>
    <row r="6143" ht="15.0" customHeight="1"/>
    <row r="6144" ht="15.0" customHeight="1"/>
    <row r="6145" ht="15.0" customHeight="1"/>
    <row r="6146" ht="15.0" customHeight="1"/>
    <row r="6147" ht="15.0" customHeight="1"/>
    <row r="6148" ht="15.0" customHeight="1"/>
    <row r="6149" ht="15.0" customHeight="1"/>
    <row r="6150" ht="15.0" customHeight="1"/>
    <row r="6151" ht="15.0" customHeight="1"/>
    <row r="6152" ht="15.0" customHeight="1"/>
    <row r="6153" ht="15.0" customHeight="1"/>
    <row r="6154" ht="15.0" customHeight="1"/>
    <row r="6155" ht="15.0" customHeight="1"/>
    <row r="6156" ht="15.0" customHeight="1"/>
    <row r="6157" ht="15.0" customHeight="1"/>
    <row r="6158" ht="15.0" customHeight="1"/>
    <row r="6159" ht="15.0" customHeight="1"/>
    <row r="6160" ht="15.0" customHeight="1"/>
    <row r="6161" ht="15.0" customHeight="1"/>
    <row r="6162" ht="15.0" customHeight="1"/>
    <row r="6163" ht="15.0" customHeight="1"/>
    <row r="6164" ht="15.0" customHeight="1"/>
    <row r="6165" ht="15.0" customHeight="1"/>
    <row r="6166" ht="15.0" customHeight="1"/>
    <row r="6167" ht="15.0" customHeight="1"/>
    <row r="6168" ht="15.0" customHeight="1"/>
    <row r="6169" ht="15.0" customHeight="1"/>
    <row r="6170" ht="15.0" customHeight="1"/>
    <row r="6171" ht="15.0" customHeight="1"/>
    <row r="6172" ht="15.0" customHeight="1"/>
    <row r="6173" ht="15.0" customHeight="1"/>
    <row r="6174" ht="15.0" customHeight="1"/>
    <row r="6175" ht="15.0" customHeight="1"/>
    <row r="6176" ht="15.0" customHeight="1"/>
    <row r="6177" ht="15.0" customHeight="1"/>
    <row r="6178" ht="15.0" customHeight="1"/>
    <row r="6179" ht="15.0" customHeight="1"/>
    <row r="6180" ht="15.0" customHeight="1"/>
    <row r="6181" ht="15.0" customHeight="1"/>
    <row r="6182" ht="15.0" customHeight="1"/>
    <row r="6183" ht="15.0" customHeight="1"/>
    <row r="6184" ht="15.0" customHeight="1"/>
    <row r="6185" ht="15.0" customHeight="1"/>
    <row r="6186" ht="15.0" customHeight="1"/>
    <row r="6187" ht="15.0" customHeight="1"/>
    <row r="6188" ht="15.0" customHeight="1"/>
    <row r="6189" ht="15.0" customHeight="1"/>
    <row r="6190" ht="15.0" customHeight="1"/>
    <row r="6191" ht="15.0" customHeight="1"/>
    <row r="6192" ht="15.0" customHeight="1"/>
    <row r="6193" ht="15.0" customHeight="1"/>
    <row r="6194" ht="15.0" customHeight="1"/>
    <row r="6195" ht="15.0" customHeight="1"/>
    <row r="6196" ht="15.0" customHeight="1"/>
    <row r="6197" ht="15.0" customHeight="1"/>
    <row r="6198" ht="15.0" customHeight="1"/>
    <row r="6199" ht="15.0" customHeight="1"/>
    <row r="6200" ht="15.0" customHeight="1"/>
    <row r="6201" ht="15.0" customHeight="1"/>
    <row r="6202" ht="15.0" customHeight="1"/>
    <row r="6203" ht="15.0" customHeight="1"/>
    <row r="6204" ht="15.0" customHeight="1"/>
    <row r="6205" ht="15.0" customHeight="1"/>
    <row r="6206" ht="15.0" customHeight="1"/>
    <row r="6207" ht="15.0" customHeight="1"/>
    <row r="6208" ht="15.0" customHeight="1"/>
    <row r="6209" ht="15.0" customHeight="1"/>
    <row r="6210" ht="15.0" customHeight="1"/>
    <row r="6211" ht="15.0" customHeight="1"/>
    <row r="6212" ht="15.0" customHeight="1"/>
    <row r="6213" ht="15.0" customHeight="1"/>
    <row r="6214" ht="15.0" customHeight="1"/>
    <row r="6215" ht="15.0" customHeight="1"/>
    <row r="6216" ht="15.0" customHeight="1"/>
    <row r="6217" ht="15.0" customHeight="1"/>
    <row r="6218" ht="15.0" customHeight="1"/>
    <row r="6219" ht="15.0" customHeight="1"/>
    <row r="6220" ht="15.0" customHeight="1"/>
    <row r="6221" ht="15.0" customHeight="1"/>
    <row r="6222" ht="15.0" customHeight="1"/>
    <row r="6223" ht="15.0" customHeight="1"/>
    <row r="6224" ht="15.0" customHeight="1"/>
    <row r="6225" ht="15.0" customHeight="1"/>
    <row r="6226" ht="15.0" customHeight="1"/>
    <row r="6227" ht="15.0" customHeight="1"/>
    <row r="6228" ht="15.0" customHeight="1"/>
    <row r="6229" ht="15.0" customHeight="1"/>
    <row r="6230" ht="15.0" customHeight="1"/>
    <row r="6231" ht="15.0" customHeight="1"/>
    <row r="6232" ht="15.0" customHeight="1"/>
    <row r="6233" ht="15.0" customHeight="1"/>
    <row r="6234" ht="15.0" customHeight="1"/>
    <row r="6235" ht="15.0" customHeight="1"/>
    <row r="6236" ht="15.0" customHeight="1"/>
    <row r="6237" ht="15.0" customHeight="1"/>
    <row r="6238" ht="15.0" customHeight="1"/>
    <row r="6239" ht="15.0" customHeight="1"/>
    <row r="6240" ht="15.0" customHeight="1"/>
    <row r="6241" ht="15.0" customHeight="1"/>
    <row r="6242" ht="15.0" customHeight="1"/>
    <row r="6243" ht="15.0" customHeight="1"/>
    <row r="6244" ht="15.0" customHeight="1"/>
    <row r="6245" ht="15.0" customHeight="1"/>
    <row r="6246" ht="15.0" customHeight="1"/>
    <row r="6247" ht="15.0" customHeight="1"/>
    <row r="6248" ht="15.0" customHeight="1"/>
    <row r="6249" ht="15.0" customHeight="1"/>
    <row r="6250" ht="15.0" customHeight="1"/>
    <row r="6251" ht="15.0" customHeight="1"/>
    <row r="6252" ht="15.0" customHeight="1"/>
    <row r="6253" ht="15.0" customHeight="1"/>
    <row r="6254" ht="15.0" customHeight="1"/>
    <row r="6255" ht="15.0" customHeight="1"/>
    <row r="6256" ht="15.0" customHeight="1"/>
    <row r="6257" ht="15.0" customHeight="1"/>
    <row r="6258" ht="15.0" customHeight="1"/>
    <row r="6259" ht="15.0" customHeight="1"/>
    <row r="6260" ht="15.0" customHeight="1"/>
    <row r="6261" ht="15.0" customHeight="1"/>
    <row r="6262" ht="15.0" customHeight="1"/>
    <row r="6263" ht="15.0" customHeight="1"/>
    <row r="6264" ht="15.0" customHeight="1"/>
    <row r="6265" ht="15.0" customHeight="1"/>
    <row r="6266" ht="15.0" customHeight="1"/>
    <row r="6267" ht="15.0" customHeight="1"/>
    <row r="6268" ht="15.0" customHeight="1"/>
    <row r="6269" ht="15.0" customHeight="1"/>
    <row r="6270" ht="15.0" customHeight="1"/>
    <row r="6271" ht="15.0" customHeight="1"/>
    <row r="6272" ht="15.0" customHeight="1"/>
    <row r="6273" ht="15.0" customHeight="1"/>
    <row r="6274" ht="15.0" customHeight="1"/>
    <row r="6275" ht="15.0" customHeight="1"/>
    <row r="6276" ht="15.0" customHeight="1"/>
    <row r="6277" ht="15.0" customHeight="1"/>
    <row r="6278" ht="15.0" customHeight="1"/>
    <row r="6279" ht="15.0" customHeight="1"/>
    <row r="6280" ht="15.0" customHeight="1"/>
    <row r="6281" ht="15.0" customHeight="1"/>
    <row r="6282" ht="15.0" customHeight="1"/>
    <row r="6283" ht="15.0" customHeight="1"/>
    <row r="6284" ht="15.0" customHeight="1"/>
    <row r="6285" ht="15.0" customHeight="1"/>
    <row r="6286" ht="15.0" customHeight="1"/>
    <row r="6287" ht="15.0" customHeight="1"/>
    <row r="6288" ht="15.0" customHeight="1"/>
    <row r="6289" ht="15.0" customHeight="1"/>
    <row r="6290" ht="15.0" customHeight="1"/>
    <row r="6291" ht="15.0" customHeight="1"/>
    <row r="6292" ht="15.0" customHeight="1"/>
    <row r="6293" ht="15.0" customHeight="1"/>
    <row r="6294" ht="15.0" customHeight="1"/>
    <row r="6295" ht="15.0" customHeight="1"/>
    <row r="6296" ht="15.0" customHeight="1"/>
    <row r="6297" ht="15.0" customHeight="1"/>
    <row r="6298" ht="15.0" customHeight="1"/>
    <row r="6299" ht="15.0" customHeight="1"/>
    <row r="6300" ht="15.0" customHeight="1"/>
    <row r="6301" ht="15.0" customHeight="1"/>
    <row r="6302" ht="15.0" customHeight="1"/>
    <row r="6303" ht="15.0" customHeight="1"/>
    <row r="6304" ht="15.0" customHeight="1"/>
    <row r="6305" ht="15.0" customHeight="1"/>
    <row r="6306" ht="15.0" customHeight="1"/>
    <row r="6307" ht="15.0" customHeight="1"/>
    <row r="6308" ht="15.0" customHeight="1"/>
    <row r="6309" ht="15.0" customHeight="1"/>
    <row r="6310" ht="15.0" customHeight="1"/>
    <row r="6311" ht="15.0" customHeight="1"/>
    <row r="6312" ht="15.0" customHeight="1"/>
    <row r="6313" ht="15.0" customHeight="1"/>
    <row r="6314" ht="15.0" customHeight="1"/>
    <row r="6315" ht="15.0" customHeight="1"/>
    <row r="6316" ht="15.0" customHeight="1"/>
    <row r="6317" ht="15.0" customHeight="1"/>
    <row r="6318" ht="15.0" customHeight="1"/>
    <row r="6319" ht="15.0" customHeight="1"/>
    <row r="6320" ht="15.0" customHeight="1"/>
    <row r="6321" ht="15.0" customHeight="1"/>
    <row r="6322" ht="15.0" customHeight="1"/>
    <row r="6323" ht="15.0" customHeight="1"/>
    <row r="6324" ht="15.0" customHeight="1"/>
    <row r="6325" ht="15.0" customHeight="1"/>
    <row r="6326" ht="15.0" customHeight="1"/>
    <row r="6327" ht="15.0" customHeight="1"/>
    <row r="6328" ht="15.0" customHeight="1"/>
    <row r="6329" ht="15.0" customHeight="1"/>
    <row r="6330" ht="15.0" customHeight="1"/>
    <row r="6331" ht="15.0" customHeight="1"/>
    <row r="6332" ht="15.0" customHeight="1"/>
    <row r="6333" ht="15.0" customHeight="1"/>
    <row r="6334" ht="15.0" customHeight="1"/>
    <row r="6335" ht="15.0" customHeight="1"/>
    <row r="6336" ht="15.0" customHeight="1"/>
    <row r="6337" ht="15.0" customHeight="1"/>
    <row r="6338" ht="15.0" customHeight="1"/>
    <row r="6339" ht="15.0" customHeight="1"/>
    <row r="6340" ht="15.0" customHeight="1"/>
    <row r="6341" ht="15.0" customHeight="1"/>
    <row r="6342" ht="15.0" customHeight="1"/>
    <row r="6343" ht="15.0" customHeight="1"/>
    <row r="6344" ht="15.0" customHeight="1"/>
    <row r="6345" ht="15.0" customHeight="1"/>
    <row r="6346" ht="15.0" customHeight="1"/>
    <row r="6347" ht="15.0" customHeight="1"/>
    <row r="6348" ht="15.0" customHeight="1"/>
    <row r="6349" ht="15.0" customHeight="1"/>
    <row r="6350" ht="15.0" customHeight="1"/>
    <row r="6351" ht="15.0" customHeight="1"/>
    <row r="6352" ht="15.0" customHeight="1"/>
    <row r="6353" ht="15.0" customHeight="1"/>
    <row r="6354" ht="15.0" customHeight="1"/>
    <row r="6355" ht="15.0" customHeight="1"/>
    <row r="6356" ht="15.0" customHeight="1"/>
    <row r="6357" ht="15.0" customHeight="1"/>
    <row r="6358" ht="15.0" customHeight="1"/>
    <row r="6359" ht="15.0" customHeight="1"/>
    <row r="6360" ht="15.0" customHeight="1"/>
    <row r="6361" ht="15.0" customHeight="1"/>
    <row r="6362" ht="15.0" customHeight="1"/>
    <row r="6363" ht="15.0" customHeight="1"/>
    <row r="6364" ht="15.0" customHeight="1"/>
    <row r="6365" ht="15.0" customHeight="1"/>
    <row r="6366" ht="15.0" customHeight="1"/>
    <row r="6367" ht="15.0" customHeight="1"/>
    <row r="6368" ht="15.0" customHeight="1"/>
    <row r="6369" ht="15.0" customHeight="1"/>
    <row r="6370" ht="15.0" customHeight="1"/>
    <row r="6371" ht="15.0" customHeight="1"/>
    <row r="6372" ht="15.0" customHeight="1"/>
    <row r="6373" ht="15.0" customHeight="1"/>
    <row r="6374" ht="15.0" customHeight="1"/>
    <row r="6375" ht="15.0" customHeight="1"/>
    <row r="6376" ht="15.0" customHeight="1"/>
    <row r="6377" ht="15.0" customHeight="1"/>
    <row r="6378" ht="15.0" customHeight="1"/>
    <row r="6379" ht="15.0" customHeight="1"/>
    <row r="6380" ht="15.0" customHeight="1"/>
    <row r="6381" ht="15.0" customHeight="1"/>
    <row r="6382" ht="15.0" customHeight="1"/>
    <row r="6383" ht="15.0" customHeight="1"/>
    <row r="6384" ht="15.0" customHeight="1"/>
    <row r="6385" ht="15.0" customHeight="1"/>
    <row r="6386" ht="15.0" customHeight="1"/>
    <row r="6387" ht="15.0" customHeight="1"/>
    <row r="6388" ht="15.0" customHeight="1"/>
    <row r="6389" ht="15.0" customHeight="1"/>
    <row r="6390" ht="15.0" customHeight="1"/>
    <row r="6391" ht="15.0" customHeight="1"/>
    <row r="6392" ht="15.0" customHeight="1"/>
    <row r="6393" ht="15.0" customHeight="1"/>
    <row r="6394" ht="15.0" customHeight="1"/>
    <row r="6395" ht="15.0" customHeight="1"/>
    <row r="6396" ht="15.0" customHeight="1"/>
    <row r="6397" ht="15.0" customHeight="1"/>
    <row r="6398" ht="15.0" customHeight="1"/>
    <row r="6399" ht="15.0" customHeight="1"/>
    <row r="6400" ht="15.0" customHeight="1"/>
    <row r="6401" ht="15.0" customHeight="1"/>
    <row r="6402" ht="15.0" customHeight="1"/>
    <row r="6403" ht="15.0" customHeight="1"/>
    <row r="6404" ht="15.0" customHeight="1"/>
    <row r="6405" ht="15.0" customHeight="1"/>
    <row r="6406" ht="15.0" customHeight="1"/>
    <row r="6407" ht="15.0" customHeight="1"/>
    <row r="6408" ht="15.0" customHeight="1"/>
    <row r="6409" ht="15.0" customHeight="1"/>
    <row r="6410" ht="15.0" customHeight="1"/>
    <row r="6411" ht="15.0" customHeight="1"/>
    <row r="6412" ht="15.0" customHeight="1"/>
    <row r="6413" ht="15.0" customHeight="1"/>
    <row r="6414" ht="15.0" customHeight="1"/>
    <row r="6415" ht="15.0" customHeight="1"/>
    <row r="6416" ht="15.0" customHeight="1"/>
    <row r="6417" ht="15.0" customHeight="1"/>
    <row r="6418" ht="15.0" customHeight="1"/>
    <row r="6419" ht="15.0" customHeight="1"/>
    <row r="6420" ht="15.0" customHeight="1"/>
    <row r="6421" ht="15.0" customHeight="1"/>
    <row r="6422" ht="15.0" customHeight="1"/>
    <row r="6423" ht="15.0" customHeight="1"/>
    <row r="6424" ht="15.0" customHeight="1"/>
    <row r="6425" ht="15.0" customHeight="1"/>
    <row r="6426" ht="15.0" customHeight="1"/>
    <row r="6427" ht="15.0" customHeight="1"/>
    <row r="6428" ht="15.0" customHeight="1"/>
    <row r="6429" ht="15.0" customHeight="1"/>
    <row r="6430" ht="15.0" customHeight="1"/>
    <row r="6431" ht="15.0" customHeight="1"/>
    <row r="6432" ht="15.0" customHeight="1"/>
    <row r="6433" ht="15.0" customHeight="1"/>
    <row r="6434" ht="15.0" customHeight="1"/>
    <row r="6435" ht="15.0" customHeight="1"/>
    <row r="6436" ht="15.0" customHeight="1"/>
    <row r="6437" ht="15.0" customHeight="1"/>
    <row r="6438" ht="15.0" customHeight="1"/>
    <row r="6439" ht="15.0" customHeight="1"/>
    <row r="6440" ht="15.0" customHeight="1"/>
    <row r="6441" ht="15.0" customHeight="1"/>
    <row r="6442" ht="15.0" customHeight="1"/>
    <row r="6443" ht="15.0" customHeight="1"/>
    <row r="6444" ht="15.0" customHeight="1"/>
    <row r="6445" ht="15.0" customHeight="1"/>
    <row r="6446" ht="15.0" customHeight="1"/>
    <row r="6447" ht="15.0" customHeight="1"/>
    <row r="6448" ht="15.0" customHeight="1"/>
    <row r="6449" ht="15.0" customHeight="1"/>
    <row r="6450" ht="15.0" customHeight="1"/>
    <row r="6451" ht="15.0" customHeight="1"/>
    <row r="6452" ht="15.0" customHeight="1"/>
    <row r="6453" ht="15.0" customHeight="1"/>
    <row r="6454" ht="15.0" customHeight="1"/>
    <row r="6455" ht="15.0" customHeight="1"/>
    <row r="6456" ht="15.0" customHeight="1"/>
    <row r="6457" ht="15.0" customHeight="1"/>
    <row r="6458" ht="15.0" customHeight="1"/>
    <row r="6459" ht="15.0" customHeight="1"/>
    <row r="6460" ht="15.0" customHeight="1"/>
    <row r="6461" ht="15.0" customHeight="1"/>
    <row r="6462" ht="15.0" customHeight="1"/>
    <row r="6463" ht="15.0" customHeight="1"/>
    <row r="6464" ht="15.0" customHeight="1"/>
    <row r="6465" ht="15.0" customHeight="1"/>
    <row r="6466" ht="15.0" customHeight="1"/>
    <row r="6467" ht="15.0" customHeight="1"/>
    <row r="6468" ht="15.0" customHeight="1"/>
    <row r="6469" ht="15.0" customHeight="1"/>
    <row r="6470" ht="15.0" customHeight="1"/>
    <row r="6471" ht="15.0" customHeight="1"/>
    <row r="6472" ht="15.0" customHeight="1"/>
    <row r="6473" ht="15.0" customHeight="1"/>
    <row r="6474" ht="15.0" customHeight="1"/>
    <row r="6475" ht="15.0" customHeight="1"/>
    <row r="6476" ht="15.0" customHeight="1"/>
    <row r="6477" ht="15.0" customHeight="1"/>
    <row r="6478" ht="15.0" customHeight="1"/>
    <row r="6479" ht="15.0" customHeight="1"/>
    <row r="6480" ht="15.0" customHeight="1"/>
    <row r="6481" ht="15.0" customHeight="1"/>
    <row r="6482" ht="15.0" customHeight="1"/>
    <row r="6483" ht="15.0" customHeight="1"/>
    <row r="6484" ht="15.0" customHeight="1"/>
    <row r="6485" ht="15.0" customHeight="1"/>
    <row r="6486" ht="15.0" customHeight="1"/>
    <row r="6487" ht="15.0" customHeight="1"/>
    <row r="6488" ht="15.0" customHeight="1"/>
    <row r="6489" ht="15.0" customHeight="1"/>
    <row r="6490" ht="15.0" customHeight="1"/>
    <row r="6491" ht="15.0" customHeight="1"/>
    <row r="6492" ht="15.0" customHeight="1"/>
    <row r="6493" ht="15.0" customHeight="1"/>
    <row r="6494" ht="15.0" customHeight="1"/>
    <row r="6495" ht="15.0" customHeight="1"/>
    <row r="6496" ht="15.0" customHeight="1"/>
    <row r="6497" ht="15.0" customHeight="1"/>
    <row r="6498" ht="15.0" customHeight="1"/>
    <row r="6499" ht="15.0" customHeight="1"/>
    <row r="6500" ht="15.0" customHeight="1"/>
    <row r="6501" ht="15.0" customHeight="1"/>
    <row r="6502" ht="15.0" customHeight="1"/>
    <row r="6503" ht="15.0" customHeight="1"/>
    <row r="6504" ht="15.0" customHeight="1"/>
    <row r="6505" ht="15.0" customHeight="1"/>
    <row r="6506" ht="15.0" customHeight="1"/>
    <row r="6507" ht="15.0" customHeight="1"/>
    <row r="6508" ht="15.0" customHeight="1"/>
    <row r="6509" ht="15.0" customHeight="1"/>
    <row r="6510" ht="15.0" customHeight="1"/>
    <row r="6511" ht="15.0" customHeight="1"/>
    <row r="6512" ht="15.0" customHeight="1"/>
    <row r="6513" ht="15.0" customHeight="1"/>
    <row r="6514" ht="15.0" customHeight="1"/>
    <row r="6515" ht="15.0" customHeight="1"/>
    <row r="6516" ht="15.0" customHeight="1"/>
    <row r="6517" ht="15.0" customHeight="1"/>
    <row r="6518" ht="15.0" customHeight="1"/>
    <row r="6519" ht="15.0" customHeight="1"/>
    <row r="6520" ht="15.0" customHeight="1"/>
    <row r="6521" ht="15.0" customHeight="1"/>
    <row r="6522" ht="15.0" customHeight="1"/>
    <row r="6523" ht="15.0" customHeight="1"/>
    <row r="6524" ht="15.0" customHeight="1"/>
    <row r="6525" ht="15.0" customHeight="1"/>
    <row r="6526" ht="15.0" customHeight="1"/>
    <row r="6527" ht="15.0" customHeight="1"/>
    <row r="6528" ht="15.0" customHeight="1"/>
    <row r="6529" ht="15.0" customHeight="1"/>
    <row r="6530" ht="15.0" customHeight="1"/>
    <row r="6531" ht="15.0" customHeight="1"/>
    <row r="6532" ht="15.0" customHeight="1"/>
    <row r="6533" ht="15.0" customHeight="1"/>
    <row r="6534" ht="15.0" customHeight="1"/>
    <row r="6535" ht="15.0" customHeight="1"/>
    <row r="6536" ht="15.0" customHeight="1"/>
    <row r="6537" ht="15.0" customHeight="1"/>
    <row r="6538" ht="15.0" customHeight="1"/>
    <row r="6539" ht="15.0" customHeight="1"/>
    <row r="6540" ht="15.0" customHeight="1"/>
    <row r="6541" ht="15.0" customHeight="1"/>
    <row r="6542" ht="15.0" customHeight="1"/>
    <row r="6543" ht="15.0" customHeight="1"/>
    <row r="6544" ht="15.0" customHeight="1"/>
    <row r="6545" ht="15.0" customHeight="1"/>
    <row r="6546" ht="15.0" customHeight="1"/>
    <row r="6547" ht="15.0" customHeight="1"/>
    <row r="6548" ht="15.0" customHeight="1"/>
    <row r="6549" ht="15.0" customHeight="1"/>
    <row r="6550" ht="15.0" customHeight="1"/>
    <row r="6551" ht="15.0" customHeight="1"/>
    <row r="6552" ht="15.0" customHeight="1"/>
    <row r="6553" ht="15.0" customHeight="1"/>
    <row r="6554" ht="15.0" customHeight="1"/>
    <row r="6555" ht="15.0" customHeight="1"/>
    <row r="6556" ht="15.0" customHeight="1"/>
    <row r="6557" ht="15.0" customHeight="1"/>
    <row r="6558" ht="15.0" customHeight="1"/>
    <row r="6559" ht="15.0" customHeight="1"/>
    <row r="6560" ht="15.0" customHeight="1"/>
    <row r="6561" ht="15.0" customHeight="1"/>
    <row r="6562" ht="15.0" customHeight="1"/>
    <row r="6563" ht="15.0" customHeight="1"/>
    <row r="6564" ht="15.0" customHeight="1"/>
    <row r="6565" ht="15.0" customHeight="1"/>
    <row r="6566" ht="15.0" customHeight="1"/>
    <row r="6567" ht="15.0" customHeight="1"/>
    <row r="6568" ht="15.0" customHeight="1"/>
    <row r="6569" ht="15.0" customHeight="1"/>
    <row r="6570" ht="15.0" customHeight="1"/>
    <row r="6571" ht="15.0" customHeight="1"/>
    <row r="6572" ht="15.0" customHeight="1"/>
    <row r="6573" ht="15.0" customHeight="1"/>
    <row r="6574" ht="15.0" customHeight="1"/>
    <row r="6575" ht="15.0" customHeight="1"/>
    <row r="6576" ht="15.0" customHeight="1"/>
    <row r="6577" ht="15.0" customHeight="1"/>
    <row r="6578" ht="15.0" customHeight="1"/>
    <row r="6579" ht="15.0" customHeight="1"/>
    <row r="6580" ht="15.0" customHeight="1"/>
    <row r="6581" ht="15.0" customHeight="1"/>
    <row r="6582" ht="15.0" customHeight="1"/>
    <row r="6583" ht="15.0" customHeight="1"/>
    <row r="6584" ht="15.0" customHeight="1"/>
    <row r="6585" ht="15.0" customHeight="1"/>
    <row r="6586" ht="15.0" customHeight="1"/>
    <row r="6587" ht="15.0" customHeight="1"/>
    <row r="6588" ht="15.0" customHeight="1"/>
    <row r="6589" ht="15.0" customHeight="1"/>
    <row r="6590" ht="15.0" customHeight="1"/>
    <row r="6591" ht="15.0" customHeight="1"/>
    <row r="6592" ht="15.0" customHeight="1"/>
    <row r="6593" ht="15.0" customHeight="1"/>
    <row r="6594" ht="15.0" customHeight="1"/>
    <row r="6595" ht="15.0" customHeight="1"/>
    <row r="6596" ht="15.0" customHeight="1"/>
    <row r="6597" ht="15.0" customHeight="1"/>
    <row r="6598" ht="15.0" customHeight="1"/>
    <row r="6599" ht="15.0" customHeight="1"/>
    <row r="6600" ht="15.0" customHeight="1"/>
    <row r="6601" ht="15.0" customHeight="1"/>
    <row r="6602" ht="15.0" customHeight="1"/>
    <row r="6603" ht="15.0" customHeight="1"/>
    <row r="6604" ht="15.0" customHeight="1"/>
    <row r="6605" ht="15.0" customHeight="1"/>
    <row r="6606" ht="15.0" customHeight="1"/>
    <row r="6607" ht="15.0" customHeight="1"/>
    <row r="6608" ht="15.0" customHeight="1"/>
    <row r="6609" ht="15.0" customHeight="1"/>
    <row r="6610" ht="15.0" customHeight="1"/>
    <row r="6611" ht="15.0" customHeight="1"/>
    <row r="6612" ht="15.0" customHeight="1"/>
    <row r="6613" ht="15.0" customHeight="1"/>
    <row r="6614" ht="15.0" customHeight="1"/>
    <row r="6615" ht="15.0" customHeight="1"/>
    <row r="6616" ht="15.0" customHeight="1"/>
    <row r="6617" ht="15.0" customHeight="1"/>
    <row r="6618" ht="15.0" customHeight="1"/>
    <row r="6619" ht="15.0" customHeight="1"/>
    <row r="6620" ht="15.0" customHeight="1"/>
    <row r="6621" ht="15.0" customHeight="1"/>
    <row r="6622" ht="15.0" customHeight="1"/>
    <row r="6623" ht="15.0" customHeight="1"/>
    <row r="6624" ht="15.0" customHeight="1"/>
    <row r="6625" ht="15.0" customHeight="1"/>
    <row r="6626" ht="15.0" customHeight="1"/>
    <row r="6627" ht="15.0" customHeight="1"/>
    <row r="6628" ht="15.0" customHeight="1"/>
    <row r="6629" ht="15.0" customHeight="1"/>
    <row r="6630" ht="15.0" customHeight="1"/>
    <row r="6631" ht="15.0" customHeight="1"/>
    <row r="6632" ht="15.0" customHeight="1"/>
    <row r="6633" ht="15.0" customHeight="1"/>
    <row r="6634" ht="15.0" customHeight="1"/>
    <row r="6635" ht="15.0" customHeight="1"/>
    <row r="6636" ht="15.0" customHeight="1"/>
    <row r="6637" ht="15.0" customHeight="1"/>
    <row r="6638" ht="15.0" customHeight="1"/>
    <row r="6639" ht="15.0" customHeight="1"/>
    <row r="6640" ht="15.0" customHeight="1"/>
    <row r="6641" ht="15.0" customHeight="1"/>
    <row r="6642" ht="15.0" customHeight="1"/>
    <row r="6643" ht="15.0" customHeight="1"/>
    <row r="6644" ht="15.0" customHeight="1"/>
    <row r="6645" ht="15.0" customHeight="1"/>
    <row r="6646" ht="15.0" customHeight="1"/>
    <row r="6647" ht="15.0" customHeight="1"/>
    <row r="6648" ht="15.0" customHeight="1"/>
    <row r="6649" ht="15.0" customHeight="1"/>
    <row r="6650" ht="15.0" customHeight="1"/>
    <row r="6651" ht="15.0" customHeight="1"/>
    <row r="6652" ht="15.0" customHeight="1"/>
    <row r="6653" ht="15.0" customHeight="1"/>
    <row r="6654" ht="15.0" customHeight="1"/>
    <row r="6655" ht="15.0" customHeight="1"/>
    <row r="6656" ht="15.0" customHeight="1"/>
    <row r="6657" ht="15.0" customHeight="1"/>
    <row r="6658" ht="15.0" customHeight="1"/>
    <row r="6659" ht="15.0" customHeight="1"/>
    <row r="6660" ht="15.0" customHeight="1"/>
    <row r="6661" ht="15.0" customHeight="1"/>
    <row r="6662" ht="15.0" customHeight="1"/>
    <row r="6663" ht="15.0" customHeight="1"/>
    <row r="6664" ht="15.0" customHeight="1"/>
    <row r="6665" ht="15.0" customHeight="1"/>
    <row r="6666" ht="15.0" customHeight="1"/>
    <row r="6667" ht="15.0" customHeight="1"/>
    <row r="6668" ht="15.0" customHeight="1"/>
    <row r="6669" ht="15.0" customHeight="1"/>
    <row r="6670" ht="15.0" customHeight="1"/>
    <row r="6671" ht="15.0" customHeight="1"/>
    <row r="6672" ht="15.0" customHeight="1"/>
    <row r="6673" ht="15.0" customHeight="1"/>
    <row r="6674" ht="15.0" customHeight="1"/>
    <row r="6675" ht="15.0" customHeight="1"/>
    <row r="6676" ht="15.0" customHeight="1"/>
    <row r="6677" ht="15.0" customHeight="1"/>
    <row r="6678" ht="15.0" customHeight="1"/>
    <row r="6679" ht="15.0" customHeight="1"/>
    <row r="6680" ht="15.0" customHeight="1"/>
    <row r="6681" ht="15.0" customHeight="1"/>
    <row r="6682" ht="15.0" customHeight="1"/>
    <row r="6683" ht="15.0" customHeight="1"/>
    <row r="6684" ht="15.0" customHeight="1"/>
    <row r="6685" ht="15.0" customHeight="1"/>
    <row r="6686" ht="15.0" customHeight="1"/>
    <row r="6687" ht="15.0" customHeight="1"/>
    <row r="6688" ht="15.0" customHeight="1"/>
    <row r="6689" ht="15.0" customHeight="1"/>
    <row r="6690" ht="15.0" customHeight="1"/>
    <row r="6691" ht="15.0" customHeight="1"/>
    <row r="6692" ht="15.0" customHeight="1"/>
    <row r="6693" ht="15.0" customHeight="1"/>
    <row r="6694" ht="15.0" customHeight="1"/>
    <row r="6695" ht="15.0" customHeight="1"/>
    <row r="6696" ht="15.0" customHeight="1"/>
    <row r="6697" ht="15.0" customHeight="1"/>
    <row r="6698" ht="15.0" customHeight="1"/>
    <row r="6699" ht="15.0" customHeight="1"/>
    <row r="6700" ht="15.0" customHeight="1"/>
    <row r="6701" ht="15.0" customHeight="1"/>
    <row r="6702" ht="15.0" customHeight="1"/>
    <row r="6703" ht="15.0" customHeight="1"/>
    <row r="6704" ht="15.0" customHeight="1"/>
    <row r="6705" ht="15.0" customHeight="1"/>
    <row r="6706" ht="15.0" customHeight="1"/>
    <row r="6707" ht="15.0" customHeight="1"/>
    <row r="6708" ht="15.0" customHeight="1"/>
    <row r="6709" ht="15.0" customHeight="1"/>
    <row r="6710" ht="15.0" customHeight="1"/>
    <row r="6711" ht="15.0" customHeight="1"/>
    <row r="6712" ht="15.0" customHeight="1"/>
    <row r="6713" ht="15.0" customHeight="1"/>
    <row r="6714" ht="15.0" customHeight="1"/>
    <row r="6715" ht="15.0" customHeight="1"/>
    <row r="6716" ht="15.0" customHeight="1"/>
    <row r="6717" ht="15.0" customHeight="1"/>
    <row r="6718" ht="15.0" customHeight="1"/>
    <row r="6719" ht="15.0" customHeight="1"/>
    <row r="6720" ht="15.0" customHeight="1"/>
    <row r="6721" ht="15.0" customHeight="1"/>
    <row r="6722" ht="15.0" customHeight="1"/>
    <row r="6723" ht="15.0" customHeight="1"/>
    <row r="6724" ht="15.0" customHeight="1"/>
    <row r="6725" ht="15.0" customHeight="1"/>
    <row r="6726" ht="15.0" customHeight="1"/>
    <row r="6727" ht="15.0" customHeight="1"/>
    <row r="6728" ht="15.0" customHeight="1"/>
    <row r="6729" ht="15.0" customHeight="1"/>
    <row r="6730" ht="15.0" customHeight="1"/>
    <row r="6731" ht="15.0" customHeight="1"/>
    <row r="6732" ht="15.0" customHeight="1"/>
    <row r="6733" ht="15.0" customHeight="1"/>
    <row r="6734" ht="15.0" customHeight="1"/>
    <row r="6735" ht="15.0" customHeight="1"/>
    <row r="6736" ht="15.0" customHeight="1"/>
    <row r="6737" ht="15.0" customHeight="1"/>
    <row r="6738" ht="15.0" customHeight="1"/>
    <row r="6739" ht="15.0" customHeight="1"/>
    <row r="6740" ht="15.0" customHeight="1"/>
    <row r="6741" ht="15.0" customHeight="1"/>
    <row r="6742" ht="15.0" customHeight="1"/>
    <row r="6743" ht="15.0" customHeight="1"/>
    <row r="6744" ht="15.0" customHeight="1"/>
    <row r="6745" ht="15.0" customHeight="1"/>
    <row r="6746" ht="15.0" customHeight="1"/>
    <row r="6747" ht="15.0" customHeight="1"/>
    <row r="6748" ht="15.0" customHeight="1"/>
    <row r="6749" ht="15.0" customHeight="1"/>
    <row r="6750" ht="15.0" customHeight="1"/>
    <row r="6751" ht="15.0" customHeight="1"/>
    <row r="6752" ht="15.0" customHeight="1"/>
    <row r="6753" ht="15.0" customHeight="1"/>
    <row r="6754" ht="15.0" customHeight="1"/>
    <row r="6755" ht="15.0" customHeight="1"/>
    <row r="6756" ht="15.0" customHeight="1"/>
    <row r="6757" ht="15.0" customHeight="1"/>
    <row r="6758" ht="15.0" customHeight="1"/>
    <row r="6759" ht="15.0" customHeight="1"/>
    <row r="6760" ht="15.0" customHeight="1"/>
    <row r="6761" ht="15.0" customHeight="1"/>
    <row r="6762" ht="15.0" customHeight="1"/>
    <row r="6763" ht="15.0" customHeight="1"/>
    <row r="6764" ht="15.0" customHeight="1"/>
    <row r="6765" ht="15.0" customHeight="1"/>
    <row r="6766" ht="15.0" customHeight="1"/>
    <row r="6767" ht="15.0" customHeight="1"/>
    <row r="6768" ht="15.0" customHeight="1"/>
    <row r="6769" ht="15.0" customHeight="1"/>
    <row r="6770" ht="15.0" customHeight="1"/>
    <row r="6771" ht="15.0" customHeight="1"/>
    <row r="6772" ht="15.0" customHeight="1"/>
    <row r="6773" ht="15.0" customHeight="1"/>
    <row r="6774" ht="15.0" customHeight="1"/>
    <row r="6775" ht="15.0" customHeight="1"/>
    <row r="6776" ht="15.0" customHeight="1"/>
    <row r="6777" ht="15.0" customHeight="1"/>
    <row r="6778" ht="15.0" customHeight="1"/>
    <row r="6779" ht="15.0" customHeight="1"/>
    <row r="6780" ht="15.0" customHeight="1"/>
    <row r="6781" ht="15.0" customHeight="1"/>
    <row r="6782" ht="15.0" customHeight="1"/>
    <row r="6783" ht="15.0" customHeight="1"/>
    <row r="6784" ht="15.0" customHeight="1"/>
    <row r="6785" ht="15.0" customHeight="1"/>
    <row r="6786" ht="15.0" customHeight="1"/>
    <row r="6787" ht="15.0" customHeight="1"/>
    <row r="6788" ht="15.0" customHeight="1"/>
    <row r="6789" ht="15.0" customHeight="1"/>
    <row r="6790" ht="15.0" customHeight="1"/>
    <row r="6791" ht="15.0" customHeight="1"/>
    <row r="6792" ht="15.0" customHeight="1"/>
    <row r="6793" ht="15.0" customHeight="1"/>
    <row r="6794" ht="15.0" customHeight="1"/>
    <row r="6795" ht="15.0" customHeight="1"/>
    <row r="6796" ht="15.0" customHeight="1"/>
    <row r="6797" ht="15.0" customHeight="1"/>
    <row r="6798" ht="15.0" customHeight="1"/>
    <row r="6799" ht="15.0" customHeight="1"/>
    <row r="6800" ht="15.0" customHeight="1"/>
    <row r="6801" ht="15.0" customHeight="1"/>
    <row r="6802" ht="15.0" customHeight="1"/>
    <row r="6803" ht="15.0" customHeight="1"/>
    <row r="6804" ht="15.0" customHeight="1"/>
    <row r="6805" ht="15.0" customHeight="1"/>
    <row r="6806" ht="15.0" customHeight="1"/>
    <row r="6807" ht="15.0" customHeight="1"/>
    <row r="6808" ht="15.0" customHeight="1"/>
    <row r="6809" ht="15.0" customHeight="1"/>
    <row r="6810" ht="15.0" customHeight="1"/>
    <row r="6811" ht="15.0" customHeight="1"/>
    <row r="6812" ht="15.0" customHeight="1"/>
    <row r="6813" ht="15.0" customHeight="1"/>
    <row r="6814" ht="15.0" customHeight="1"/>
    <row r="6815" ht="15.0" customHeight="1"/>
    <row r="6816" ht="15.0" customHeight="1"/>
    <row r="6817" ht="15.0" customHeight="1"/>
    <row r="6818" ht="15.0" customHeight="1"/>
    <row r="6819" ht="15.0" customHeight="1"/>
    <row r="6820" ht="15.0" customHeight="1"/>
    <row r="6821" ht="15.0" customHeight="1"/>
    <row r="6822" ht="15.0" customHeight="1"/>
    <row r="6823" ht="15.0" customHeight="1"/>
    <row r="6824" ht="15.0" customHeight="1"/>
    <row r="6825" ht="15.0" customHeight="1"/>
    <row r="6826" ht="15.0" customHeight="1"/>
    <row r="6827" ht="15.0" customHeight="1"/>
    <row r="6828" ht="15.0" customHeight="1"/>
    <row r="6829" ht="15.0" customHeight="1"/>
    <row r="6830" ht="15.0" customHeight="1"/>
    <row r="6831" ht="15.0" customHeight="1"/>
    <row r="6832" ht="15.0" customHeight="1"/>
    <row r="6833" ht="15.0" customHeight="1"/>
    <row r="6834" ht="15.0" customHeight="1"/>
    <row r="6835" ht="15.0" customHeight="1"/>
    <row r="6836" ht="15.0" customHeight="1"/>
    <row r="6837" ht="15.0" customHeight="1"/>
    <row r="6838" ht="15.0" customHeight="1"/>
    <row r="6839" ht="15.0" customHeight="1"/>
    <row r="6840" ht="15.0" customHeight="1"/>
    <row r="6841" ht="15.0" customHeight="1"/>
    <row r="6842" ht="15.0" customHeight="1"/>
    <row r="6843" ht="15.0" customHeight="1"/>
    <row r="6844" ht="15.0" customHeight="1"/>
    <row r="6845" ht="15.0" customHeight="1"/>
    <row r="6846" ht="15.0" customHeight="1"/>
    <row r="6847" ht="15.0" customHeight="1"/>
    <row r="6848" ht="15.0" customHeight="1"/>
    <row r="6849" ht="15.0" customHeight="1"/>
    <row r="6850" ht="15.0" customHeight="1"/>
    <row r="6851" ht="15.0" customHeight="1"/>
    <row r="6852" ht="15.0" customHeight="1"/>
    <row r="6853" ht="15.0" customHeight="1"/>
    <row r="6854" ht="15.0" customHeight="1"/>
    <row r="6855" ht="15.0" customHeight="1"/>
    <row r="6856" ht="15.0" customHeight="1"/>
    <row r="6857" ht="15.0" customHeight="1"/>
    <row r="6858" ht="15.0" customHeight="1"/>
    <row r="6859" ht="15.0" customHeight="1"/>
    <row r="6860" ht="15.0" customHeight="1"/>
    <row r="6861" ht="15.0" customHeight="1"/>
    <row r="6862" ht="15.0" customHeight="1"/>
    <row r="6863" ht="15.0" customHeight="1"/>
    <row r="6864" ht="15.0" customHeight="1"/>
    <row r="6865" ht="15.0" customHeight="1"/>
    <row r="6866" ht="15.0" customHeight="1"/>
    <row r="6867" ht="15.0" customHeight="1"/>
    <row r="6868" ht="15.0" customHeight="1"/>
    <row r="6869" ht="15.0" customHeight="1"/>
    <row r="6870" ht="15.0" customHeight="1"/>
    <row r="6871" ht="15.0" customHeight="1"/>
    <row r="6872" ht="15.0" customHeight="1"/>
    <row r="6873" ht="15.0" customHeight="1"/>
    <row r="6874" ht="15.0" customHeight="1"/>
    <row r="6875" ht="15.0" customHeight="1"/>
    <row r="6876" ht="15.0" customHeight="1"/>
    <row r="6877" ht="15.0" customHeight="1"/>
    <row r="6878" ht="15.0" customHeight="1"/>
    <row r="6879" ht="15.0" customHeight="1"/>
    <row r="6880" ht="15.0" customHeight="1"/>
    <row r="6881" ht="15.0" customHeight="1"/>
    <row r="6882" ht="15.0" customHeight="1"/>
    <row r="6883" ht="15.0" customHeight="1"/>
    <row r="6884" ht="15.0" customHeight="1"/>
    <row r="6885" ht="15.0" customHeight="1"/>
    <row r="6886" ht="15.0" customHeight="1"/>
    <row r="6887" ht="15.0" customHeight="1"/>
    <row r="6888" ht="15.0" customHeight="1"/>
    <row r="6889" ht="15.0" customHeight="1"/>
    <row r="6890" ht="15.0" customHeight="1"/>
    <row r="6891" ht="15.0" customHeight="1"/>
    <row r="6892" ht="15.0" customHeight="1"/>
    <row r="6893" ht="15.0" customHeight="1"/>
    <row r="6894" ht="15.0" customHeight="1"/>
    <row r="6895" ht="15.0" customHeight="1"/>
    <row r="6896" ht="15.0" customHeight="1"/>
    <row r="6897" ht="15.0" customHeight="1"/>
    <row r="6898" ht="15.0" customHeight="1"/>
    <row r="6899" ht="15.0" customHeight="1"/>
    <row r="6900" ht="15.0" customHeight="1"/>
    <row r="6901" ht="15.0" customHeight="1"/>
    <row r="6902" ht="15.0" customHeight="1"/>
    <row r="6903" ht="15.0" customHeight="1"/>
    <row r="6904" ht="15.0" customHeight="1"/>
    <row r="6905" ht="15.0" customHeight="1"/>
    <row r="6906" ht="15.0" customHeight="1"/>
    <row r="6907" ht="15.0" customHeight="1"/>
    <row r="6908" ht="15.0" customHeight="1"/>
    <row r="6909" ht="15.0" customHeight="1"/>
    <row r="6910" ht="15.0" customHeight="1"/>
    <row r="6911" ht="15.0" customHeight="1"/>
    <row r="6912" ht="15.0" customHeight="1"/>
    <row r="6913" ht="15.0" customHeight="1"/>
    <row r="6914" ht="15.0" customHeight="1"/>
    <row r="6915" ht="15.0" customHeight="1"/>
    <row r="6916" ht="15.0" customHeight="1"/>
    <row r="6917" ht="15.0" customHeight="1"/>
    <row r="6918" ht="15.0" customHeight="1"/>
    <row r="6919" ht="15.0" customHeight="1"/>
    <row r="6920" ht="15.0" customHeight="1"/>
    <row r="6921" ht="15.0" customHeight="1"/>
    <row r="6922" ht="15.0" customHeight="1"/>
    <row r="6923" ht="15.0" customHeight="1"/>
    <row r="6924" ht="15.0" customHeight="1"/>
    <row r="6925" ht="15.0" customHeight="1"/>
    <row r="6926" ht="15.0" customHeight="1"/>
    <row r="6927" ht="15.0" customHeight="1"/>
    <row r="6928" ht="15.0" customHeight="1"/>
    <row r="6929" ht="15.0" customHeight="1"/>
    <row r="6930" ht="15.0" customHeight="1"/>
    <row r="6931" ht="15.0" customHeight="1"/>
    <row r="6932" ht="15.0" customHeight="1"/>
    <row r="6933" ht="15.0" customHeight="1"/>
    <row r="6934" ht="15.0" customHeight="1"/>
    <row r="6935" ht="15.0" customHeight="1"/>
    <row r="6936" ht="15.0" customHeight="1"/>
    <row r="6937" ht="15.0" customHeight="1"/>
    <row r="6938" ht="15.0" customHeight="1"/>
    <row r="6939" ht="15.0" customHeight="1"/>
    <row r="6940" ht="15.0" customHeight="1"/>
    <row r="6941" ht="15.0" customHeight="1"/>
    <row r="6942" ht="15.0" customHeight="1"/>
    <row r="6943" ht="15.0" customHeight="1"/>
    <row r="6944" ht="15.0" customHeight="1"/>
    <row r="6945" ht="15.0" customHeight="1"/>
    <row r="6946" ht="15.0" customHeight="1"/>
    <row r="6947" ht="15.0" customHeight="1"/>
    <row r="6948" ht="15.0" customHeight="1"/>
    <row r="6949" ht="15.0" customHeight="1"/>
    <row r="6950" ht="15.0" customHeight="1"/>
    <row r="6951" ht="15.0" customHeight="1"/>
    <row r="6952" ht="15.0" customHeight="1"/>
    <row r="6953" ht="15.0" customHeight="1"/>
    <row r="6954" ht="15.0" customHeight="1"/>
    <row r="6955" ht="15.0" customHeight="1"/>
    <row r="6956" ht="15.0" customHeight="1"/>
    <row r="6957" ht="15.0" customHeight="1"/>
    <row r="6958" ht="15.0" customHeight="1"/>
    <row r="6959" ht="15.0" customHeight="1"/>
    <row r="6960" ht="15.0" customHeight="1"/>
    <row r="6961" ht="15.0" customHeight="1"/>
    <row r="6962" ht="15.0" customHeight="1"/>
    <row r="6963" ht="15.0" customHeight="1"/>
    <row r="6964" ht="15.0" customHeight="1"/>
    <row r="6965" ht="15.0" customHeight="1"/>
    <row r="6966" ht="15.0" customHeight="1"/>
    <row r="6967" ht="15.0" customHeight="1"/>
    <row r="6968" ht="15.0" customHeight="1"/>
    <row r="6969" ht="15.0" customHeight="1"/>
    <row r="6970" ht="15.0" customHeight="1"/>
    <row r="6971" ht="15.0" customHeight="1"/>
    <row r="6972" ht="15.0" customHeight="1"/>
    <row r="6973" ht="15.0" customHeight="1"/>
    <row r="6974" ht="15.0" customHeight="1"/>
    <row r="6975" ht="15.0" customHeight="1"/>
    <row r="6976" ht="15.0" customHeight="1"/>
    <row r="6977" ht="15.0" customHeight="1"/>
    <row r="6978" ht="15.0" customHeight="1"/>
    <row r="6979" ht="15.0" customHeight="1"/>
    <row r="6980" ht="15.0" customHeight="1"/>
    <row r="6981" ht="15.0" customHeight="1"/>
    <row r="6982" ht="15.0" customHeight="1"/>
    <row r="6983" ht="15.0" customHeight="1"/>
    <row r="6984" ht="15.0" customHeight="1"/>
    <row r="6985" ht="15.0" customHeight="1"/>
    <row r="6986" ht="15.0" customHeight="1"/>
    <row r="6987" ht="15.0" customHeight="1"/>
    <row r="6988" ht="15.0" customHeight="1"/>
    <row r="6989" ht="15.0" customHeight="1"/>
    <row r="6990" ht="15.0" customHeight="1"/>
    <row r="6991" ht="15.0" customHeight="1"/>
    <row r="6992" ht="15.0" customHeight="1"/>
    <row r="6993" ht="15.0" customHeight="1"/>
    <row r="6994" ht="15.0" customHeight="1"/>
    <row r="6995" ht="15.0" customHeight="1"/>
    <row r="6996" ht="15.0" customHeight="1"/>
    <row r="6997" ht="15.0" customHeight="1"/>
    <row r="6998" ht="15.0" customHeight="1"/>
    <row r="6999" ht="15.0" customHeight="1"/>
    <row r="7000" ht="15.0" customHeight="1"/>
    <row r="7001" ht="15.0" customHeight="1"/>
    <row r="7002" ht="15.0" customHeight="1"/>
    <row r="7003" ht="15.0" customHeight="1"/>
    <row r="7004" ht="15.0" customHeight="1"/>
    <row r="7005" ht="15.0" customHeight="1"/>
    <row r="7006" ht="15.0" customHeight="1"/>
    <row r="7007" ht="15.0" customHeight="1"/>
    <row r="7008" ht="15.0" customHeight="1"/>
    <row r="7009" ht="15.0" customHeight="1"/>
    <row r="7010" ht="15.0" customHeight="1"/>
    <row r="7011" ht="15.0" customHeight="1"/>
    <row r="7012" ht="15.0" customHeight="1"/>
    <row r="7013" ht="15.0" customHeight="1"/>
    <row r="7014" ht="15.0" customHeight="1"/>
    <row r="7015" ht="15.0" customHeight="1"/>
    <row r="7016" ht="15.0" customHeight="1"/>
    <row r="7017" ht="15.0" customHeight="1"/>
    <row r="7018" ht="15.0" customHeight="1"/>
    <row r="7019" ht="15.0" customHeight="1"/>
    <row r="7020" ht="15.0" customHeight="1"/>
    <row r="7021" ht="15.0" customHeight="1"/>
    <row r="7022" ht="15.0" customHeight="1"/>
    <row r="7023" ht="15.0" customHeight="1"/>
    <row r="7024" ht="15.0" customHeight="1"/>
    <row r="7025" ht="15.0" customHeight="1"/>
    <row r="7026" ht="15.0" customHeight="1"/>
    <row r="7027" ht="15.0" customHeight="1"/>
    <row r="7028" ht="15.0" customHeight="1"/>
    <row r="7029" ht="15.0" customHeight="1"/>
    <row r="7030" ht="15.0" customHeight="1"/>
    <row r="7031" ht="15.0" customHeight="1"/>
    <row r="7032" ht="15.0" customHeight="1"/>
    <row r="7033" ht="15.0" customHeight="1"/>
    <row r="7034" ht="15.0" customHeight="1"/>
    <row r="7035" ht="15.0" customHeight="1"/>
    <row r="7036" ht="15.0" customHeight="1"/>
    <row r="7037" ht="15.0" customHeight="1"/>
    <row r="7038" ht="15.0" customHeight="1"/>
    <row r="7039" ht="15.0" customHeight="1"/>
    <row r="7040" ht="15.0" customHeight="1"/>
    <row r="7041" ht="15.0" customHeight="1"/>
    <row r="7042" ht="15.0" customHeight="1"/>
    <row r="7043" ht="15.0" customHeight="1"/>
    <row r="7044" ht="15.0" customHeight="1"/>
    <row r="7045" ht="15.0" customHeight="1"/>
    <row r="7046" ht="15.0" customHeight="1"/>
    <row r="7047" ht="15.0" customHeight="1"/>
    <row r="7048" ht="15.0" customHeight="1"/>
    <row r="7049" ht="15.0" customHeight="1"/>
    <row r="7050" ht="15.0" customHeight="1"/>
    <row r="7051" ht="15.0" customHeight="1"/>
    <row r="7052" ht="15.0" customHeight="1"/>
    <row r="7053" ht="15.0" customHeight="1"/>
    <row r="7054" ht="15.0" customHeight="1"/>
    <row r="7055" ht="15.0" customHeight="1"/>
    <row r="7056" ht="15.0" customHeight="1"/>
    <row r="7057" ht="15.0" customHeight="1"/>
    <row r="7058" ht="15.0" customHeight="1"/>
    <row r="7059" ht="15.0" customHeight="1"/>
    <row r="7060" ht="15.0" customHeight="1"/>
    <row r="7061" ht="15.0" customHeight="1"/>
    <row r="7062" ht="15.0" customHeight="1"/>
    <row r="7063" ht="15.0" customHeight="1"/>
    <row r="7064" ht="15.0" customHeight="1"/>
    <row r="7065" ht="15.0" customHeight="1"/>
    <row r="7066" ht="15.0" customHeight="1"/>
    <row r="7067" ht="15.0" customHeight="1"/>
    <row r="7068" ht="15.0" customHeight="1"/>
    <row r="7069" ht="15.0" customHeight="1"/>
    <row r="7070" ht="15.0" customHeight="1"/>
    <row r="7071" ht="15.0" customHeight="1"/>
    <row r="7072" ht="15.0" customHeight="1"/>
    <row r="7073" ht="15.0" customHeight="1"/>
    <row r="7074" ht="15.0" customHeight="1"/>
    <row r="7075" ht="15.0" customHeight="1"/>
    <row r="7076" ht="15.0" customHeight="1"/>
    <row r="7077" ht="15.0" customHeight="1"/>
    <row r="7078" ht="15.0" customHeight="1"/>
    <row r="7079" ht="15.0" customHeight="1"/>
    <row r="7080" ht="15.0" customHeight="1"/>
    <row r="7081" ht="15.0" customHeight="1"/>
    <row r="7082" ht="15.0" customHeight="1"/>
    <row r="7083" ht="15.0" customHeight="1"/>
    <row r="7084" ht="15.0" customHeight="1"/>
    <row r="7085" ht="15.0" customHeight="1"/>
    <row r="7086" ht="15.0" customHeight="1"/>
    <row r="7087" ht="15.0" customHeight="1"/>
    <row r="7088" ht="15.0" customHeight="1"/>
    <row r="7089" ht="15.0" customHeight="1"/>
    <row r="7090" ht="15.0" customHeight="1"/>
    <row r="7091" ht="15.0" customHeight="1"/>
    <row r="7092" ht="15.0" customHeight="1"/>
    <row r="7093" ht="15.0" customHeight="1"/>
    <row r="7094" ht="15.0" customHeight="1"/>
    <row r="7095" ht="15.0" customHeight="1"/>
    <row r="7096" ht="15.0" customHeight="1"/>
    <row r="7097" ht="15.0" customHeight="1"/>
    <row r="7098" ht="15.0" customHeight="1"/>
    <row r="7099" ht="15.0" customHeight="1"/>
    <row r="7100" ht="15.0" customHeight="1"/>
    <row r="7101" ht="15.0" customHeight="1"/>
    <row r="7102" ht="15.0" customHeight="1"/>
    <row r="7103" ht="15.0" customHeight="1"/>
    <row r="7104" ht="15.0" customHeight="1"/>
    <row r="7105" ht="15.0" customHeight="1"/>
    <row r="7106" ht="15.0" customHeight="1"/>
    <row r="7107" ht="15.0" customHeight="1"/>
    <row r="7108" ht="15.0" customHeight="1"/>
    <row r="7109" ht="15.0" customHeight="1"/>
    <row r="7110" ht="15.0" customHeight="1"/>
    <row r="7111" ht="15.0" customHeight="1"/>
    <row r="7112" ht="15.0" customHeight="1"/>
    <row r="7113" ht="15.0" customHeight="1"/>
    <row r="7114" ht="15.0" customHeight="1"/>
    <row r="7115" ht="15.0" customHeight="1"/>
    <row r="7116" ht="15.0" customHeight="1"/>
    <row r="7117" ht="15.0" customHeight="1"/>
    <row r="7118" ht="15.0" customHeight="1"/>
    <row r="7119" ht="15.0" customHeight="1"/>
    <row r="7120" ht="15.0" customHeight="1"/>
    <row r="7121" ht="15.0" customHeight="1"/>
    <row r="7122" ht="15.0" customHeight="1"/>
    <row r="7123" ht="15.0" customHeight="1"/>
    <row r="7124" ht="15.0" customHeight="1"/>
    <row r="7125" ht="15.0" customHeight="1"/>
    <row r="7126" ht="15.0" customHeight="1"/>
    <row r="7127" ht="15.0" customHeight="1"/>
    <row r="7128" ht="15.0" customHeight="1"/>
    <row r="7129" ht="15.0" customHeight="1"/>
    <row r="7130" ht="15.0" customHeight="1"/>
    <row r="7131" ht="15.0" customHeight="1"/>
    <row r="7132" ht="15.0" customHeight="1"/>
    <row r="7133" ht="15.0" customHeight="1"/>
    <row r="7134" ht="15.0" customHeight="1"/>
    <row r="7135" ht="15.0" customHeight="1"/>
    <row r="7136" ht="15.0" customHeight="1"/>
    <row r="7137" ht="15.0" customHeight="1"/>
    <row r="7138" ht="15.0" customHeight="1"/>
    <row r="7139" ht="15.0" customHeight="1"/>
    <row r="7140" ht="15.0" customHeight="1"/>
    <row r="7141" ht="15.0" customHeight="1"/>
    <row r="7142" ht="15.0" customHeight="1"/>
    <row r="7143" ht="15.0" customHeight="1"/>
    <row r="7144" ht="15.0" customHeight="1"/>
    <row r="7145" ht="15.0" customHeight="1"/>
    <row r="7146" ht="15.0" customHeight="1"/>
    <row r="7147" ht="15.0" customHeight="1"/>
    <row r="7148" ht="15.0" customHeight="1"/>
    <row r="7149" ht="15.0" customHeight="1"/>
    <row r="7150" ht="15.0" customHeight="1"/>
    <row r="7151" ht="15.0" customHeight="1"/>
    <row r="7152" ht="15.0" customHeight="1"/>
    <row r="7153" ht="15.0" customHeight="1"/>
    <row r="7154" ht="15.0" customHeight="1"/>
    <row r="7155" ht="15.0" customHeight="1"/>
    <row r="7156" ht="15.0" customHeight="1"/>
    <row r="7157" ht="15.0" customHeight="1"/>
    <row r="7158" ht="15.0" customHeight="1"/>
    <row r="7159" ht="15.0" customHeight="1"/>
    <row r="7160" ht="15.0" customHeight="1"/>
    <row r="7161" ht="15.0" customHeight="1"/>
    <row r="7162" ht="15.0" customHeight="1"/>
    <row r="7163" ht="15.0" customHeight="1"/>
    <row r="7164" ht="15.0" customHeight="1"/>
    <row r="7165" ht="15.0" customHeight="1"/>
    <row r="7166" ht="15.0" customHeight="1"/>
    <row r="7167" ht="15.0" customHeight="1"/>
    <row r="7168" ht="15.0" customHeight="1"/>
    <row r="7169" ht="15.0" customHeight="1"/>
    <row r="7170" ht="15.0" customHeight="1"/>
    <row r="7171" ht="15.0" customHeight="1"/>
    <row r="7172" ht="15.0" customHeight="1"/>
    <row r="7173" ht="15.0" customHeight="1"/>
    <row r="7174" ht="15.0" customHeight="1"/>
    <row r="7175" ht="15.0" customHeight="1"/>
    <row r="7176" ht="15.0" customHeight="1"/>
    <row r="7177" ht="15.0" customHeight="1"/>
    <row r="7178" ht="15.0" customHeight="1"/>
    <row r="7179" ht="15.0" customHeight="1"/>
    <row r="7180" ht="15.0" customHeight="1"/>
    <row r="7181" ht="15.0" customHeight="1"/>
    <row r="7182" ht="15.0" customHeight="1"/>
    <row r="7183" ht="15.0" customHeight="1"/>
    <row r="7184" ht="15.0" customHeight="1"/>
    <row r="7185" ht="15.0" customHeight="1"/>
    <row r="7186" ht="15.0" customHeight="1"/>
    <row r="7187" ht="15.0" customHeight="1"/>
    <row r="7188" ht="15.0" customHeight="1"/>
    <row r="7189" ht="15.0" customHeight="1"/>
    <row r="7190" ht="15.0" customHeight="1"/>
    <row r="7191" ht="15.0" customHeight="1"/>
    <row r="7192" ht="15.0" customHeight="1"/>
    <row r="7193" ht="15.0" customHeight="1"/>
    <row r="7194" ht="15.0" customHeight="1"/>
    <row r="7195" ht="15.0" customHeight="1"/>
    <row r="7196" ht="15.0" customHeight="1"/>
    <row r="7197" ht="15.0" customHeight="1"/>
    <row r="7198" ht="15.0" customHeight="1"/>
    <row r="7199" ht="15.0" customHeight="1"/>
    <row r="7200" ht="15.0" customHeight="1"/>
    <row r="7201" ht="15.0" customHeight="1"/>
    <row r="7202" ht="15.0" customHeight="1"/>
    <row r="7203" ht="15.0" customHeight="1"/>
    <row r="7204" ht="15.0" customHeight="1"/>
    <row r="7205" ht="15.0" customHeight="1"/>
    <row r="7206" ht="15.0" customHeight="1"/>
    <row r="7207" ht="15.0" customHeight="1"/>
    <row r="7208" ht="15.0" customHeight="1"/>
    <row r="7209" ht="15.0" customHeight="1"/>
    <row r="7210" ht="15.0" customHeight="1"/>
    <row r="7211" ht="15.0" customHeight="1"/>
    <row r="7212" ht="15.0" customHeight="1"/>
    <row r="7213" ht="15.0" customHeight="1"/>
    <row r="7214" ht="15.0" customHeight="1"/>
    <row r="7215" ht="15.0" customHeight="1"/>
    <row r="7216" ht="15.0" customHeight="1"/>
    <row r="7217" ht="15.0" customHeight="1"/>
    <row r="7218" ht="15.0" customHeight="1"/>
    <row r="7219" ht="15.0" customHeight="1"/>
    <row r="7220" ht="15.0" customHeight="1"/>
    <row r="7221" ht="15.0" customHeight="1"/>
    <row r="7222" ht="15.0" customHeight="1"/>
    <row r="7223" ht="15.0" customHeight="1"/>
    <row r="7224" ht="15.0" customHeight="1"/>
    <row r="7225" ht="15.0" customHeight="1"/>
    <row r="7226" ht="15.0" customHeight="1"/>
    <row r="7227" ht="15.0" customHeight="1"/>
    <row r="7228" ht="15.0" customHeight="1"/>
    <row r="7229" ht="15.0" customHeight="1"/>
    <row r="7230" ht="15.0" customHeight="1"/>
    <row r="7231" ht="15.0" customHeight="1"/>
    <row r="7232" ht="15.0" customHeight="1"/>
    <row r="7233" ht="15.0" customHeight="1"/>
    <row r="7234" ht="15.0" customHeight="1"/>
    <row r="7235" ht="15.0" customHeight="1"/>
    <row r="7236" ht="15.0" customHeight="1"/>
    <row r="7237" ht="15.0" customHeight="1"/>
    <row r="7238" ht="15.0" customHeight="1"/>
    <row r="7239" ht="15.0" customHeight="1"/>
    <row r="7240" ht="15.0" customHeight="1"/>
    <row r="7241" ht="15.0" customHeight="1"/>
    <row r="7242" ht="15.0" customHeight="1"/>
    <row r="7243" ht="15.0" customHeight="1"/>
    <row r="7244" ht="15.0" customHeight="1"/>
    <row r="7245" ht="15.0" customHeight="1"/>
    <row r="7246" ht="15.0" customHeight="1"/>
    <row r="7247" ht="15.0" customHeight="1"/>
    <row r="7248" ht="15.0" customHeight="1"/>
    <row r="7249" ht="15.0" customHeight="1"/>
    <row r="7250" ht="15.0" customHeight="1"/>
    <row r="7251" ht="15.0" customHeight="1"/>
    <row r="7252" ht="15.0" customHeight="1"/>
    <row r="7253" ht="15.0" customHeight="1"/>
    <row r="7254" ht="15.0" customHeight="1"/>
    <row r="7255" ht="15.0" customHeight="1"/>
    <row r="7256" ht="15.0" customHeight="1"/>
    <row r="7257" ht="15.0" customHeight="1"/>
    <row r="7258" ht="15.0" customHeight="1"/>
    <row r="7259" ht="15.0" customHeight="1"/>
    <row r="7260" ht="15.0" customHeight="1"/>
    <row r="7261" ht="15.0" customHeight="1"/>
    <row r="7262" ht="15.0" customHeight="1"/>
    <row r="7263" ht="15.0" customHeight="1"/>
    <row r="7264" ht="15.0" customHeight="1"/>
    <row r="7265" ht="15.0" customHeight="1"/>
    <row r="7266" ht="15.0" customHeight="1"/>
    <row r="7267" ht="15.0" customHeight="1"/>
    <row r="7268" ht="15.0" customHeight="1"/>
    <row r="7269" ht="15.0" customHeight="1"/>
    <row r="7270" ht="15.0" customHeight="1"/>
    <row r="7271" ht="15.0" customHeight="1"/>
    <row r="7272" ht="15.0" customHeight="1"/>
    <row r="7273" ht="15.0" customHeight="1"/>
    <row r="7274" ht="15.0" customHeight="1"/>
    <row r="7275" ht="15.0" customHeight="1"/>
    <row r="7276" ht="15.0" customHeight="1"/>
    <row r="7277" ht="15.0" customHeight="1"/>
    <row r="7278" ht="15.0" customHeight="1"/>
    <row r="7279" ht="15.0" customHeight="1"/>
    <row r="7280" ht="15.0" customHeight="1"/>
    <row r="7281" ht="15.0" customHeight="1"/>
    <row r="7282" ht="15.0" customHeight="1"/>
    <row r="7283" ht="15.0" customHeight="1"/>
    <row r="7284" ht="15.0" customHeight="1"/>
    <row r="7285" ht="15.0" customHeight="1"/>
    <row r="7286" ht="15.0" customHeight="1"/>
    <row r="7287" ht="15.0" customHeight="1"/>
    <row r="7288" ht="15.0" customHeight="1"/>
    <row r="7289" ht="15.0" customHeight="1"/>
    <row r="7290" ht="15.0" customHeight="1"/>
    <row r="7291" ht="15.0" customHeight="1"/>
    <row r="7292" ht="15.0" customHeight="1"/>
    <row r="7293" ht="15.0" customHeight="1"/>
    <row r="7294" ht="15.0" customHeight="1"/>
    <row r="7295" ht="15.0" customHeight="1"/>
    <row r="7296" ht="15.0" customHeight="1"/>
    <row r="7297" ht="15.0" customHeight="1"/>
    <row r="7298" ht="15.0" customHeight="1"/>
    <row r="7299" ht="15.0" customHeight="1"/>
    <row r="7300" ht="15.0" customHeight="1"/>
    <row r="7301" ht="15.0" customHeight="1"/>
    <row r="7302" ht="15.0" customHeight="1"/>
    <row r="7303" ht="15.0" customHeight="1"/>
    <row r="7304" ht="15.0" customHeight="1"/>
    <row r="7305" ht="15.0" customHeight="1"/>
    <row r="7306" ht="15.0" customHeight="1"/>
    <row r="7307" ht="15.0" customHeight="1"/>
    <row r="7308" ht="15.0" customHeight="1"/>
    <row r="7309" ht="15.0" customHeight="1"/>
    <row r="7310" ht="15.0" customHeight="1"/>
    <row r="7311" ht="15.0" customHeight="1"/>
    <row r="7312" ht="15.0" customHeight="1"/>
    <row r="7313" ht="15.0" customHeight="1"/>
    <row r="7314" ht="15.0" customHeight="1"/>
    <row r="7315" ht="15.0" customHeight="1"/>
    <row r="7316" ht="15.0" customHeight="1"/>
    <row r="7317" ht="15.0" customHeight="1"/>
    <row r="7318" ht="15.0" customHeight="1"/>
    <row r="7319" ht="15.0" customHeight="1"/>
    <row r="7320" ht="15.0" customHeight="1"/>
    <row r="7321" ht="15.0" customHeight="1"/>
    <row r="7322" ht="15.0" customHeight="1"/>
    <row r="7323" ht="15.0" customHeight="1"/>
    <row r="7324" ht="15.0" customHeight="1"/>
    <row r="7325" ht="15.0" customHeight="1"/>
    <row r="7326" ht="15.0" customHeight="1"/>
    <row r="7327" ht="15.0" customHeight="1"/>
    <row r="7328" ht="15.0" customHeight="1"/>
    <row r="7329" ht="15.0" customHeight="1"/>
    <row r="7330" ht="15.0" customHeight="1"/>
    <row r="7331" ht="15.0" customHeight="1"/>
    <row r="7332" ht="15.0" customHeight="1"/>
    <row r="7333" ht="15.0" customHeight="1"/>
    <row r="7334" ht="15.0" customHeight="1"/>
    <row r="7335" ht="15.0" customHeight="1"/>
    <row r="7336" ht="15.0" customHeight="1"/>
    <row r="7337" ht="15.0" customHeight="1"/>
    <row r="7338" ht="15.0" customHeight="1"/>
    <row r="7339" ht="15.0" customHeight="1"/>
    <row r="7340" ht="15.0" customHeight="1"/>
    <row r="7341" ht="15.0" customHeight="1"/>
    <row r="7342" ht="15.0" customHeight="1"/>
    <row r="7343" ht="15.0" customHeight="1"/>
    <row r="7344" ht="15.0" customHeight="1"/>
    <row r="7345" ht="15.0" customHeight="1"/>
    <row r="7346" ht="15.0" customHeight="1"/>
    <row r="7347" ht="15.0" customHeight="1"/>
    <row r="7348" ht="15.0" customHeight="1"/>
    <row r="7349" ht="15.0" customHeight="1"/>
    <row r="7350" ht="15.0" customHeight="1"/>
    <row r="7351" ht="15.0" customHeight="1"/>
    <row r="7352" ht="15.0" customHeight="1"/>
    <row r="7353" ht="15.0" customHeight="1"/>
    <row r="7354" ht="15.0" customHeight="1"/>
    <row r="7355" ht="15.0" customHeight="1"/>
    <row r="7356" ht="15.0" customHeight="1"/>
    <row r="7357" ht="15.0" customHeight="1"/>
    <row r="7358" ht="15.0" customHeight="1"/>
    <row r="7359" ht="15.0" customHeight="1"/>
    <row r="7360" ht="15.0" customHeight="1"/>
    <row r="7361" ht="15.0" customHeight="1"/>
    <row r="7362" ht="15.0" customHeight="1"/>
    <row r="7363" ht="15.0" customHeight="1"/>
    <row r="7364" ht="15.0" customHeight="1"/>
    <row r="7365" ht="15.0" customHeight="1"/>
    <row r="7366" ht="15.0" customHeight="1"/>
    <row r="7367" ht="15.0" customHeight="1"/>
    <row r="7368" ht="15.0" customHeight="1"/>
    <row r="7369" ht="15.0" customHeight="1"/>
    <row r="7370" ht="15.0" customHeight="1"/>
    <row r="7371" ht="15.0" customHeight="1"/>
    <row r="7372" ht="15.0" customHeight="1"/>
    <row r="7373" ht="15.0" customHeight="1"/>
    <row r="7374" ht="15.0" customHeight="1"/>
    <row r="7375" ht="15.0" customHeight="1"/>
    <row r="7376" ht="15.0" customHeight="1"/>
    <row r="7377" ht="15.0" customHeight="1"/>
    <row r="7378" ht="15.0" customHeight="1"/>
    <row r="7379" ht="15.0" customHeight="1"/>
    <row r="7380" ht="15.0" customHeight="1"/>
    <row r="7381" ht="15.0" customHeight="1"/>
    <row r="7382" ht="15.0" customHeight="1"/>
    <row r="7383" ht="15.0" customHeight="1"/>
    <row r="7384" ht="15.0" customHeight="1"/>
    <row r="7385" ht="15.0" customHeight="1"/>
    <row r="7386" ht="15.0" customHeight="1"/>
    <row r="7387" ht="15.0" customHeight="1"/>
    <row r="7388" ht="15.0" customHeight="1"/>
    <row r="7389" ht="15.0" customHeight="1"/>
    <row r="7390" ht="15.0" customHeight="1"/>
    <row r="7391" ht="15.0" customHeight="1"/>
    <row r="7392" ht="15.0" customHeight="1"/>
    <row r="7393" ht="15.0" customHeight="1"/>
    <row r="7394" ht="15.0" customHeight="1"/>
    <row r="7395" ht="15.0" customHeight="1"/>
    <row r="7396" ht="15.0" customHeight="1"/>
    <row r="7397" ht="15.0" customHeight="1"/>
    <row r="7398" ht="15.0" customHeight="1"/>
    <row r="7399" ht="15.0" customHeight="1"/>
    <row r="7400" ht="15.0" customHeight="1"/>
    <row r="7401" ht="15.0" customHeight="1"/>
    <row r="7402" ht="15.0" customHeight="1"/>
    <row r="7403" ht="15.0" customHeight="1"/>
    <row r="7404" ht="15.0" customHeight="1"/>
    <row r="7405" ht="15.0" customHeight="1"/>
    <row r="7406" ht="15.0" customHeight="1"/>
    <row r="7407" ht="15.0" customHeight="1"/>
    <row r="7408" ht="15.0" customHeight="1"/>
    <row r="7409" ht="15.0" customHeight="1"/>
    <row r="7410" ht="15.0" customHeight="1"/>
    <row r="7411" ht="15.0" customHeight="1"/>
    <row r="7412" ht="15.0" customHeight="1"/>
    <row r="7413" ht="15.0" customHeight="1"/>
    <row r="7414" ht="15.0" customHeight="1"/>
    <row r="7415" ht="15.0" customHeight="1"/>
    <row r="7416" ht="15.0" customHeight="1"/>
    <row r="7417" ht="15.0" customHeight="1"/>
    <row r="7418" ht="15.0" customHeight="1"/>
    <row r="7419" ht="15.0" customHeight="1"/>
    <row r="7420" ht="15.0" customHeight="1"/>
    <row r="7421" ht="15.0" customHeight="1"/>
    <row r="7422" ht="15.0" customHeight="1"/>
    <row r="7423" ht="15.0" customHeight="1"/>
    <row r="7424" ht="15.0" customHeight="1"/>
    <row r="7425" ht="15.0" customHeight="1"/>
    <row r="7426" ht="15.0" customHeight="1"/>
    <row r="7427" ht="15.0" customHeight="1"/>
    <row r="7428" ht="15.0" customHeight="1"/>
    <row r="7429" ht="15.0" customHeight="1"/>
    <row r="7430" ht="15.0" customHeight="1"/>
    <row r="7431" ht="15.0" customHeight="1"/>
    <row r="7432" ht="15.0" customHeight="1"/>
    <row r="7433" ht="15.0" customHeight="1"/>
    <row r="7434" ht="15.0" customHeight="1"/>
    <row r="7435" ht="15.0" customHeight="1"/>
    <row r="7436" ht="15.0" customHeight="1"/>
    <row r="7437" ht="15.0" customHeight="1"/>
    <row r="7438" ht="15.0" customHeight="1"/>
    <row r="7439" ht="15.0" customHeight="1"/>
    <row r="7440" ht="15.0" customHeight="1"/>
    <row r="7441" ht="15.0" customHeight="1"/>
    <row r="7442" ht="15.0" customHeight="1"/>
    <row r="7443" ht="15.0" customHeight="1"/>
    <row r="7444" ht="15.0" customHeight="1"/>
    <row r="7445" ht="15.0" customHeight="1"/>
    <row r="7446" ht="15.0" customHeight="1"/>
    <row r="7447" ht="15.0" customHeight="1"/>
    <row r="7448" ht="15.0" customHeight="1"/>
    <row r="7449" ht="15.0" customHeight="1"/>
    <row r="7450" ht="15.0" customHeight="1"/>
    <row r="7451" ht="15.0" customHeight="1"/>
    <row r="7452" ht="15.0" customHeight="1"/>
    <row r="7453" ht="15.0" customHeight="1"/>
    <row r="7454" ht="15.0" customHeight="1"/>
    <row r="7455" ht="15.0" customHeight="1"/>
    <row r="7456" ht="15.0" customHeight="1"/>
    <row r="7457" ht="15.0" customHeight="1"/>
    <row r="7458" ht="15.0" customHeight="1"/>
    <row r="7459" ht="15.0" customHeight="1"/>
    <row r="7460" ht="15.0" customHeight="1"/>
    <row r="7461" ht="15.0" customHeight="1"/>
    <row r="7462" ht="15.0" customHeight="1"/>
    <row r="7463" ht="15.0" customHeight="1"/>
    <row r="7464" ht="15.0" customHeight="1"/>
    <row r="7465" ht="15.0" customHeight="1"/>
    <row r="7466" ht="15.0" customHeight="1"/>
    <row r="7467" ht="15.0" customHeight="1"/>
    <row r="7468" ht="15.0" customHeight="1"/>
    <row r="7469" ht="15.0" customHeight="1"/>
    <row r="7470" ht="15.0" customHeight="1"/>
    <row r="7471" ht="15.0" customHeight="1"/>
    <row r="7472" ht="15.0" customHeight="1"/>
    <row r="7473" ht="15.0" customHeight="1"/>
    <row r="7474" ht="15.0" customHeight="1"/>
    <row r="7475" ht="15.0" customHeight="1"/>
    <row r="7476" ht="15.0" customHeight="1"/>
    <row r="7477" ht="15.0" customHeight="1"/>
    <row r="7478" ht="15.0" customHeight="1"/>
    <row r="7479" ht="15.0" customHeight="1"/>
    <row r="7480" ht="15.0" customHeight="1"/>
    <row r="7481" ht="15.0" customHeight="1"/>
    <row r="7482" ht="15.0" customHeight="1"/>
    <row r="7483" ht="15.0" customHeight="1"/>
    <row r="7484" ht="15.0" customHeight="1"/>
    <row r="7485" ht="15.0" customHeight="1"/>
    <row r="7486" ht="15.0" customHeight="1"/>
    <row r="7487" ht="15.0" customHeight="1"/>
    <row r="7488" ht="15.0" customHeight="1"/>
    <row r="7489" ht="15.0" customHeight="1"/>
    <row r="7490" ht="15.0" customHeight="1"/>
    <row r="7491" ht="15.0" customHeight="1"/>
    <row r="7492" ht="15.0" customHeight="1"/>
    <row r="7493" ht="15.0" customHeight="1"/>
    <row r="7494" ht="15.0" customHeight="1"/>
    <row r="7495" ht="15.0" customHeight="1"/>
    <row r="7496" ht="15.0" customHeight="1"/>
    <row r="7497" ht="15.0" customHeight="1"/>
    <row r="7498" ht="15.0" customHeight="1"/>
    <row r="7499" ht="15.0" customHeight="1"/>
    <row r="7500" ht="15.0" customHeight="1"/>
    <row r="7501" ht="15.0" customHeight="1"/>
    <row r="7502" ht="15.0" customHeight="1"/>
    <row r="7503" ht="15.0" customHeight="1"/>
    <row r="7504" ht="15.0" customHeight="1"/>
    <row r="7505" ht="15.0" customHeight="1"/>
    <row r="7506" ht="15.0" customHeight="1"/>
    <row r="7507" ht="15.0" customHeight="1"/>
    <row r="7508" ht="15.0" customHeight="1"/>
    <row r="7509" ht="15.0" customHeight="1"/>
    <row r="7510" ht="15.0" customHeight="1"/>
    <row r="7511" ht="15.0" customHeight="1"/>
    <row r="7512" ht="15.0" customHeight="1"/>
    <row r="7513" ht="15.0" customHeight="1"/>
    <row r="7514" ht="15.0" customHeight="1"/>
    <row r="7515" ht="15.0" customHeight="1"/>
    <row r="7516" ht="15.0" customHeight="1"/>
    <row r="7517" ht="15.0" customHeight="1"/>
    <row r="7518" ht="15.0" customHeight="1"/>
    <row r="7519" ht="15.0" customHeight="1"/>
    <row r="7520" ht="15.0" customHeight="1"/>
    <row r="7521" ht="15.0" customHeight="1"/>
    <row r="7522" ht="15.0" customHeight="1"/>
    <row r="7523" ht="15.0" customHeight="1"/>
    <row r="7524" ht="15.0" customHeight="1"/>
    <row r="7525" ht="15.0" customHeight="1"/>
    <row r="7526" ht="15.0" customHeight="1"/>
    <row r="7527" ht="15.0" customHeight="1"/>
    <row r="7528" ht="15.0" customHeight="1"/>
    <row r="7529" ht="15.0" customHeight="1"/>
    <row r="7530" ht="15.0" customHeight="1"/>
    <row r="7531" ht="15.0" customHeight="1"/>
    <row r="7532" ht="15.0" customHeight="1"/>
    <row r="7533" ht="15.0" customHeight="1"/>
    <row r="7534" ht="15.0" customHeight="1"/>
    <row r="7535" ht="15.0" customHeight="1"/>
    <row r="7536" ht="15.0" customHeight="1"/>
    <row r="7537" ht="15.0" customHeight="1"/>
    <row r="7538" ht="15.0" customHeight="1"/>
    <row r="7539" ht="15.0" customHeight="1"/>
    <row r="7540" ht="15.0" customHeight="1"/>
    <row r="7541" ht="15.0" customHeight="1"/>
    <row r="7542" ht="15.0" customHeight="1"/>
    <row r="7543" ht="15.0" customHeight="1"/>
    <row r="7544" ht="15.0" customHeight="1"/>
    <row r="7545" ht="15.0" customHeight="1"/>
    <row r="7546" ht="15.0" customHeight="1"/>
    <row r="7547" ht="15.0" customHeight="1"/>
    <row r="7548" ht="15.0" customHeight="1"/>
    <row r="7549" ht="15.0" customHeight="1"/>
    <row r="7550" ht="15.0" customHeight="1"/>
    <row r="7551" ht="15.0" customHeight="1"/>
    <row r="7552" ht="15.0" customHeight="1"/>
    <row r="7553" ht="15.0" customHeight="1"/>
    <row r="7554" ht="15.0" customHeight="1"/>
    <row r="7555" ht="15.0" customHeight="1"/>
    <row r="7556" ht="15.0" customHeight="1"/>
    <row r="7557" ht="15.0" customHeight="1"/>
    <row r="7558" ht="15.0" customHeight="1"/>
    <row r="7559" ht="15.0" customHeight="1"/>
    <row r="7560" ht="15.0" customHeight="1"/>
    <row r="7561" ht="15.0" customHeight="1"/>
    <row r="7562" ht="15.0" customHeight="1"/>
    <row r="7563" ht="15.0" customHeight="1"/>
    <row r="7564" ht="15.0" customHeight="1"/>
    <row r="7565" ht="15.0" customHeight="1"/>
    <row r="7566" ht="15.0" customHeight="1"/>
    <row r="7567" ht="15.0" customHeight="1"/>
    <row r="7568" ht="15.0" customHeight="1"/>
    <row r="7569" ht="15.0" customHeight="1"/>
    <row r="7570" ht="15.0" customHeight="1"/>
    <row r="7571" ht="15.0" customHeight="1"/>
    <row r="7572" ht="15.0" customHeight="1"/>
    <row r="7573" ht="15.0" customHeight="1"/>
    <row r="7574" ht="15.0" customHeight="1"/>
    <row r="7575" ht="15.0" customHeight="1"/>
    <row r="7576" ht="15.0" customHeight="1"/>
    <row r="7577" ht="15.0" customHeight="1"/>
    <row r="7578" ht="15.0" customHeight="1"/>
    <row r="7579" ht="15.0" customHeight="1"/>
    <row r="7580" ht="15.0" customHeight="1"/>
    <row r="7581" ht="15.0" customHeight="1"/>
    <row r="7582" ht="15.0" customHeight="1"/>
    <row r="7583" ht="15.0" customHeight="1"/>
    <row r="7584" ht="15.0" customHeight="1"/>
    <row r="7585" ht="15.0" customHeight="1"/>
    <row r="7586" ht="15.0" customHeight="1"/>
    <row r="7587" ht="15.0" customHeight="1"/>
    <row r="7588" ht="15.0" customHeight="1"/>
    <row r="7589" ht="15.0" customHeight="1"/>
    <row r="7590" ht="15.0" customHeight="1"/>
    <row r="7591" ht="15.0" customHeight="1"/>
    <row r="7592" ht="15.0" customHeight="1"/>
    <row r="7593" ht="15.0" customHeight="1"/>
    <row r="7594" ht="15.0" customHeight="1"/>
    <row r="7595" ht="15.0" customHeight="1"/>
    <row r="7596" ht="15.0" customHeight="1"/>
    <row r="7597" ht="15.0" customHeight="1"/>
    <row r="7598" ht="15.0" customHeight="1"/>
    <row r="7599" ht="15.0" customHeight="1"/>
    <row r="7600" ht="15.0" customHeight="1"/>
    <row r="7601" ht="15.0" customHeight="1"/>
    <row r="7602" ht="15.0" customHeight="1"/>
    <row r="7603" ht="15.0" customHeight="1"/>
    <row r="7604" ht="15.0" customHeight="1"/>
    <row r="7605" ht="15.0" customHeight="1"/>
    <row r="7606" ht="15.0" customHeight="1"/>
    <row r="7607" ht="15.0" customHeight="1"/>
    <row r="7608" ht="15.0" customHeight="1"/>
    <row r="7609" ht="15.0" customHeight="1"/>
    <row r="7610" ht="15.0" customHeight="1"/>
    <row r="7611" ht="15.0" customHeight="1"/>
    <row r="7612" ht="15.0" customHeight="1"/>
    <row r="7613" ht="15.0" customHeight="1"/>
    <row r="7614" ht="15.0" customHeight="1"/>
    <row r="7615" ht="15.0" customHeight="1"/>
    <row r="7616" ht="15.0" customHeight="1"/>
    <row r="7617" ht="15.0" customHeight="1"/>
    <row r="7618" ht="15.0" customHeight="1"/>
    <row r="7619" ht="15.0" customHeight="1"/>
    <row r="7620" ht="15.0" customHeight="1"/>
    <row r="7621" ht="15.0" customHeight="1"/>
    <row r="7622" ht="15.0" customHeight="1"/>
    <row r="7623" ht="15.0" customHeight="1"/>
    <row r="7624" ht="15.0" customHeight="1"/>
    <row r="7625" ht="15.0" customHeight="1"/>
    <row r="7626" ht="15.0" customHeight="1"/>
    <row r="7627" ht="15.0" customHeight="1"/>
    <row r="7628" ht="15.0" customHeight="1"/>
    <row r="7629" ht="15.0" customHeight="1"/>
    <row r="7630" ht="15.0" customHeight="1"/>
    <row r="7631" ht="15.0" customHeight="1"/>
    <row r="7632" ht="15.0" customHeight="1"/>
    <row r="7633" ht="15.0" customHeight="1"/>
    <row r="7634" ht="15.0" customHeight="1"/>
    <row r="7635" ht="15.0" customHeight="1"/>
    <row r="7636" ht="15.0" customHeight="1"/>
    <row r="7637" ht="15.0" customHeight="1"/>
    <row r="7638" ht="15.0" customHeight="1"/>
    <row r="7639" ht="15.0" customHeight="1"/>
    <row r="7640" ht="15.0" customHeight="1"/>
    <row r="7641" ht="15.0" customHeight="1"/>
    <row r="7642" ht="15.0" customHeight="1"/>
    <row r="7643" ht="15.0" customHeight="1"/>
    <row r="7644" ht="15.0" customHeight="1"/>
    <row r="7645" ht="15.0" customHeight="1"/>
    <row r="7646" ht="15.0" customHeight="1"/>
    <row r="7647" ht="15.0" customHeight="1"/>
    <row r="7648" ht="15.0" customHeight="1"/>
    <row r="7649" ht="15.0" customHeight="1"/>
    <row r="7650" ht="15.0" customHeight="1"/>
    <row r="7651" ht="15.0" customHeight="1"/>
    <row r="7652" ht="15.0" customHeight="1"/>
    <row r="7653" ht="15.0" customHeight="1"/>
    <row r="7654" ht="15.0" customHeight="1"/>
    <row r="7655" ht="15.0" customHeight="1"/>
    <row r="7656" ht="15.0" customHeight="1"/>
    <row r="7657" ht="15.0" customHeight="1"/>
    <row r="7658" ht="15.0" customHeight="1"/>
    <row r="7659" ht="15.0" customHeight="1"/>
    <row r="7660" ht="15.0" customHeight="1"/>
    <row r="7661" ht="15.0" customHeight="1"/>
    <row r="7662" ht="15.0" customHeight="1"/>
    <row r="7663" ht="15.0" customHeight="1"/>
    <row r="7664" ht="15.0" customHeight="1"/>
    <row r="7665" ht="15.0" customHeight="1"/>
    <row r="7666" ht="15.0" customHeight="1"/>
    <row r="7667" ht="15.0" customHeight="1"/>
    <row r="7668" ht="15.0" customHeight="1"/>
    <row r="7669" ht="15.0" customHeight="1"/>
    <row r="7670" ht="15.0" customHeight="1"/>
    <row r="7671" ht="15.0" customHeight="1"/>
    <row r="7672" ht="15.0" customHeight="1"/>
    <row r="7673" ht="15.0" customHeight="1"/>
    <row r="7674" ht="15.0" customHeight="1"/>
    <row r="7675" ht="15.0" customHeight="1"/>
    <row r="7676" ht="15.0" customHeight="1"/>
    <row r="7677" ht="15.0" customHeight="1"/>
    <row r="7678" ht="15.0" customHeight="1"/>
    <row r="7679" ht="15.0" customHeight="1"/>
    <row r="7680" ht="15.0" customHeight="1"/>
    <row r="7681" ht="15.0" customHeight="1"/>
    <row r="7682" ht="15.0" customHeight="1"/>
    <row r="7683" ht="15.0" customHeight="1"/>
    <row r="7684" ht="15.0" customHeight="1"/>
    <row r="7685" ht="15.0" customHeight="1"/>
    <row r="7686" ht="15.0" customHeight="1"/>
    <row r="7687" ht="15.0" customHeight="1"/>
    <row r="7688" ht="15.0" customHeight="1"/>
    <row r="7689" ht="15.0" customHeight="1"/>
    <row r="7690" ht="15.0" customHeight="1"/>
    <row r="7691" ht="15.0" customHeight="1"/>
    <row r="7692" ht="15.0" customHeight="1"/>
    <row r="7693" ht="15.0" customHeight="1"/>
    <row r="7694" ht="15.0" customHeight="1"/>
    <row r="7695" ht="15.0" customHeight="1"/>
    <row r="7696" ht="15.0" customHeight="1"/>
    <row r="7697" ht="15.0" customHeight="1"/>
    <row r="7698" ht="15.0" customHeight="1"/>
    <row r="7699" ht="15.0" customHeight="1"/>
    <row r="7700" ht="15.0" customHeight="1"/>
    <row r="7701" ht="15.0" customHeight="1"/>
    <row r="7702" ht="15.0" customHeight="1"/>
    <row r="7703" ht="15.0" customHeight="1"/>
    <row r="7704" ht="15.0" customHeight="1"/>
    <row r="7705" ht="15.0" customHeight="1"/>
    <row r="7706" ht="15.0" customHeight="1"/>
    <row r="7707" ht="15.0" customHeight="1"/>
    <row r="7708" ht="15.0" customHeight="1"/>
    <row r="7709" ht="15.0" customHeight="1"/>
    <row r="7710" ht="15.0" customHeight="1"/>
    <row r="7711" ht="15.0" customHeight="1"/>
    <row r="7712" ht="15.0" customHeight="1"/>
    <row r="7713" ht="15.0" customHeight="1"/>
    <row r="7714" ht="15.0" customHeight="1"/>
    <row r="7715" ht="15.0" customHeight="1"/>
    <row r="7716" ht="15.0" customHeight="1"/>
    <row r="7717" ht="15.0" customHeight="1"/>
    <row r="7718" ht="15.0" customHeight="1"/>
    <row r="7719" ht="15.0" customHeight="1"/>
    <row r="7720" ht="15.0" customHeight="1"/>
    <row r="7721" ht="15.0" customHeight="1"/>
    <row r="7722" ht="15.0" customHeight="1"/>
    <row r="7723" ht="15.0" customHeight="1"/>
    <row r="7724" ht="15.0" customHeight="1"/>
    <row r="7725" ht="15.0" customHeight="1"/>
    <row r="7726" ht="15.0" customHeight="1"/>
    <row r="7727" ht="15.0" customHeight="1"/>
    <row r="7728" ht="15.0" customHeight="1"/>
    <row r="7729" ht="15.0" customHeight="1"/>
    <row r="7730" ht="15.0" customHeight="1"/>
    <row r="7731" ht="15.0" customHeight="1"/>
    <row r="7732" ht="15.0" customHeight="1"/>
    <row r="7733" ht="15.0" customHeight="1"/>
    <row r="7734" ht="15.0" customHeight="1"/>
    <row r="7735" ht="15.0" customHeight="1"/>
    <row r="7736" ht="15.0" customHeight="1"/>
    <row r="7737" ht="15.0" customHeight="1"/>
    <row r="7738" ht="15.0" customHeight="1"/>
    <row r="7739" ht="15.0" customHeight="1"/>
    <row r="7740" ht="15.0" customHeight="1"/>
    <row r="7741" ht="15.0" customHeight="1"/>
    <row r="7742" ht="15.0" customHeight="1"/>
    <row r="7743" ht="15.0" customHeight="1"/>
    <row r="7744" ht="15.0" customHeight="1"/>
    <row r="7745" ht="15.0" customHeight="1"/>
    <row r="7746" ht="15.0" customHeight="1"/>
    <row r="7747" ht="15.0" customHeight="1"/>
    <row r="7748" ht="15.0" customHeight="1"/>
    <row r="7749" ht="15.0" customHeight="1"/>
    <row r="7750" ht="15.0" customHeight="1"/>
    <row r="7751" ht="15.0" customHeight="1"/>
    <row r="7752" ht="15.0" customHeight="1"/>
    <row r="7753" ht="15.0" customHeight="1"/>
    <row r="7754" ht="15.0" customHeight="1"/>
    <row r="7755" ht="15.0" customHeight="1"/>
    <row r="7756" ht="15.0" customHeight="1"/>
    <row r="7757" ht="15.0" customHeight="1"/>
    <row r="7758" ht="15.0" customHeight="1"/>
    <row r="7759" ht="15.0" customHeight="1"/>
    <row r="7760" ht="15.0" customHeight="1"/>
    <row r="7761" ht="15.0" customHeight="1"/>
    <row r="7762" ht="15.0" customHeight="1"/>
    <row r="7763" ht="15.0" customHeight="1"/>
    <row r="7764" ht="15.0" customHeight="1"/>
    <row r="7765" ht="15.0" customHeight="1"/>
    <row r="7766" ht="15.0" customHeight="1"/>
    <row r="7767" ht="15.0" customHeight="1"/>
    <row r="7768" ht="15.0" customHeight="1"/>
    <row r="7769" ht="15.0" customHeight="1"/>
    <row r="7770" ht="15.0" customHeight="1"/>
    <row r="7771" ht="15.0" customHeight="1"/>
    <row r="7772" ht="15.0" customHeight="1"/>
    <row r="7773" ht="15.0" customHeight="1"/>
    <row r="7774" ht="15.0" customHeight="1"/>
    <row r="7775" ht="15.0" customHeight="1"/>
    <row r="7776" ht="15.0" customHeight="1"/>
    <row r="7777" ht="15.0" customHeight="1"/>
    <row r="7778" ht="15.0" customHeight="1"/>
    <row r="7779" ht="15.0" customHeight="1"/>
    <row r="7780" ht="15.0" customHeight="1"/>
    <row r="7781" ht="15.0" customHeight="1"/>
    <row r="7782" ht="15.0" customHeight="1"/>
    <row r="7783" ht="15.0" customHeight="1"/>
    <row r="7784" ht="15.0" customHeight="1"/>
    <row r="7785" ht="15.0" customHeight="1"/>
    <row r="7786" ht="15.0" customHeight="1"/>
    <row r="7787" ht="15.0" customHeight="1"/>
    <row r="7788" ht="15.0" customHeight="1"/>
    <row r="7789" ht="15.0" customHeight="1"/>
    <row r="7790" ht="15.0" customHeight="1"/>
    <row r="7791" ht="15.0" customHeight="1"/>
    <row r="7792" ht="15.0" customHeight="1"/>
    <row r="7793" ht="15.0" customHeight="1"/>
    <row r="7794" ht="15.0" customHeight="1"/>
    <row r="7795" ht="15.0" customHeight="1"/>
    <row r="7796" ht="15.0" customHeight="1"/>
    <row r="7797" ht="15.0" customHeight="1"/>
    <row r="7798" ht="15.0" customHeight="1"/>
    <row r="7799" ht="15.0" customHeight="1"/>
    <row r="7800" ht="15.0" customHeight="1"/>
    <row r="7801" ht="15.0" customHeight="1"/>
    <row r="7802" ht="15.0" customHeight="1"/>
    <row r="7803" ht="15.0" customHeight="1"/>
    <row r="7804" ht="15.0" customHeight="1"/>
    <row r="7805" ht="15.0" customHeight="1"/>
    <row r="7806" ht="15.0" customHeight="1"/>
    <row r="7807" ht="15.0" customHeight="1"/>
    <row r="7808" ht="15.0" customHeight="1"/>
    <row r="7809" ht="15.0" customHeight="1"/>
    <row r="7810" ht="15.0" customHeight="1"/>
    <row r="7811" ht="15.0" customHeight="1"/>
    <row r="7812" ht="15.0" customHeight="1"/>
    <row r="7813" ht="15.0" customHeight="1"/>
    <row r="7814" ht="15.0" customHeight="1"/>
    <row r="7815" ht="15.0" customHeight="1"/>
    <row r="7816" ht="15.0" customHeight="1"/>
    <row r="7817" ht="15.0" customHeight="1"/>
    <row r="7818" ht="15.0" customHeight="1"/>
    <row r="7819" ht="15.0" customHeight="1"/>
    <row r="7820" ht="15.0" customHeight="1"/>
    <row r="7821" ht="15.0" customHeight="1"/>
    <row r="7822" ht="15.0" customHeight="1"/>
    <row r="7823" ht="15.0" customHeight="1"/>
    <row r="7824" ht="15.0" customHeight="1"/>
    <row r="7825" ht="15.0" customHeight="1"/>
    <row r="7826" ht="15.0" customHeight="1"/>
    <row r="7827" ht="15.0" customHeight="1"/>
    <row r="7828" ht="15.0" customHeight="1"/>
    <row r="7829" ht="15.0" customHeight="1"/>
    <row r="7830" ht="15.0" customHeight="1"/>
    <row r="7831" ht="15.0" customHeight="1"/>
    <row r="7832" ht="15.0" customHeight="1"/>
    <row r="7833" ht="15.0" customHeight="1"/>
    <row r="7834" ht="15.0" customHeight="1"/>
    <row r="7835" ht="15.0" customHeight="1"/>
    <row r="7836" ht="15.0" customHeight="1"/>
    <row r="7837" ht="15.0" customHeight="1"/>
    <row r="7838" ht="15.0" customHeight="1"/>
    <row r="7839" ht="15.0" customHeight="1"/>
    <row r="7840" ht="15.0" customHeight="1"/>
    <row r="7841" ht="15.0" customHeight="1"/>
    <row r="7842" ht="15.0" customHeight="1"/>
    <row r="7843" ht="15.0" customHeight="1"/>
    <row r="7844" ht="15.0" customHeight="1"/>
    <row r="7845" ht="15.0" customHeight="1"/>
    <row r="7846" ht="15.0" customHeight="1"/>
    <row r="7847" ht="15.0" customHeight="1"/>
    <row r="7848" ht="15.0" customHeight="1"/>
    <row r="7849" ht="15.0" customHeight="1"/>
    <row r="7850" ht="15.0" customHeight="1"/>
    <row r="7851" ht="15.0" customHeight="1"/>
    <row r="7852" ht="15.0" customHeight="1"/>
    <row r="7853" ht="15.0" customHeight="1"/>
    <row r="7854" ht="15.0" customHeight="1"/>
    <row r="7855" ht="15.0" customHeight="1"/>
    <row r="7856" ht="15.0" customHeight="1"/>
    <row r="7857" ht="15.0" customHeight="1"/>
    <row r="7858" ht="15.0" customHeight="1"/>
    <row r="7859" ht="15.0" customHeight="1"/>
    <row r="7860" ht="15.0" customHeight="1"/>
    <row r="7861" ht="15.0" customHeight="1"/>
    <row r="7862" ht="15.0" customHeight="1"/>
    <row r="7863" ht="15.0" customHeight="1"/>
    <row r="7864" ht="15.0" customHeight="1"/>
    <row r="7865" ht="15.0" customHeight="1"/>
    <row r="7866" ht="15.0" customHeight="1"/>
    <row r="7867" ht="15.0" customHeight="1"/>
    <row r="7868" ht="15.0" customHeight="1"/>
    <row r="7869" ht="15.0" customHeight="1"/>
    <row r="7870" ht="15.0" customHeight="1"/>
    <row r="7871" ht="15.0" customHeight="1"/>
    <row r="7872" ht="15.0" customHeight="1"/>
    <row r="7873" ht="15.0" customHeight="1"/>
    <row r="7874" ht="15.0" customHeight="1"/>
    <row r="7875" ht="15.0" customHeight="1"/>
    <row r="7876" ht="15.0" customHeight="1"/>
    <row r="7877" ht="15.0" customHeight="1"/>
    <row r="7878" ht="15.0" customHeight="1"/>
    <row r="7879" ht="15.0" customHeight="1"/>
    <row r="7880" ht="15.0" customHeight="1"/>
    <row r="7881" ht="15.0" customHeight="1"/>
    <row r="7882" ht="15.0" customHeight="1"/>
    <row r="7883" ht="15.0" customHeight="1"/>
    <row r="7884" ht="15.0" customHeight="1"/>
    <row r="7885" ht="15.0" customHeight="1"/>
    <row r="7886" ht="15.0" customHeight="1"/>
    <row r="7887" ht="15.0" customHeight="1"/>
    <row r="7888" ht="15.0" customHeight="1"/>
    <row r="7889" ht="15.0" customHeight="1"/>
    <row r="7890" ht="15.0" customHeight="1"/>
    <row r="7891" ht="15.0" customHeight="1"/>
    <row r="7892" ht="15.0" customHeight="1"/>
    <row r="7893" ht="15.0" customHeight="1"/>
    <row r="7894" ht="15.0" customHeight="1"/>
    <row r="7895" ht="15.0" customHeight="1"/>
    <row r="7896" ht="15.0" customHeight="1"/>
    <row r="7897" ht="15.0" customHeight="1"/>
    <row r="7898" ht="15.0" customHeight="1"/>
    <row r="7899" ht="15.0" customHeight="1"/>
    <row r="7900" ht="15.0" customHeight="1"/>
    <row r="7901" ht="15.0" customHeight="1"/>
    <row r="7902" ht="15.0" customHeight="1"/>
    <row r="7903" ht="15.0" customHeight="1"/>
    <row r="7904" ht="15.0" customHeight="1"/>
    <row r="7905" ht="15.0" customHeight="1"/>
    <row r="7906" ht="15.0" customHeight="1"/>
    <row r="7907" ht="15.0" customHeight="1"/>
    <row r="7908" ht="15.0" customHeight="1"/>
    <row r="7909" ht="15.0" customHeight="1"/>
    <row r="7910" ht="15.0" customHeight="1"/>
    <row r="7911" ht="15.0" customHeight="1"/>
    <row r="7912" ht="15.0" customHeight="1"/>
    <row r="7913" ht="15.0" customHeight="1"/>
    <row r="7914" ht="15.0" customHeight="1"/>
    <row r="7915" ht="15.0" customHeight="1"/>
    <row r="7916" ht="15.0" customHeight="1"/>
    <row r="7917" ht="15.0" customHeight="1"/>
    <row r="7918" ht="15.0" customHeight="1"/>
    <row r="7919" ht="15.0" customHeight="1"/>
    <row r="7920" ht="15.0" customHeight="1"/>
    <row r="7921" ht="15.0" customHeight="1"/>
    <row r="7922" ht="15.0" customHeight="1"/>
    <row r="7923" ht="15.0" customHeight="1"/>
    <row r="7924" ht="15.0" customHeight="1"/>
    <row r="7925" ht="15.0" customHeight="1"/>
    <row r="7926" ht="15.0" customHeight="1"/>
    <row r="7927" ht="15.0" customHeight="1"/>
    <row r="7928" ht="15.0" customHeight="1"/>
    <row r="7929" ht="15.0" customHeight="1"/>
    <row r="7930" ht="15.0" customHeight="1"/>
    <row r="7931" ht="15.0" customHeight="1"/>
    <row r="7932" ht="15.0" customHeight="1"/>
    <row r="7933" ht="15.0" customHeight="1"/>
    <row r="7934" ht="15.0" customHeight="1"/>
    <row r="7935" ht="15.0" customHeight="1"/>
    <row r="7936" ht="15.0" customHeight="1"/>
    <row r="7937" ht="15.0" customHeight="1"/>
    <row r="7938" ht="15.0" customHeight="1"/>
    <row r="7939" ht="15.0" customHeight="1"/>
    <row r="7940" ht="15.0" customHeight="1"/>
    <row r="7941" ht="15.0" customHeight="1"/>
    <row r="7942" ht="15.0" customHeight="1"/>
    <row r="7943" ht="15.0" customHeight="1"/>
    <row r="7944" ht="15.0" customHeight="1"/>
    <row r="7945" ht="15.0" customHeight="1"/>
    <row r="7946" ht="15.0" customHeight="1"/>
    <row r="7947" ht="15.0" customHeight="1"/>
    <row r="7948" ht="15.0" customHeight="1"/>
    <row r="7949" ht="15.0" customHeight="1"/>
    <row r="7950" ht="15.0" customHeight="1"/>
    <row r="7951" ht="15.0" customHeight="1"/>
    <row r="7952" ht="15.0" customHeight="1"/>
    <row r="7953" ht="15.0" customHeight="1"/>
    <row r="7954" ht="15.0" customHeight="1"/>
    <row r="7955" ht="15.0" customHeight="1"/>
    <row r="7956" ht="15.0" customHeight="1"/>
    <row r="7957" ht="15.0" customHeight="1"/>
    <row r="7958" ht="15.0" customHeight="1"/>
    <row r="7959" ht="15.0" customHeight="1"/>
    <row r="7960" ht="15.0" customHeight="1"/>
    <row r="7961" ht="15.0" customHeight="1"/>
    <row r="7962" ht="15.0" customHeight="1"/>
    <row r="7963" ht="15.0" customHeight="1"/>
    <row r="7964" ht="15.0" customHeight="1"/>
    <row r="7965" ht="15.0" customHeight="1"/>
    <row r="7966" ht="15.0" customHeight="1"/>
    <row r="7967" ht="15.0" customHeight="1"/>
    <row r="7968" ht="15.0" customHeight="1"/>
    <row r="7969" ht="15.0" customHeight="1"/>
    <row r="7970" ht="15.0" customHeight="1"/>
    <row r="7971" ht="15.0" customHeight="1"/>
    <row r="7972" ht="15.0" customHeight="1"/>
    <row r="7973" ht="15.0" customHeight="1"/>
    <row r="7974" ht="15.0" customHeight="1"/>
    <row r="7975" ht="15.0" customHeight="1"/>
    <row r="7976" ht="15.0" customHeight="1"/>
    <row r="7977" ht="15.0" customHeight="1"/>
    <row r="7978" ht="15.0" customHeight="1"/>
    <row r="7979" ht="15.0" customHeight="1"/>
    <row r="7980" ht="15.0" customHeight="1"/>
    <row r="7981" ht="15.0" customHeight="1"/>
    <row r="7982" ht="15.0" customHeight="1"/>
    <row r="7983" ht="15.0" customHeight="1"/>
    <row r="7984" ht="15.0" customHeight="1"/>
    <row r="7985" ht="15.0" customHeight="1"/>
    <row r="7986" ht="15.0" customHeight="1"/>
    <row r="7987" ht="15.0" customHeight="1"/>
    <row r="7988" ht="15.0" customHeight="1"/>
    <row r="7989" ht="15.0" customHeight="1"/>
    <row r="7990" ht="15.0" customHeight="1"/>
    <row r="7991" ht="15.0" customHeight="1"/>
    <row r="7992" ht="15.0" customHeight="1"/>
    <row r="7993" ht="15.0" customHeight="1"/>
    <row r="7994" ht="15.0" customHeight="1"/>
    <row r="7995" ht="15.0" customHeight="1"/>
    <row r="7996" ht="15.0" customHeight="1"/>
    <row r="7997" ht="15.0" customHeight="1"/>
    <row r="7998" ht="15.0" customHeight="1"/>
    <row r="7999" ht="15.0" customHeight="1"/>
    <row r="8000" ht="15.0" customHeight="1"/>
    <row r="8001" ht="15.0" customHeight="1"/>
    <row r="8002" ht="15.0" customHeight="1"/>
    <row r="8003" ht="15.0" customHeight="1"/>
    <row r="8004" ht="15.0" customHeight="1"/>
    <row r="8005" ht="15.0" customHeight="1"/>
    <row r="8006" ht="15.0" customHeight="1"/>
    <row r="8007" ht="15.0" customHeight="1"/>
    <row r="8008" ht="15.0" customHeight="1"/>
    <row r="8009" ht="15.0" customHeight="1"/>
    <row r="8010" ht="15.0" customHeight="1"/>
    <row r="8011" ht="15.0" customHeight="1"/>
    <row r="8012" ht="15.0" customHeight="1"/>
    <row r="8013" ht="15.0" customHeight="1"/>
    <row r="8014" ht="15.0" customHeight="1"/>
    <row r="8015" ht="15.0" customHeight="1"/>
    <row r="8016" ht="15.0" customHeight="1"/>
    <row r="8017" ht="15.0" customHeight="1"/>
    <row r="8018" ht="15.0" customHeight="1"/>
    <row r="8019" ht="15.0" customHeight="1"/>
    <row r="8020" ht="15.0" customHeight="1"/>
    <row r="8021" ht="15.0" customHeight="1"/>
    <row r="8022" ht="15.0" customHeight="1"/>
    <row r="8023" ht="15.0" customHeight="1"/>
    <row r="8024" ht="15.0" customHeight="1"/>
    <row r="8025" ht="15.0" customHeight="1"/>
    <row r="8026" ht="15.0" customHeight="1"/>
    <row r="8027" ht="15.0" customHeight="1"/>
    <row r="8028" ht="15.0" customHeight="1"/>
    <row r="8029" ht="15.0" customHeight="1"/>
    <row r="8030" ht="15.0" customHeight="1"/>
    <row r="8031" ht="15.0" customHeight="1"/>
    <row r="8032" ht="15.0" customHeight="1"/>
    <row r="8033" ht="15.0" customHeight="1"/>
    <row r="8034" ht="15.0" customHeight="1"/>
    <row r="8035" ht="15.0" customHeight="1"/>
    <row r="8036" ht="15.0" customHeight="1"/>
    <row r="8037" ht="15.0" customHeight="1"/>
    <row r="8038" ht="15.0" customHeight="1"/>
    <row r="8039" ht="15.0" customHeight="1"/>
    <row r="8040" ht="15.0" customHeight="1"/>
    <row r="8041" ht="15.0" customHeight="1"/>
    <row r="8042" ht="15.0" customHeight="1"/>
    <row r="8043" ht="15.0" customHeight="1"/>
    <row r="8044" ht="15.0" customHeight="1"/>
    <row r="8045" ht="15.0" customHeight="1"/>
    <row r="8046" ht="15.0" customHeight="1"/>
    <row r="8047" ht="15.0" customHeight="1"/>
    <row r="8048" ht="15.0" customHeight="1"/>
    <row r="8049" ht="15.0" customHeight="1"/>
    <row r="8050" ht="15.0" customHeight="1"/>
    <row r="8051" ht="15.0" customHeight="1"/>
    <row r="8052" ht="15.0" customHeight="1"/>
    <row r="8053" ht="15.0" customHeight="1"/>
    <row r="8054" ht="15.0" customHeight="1"/>
    <row r="8055" ht="15.0" customHeight="1"/>
    <row r="8056" ht="15.0" customHeight="1"/>
    <row r="8057" ht="15.0" customHeight="1"/>
    <row r="8058" ht="15.0" customHeight="1"/>
    <row r="8059" ht="15.0" customHeight="1"/>
    <row r="8060" ht="15.0" customHeight="1"/>
    <row r="8061" ht="15.0" customHeight="1"/>
    <row r="8062" ht="15.0" customHeight="1"/>
    <row r="8063" ht="15.0" customHeight="1"/>
    <row r="8064" ht="15.0" customHeight="1"/>
    <row r="8065" ht="15.0" customHeight="1"/>
    <row r="8066" ht="15.0" customHeight="1"/>
    <row r="8067" ht="15.0" customHeight="1"/>
    <row r="8068" ht="15.0" customHeight="1"/>
    <row r="8069" ht="15.0" customHeight="1"/>
    <row r="8070" ht="15.0" customHeight="1"/>
    <row r="8071" ht="15.0" customHeight="1"/>
    <row r="8072" ht="15.0" customHeight="1"/>
    <row r="8073" ht="15.0" customHeight="1"/>
    <row r="8074" ht="15.0" customHeight="1"/>
    <row r="8075" ht="15.0" customHeight="1"/>
    <row r="8076" ht="15.0" customHeight="1"/>
    <row r="8077" ht="15.0" customHeight="1"/>
    <row r="8078" ht="15.0" customHeight="1"/>
    <row r="8079" ht="15.0" customHeight="1"/>
    <row r="8080" ht="15.0" customHeight="1"/>
    <row r="8081" ht="15.0" customHeight="1"/>
    <row r="8082" ht="15.0" customHeight="1"/>
    <row r="8083" ht="15.0" customHeight="1"/>
    <row r="8084" ht="15.0" customHeight="1"/>
    <row r="8085" ht="15.0" customHeight="1"/>
    <row r="8086" ht="15.0" customHeight="1"/>
    <row r="8087" ht="15.0" customHeight="1"/>
    <row r="8088" ht="15.0" customHeight="1"/>
    <row r="8089" ht="15.0" customHeight="1"/>
    <row r="8090" ht="15.0" customHeight="1"/>
    <row r="8091" ht="15.0" customHeight="1"/>
    <row r="8092" ht="15.0" customHeight="1"/>
    <row r="8093" ht="15.0" customHeight="1"/>
    <row r="8094" ht="15.0" customHeight="1"/>
    <row r="8095" ht="15.0" customHeight="1"/>
    <row r="8096" ht="15.0" customHeight="1"/>
    <row r="8097" ht="15.0" customHeight="1"/>
    <row r="8098" ht="15.0" customHeight="1"/>
    <row r="8099" ht="15.0" customHeight="1"/>
    <row r="8100" ht="15.0" customHeight="1"/>
    <row r="8101" ht="15.0" customHeight="1"/>
    <row r="8102" ht="15.0" customHeight="1"/>
    <row r="8103" ht="15.0" customHeight="1"/>
    <row r="8104" ht="15.0" customHeight="1"/>
    <row r="8105" ht="15.0" customHeight="1"/>
    <row r="8106" ht="15.0" customHeight="1"/>
    <row r="8107" ht="15.0" customHeight="1"/>
    <row r="8108" ht="15.0" customHeight="1"/>
    <row r="8109" ht="15.0" customHeight="1"/>
    <row r="8110" ht="15.0" customHeight="1"/>
    <row r="8111" ht="15.0" customHeight="1"/>
    <row r="8112" ht="15.0" customHeight="1"/>
    <row r="8113" ht="15.0" customHeight="1"/>
    <row r="8114" ht="15.0" customHeight="1"/>
    <row r="8115" ht="15.0" customHeight="1"/>
    <row r="8116" ht="15.0" customHeight="1"/>
    <row r="8117" ht="15.0" customHeight="1"/>
    <row r="8118" ht="15.0" customHeight="1"/>
    <row r="8119" ht="15.0" customHeight="1"/>
    <row r="8120" ht="15.0" customHeight="1"/>
    <row r="8121" ht="15.0" customHeight="1"/>
    <row r="8122" ht="15.0" customHeight="1"/>
    <row r="8123" ht="15.0" customHeight="1"/>
    <row r="8124" ht="15.0" customHeight="1"/>
    <row r="8125" ht="15.0" customHeight="1"/>
    <row r="8126" ht="15.0" customHeight="1"/>
    <row r="8127" ht="15.0" customHeight="1"/>
    <row r="8128" ht="15.0" customHeight="1"/>
    <row r="8129" ht="15.0" customHeight="1"/>
    <row r="8130" ht="15.0" customHeight="1"/>
    <row r="8131" ht="15.0" customHeight="1"/>
    <row r="8132" ht="15.0" customHeight="1"/>
    <row r="8133" ht="15.0" customHeight="1"/>
    <row r="8134" ht="15.0" customHeight="1"/>
    <row r="8135" ht="15.0" customHeight="1"/>
    <row r="8136" ht="15.0" customHeight="1"/>
    <row r="8137" ht="15.0" customHeight="1"/>
    <row r="8138" ht="15.0" customHeight="1"/>
    <row r="8139" ht="15.0" customHeight="1"/>
    <row r="8140" ht="15.0" customHeight="1"/>
    <row r="8141" ht="15.0" customHeight="1"/>
    <row r="8142" ht="15.0" customHeight="1"/>
    <row r="8143" ht="15.0" customHeight="1"/>
    <row r="8144" ht="15.0" customHeight="1"/>
    <row r="8145" ht="15.0" customHeight="1"/>
    <row r="8146" ht="15.0" customHeight="1"/>
    <row r="8147" ht="15.0" customHeight="1"/>
    <row r="8148" ht="15.0" customHeight="1"/>
    <row r="8149" ht="15.0" customHeight="1"/>
    <row r="8150" ht="15.0" customHeight="1"/>
    <row r="8151" ht="15.0" customHeight="1"/>
    <row r="8152" ht="15.0" customHeight="1"/>
    <row r="8153" ht="15.0" customHeight="1"/>
    <row r="8154" ht="15.0" customHeight="1"/>
    <row r="8155" ht="15.0" customHeight="1"/>
    <row r="8156" ht="15.0" customHeight="1"/>
    <row r="8157" ht="15.0" customHeight="1"/>
    <row r="8158" ht="15.0" customHeight="1"/>
    <row r="8159" ht="15.0" customHeight="1"/>
    <row r="8160" ht="15.0" customHeight="1"/>
    <row r="8161" ht="15.0" customHeight="1"/>
    <row r="8162" ht="15.0" customHeight="1"/>
    <row r="8163" ht="15.0" customHeight="1"/>
    <row r="8164" ht="15.0" customHeight="1"/>
    <row r="8165" ht="15.0" customHeight="1"/>
    <row r="8166" ht="15.0" customHeight="1"/>
    <row r="8167" ht="15.0" customHeight="1"/>
    <row r="8168" ht="15.0" customHeight="1"/>
    <row r="8169" ht="15.0" customHeight="1"/>
    <row r="8170" ht="15.0" customHeight="1"/>
    <row r="8171" ht="15.0" customHeight="1"/>
    <row r="8172" ht="15.0" customHeight="1"/>
    <row r="8173" ht="15.0" customHeight="1"/>
    <row r="8174" ht="15.0" customHeight="1"/>
    <row r="8175" ht="15.0" customHeight="1"/>
    <row r="8176" ht="15.0" customHeight="1"/>
    <row r="8177" ht="15.0" customHeight="1"/>
    <row r="8178" ht="15.0" customHeight="1"/>
    <row r="8179" ht="15.0" customHeight="1"/>
    <row r="8180" ht="15.0" customHeight="1"/>
    <row r="8181" ht="15.0" customHeight="1"/>
    <row r="8182" ht="15.0" customHeight="1"/>
    <row r="8183" ht="15.0" customHeight="1"/>
    <row r="8184" ht="15.0" customHeight="1"/>
    <row r="8185" ht="15.0" customHeight="1"/>
    <row r="8186" ht="15.0" customHeight="1"/>
    <row r="8187" ht="15.0" customHeight="1"/>
    <row r="8188" ht="15.0" customHeight="1"/>
    <row r="8189" ht="15.0" customHeight="1"/>
    <row r="8190" ht="15.0" customHeight="1"/>
    <row r="8191" ht="15.0" customHeight="1"/>
    <row r="8192" ht="15.0" customHeight="1"/>
    <row r="8193" ht="15.0" customHeight="1"/>
    <row r="8194" ht="15.0" customHeight="1"/>
    <row r="8195" ht="15.0" customHeight="1"/>
    <row r="8196" ht="15.0" customHeight="1"/>
    <row r="8197" ht="15.0" customHeight="1"/>
    <row r="8198" ht="15.0" customHeight="1"/>
    <row r="8199" ht="15.0" customHeight="1"/>
    <row r="8200" ht="15.0" customHeight="1"/>
    <row r="8201" ht="15.0" customHeight="1"/>
    <row r="8202" ht="15.0" customHeight="1"/>
    <row r="8203" ht="15.0" customHeight="1"/>
    <row r="8204" ht="15.0" customHeight="1"/>
    <row r="8205" ht="15.0" customHeight="1"/>
    <row r="8206" ht="15.0" customHeight="1"/>
    <row r="8207" ht="15.0" customHeight="1"/>
    <row r="8208" ht="15.0" customHeight="1"/>
    <row r="8209" ht="15.0" customHeight="1"/>
    <row r="8210" ht="15.0" customHeight="1"/>
    <row r="8211" ht="15.0" customHeight="1"/>
    <row r="8212" ht="15.0" customHeight="1"/>
    <row r="8213" ht="15.0" customHeight="1"/>
    <row r="8214" ht="15.0" customHeight="1"/>
    <row r="8215" ht="15.0" customHeight="1"/>
    <row r="8216" ht="15.0" customHeight="1"/>
    <row r="8217" ht="15.0" customHeight="1"/>
    <row r="8218" ht="15.0" customHeight="1"/>
    <row r="8219" ht="15.0" customHeight="1"/>
    <row r="8220" ht="15.0" customHeight="1"/>
    <row r="8221" ht="15.0" customHeight="1"/>
    <row r="8222" ht="15.0" customHeight="1"/>
    <row r="8223" ht="15.0" customHeight="1"/>
    <row r="8224" ht="15.0" customHeight="1"/>
    <row r="8225" ht="15.0" customHeight="1"/>
    <row r="8226" ht="15.0" customHeight="1"/>
    <row r="8227" ht="15.0" customHeight="1"/>
    <row r="8228" ht="15.0" customHeight="1"/>
    <row r="8229" ht="15.0" customHeight="1"/>
    <row r="8230" ht="15.0" customHeight="1"/>
    <row r="8231" ht="15.0" customHeight="1"/>
    <row r="8232" ht="15.0" customHeight="1"/>
    <row r="8233" ht="15.0" customHeight="1"/>
    <row r="8234" ht="15.0" customHeight="1"/>
    <row r="8235" ht="15.0" customHeight="1"/>
    <row r="8236" ht="15.0" customHeight="1"/>
    <row r="8237" ht="15.0" customHeight="1"/>
    <row r="8238" ht="15.0" customHeight="1"/>
    <row r="8239" ht="15.0" customHeight="1"/>
    <row r="8240" ht="15.0" customHeight="1"/>
    <row r="8241" ht="15.0" customHeight="1"/>
    <row r="8242" ht="15.0" customHeight="1"/>
    <row r="8243" ht="15.0" customHeight="1"/>
    <row r="8244" ht="15.0" customHeight="1"/>
    <row r="8245" ht="15.0" customHeight="1"/>
    <row r="8246" ht="15.0" customHeight="1"/>
    <row r="8247" ht="15.0" customHeight="1"/>
    <row r="8248" ht="15.0" customHeight="1"/>
    <row r="8249" ht="15.0" customHeight="1"/>
    <row r="8250" ht="15.0" customHeight="1"/>
    <row r="8251" ht="15.0" customHeight="1"/>
    <row r="8252" ht="15.0" customHeight="1"/>
    <row r="8253" ht="15.0" customHeight="1"/>
    <row r="8254" ht="15.0" customHeight="1"/>
    <row r="8255" ht="15.0" customHeight="1"/>
    <row r="8256" ht="15.0" customHeight="1"/>
    <row r="8257" ht="15.0" customHeight="1"/>
    <row r="8258" ht="15.0" customHeight="1"/>
    <row r="8259" ht="15.0" customHeight="1"/>
    <row r="8260" ht="15.0" customHeight="1"/>
    <row r="8261" ht="15.0" customHeight="1"/>
    <row r="8262" ht="15.0" customHeight="1"/>
    <row r="8263" ht="15.0" customHeight="1"/>
    <row r="8264" ht="15.0" customHeight="1"/>
    <row r="8265" ht="15.0" customHeight="1"/>
    <row r="8266" ht="15.0" customHeight="1"/>
    <row r="8267" ht="15.0" customHeight="1"/>
    <row r="8268" ht="15.0" customHeight="1"/>
    <row r="8269" ht="15.0" customHeight="1"/>
    <row r="8270" ht="15.0" customHeight="1"/>
    <row r="8271" ht="15.0" customHeight="1"/>
    <row r="8272" ht="15.0" customHeight="1"/>
    <row r="8273" ht="15.0" customHeight="1"/>
    <row r="8274" ht="15.0" customHeight="1"/>
    <row r="8275" ht="15.0" customHeight="1"/>
    <row r="8276" ht="15.0" customHeight="1"/>
    <row r="8277" ht="15.0" customHeight="1"/>
    <row r="8278" ht="15.0" customHeight="1"/>
    <row r="8279" ht="15.0" customHeight="1"/>
    <row r="8280" ht="15.0" customHeight="1"/>
    <row r="8281" ht="15.0" customHeight="1"/>
    <row r="8282" ht="15.0" customHeight="1"/>
    <row r="8283" ht="15.0" customHeight="1"/>
    <row r="8284" ht="15.0" customHeight="1"/>
    <row r="8285" ht="15.0" customHeight="1"/>
    <row r="8286" ht="15.0" customHeight="1"/>
    <row r="8287" ht="15.0" customHeight="1"/>
    <row r="8288" ht="15.0" customHeight="1"/>
    <row r="8289" ht="15.0" customHeight="1"/>
    <row r="8290" ht="15.0" customHeight="1"/>
    <row r="8291" ht="15.0" customHeight="1"/>
    <row r="8292" ht="15.0" customHeight="1"/>
    <row r="8293" ht="15.0" customHeight="1"/>
    <row r="8294" ht="15.0" customHeight="1"/>
    <row r="8295" ht="15.0" customHeight="1"/>
    <row r="8296" ht="15.0" customHeight="1"/>
    <row r="8297" ht="15.0" customHeight="1"/>
    <row r="8298" ht="15.0" customHeight="1"/>
    <row r="8299" ht="15.0" customHeight="1"/>
    <row r="8300" ht="15.0" customHeight="1"/>
    <row r="8301" ht="15.0" customHeight="1"/>
    <row r="8302" ht="15.0" customHeight="1"/>
    <row r="8303" ht="15.0" customHeight="1"/>
    <row r="8304" ht="15.0" customHeight="1"/>
    <row r="8305" ht="15.0" customHeight="1"/>
    <row r="8306" ht="15.0" customHeight="1"/>
    <row r="8307" ht="15.0" customHeight="1"/>
    <row r="8308" ht="15.0" customHeight="1"/>
    <row r="8309" ht="15.0" customHeight="1"/>
    <row r="8310" ht="15.0" customHeight="1"/>
    <row r="8311" ht="15.0" customHeight="1"/>
    <row r="8312" ht="15.0" customHeight="1"/>
    <row r="8313" ht="15.0" customHeight="1"/>
    <row r="8314" ht="15.0" customHeight="1"/>
    <row r="8315" ht="15.0" customHeight="1"/>
    <row r="8316" ht="15.0" customHeight="1"/>
    <row r="8317" ht="15.0" customHeight="1"/>
    <row r="8318" ht="15.0" customHeight="1"/>
    <row r="8319" ht="15.0" customHeight="1"/>
    <row r="8320" ht="15.0" customHeight="1"/>
    <row r="8321" ht="15.0" customHeight="1"/>
    <row r="8322" ht="15.0" customHeight="1"/>
    <row r="8323" ht="15.0" customHeight="1"/>
    <row r="8324" ht="15.0" customHeight="1"/>
    <row r="8325" ht="15.0" customHeight="1"/>
    <row r="8326" ht="15.0" customHeight="1"/>
    <row r="8327" ht="15.0" customHeight="1"/>
    <row r="8328" ht="15.0" customHeight="1"/>
    <row r="8329" ht="15.0" customHeight="1"/>
    <row r="8330" ht="15.0" customHeight="1"/>
    <row r="8331" ht="15.0" customHeight="1"/>
    <row r="8332" ht="15.0" customHeight="1"/>
    <row r="8333" ht="15.0" customHeight="1"/>
    <row r="8334" ht="15.0" customHeight="1"/>
    <row r="8335" ht="15.0" customHeight="1"/>
    <row r="8336" ht="15.0" customHeight="1"/>
    <row r="8337" ht="15.0" customHeight="1"/>
    <row r="8338" ht="15.0" customHeight="1"/>
    <row r="8339" ht="15.0" customHeight="1"/>
    <row r="8340" ht="15.0" customHeight="1"/>
    <row r="8341" ht="15.0" customHeight="1"/>
    <row r="8342" ht="15.0" customHeight="1"/>
    <row r="8343" ht="15.0" customHeight="1"/>
    <row r="8344" ht="15.0" customHeight="1"/>
    <row r="8345" ht="15.0" customHeight="1"/>
    <row r="8346" ht="15.0" customHeight="1"/>
    <row r="8347" ht="15.0" customHeight="1"/>
    <row r="8348" ht="15.0" customHeight="1"/>
    <row r="8349" ht="15.0" customHeight="1"/>
    <row r="8350" ht="15.0" customHeight="1"/>
    <row r="8351" ht="15.0" customHeight="1"/>
    <row r="8352" ht="15.0" customHeight="1"/>
    <row r="8353" ht="15.0" customHeight="1"/>
    <row r="8354" ht="15.0" customHeight="1"/>
    <row r="8355" ht="15.0" customHeight="1"/>
    <row r="8356" ht="15.0" customHeight="1"/>
    <row r="8357" ht="15.0" customHeight="1"/>
    <row r="8358" ht="15.0" customHeight="1"/>
    <row r="8359" ht="15.0" customHeight="1"/>
    <row r="8360" ht="15.0" customHeight="1"/>
    <row r="8361" ht="15.0" customHeight="1"/>
    <row r="8362" ht="15.0" customHeight="1"/>
    <row r="8363" ht="15.0" customHeight="1"/>
    <row r="8364" ht="15.0" customHeight="1"/>
    <row r="8365" ht="15.0" customHeight="1"/>
    <row r="8366" ht="15.0" customHeight="1"/>
    <row r="8367" ht="15.0" customHeight="1"/>
    <row r="8368" ht="15.0" customHeight="1"/>
    <row r="8369" ht="15.0" customHeight="1"/>
    <row r="8370" ht="15.0" customHeight="1"/>
    <row r="8371" ht="15.0" customHeight="1"/>
    <row r="8372" ht="15.0" customHeight="1"/>
    <row r="8373" ht="15.0" customHeight="1"/>
    <row r="8374" ht="15.0" customHeight="1"/>
    <row r="8375" ht="15.0" customHeight="1"/>
    <row r="8376" ht="15.0" customHeight="1"/>
    <row r="8377" ht="15.0" customHeight="1"/>
    <row r="8378" ht="15.0" customHeight="1"/>
    <row r="8379" ht="15.0" customHeight="1"/>
    <row r="8380" ht="15.0" customHeight="1"/>
    <row r="8381" ht="15.0" customHeight="1"/>
    <row r="8382" ht="15.0" customHeight="1"/>
    <row r="8383" ht="15.0" customHeight="1"/>
    <row r="8384" ht="15.0" customHeight="1"/>
    <row r="8385" ht="15.0" customHeight="1"/>
    <row r="8386" ht="15.0" customHeight="1"/>
    <row r="8387" ht="15.0" customHeight="1"/>
    <row r="8388" ht="15.0" customHeight="1"/>
    <row r="8389" ht="15.0" customHeight="1"/>
    <row r="8390" ht="15.0" customHeight="1"/>
    <row r="8391" ht="15.0" customHeight="1"/>
    <row r="8392" ht="15.0" customHeight="1"/>
    <row r="8393" ht="15.0" customHeight="1"/>
    <row r="8394" ht="15.0" customHeight="1"/>
    <row r="8395" ht="15.0" customHeight="1"/>
    <row r="8396" ht="15.0" customHeight="1"/>
    <row r="8397" ht="15.0" customHeight="1"/>
    <row r="8398" ht="15.0" customHeight="1"/>
    <row r="8399" ht="15.0" customHeight="1"/>
    <row r="8400" ht="15.0" customHeight="1"/>
    <row r="8401" ht="15.0" customHeight="1"/>
    <row r="8402" ht="15.0" customHeight="1"/>
    <row r="8403" ht="15.0" customHeight="1"/>
    <row r="8404" ht="15.0" customHeight="1"/>
    <row r="8405" ht="15.0" customHeight="1"/>
    <row r="8406" ht="15.0" customHeight="1"/>
    <row r="8407" ht="15.0" customHeight="1"/>
    <row r="8408" ht="15.0" customHeight="1"/>
    <row r="8409" ht="15.0" customHeight="1"/>
    <row r="8410" ht="15.0" customHeight="1"/>
    <row r="8411" ht="15.0" customHeight="1"/>
    <row r="8412" ht="15.0" customHeight="1"/>
    <row r="8413" ht="15.0" customHeight="1"/>
    <row r="8414" ht="15.0" customHeight="1"/>
    <row r="8415" ht="15.0" customHeight="1"/>
    <row r="8416" ht="15.0" customHeight="1"/>
    <row r="8417" ht="15.0" customHeight="1"/>
    <row r="8418" ht="15.0" customHeight="1"/>
    <row r="8419" ht="15.0" customHeight="1"/>
    <row r="8420" ht="15.0" customHeight="1"/>
    <row r="8421" ht="15.0" customHeight="1"/>
    <row r="8422" ht="15.0" customHeight="1"/>
    <row r="8423" ht="15.0" customHeight="1"/>
    <row r="8424" ht="15.0" customHeight="1"/>
    <row r="8425" ht="15.0" customHeight="1"/>
    <row r="8426" ht="15.0" customHeight="1"/>
    <row r="8427" ht="15.0" customHeight="1"/>
    <row r="8428" ht="15.0" customHeight="1"/>
    <row r="8429" ht="15.0" customHeight="1"/>
    <row r="8430" ht="15.0" customHeight="1"/>
    <row r="8431" ht="15.0" customHeight="1"/>
    <row r="8432" ht="15.0" customHeight="1"/>
    <row r="8433" ht="15.0" customHeight="1"/>
    <row r="8434" ht="15.0" customHeight="1"/>
    <row r="8435" ht="15.0" customHeight="1"/>
    <row r="8436" ht="15.0" customHeight="1"/>
    <row r="8437" ht="15.0" customHeight="1"/>
    <row r="8438" ht="15.0" customHeight="1"/>
    <row r="8439" ht="15.0" customHeight="1"/>
    <row r="8440" ht="15.0" customHeight="1"/>
    <row r="8441" ht="15.0" customHeight="1"/>
    <row r="8442" ht="15.0" customHeight="1"/>
    <row r="8443" ht="15.0" customHeight="1"/>
    <row r="8444" ht="15.0" customHeight="1"/>
    <row r="8445" ht="15.0" customHeight="1"/>
    <row r="8446" ht="15.0" customHeight="1"/>
    <row r="8447" ht="15.0" customHeight="1"/>
    <row r="8448" ht="15.0" customHeight="1"/>
    <row r="8449" ht="15.0" customHeight="1"/>
    <row r="8450" ht="15.0" customHeight="1"/>
    <row r="8451" ht="15.0" customHeight="1"/>
    <row r="8452" ht="15.0" customHeight="1"/>
    <row r="8453" ht="15.0" customHeight="1"/>
    <row r="8454" ht="15.0" customHeight="1"/>
    <row r="8455" ht="15.0" customHeight="1"/>
    <row r="8456" ht="15.0" customHeight="1"/>
    <row r="8457" ht="15.0" customHeight="1"/>
    <row r="8458" ht="15.0" customHeight="1"/>
    <row r="8459" ht="15.0" customHeight="1"/>
    <row r="8460" ht="15.0" customHeight="1"/>
    <row r="8461" ht="15.0" customHeight="1"/>
    <row r="8462" ht="15.0" customHeight="1"/>
    <row r="8463" ht="15.0" customHeight="1"/>
    <row r="8464" ht="15.0" customHeight="1"/>
    <row r="8465" ht="15.0" customHeight="1"/>
    <row r="8466" ht="15.0" customHeight="1"/>
    <row r="8467" ht="15.0" customHeight="1"/>
    <row r="8468" ht="15.0" customHeight="1"/>
    <row r="8469" ht="15.0" customHeight="1"/>
    <row r="8470" ht="15.0" customHeight="1"/>
    <row r="8471" ht="15.0" customHeight="1"/>
    <row r="8472" ht="15.0" customHeight="1"/>
    <row r="8473" ht="15.0" customHeight="1"/>
    <row r="8474" ht="15.0" customHeight="1"/>
    <row r="8475" ht="15.0" customHeight="1"/>
    <row r="8476" ht="15.0" customHeight="1"/>
    <row r="8477" ht="15.0" customHeight="1"/>
    <row r="8478" ht="15.0" customHeight="1"/>
    <row r="8479" ht="15.0" customHeight="1"/>
    <row r="8480" ht="15.0" customHeight="1"/>
    <row r="8481" ht="15.0" customHeight="1"/>
    <row r="8482" ht="15.0" customHeight="1"/>
    <row r="8483" ht="15.0" customHeight="1"/>
    <row r="8484" ht="15.0" customHeight="1"/>
    <row r="8485" ht="15.0" customHeight="1"/>
    <row r="8486" ht="15.0" customHeight="1"/>
    <row r="8487" ht="15.0" customHeight="1"/>
    <row r="8488" ht="15.0" customHeight="1"/>
    <row r="8489" ht="15.0" customHeight="1"/>
    <row r="8490" ht="15.0" customHeight="1"/>
    <row r="8491" ht="15.0" customHeight="1"/>
    <row r="8492" ht="15.0" customHeight="1"/>
    <row r="8493" ht="15.0" customHeight="1"/>
    <row r="8494" ht="15.0" customHeight="1"/>
    <row r="8495" ht="15.0" customHeight="1"/>
    <row r="8496" ht="15.0" customHeight="1"/>
    <row r="8497" ht="15.0" customHeight="1"/>
    <row r="8498" ht="15.0" customHeight="1"/>
    <row r="8499" ht="15.0" customHeight="1"/>
    <row r="8500" ht="15.0" customHeight="1"/>
    <row r="8501" ht="15.0" customHeight="1"/>
    <row r="8502" ht="15.0" customHeight="1"/>
    <row r="8503" ht="15.0" customHeight="1"/>
    <row r="8504" ht="15.0" customHeight="1"/>
    <row r="8505" ht="15.0" customHeight="1"/>
    <row r="8506" ht="15.0" customHeight="1"/>
    <row r="8507" ht="15.0" customHeight="1"/>
    <row r="8508" ht="15.0" customHeight="1"/>
    <row r="8509" ht="15.0" customHeight="1"/>
    <row r="8510" ht="15.0" customHeight="1"/>
    <row r="8511" ht="15.0" customHeight="1"/>
    <row r="8512" ht="15.0" customHeight="1"/>
    <row r="8513" ht="15.0" customHeight="1"/>
    <row r="8514" ht="15.0" customHeight="1"/>
    <row r="8515" ht="15.0" customHeight="1"/>
    <row r="8516" ht="15.0" customHeight="1"/>
    <row r="8517" ht="15.0" customHeight="1"/>
    <row r="8518" ht="15.0" customHeight="1"/>
    <row r="8519" ht="15.0" customHeight="1"/>
    <row r="8520" ht="15.0" customHeight="1"/>
    <row r="8521" ht="15.0" customHeight="1"/>
    <row r="8522" ht="15.0" customHeight="1"/>
    <row r="8523" ht="15.0" customHeight="1"/>
    <row r="8524" ht="15.0" customHeight="1"/>
    <row r="8525" ht="15.0" customHeight="1"/>
    <row r="8526" ht="15.0" customHeight="1"/>
    <row r="8527" ht="15.0" customHeight="1"/>
    <row r="8528" ht="15.0" customHeight="1"/>
    <row r="8529" ht="15.0" customHeight="1"/>
    <row r="8530" ht="15.0" customHeight="1"/>
    <row r="8531" ht="15.0" customHeight="1"/>
    <row r="8532" ht="15.0" customHeight="1"/>
    <row r="8533" ht="15.0" customHeight="1"/>
    <row r="8534" ht="15.0" customHeight="1"/>
    <row r="8535" ht="15.0" customHeight="1"/>
    <row r="8536" ht="15.0" customHeight="1"/>
    <row r="8537" ht="15.0" customHeight="1"/>
    <row r="8538" ht="15.0" customHeight="1"/>
    <row r="8539" ht="15.0" customHeight="1"/>
    <row r="8540" ht="15.0" customHeight="1"/>
    <row r="8541" ht="15.0" customHeight="1"/>
    <row r="8542" ht="15.0" customHeight="1"/>
    <row r="8543" ht="15.0" customHeight="1"/>
    <row r="8544" ht="15.0" customHeight="1"/>
    <row r="8545" ht="15.0" customHeight="1"/>
    <row r="8546" ht="15.0" customHeight="1"/>
    <row r="8547" ht="15.0" customHeight="1"/>
    <row r="8548" ht="15.0" customHeight="1"/>
    <row r="8549" ht="15.0" customHeight="1"/>
    <row r="8550" ht="15.0" customHeight="1"/>
    <row r="8551" ht="15.0" customHeight="1"/>
    <row r="8552" ht="15.0" customHeight="1"/>
    <row r="8553" ht="15.0" customHeight="1"/>
    <row r="8554" ht="15.0" customHeight="1"/>
    <row r="8555" ht="15.0" customHeight="1"/>
    <row r="8556" ht="15.0" customHeight="1"/>
    <row r="8557" ht="15.0" customHeight="1"/>
    <row r="8558" ht="15.0" customHeight="1"/>
    <row r="8559" ht="15.0" customHeight="1"/>
    <row r="8560" ht="15.0" customHeight="1"/>
    <row r="8561" ht="15.0" customHeight="1"/>
    <row r="8562" ht="15.0" customHeight="1"/>
    <row r="8563" ht="15.0" customHeight="1"/>
    <row r="8564" ht="15.0" customHeight="1"/>
    <row r="8565" ht="15.0" customHeight="1"/>
    <row r="8566" ht="15.0" customHeight="1"/>
    <row r="8567" ht="15.0" customHeight="1"/>
    <row r="8568" ht="15.0" customHeight="1"/>
    <row r="8569" ht="15.0" customHeight="1"/>
    <row r="8570" ht="15.0" customHeight="1"/>
    <row r="8571" ht="15.0" customHeight="1"/>
    <row r="8572" ht="15.0" customHeight="1"/>
    <row r="8573" ht="15.0" customHeight="1"/>
    <row r="8574" ht="15.0" customHeight="1"/>
    <row r="8575" ht="15.0" customHeight="1"/>
    <row r="8576" ht="15.0" customHeight="1"/>
    <row r="8577" ht="15.0" customHeight="1"/>
    <row r="8578" ht="15.0" customHeight="1"/>
    <row r="8579" ht="15.0" customHeight="1"/>
    <row r="8580" ht="15.0" customHeight="1"/>
    <row r="8581" ht="15.0" customHeight="1"/>
    <row r="8582" ht="15.0" customHeight="1"/>
    <row r="8583" ht="15.0" customHeight="1"/>
    <row r="8584" ht="15.0" customHeight="1"/>
    <row r="8585" ht="15.0" customHeight="1"/>
    <row r="8586" ht="15.0" customHeight="1"/>
    <row r="8587" ht="15.0" customHeight="1"/>
    <row r="8588" ht="15.0" customHeight="1"/>
    <row r="8589" ht="15.0" customHeight="1"/>
    <row r="8590" ht="15.0" customHeight="1"/>
    <row r="8591" ht="15.0" customHeight="1"/>
    <row r="8592" ht="15.0" customHeight="1"/>
    <row r="8593" ht="15.0" customHeight="1"/>
    <row r="8594" ht="15.0" customHeight="1"/>
    <row r="8595" ht="15.0" customHeight="1"/>
    <row r="8596" ht="15.0" customHeight="1"/>
    <row r="8597" ht="15.0" customHeight="1"/>
    <row r="8598" ht="15.0" customHeight="1"/>
    <row r="8599" ht="15.0" customHeight="1"/>
    <row r="8600" ht="15.0" customHeight="1"/>
    <row r="8601" ht="15.0" customHeight="1"/>
    <row r="8602" ht="15.0" customHeight="1"/>
    <row r="8603" ht="15.0" customHeight="1"/>
    <row r="8604" ht="15.0" customHeight="1"/>
    <row r="8605" ht="15.0" customHeight="1"/>
    <row r="8606" ht="15.0" customHeight="1"/>
    <row r="8607" ht="15.0" customHeight="1"/>
    <row r="8608" ht="15.0" customHeight="1"/>
    <row r="8609" ht="15.0" customHeight="1"/>
    <row r="8610" ht="15.0" customHeight="1"/>
    <row r="8611" ht="15.0" customHeight="1"/>
    <row r="8612" ht="15.0" customHeight="1"/>
    <row r="8613" ht="15.0" customHeight="1"/>
    <row r="8614" ht="15.0" customHeight="1"/>
    <row r="8615" ht="15.0" customHeight="1"/>
    <row r="8616" ht="15.0" customHeight="1"/>
    <row r="8617" ht="15.0" customHeight="1"/>
    <row r="8618" ht="15.0" customHeight="1"/>
    <row r="8619" ht="15.0" customHeight="1"/>
    <row r="8620" ht="15.0" customHeight="1"/>
    <row r="8621" ht="15.0" customHeight="1"/>
    <row r="8622" ht="15.0" customHeight="1"/>
    <row r="8623" ht="15.0" customHeight="1"/>
    <row r="8624" ht="15.0" customHeight="1"/>
    <row r="8625" ht="15.0" customHeight="1"/>
    <row r="8626" ht="15.0" customHeight="1"/>
    <row r="8627" ht="15.0" customHeight="1"/>
    <row r="8628" ht="15.0" customHeight="1"/>
    <row r="8629" ht="15.0" customHeight="1"/>
    <row r="8630" ht="15.0" customHeight="1"/>
    <row r="8631" ht="15.0" customHeight="1"/>
    <row r="8632" ht="15.0" customHeight="1"/>
    <row r="8633" ht="15.0" customHeight="1"/>
    <row r="8634" ht="15.0" customHeight="1"/>
    <row r="8635" ht="15.0" customHeight="1"/>
    <row r="8636" ht="15.0" customHeight="1"/>
    <row r="8637" ht="15.0" customHeight="1"/>
    <row r="8638" ht="15.0" customHeight="1"/>
    <row r="8639" ht="15.0" customHeight="1"/>
    <row r="8640" ht="15.0" customHeight="1"/>
    <row r="8641" ht="15.0" customHeight="1"/>
    <row r="8642" ht="15.0" customHeight="1"/>
    <row r="8643" ht="15.0" customHeight="1"/>
    <row r="8644" ht="15.0" customHeight="1"/>
    <row r="8645" ht="15.0" customHeight="1"/>
    <row r="8646" ht="15.0" customHeight="1"/>
    <row r="8647" ht="15.0" customHeight="1"/>
    <row r="8648" ht="15.0" customHeight="1"/>
    <row r="8649" ht="15.0" customHeight="1"/>
    <row r="8650" ht="15.0" customHeight="1"/>
    <row r="8651" ht="15.0" customHeight="1"/>
    <row r="8652" ht="15.0" customHeight="1"/>
    <row r="8653" ht="15.0" customHeight="1"/>
    <row r="8654" ht="15.0" customHeight="1"/>
    <row r="8655" ht="15.0" customHeight="1"/>
    <row r="8656" ht="15.0" customHeight="1"/>
    <row r="8657" ht="15.0" customHeight="1"/>
    <row r="8658" ht="15.0" customHeight="1"/>
    <row r="8659" ht="15.0" customHeight="1"/>
    <row r="8660" ht="15.0" customHeight="1"/>
    <row r="8661" ht="15.0" customHeight="1"/>
    <row r="8662" ht="15.0" customHeight="1"/>
    <row r="8663" ht="15.0" customHeight="1"/>
    <row r="8664" ht="15.0" customHeight="1"/>
    <row r="8665" ht="15.0" customHeight="1"/>
    <row r="8666" ht="15.0" customHeight="1"/>
    <row r="8667" ht="15.0" customHeight="1"/>
    <row r="8668" ht="15.0" customHeight="1"/>
    <row r="8669" ht="15.0" customHeight="1"/>
    <row r="8670" ht="15.0" customHeight="1"/>
    <row r="8671" ht="15.0" customHeight="1"/>
    <row r="8672" ht="15.0" customHeight="1"/>
    <row r="8673" ht="15.0" customHeight="1"/>
    <row r="8674" ht="15.0" customHeight="1"/>
    <row r="8675" ht="15.0" customHeight="1"/>
    <row r="8676" ht="15.0" customHeight="1"/>
    <row r="8677" ht="15.0" customHeight="1"/>
    <row r="8678" ht="15.0" customHeight="1"/>
    <row r="8679" ht="15.0" customHeight="1"/>
    <row r="8680" ht="15.0" customHeight="1"/>
    <row r="8681" ht="15.0" customHeight="1"/>
    <row r="8682" ht="15.0" customHeight="1"/>
    <row r="8683" ht="15.0" customHeight="1"/>
    <row r="8684" ht="15.0" customHeight="1"/>
    <row r="8685" ht="15.0" customHeight="1"/>
    <row r="8686" ht="15.0" customHeight="1"/>
    <row r="8687" ht="15.0" customHeight="1"/>
    <row r="8688" ht="15.0" customHeight="1"/>
    <row r="8689" ht="15.0" customHeight="1"/>
    <row r="8690" ht="15.0" customHeight="1"/>
    <row r="8691" ht="15.0" customHeight="1"/>
    <row r="8692" ht="15.0" customHeight="1"/>
    <row r="8693" ht="15.0" customHeight="1"/>
    <row r="8694" ht="15.0" customHeight="1"/>
    <row r="8695" ht="15.0" customHeight="1"/>
    <row r="8696" ht="15.0" customHeight="1"/>
    <row r="8697" ht="15.0" customHeight="1"/>
    <row r="8698" ht="15.0" customHeight="1"/>
    <row r="8699" ht="15.0" customHeight="1"/>
    <row r="8700" ht="15.0" customHeight="1"/>
    <row r="8701" ht="15.0" customHeight="1"/>
    <row r="8702" ht="15.0" customHeight="1"/>
    <row r="8703" ht="15.0" customHeight="1"/>
    <row r="8704" ht="15.0" customHeight="1"/>
    <row r="8705" ht="15.0" customHeight="1"/>
    <row r="8706" ht="15.0" customHeight="1"/>
    <row r="8707" ht="15.0" customHeight="1"/>
    <row r="8708" ht="15.0" customHeight="1"/>
    <row r="8709" ht="15.0" customHeight="1"/>
    <row r="8710" ht="15.0" customHeight="1"/>
    <row r="8711" ht="15.0" customHeight="1"/>
    <row r="8712" ht="15.0" customHeight="1"/>
    <row r="8713" ht="15.0" customHeight="1"/>
    <row r="8714" ht="15.0" customHeight="1"/>
    <row r="8715" ht="15.0" customHeight="1"/>
    <row r="8716" ht="15.0" customHeight="1"/>
    <row r="8717" ht="15.0" customHeight="1"/>
    <row r="8718" ht="15.0" customHeight="1"/>
    <row r="8719" ht="15.0" customHeight="1"/>
    <row r="8720" ht="15.0" customHeight="1"/>
    <row r="8721" ht="15.0" customHeight="1"/>
    <row r="8722" ht="15.0" customHeight="1"/>
    <row r="8723" ht="15.0" customHeight="1"/>
    <row r="8724" ht="15.0" customHeight="1"/>
    <row r="8725" ht="15.0" customHeight="1"/>
    <row r="8726" ht="15.0" customHeight="1"/>
    <row r="8727" ht="15.0" customHeight="1"/>
    <row r="8728" ht="15.0" customHeight="1"/>
    <row r="8729" ht="15.0" customHeight="1"/>
    <row r="8730" ht="15.0" customHeight="1"/>
    <row r="8731" ht="15.0" customHeight="1"/>
    <row r="8732" ht="15.0" customHeight="1"/>
    <row r="8733" ht="15.0" customHeight="1"/>
    <row r="8734" ht="15.0" customHeight="1"/>
    <row r="8735" ht="15.0" customHeight="1"/>
    <row r="8736" ht="15.0" customHeight="1"/>
    <row r="8737" ht="15.0" customHeight="1"/>
    <row r="8738" ht="15.0" customHeight="1"/>
    <row r="8739" ht="15.0" customHeight="1"/>
    <row r="8740" ht="15.0" customHeight="1"/>
    <row r="8741" ht="15.0" customHeight="1"/>
    <row r="8742" ht="15.0" customHeight="1"/>
    <row r="8743" ht="15.0" customHeight="1"/>
    <row r="8744" ht="15.0" customHeight="1"/>
    <row r="8745" ht="15.0" customHeight="1"/>
    <row r="8746" ht="15.0" customHeight="1"/>
    <row r="8747" ht="15.0" customHeight="1"/>
    <row r="8748" ht="15.0" customHeight="1"/>
    <row r="8749" ht="15.0" customHeight="1"/>
    <row r="8750" ht="15.0" customHeight="1"/>
    <row r="8751" ht="15.0" customHeight="1"/>
    <row r="8752" ht="15.0" customHeight="1"/>
    <row r="8753" ht="15.0" customHeight="1"/>
    <row r="8754" ht="15.0" customHeight="1"/>
    <row r="8755" ht="15.0" customHeight="1"/>
    <row r="8756" ht="15.0" customHeight="1"/>
    <row r="8757" ht="15.0" customHeight="1"/>
    <row r="8758" ht="15.0" customHeight="1"/>
    <row r="8759" ht="15.0" customHeight="1"/>
    <row r="8760" ht="15.0" customHeight="1"/>
    <row r="8761" ht="15.0" customHeight="1"/>
    <row r="8762" ht="15.0" customHeight="1"/>
    <row r="8763" ht="15.0" customHeight="1"/>
    <row r="8764" ht="15.0" customHeight="1"/>
    <row r="8765" ht="15.0" customHeight="1"/>
    <row r="8766" ht="15.0" customHeight="1"/>
    <row r="8767" ht="15.0" customHeight="1"/>
    <row r="8768" ht="15.0" customHeight="1"/>
    <row r="8769" ht="15.0" customHeight="1"/>
    <row r="8770" ht="15.0" customHeight="1"/>
    <row r="8771" ht="15.0" customHeight="1"/>
    <row r="8772" ht="15.0" customHeight="1"/>
    <row r="8773" ht="15.0" customHeight="1"/>
    <row r="8774" ht="15.0" customHeight="1"/>
    <row r="8775" ht="15.0" customHeight="1"/>
    <row r="8776" ht="15.0" customHeight="1"/>
    <row r="8777" ht="15.0" customHeight="1"/>
    <row r="8778" ht="15.0" customHeight="1"/>
    <row r="8779" ht="15.0" customHeight="1"/>
    <row r="8780" ht="15.0" customHeight="1"/>
    <row r="8781" ht="15.0" customHeight="1"/>
    <row r="8782" ht="15.0" customHeight="1"/>
    <row r="8783" ht="15.0" customHeight="1"/>
    <row r="8784" ht="15.0" customHeight="1"/>
    <row r="8785" ht="15.0" customHeight="1"/>
    <row r="8786" ht="15.0" customHeight="1"/>
    <row r="8787" ht="15.0" customHeight="1"/>
    <row r="8788" ht="15.0" customHeight="1"/>
    <row r="8789" ht="15.0" customHeight="1"/>
    <row r="8790" ht="15.0" customHeight="1"/>
    <row r="8791" ht="15.0" customHeight="1"/>
    <row r="8792" ht="15.0" customHeight="1"/>
    <row r="8793" ht="15.0" customHeight="1"/>
    <row r="8794" ht="15.0" customHeight="1"/>
    <row r="8795" ht="15.0" customHeight="1"/>
    <row r="8796" ht="15.0" customHeight="1"/>
    <row r="8797" ht="15.0" customHeight="1"/>
    <row r="8798" ht="15.0" customHeight="1"/>
    <row r="8799" ht="15.0" customHeight="1"/>
    <row r="8800" ht="15.0" customHeight="1"/>
    <row r="8801" ht="15.0" customHeight="1"/>
    <row r="8802" ht="15.0" customHeight="1"/>
    <row r="8803" ht="15.0" customHeight="1"/>
    <row r="8804" ht="15.0" customHeight="1"/>
    <row r="8805" ht="15.0" customHeight="1"/>
    <row r="8806" ht="15.0" customHeight="1"/>
    <row r="8807" ht="15.0" customHeight="1"/>
    <row r="8808" ht="15.0" customHeight="1"/>
    <row r="8809" ht="15.0" customHeight="1"/>
    <row r="8810" ht="15.0" customHeight="1"/>
    <row r="8811" ht="15.0" customHeight="1"/>
    <row r="8812" ht="15.0" customHeight="1"/>
    <row r="8813" ht="15.0" customHeight="1"/>
    <row r="8814" ht="15.0" customHeight="1"/>
    <row r="8815" ht="15.0" customHeight="1"/>
    <row r="8816" ht="15.0" customHeight="1"/>
    <row r="8817" ht="15.0" customHeight="1"/>
    <row r="8818" ht="15.0" customHeight="1"/>
    <row r="8819" ht="15.0" customHeight="1"/>
    <row r="8820" ht="15.0" customHeight="1"/>
    <row r="8821" ht="15.0" customHeight="1"/>
    <row r="8822" ht="15.0" customHeight="1"/>
    <row r="8823" ht="15.0" customHeight="1"/>
    <row r="8824" ht="15.0" customHeight="1"/>
    <row r="8825" ht="15.0" customHeight="1"/>
    <row r="8826" ht="15.0" customHeight="1"/>
    <row r="8827" ht="15.0" customHeight="1"/>
    <row r="8828" ht="15.0" customHeight="1"/>
    <row r="8829" ht="15.0" customHeight="1"/>
    <row r="8830" ht="15.0" customHeight="1"/>
    <row r="8831" ht="15.0" customHeight="1"/>
    <row r="8832" ht="15.0" customHeight="1"/>
    <row r="8833" ht="15.0" customHeight="1"/>
    <row r="8834" ht="15.0" customHeight="1"/>
    <row r="8835" ht="15.0" customHeight="1"/>
    <row r="8836" ht="15.0" customHeight="1"/>
    <row r="8837" ht="15.0" customHeight="1"/>
    <row r="8838" ht="15.0" customHeight="1"/>
    <row r="8839" ht="15.0" customHeight="1"/>
    <row r="8840" ht="15.0" customHeight="1"/>
    <row r="8841" ht="15.0" customHeight="1"/>
    <row r="8842" ht="15.0" customHeight="1"/>
    <row r="8843" ht="15.0" customHeight="1"/>
    <row r="8844" ht="15.0" customHeight="1"/>
    <row r="8845" ht="15.0" customHeight="1"/>
    <row r="8846" ht="15.0" customHeight="1"/>
    <row r="8847" ht="15.0" customHeight="1"/>
    <row r="8848" ht="15.0" customHeight="1"/>
    <row r="8849" ht="15.0" customHeight="1"/>
    <row r="8850" ht="15.0" customHeight="1"/>
    <row r="8851" ht="15.0" customHeight="1"/>
    <row r="8852" ht="15.0" customHeight="1"/>
    <row r="8853" ht="15.0" customHeight="1"/>
    <row r="8854" ht="15.0" customHeight="1"/>
    <row r="8855" ht="15.0" customHeight="1"/>
    <row r="8856" ht="15.0" customHeight="1"/>
    <row r="8857" ht="15.0" customHeight="1"/>
    <row r="8858" ht="15.0" customHeight="1"/>
    <row r="8859" ht="15.0" customHeight="1"/>
    <row r="8860" ht="15.0" customHeight="1"/>
    <row r="8861" ht="15.0" customHeight="1"/>
    <row r="8862" ht="15.0" customHeight="1"/>
    <row r="8863" ht="15.0" customHeight="1"/>
    <row r="8864" ht="15.0" customHeight="1"/>
    <row r="8865" ht="15.0" customHeight="1"/>
    <row r="8866" ht="15.0" customHeight="1"/>
    <row r="8867" ht="15.0" customHeight="1"/>
    <row r="8868" ht="15.0" customHeight="1"/>
    <row r="8869" ht="15.0" customHeight="1"/>
    <row r="8870" ht="15.0" customHeight="1"/>
    <row r="8871" ht="15.0" customHeight="1"/>
    <row r="8872" ht="15.0" customHeight="1"/>
    <row r="8873" ht="15.0" customHeight="1"/>
    <row r="8874" ht="15.0" customHeight="1"/>
    <row r="8875" ht="15.0" customHeight="1"/>
    <row r="8876" ht="15.0" customHeight="1"/>
    <row r="8877" ht="15.0" customHeight="1"/>
    <row r="8878" ht="15.0" customHeight="1"/>
    <row r="8879" ht="15.0" customHeight="1"/>
    <row r="8880" ht="15.0" customHeight="1"/>
    <row r="8881" ht="15.0" customHeight="1"/>
    <row r="8882" ht="15.0" customHeight="1"/>
    <row r="8883" ht="15.0" customHeight="1"/>
    <row r="8884" ht="15.0" customHeight="1"/>
    <row r="8885" ht="15.0" customHeight="1"/>
    <row r="8886" ht="15.0" customHeight="1"/>
    <row r="8887" ht="15.0" customHeight="1"/>
    <row r="8888" ht="15.0" customHeight="1"/>
    <row r="8889" ht="15.0" customHeight="1"/>
    <row r="8890" ht="15.0" customHeight="1"/>
    <row r="8891" ht="15.0" customHeight="1"/>
    <row r="8892" ht="15.0" customHeight="1"/>
    <row r="8893" ht="15.0" customHeight="1"/>
    <row r="8894" ht="15.0" customHeight="1"/>
    <row r="8895" ht="15.0" customHeight="1"/>
    <row r="8896" ht="15.0" customHeight="1"/>
    <row r="8897" ht="15.0" customHeight="1"/>
    <row r="8898" ht="15.0" customHeight="1"/>
    <row r="8899" ht="15.0" customHeight="1"/>
    <row r="8900" ht="15.0" customHeight="1"/>
    <row r="8901" ht="15.0" customHeight="1"/>
    <row r="8902" ht="15.0" customHeight="1"/>
    <row r="8903" ht="15.0" customHeight="1"/>
    <row r="8904" ht="15.0" customHeight="1"/>
    <row r="8905" ht="15.0" customHeight="1"/>
    <row r="8906" ht="15.0" customHeight="1"/>
    <row r="8907" ht="15.0" customHeight="1"/>
    <row r="8908" ht="15.0" customHeight="1"/>
    <row r="8909" ht="15.0" customHeight="1"/>
    <row r="8910" ht="15.0" customHeight="1"/>
    <row r="8911" ht="15.0" customHeight="1"/>
    <row r="8912" ht="15.0" customHeight="1"/>
    <row r="8913" ht="15.0" customHeight="1"/>
    <row r="8914" ht="15.0" customHeight="1"/>
    <row r="8915" ht="15.0" customHeight="1"/>
    <row r="8916" ht="15.0" customHeight="1"/>
    <row r="8917" ht="15.0" customHeight="1"/>
    <row r="8918" ht="15.0" customHeight="1"/>
    <row r="8919" ht="15.0" customHeight="1"/>
    <row r="8920" ht="15.0" customHeight="1"/>
    <row r="8921" ht="15.0" customHeight="1"/>
    <row r="8922" ht="15.0" customHeight="1"/>
    <row r="8923" ht="15.0" customHeight="1"/>
    <row r="8924" ht="15.0" customHeight="1"/>
    <row r="8925" ht="15.0" customHeight="1"/>
    <row r="8926" ht="15.0" customHeight="1"/>
    <row r="8927" ht="15.0" customHeight="1"/>
    <row r="8928" ht="15.0" customHeight="1"/>
    <row r="8929" ht="15.0" customHeight="1"/>
    <row r="8930" ht="15.0" customHeight="1"/>
    <row r="8931" ht="15.0" customHeight="1"/>
    <row r="8932" ht="15.0" customHeight="1"/>
    <row r="8933" ht="15.0" customHeight="1"/>
    <row r="8934" ht="15.0" customHeight="1"/>
    <row r="8935" ht="15.0" customHeight="1"/>
    <row r="8936" ht="15.0" customHeight="1"/>
    <row r="8937" ht="15.0" customHeight="1"/>
    <row r="8938" ht="15.0" customHeight="1"/>
    <row r="8939" ht="15.0" customHeight="1"/>
    <row r="8940" ht="15.0" customHeight="1"/>
    <row r="8941" ht="15.0" customHeight="1"/>
    <row r="8942" ht="15.0" customHeight="1"/>
    <row r="8943" ht="15.0" customHeight="1"/>
    <row r="8944" ht="15.0" customHeight="1"/>
    <row r="8945" ht="15.0" customHeight="1"/>
    <row r="8946" ht="15.0" customHeight="1"/>
    <row r="8947" ht="15.0" customHeight="1"/>
    <row r="8948" ht="15.0" customHeight="1"/>
    <row r="8949" ht="15.0" customHeight="1"/>
    <row r="8950" ht="15.0" customHeight="1"/>
    <row r="8951" ht="15.0" customHeight="1"/>
    <row r="8952" ht="15.0" customHeight="1"/>
    <row r="8953" ht="15.0" customHeight="1"/>
    <row r="8954" ht="15.0" customHeight="1"/>
    <row r="8955" ht="15.0" customHeight="1"/>
    <row r="8956" ht="15.0" customHeight="1"/>
    <row r="8957" ht="15.0" customHeight="1"/>
    <row r="8958" ht="15.0" customHeight="1"/>
    <row r="8959" ht="15.0" customHeight="1"/>
    <row r="8960" ht="15.0" customHeight="1"/>
    <row r="8961" ht="15.0" customHeight="1"/>
    <row r="8962" ht="15.0" customHeight="1"/>
    <row r="8963" ht="15.0" customHeight="1"/>
    <row r="8964" ht="15.0" customHeight="1"/>
    <row r="8965" ht="15.0" customHeight="1"/>
    <row r="8966" ht="15.0" customHeight="1"/>
    <row r="8967" ht="15.0" customHeight="1"/>
    <row r="8968" ht="15.0" customHeight="1"/>
    <row r="8969" ht="15.0" customHeight="1"/>
    <row r="8970" ht="15.0" customHeight="1"/>
    <row r="8971" ht="15.0" customHeight="1"/>
    <row r="8972" ht="15.0" customHeight="1"/>
    <row r="8973" ht="15.0" customHeight="1"/>
    <row r="8974" ht="15.0" customHeight="1"/>
    <row r="8975" ht="15.0" customHeight="1"/>
    <row r="8976" ht="15.0" customHeight="1"/>
    <row r="8977" ht="15.0" customHeight="1"/>
    <row r="8978" ht="15.0" customHeight="1"/>
    <row r="8979" ht="15.0" customHeight="1"/>
    <row r="8980" ht="15.0" customHeight="1"/>
    <row r="8981" ht="15.0" customHeight="1"/>
    <row r="8982" ht="15.0" customHeight="1"/>
    <row r="8983" ht="15.0" customHeight="1"/>
    <row r="8984" ht="15.0" customHeight="1"/>
    <row r="8985" ht="15.0" customHeight="1"/>
    <row r="8986" ht="15.0" customHeight="1"/>
    <row r="8987" ht="15.0" customHeight="1"/>
    <row r="8988" ht="15.0" customHeight="1"/>
    <row r="8989" ht="15.0" customHeight="1"/>
    <row r="8990" ht="15.0" customHeight="1"/>
    <row r="8991" ht="15.0" customHeight="1"/>
    <row r="8992" ht="15.0" customHeight="1"/>
    <row r="8993" ht="15.0" customHeight="1"/>
    <row r="8994" ht="15.0" customHeight="1"/>
    <row r="8995" ht="15.0" customHeight="1"/>
    <row r="8996" ht="15.0" customHeight="1"/>
    <row r="8997" ht="15.0" customHeight="1"/>
    <row r="8998" ht="15.0" customHeight="1"/>
    <row r="8999" ht="15.0" customHeight="1"/>
    <row r="9000" ht="15.0" customHeight="1"/>
    <row r="9001" ht="15.0" customHeight="1"/>
    <row r="9002" ht="15.0" customHeight="1"/>
    <row r="9003" ht="15.0" customHeight="1"/>
    <row r="9004" ht="15.0" customHeight="1"/>
    <row r="9005" ht="15.0" customHeight="1"/>
    <row r="9006" ht="15.0" customHeight="1"/>
    <row r="9007" ht="15.0" customHeight="1"/>
    <row r="9008" ht="15.0" customHeight="1"/>
    <row r="9009" ht="15.0" customHeight="1"/>
    <row r="9010" ht="15.0" customHeight="1"/>
    <row r="9011" ht="15.0" customHeight="1"/>
    <row r="9012" ht="15.0" customHeight="1"/>
    <row r="9013" ht="15.0" customHeight="1"/>
    <row r="9014" ht="15.0" customHeight="1"/>
    <row r="9015" ht="15.0" customHeight="1"/>
    <row r="9016" ht="15.0" customHeight="1"/>
    <row r="9017" ht="15.0" customHeight="1"/>
    <row r="9018" ht="15.0" customHeight="1"/>
    <row r="9019" ht="15.0" customHeight="1"/>
    <row r="9020" ht="15.0" customHeight="1"/>
    <row r="9021" ht="15.0" customHeight="1"/>
    <row r="9022" ht="15.0" customHeight="1"/>
    <row r="9023" ht="15.0" customHeight="1"/>
    <row r="9024" ht="15.0" customHeight="1"/>
    <row r="9025" ht="15.0" customHeight="1"/>
    <row r="9026" ht="15.0" customHeight="1"/>
    <row r="9027" ht="15.0" customHeight="1"/>
    <row r="9028" ht="15.0" customHeight="1"/>
    <row r="9029" ht="15.0" customHeight="1"/>
    <row r="9030" ht="15.0" customHeight="1"/>
    <row r="9031" ht="15.0" customHeight="1"/>
    <row r="9032" ht="15.0" customHeight="1"/>
    <row r="9033" ht="15.0" customHeight="1"/>
    <row r="9034" ht="15.0" customHeight="1"/>
    <row r="9035" ht="15.0" customHeight="1"/>
    <row r="9036" ht="15.0" customHeight="1"/>
    <row r="9037" ht="15.0" customHeight="1"/>
    <row r="9038" ht="15.0" customHeight="1"/>
    <row r="9039" ht="15.0" customHeight="1"/>
    <row r="9040" ht="15.0" customHeight="1"/>
    <row r="9041" ht="15.0" customHeight="1"/>
    <row r="9042" ht="15.0" customHeight="1"/>
    <row r="9043" ht="15.0" customHeight="1"/>
    <row r="9044" ht="15.0" customHeight="1"/>
    <row r="9045" ht="15.0" customHeight="1"/>
    <row r="9046" ht="15.0" customHeight="1"/>
    <row r="9047" ht="15.0" customHeight="1"/>
    <row r="9048" ht="15.0" customHeight="1"/>
    <row r="9049" ht="15.0" customHeight="1"/>
    <row r="9050" ht="15.0" customHeight="1"/>
    <row r="9051" ht="15.0" customHeight="1"/>
    <row r="9052" ht="15.0" customHeight="1"/>
    <row r="9053" ht="15.0" customHeight="1"/>
    <row r="9054" ht="15.0" customHeight="1"/>
    <row r="9055" ht="15.0" customHeight="1"/>
    <row r="9056" ht="15.0" customHeight="1"/>
    <row r="9057" ht="15.0" customHeight="1"/>
    <row r="9058" ht="15.0" customHeight="1"/>
    <row r="9059" ht="15.0" customHeight="1"/>
    <row r="9060" ht="15.0" customHeight="1"/>
    <row r="9061" ht="15.0" customHeight="1"/>
    <row r="9062" ht="15.0" customHeight="1"/>
    <row r="9063" ht="15.0" customHeight="1"/>
    <row r="9064" ht="15.0" customHeight="1"/>
    <row r="9065" ht="15.0" customHeight="1"/>
    <row r="9066" ht="15.0" customHeight="1"/>
    <row r="9067" ht="15.0" customHeight="1"/>
    <row r="9068" ht="15.0" customHeight="1"/>
    <row r="9069" ht="15.0" customHeight="1"/>
    <row r="9070" ht="15.0" customHeight="1"/>
    <row r="9071" ht="15.0" customHeight="1"/>
    <row r="9072" ht="15.0" customHeight="1"/>
    <row r="9073" ht="15.0" customHeight="1"/>
    <row r="9074" ht="15.0" customHeight="1"/>
    <row r="9075" ht="15.0" customHeight="1"/>
    <row r="9076" ht="15.0" customHeight="1"/>
    <row r="9077" ht="15.0" customHeight="1"/>
    <row r="9078" ht="15.0" customHeight="1"/>
    <row r="9079" ht="15.0" customHeight="1"/>
    <row r="9080" ht="15.0" customHeight="1"/>
    <row r="9081" ht="15.0" customHeight="1"/>
    <row r="9082" ht="15.0" customHeight="1"/>
    <row r="9083" ht="15.0" customHeight="1"/>
    <row r="9084" ht="15.0" customHeight="1"/>
    <row r="9085" ht="15.0" customHeight="1"/>
    <row r="9086" ht="15.0" customHeight="1"/>
    <row r="9087" ht="15.0" customHeight="1"/>
    <row r="9088" ht="15.0" customHeight="1"/>
    <row r="9089" ht="15.0" customHeight="1"/>
    <row r="9090" ht="15.0" customHeight="1"/>
    <row r="9091" ht="15.0" customHeight="1"/>
    <row r="9092" ht="15.0" customHeight="1"/>
    <row r="9093" ht="15.0" customHeight="1"/>
    <row r="9094" ht="15.0" customHeight="1"/>
    <row r="9095" ht="15.0" customHeight="1"/>
    <row r="9096" ht="15.0" customHeight="1"/>
    <row r="9097" ht="15.0" customHeight="1"/>
    <row r="9098" ht="15.0" customHeight="1"/>
    <row r="9099" ht="15.0" customHeight="1"/>
    <row r="9100" ht="15.0" customHeight="1"/>
    <row r="9101" ht="15.0" customHeight="1"/>
    <row r="9102" ht="15.0" customHeight="1"/>
    <row r="9103" ht="15.0" customHeight="1"/>
    <row r="9104" ht="15.0" customHeight="1"/>
    <row r="9105" ht="15.0" customHeight="1"/>
    <row r="9106" ht="15.0" customHeight="1"/>
    <row r="9107" ht="15.0" customHeight="1"/>
    <row r="9108" ht="15.0" customHeight="1"/>
    <row r="9109" ht="15.0" customHeight="1"/>
    <row r="9110" ht="15.0" customHeight="1"/>
    <row r="9111" ht="15.0" customHeight="1"/>
    <row r="9112" ht="15.0" customHeight="1"/>
    <row r="9113" ht="15.0" customHeight="1"/>
    <row r="9114" ht="15.0" customHeight="1"/>
    <row r="9115" ht="15.0" customHeight="1"/>
    <row r="9116" ht="15.0" customHeight="1"/>
    <row r="9117" ht="15.0" customHeight="1"/>
    <row r="9118" ht="15.0" customHeight="1"/>
    <row r="9119" ht="15.0" customHeight="1"/>
    <row r="9120" ht="15.0" customHeight="1"/>
    <row r="9121" ht="15.0" customHeight="1"/>
    <row r="9122" ht="15.0" customHeight="1"/>
    <row r="9123" ht="15.0" customHeight="1"/>
    <row r="9124" ht="15.0" customHeight="1"/>
    <row r="9125" ht="15.0" customHeight="1"/>
    <row r="9126" ht="15.0" customHeight="1"/>
    <row r="9127" ht="15.0" customHeight="1"/>
    <row r="9128" ht="15.0" customHeight="1"/>
    <row r="9129" ht="15.0" customHeight="1"/>
    <row r="9130" ht="15.0" customHeight="1"/>
    <row r="9131" ht="15.0" customHeight="1"/>
    <row r="9132" ht="15.0" customHeight="1"/>
    <row r="9133" ht="15.0" customHeight="1"/>
    <row r="9134" ht="15.0" customHeight="1"/>
    <row r="9135" ht="15.0" customHeight="1"/>
    <row r="9136" ht="15.0" customHeight="1"/>
    <row r="9137" ht="15.0" customHeight="1"/>
    <row r="9138" ht="15.0" customHeight="1"/>
    <row r="9139" ht="15.0" customHeight="1"/>
    <row r="9140" ht="15.0" customHeight="1"/>
    <row r="9141" ht="15.0" customHeight="1"/>
    <row r="9142" ht="15.0" customHeight="1"/>
    <row r="9143" ht="15.0" customHeight="1"/>
    <row r="9144" ht="15.0" customHeight="1"/>
    <row r="9145" ht="15.0" customHeight="1"/>
    <row r="9146" ht="15.0" customHeight="1"/>
    <row r="9147" ht="15.0" customHeight="1"/>
    <row r="9148" ht="15.0" customHeight="1"/>
    <row r="9149" ht="15.0" customHeight="1"/>
    <row r="9150" ht="15.0" customHeight="1"/>
    <row r="9151" ht="15.0" customHeight="1"/>
    <row r="9152" ht="15.0" customHeight="1"/>
    <row r="9153" ht="15.0" customHeight="1"/>
    <row r="9154" ht="15.0" customHeight="1"/>
    <row r="9155" ht="15.0" customHeight="1"/>
    <row r="9156" ht="15.0" customHeight="1"/>
    <row r="9157" ht="15.0" customHeight="1"/>
    <row r="9158" ht="15.0" customHeight="1"/>
    <row r="9159" ht="15.0" customHeight="1"/>
    <row r="9160" ht="15.0" customHeight="1"/>
    <row r="9161" ht="15.0" customHeight="1"/>
    <row r="9162" ht="15.0" customHeight="1"/>
    <row r="9163" ht="15.0" customHeight="1"/>
    <row r="9164" ht="15.0" customHeight="1"/>
    <row r="9165" ht="15.0" customHeight="1"/>
    <row r="9166" ht="15.0" customHeight="1"/>
    <row r="9167" ht="15.0" customHeight="1"/>
    <row r="9168" ht="15.0" customHeight="1"/>
    <row r="9169" ht="15.0" customHeight="1"/>
    <row r="9170" ht="15.0" customHeight="1"/>
    <row r="9171" ht="15.0" customHeight="1"/>
    <row r="9172" ht="15.0" customHeight="1"/>
    <row r="9173" ht="15.0" customHeight="1"/>
    <row r="9174" ht="15.0" customHeight="1"/>
    <row r="9175" ht="15.0" customHeight="1"/>
    <row r="9176" ht="15.0" customHeight="1"/>
    <row r="9177" ht="15.0" customHeight="1"/>
    <row r="9178" ht="15.0" customHeight="1"/>
    <row r="9179" ht="15.0" customHeight="1"/>
    <row r="9180" ht="15.0" customHeight="1"/>
    <row r="9181" ht="15.0" customHeight="1"/>
    <row r="9182" ht="15.0" customHeight="1"/>
    <row r="9183" ht="15.0" customHeight="1"/>
    <row r="9184" ht="15.0" customHeight="1"/>
    <row r="9185" ht="15.0" customHeight="1"/>
    <row r="9186" ht="15.0" customHeight="1"/>
    <row r="9187" ht="15.0" customHeight="1"/>
    <row r="9188" ht="15.0" customHeight="1"/>
    <row r="9189" ht="15.0" customHeight="1"/>
    <row r="9190" ht="15.0" customHeight="1"/>
    <row r="9191" ht="15.0" customHeight="1"/>
    <row r="9192" ht="15.0" customHeight="1"/>
    <row r="9193" ht="15.0" customHeight="1"/>
    <row r="9194" ht="15.0" customHeight="1"/>
    <row r="9195" ht="15.0" customHeight="1"/>
    <row r="9196" ht="15.0" customHeight="1"/>
    <row r="9197" ht="15.0" customHeight="1"/>
    <row r="9198" ht="15.0" customHeight="1"/>
    <row r="9199" ht="15.0" customHeight="1"/>
    <row r="9200" ht="15.0" customHeight="1"/>
    <row r="9201" ht="15.0" customHeight="1"/>
    <row r="9202" ht="15.0" customHeight="1"/>
    <row r="9203" ht="15.0" customHeight="1"/>
    <row r="9204" ht="15.0" customHeight="1"/>
    <row r="9205" ht="15.0" customHeight="1"/>
    <row r="9206" ht="15.0" customHeight="1"/>
    <row r="9207" ht="15.0" customHeight="1"/>
    <row r="9208" ht="15.0" customHeight="1"/>
    <row r="9209" ht="15.0" customHeight="1"/>
    <row r="9210" ht="15.0" customHeight="1"/>
    <row r="9211" ht="15.0" customHeight="1"/>
    <row r="9212" ht="15.0" customHeight="1"/>
    <row r="9213" ht="15.0" customHeight="1"/>
    <row r="9214" ht="15.0" customHeight="1"/>
    <row r="9215" ht="15.0" customHeight="1"/>
    <row r="9216" ht="15.0" customHeight="1"/>
    <row r="9217" ht="15.0" customHeight="1"/>
    <row r="9218" ht="15.0" customHeight="1"/>
    <row r="9219" ht="15.0" customHeight="1"/>
    <row r="9220" ht="15.0" customHeight="1"/>
    <row r="9221" ht="15.0" customHeight="1"/>
    <row r="9222" ht="15.0" customHeight="1"/>
    <row r="9223" ht="15.0" customHeight="1"/>
    <row r="9224" ht="15.0" customHeight="1"/>
    <row r="9225" ht="15.0" customHeight="1"/>
    <row r="9226" ht="15.0" customHeight="1"/>
    <row r="9227" ht="15.0" customHeight="1"/>
    <row r="9228" ht="15.0" customHeight="1"/>
    <row r="9229" ht="15.0" customHeight="1"/>
    <row r="9230" ht="15.0" customHeight="1"/>
    <row r="9231" ht="15.0" customHeight="1"/>
    <row r="9232" ht="15.0" customHeight="1"/>
    <row r="9233" ht="15.0" customHeight="1"/>
    <row r="9234" ht="15.0" customHeight="1"/>
    <row r="9235" ht="15.0" customHeight="1"/>
    <row r="9236" ht="15.0" customHeight="1"/>
    <row r="9237" ht="15.0" customHeight="1"/>
    <row r="9238" ht="15.0" customHeight="1"/>
    <row r="9239" ht="15.0" customHeight="1"/>
    <row r="9240" ht="15.0" customHeight="1"/>
    <row r="9241" ht="15.0" customHeight="1"/>
    <row r="9242" ht="15.0" customHeight="1"/>
    <row r="9243" ht="15.0" customHeight="1"/>
    <row r="9244" ht="15.0" customHeight="1"/>
    <row r="9245" ht="15.0" customHeight="1"/>
    <row r="9246" ht="15.0" customHeight="1"/>
    <row r="9247" ht="15.0" customHeight="1"/>
    <row r="9248" ht="15.0" customHeight="1"/>
    <row r="9249" ht="15.0" customHeight="1"/>
    <row r="9250" ht="15.0" customHeight="1"/>
    <row r="9251" ht="15.0" customHeight="1"/>
    <row r="9252" ht="15.0" customHeight="1"/>
    <row r="9253" ht="15.0" customHeight="1"/>
    <row r="9254" ht="15.0" customHeight="1"/>
    <row r="9255" ht="15.0" customHeight="1"/>
    <row r="9256" ht="15.0" customHeight="1"/>
    <row r="9257" ht="15.0" customHeight="1"/>
    <row r="9258" ht="15.0" customHeight="1"/>
    <row r="9259" ht="15.0" customHeight="1"/>
    <row r="9260" ht="15.0" customHeight="1"/>
    <row r="9261" ht="15.0" customHeight="1"/>
    <row r="9262" ht="15.0" customHeight="1"/>
    <row r="9263" ht="15.0" customHeight="1"/>
    <row r="9264" ht="15.0" customHeight="1"/>
    <row r="9265" ht="15.0" customHeight="1"/>
    <row r="9266" ht="15.0" customHeight="1"/>
    <row r="9267" ht="15.0" customHeight="1"/>
    <row r="9268" ht="15.0" customHeight="1"/>
    <row r="9269" ht="15.0" customHeight="1"/>
    <row r="9270" ht="15.0" customHeight="1"/>
    <row r="9271" ht="15.0" customHeight="1"/>
    <row r="9272" ht="15.0" customHeight="1"/>
    <row r="9273" ht="15.0" customHeight="1"/>
    <row r="9274" ht="15.0" customHeight="1"/>
    <row r="9275" ht="15.0" customHeight="1"/>
    <row r="9276" ht="15.0" customHeight="1"/>
    <row r="9277" ht="15.0" customHeight="1"/>
    <row r="9278" ht="15.0" customHeight="1"/>
    <row r="9279" ht="15.0" customHeight="1"/>
    <row r="9280" ht="15.0" customHeight="1"/>
    <row r="9281" ht="15.0" customHeight="1"/>
    <row r="9282" ht="15.0" customHeight="1"/>
    <row r="9283" ht="15.0" customHeight="1"/>
    <row r="9284" ht="15.0" customHeight="1"/>
    <row r="9285" ht="15.0" customHeight="1"/>
    <row r="9286" ht="15.0" customHeight="1"/>
    <row r="9287" ht="15.0" customHeight="1"/>
    <row r="9288" ht="15.0" customHeight="1"/>
    <row r="9289" ht="15.0" customHeight="1"/>
    <row r="9290" ht="15.0" customHeight="1"/>
    <row r="9291" ht="15.0" customHeight="1"/>
    <row r="9292" ht="15.0" customHeight="1"/>
    <row r="9293" ht="15.0" customHeight="1"/>
    <row r="9294" ht="15.0" customHeight="1"/>
    <row r="9295" ht="15.0" customHeight="1"/>
    <row r="9296" ht="15.0" customHeight="1"/>
    <row r="9297" ht="15.0" customHeight="1"/>
    <row r="9298" ht="15.0" customHeight="1"/>
    <row r="9299" ht="15.0" customHeight="1"/>
    <row r="9300" ht="15.0" customHeight="1"/>
    <row r="9301" ht="15.0" customHeight="1"/>
    <row r="9302" ht="15.0" customHeight="1"/>
    <row r="9303" ht="15.0" customHeight="1"/>
    <row r="9304" ht="15.0" customHeight="1"/>
    <row r="9305" ht="15.0" customHeight="1"/>
    <row r="9306" ht="15.0" customHeight="1"/>
    <row r="9307" ht="15.0" customHeight="1"/>
    <row r="9308" ht="15.0" customHeight="1"/>
    <row r="9309" ht="15.0" customHeight="1"/>
    <row r="9310" ht="15.0" customHeight="1"/>
    <row r="9311" ht="15.0" customHeight="1"/>
    <row r="9312" ht="15.0" customHeight="1"/>
    <row r="9313" ht="15.0" customHeight="1"/>
    <row r="9314" ht="15.0" customHeight="1"/>
    <row r="9315" ht="15.0" customHeight="1"/>
    <row r="9316" ht="15.0" customHeight="1"/>
    <row r="9317" ht="15.0" customHeight="1"/>
    <row r="9318" ht="15.0" customHeight="1"/>
    <row r="9319" ht="15.0" customHeight="1"/>
    <row r="9320" ht="15.0" customHeight="1"/>
    <row r="9321" ht="15.0" customHeight="1"/>
    <row r="9322" ht="15.0" customHeight="1"/>
    <row r="9323" ht="15.0" customHeight="1"/>
    <row r="9324" ht="15.0" customHeight="1"/>
    <row r="9325" ht="15.0" customHeight="1"/>
    <row r="9326" ht="15.0" customHeight="1"/>
    <row r="9327" ht="15.0" customHeight="1"/>
    <row r="9328" ht="15.0" customHeight="1"/>
    <row r="9329" ht="15.0" customHeight="1"/>
    <row r="9330" ht="15.0" customHeight="1"/>
    <row r="9331" ht="15.0" customHeight="1"/>
    <row r="9332" ht="15.0" customHeight="1"/>
    <row r="9333" ht="15.0" customHeight="1"/>
    <row r="9334" ht="15.0" customHeight="1"/>
    <row r="9335" ht="15.0" customHeight="1"/>
    <row r="9336" ht="15.0" customHeight="1"/>
    <row r="9337" ht="15.0" customHeight="1"/>
    <row r="9338" ht="15.0" customHeight="1"/>
    <row r="9339" ht="15.0" customHeight="1"/>
    <row r="9340" ht="15.0" customHeight="1"/>
    <row r="9341" ht="15.0" customHeight="1"/>
    <row r="9342" ht="15.0" customHeight="1"/>
    <row r="9343" ht="15.0" customHeight="1"/>
    <row r="9344" ht="15.0" customHeight="1"/>
    <row r="9345" ht="15.0" customHeight="1"/>
    <row r="9346" ht="15.0" customHeight="1"/>
    <row r="9347" ht="15.0" customHeight="1"/>
    <row r="9348" ht="15.0" customHeight="1"/>
    <row r="9349" ht="15.0" customHeight="1"/>
    <row r="9350" ht="15.0" customHeight="1"/>
    <row r="9351" ht="15.0" customHeight="1"/>
    <row r="9352" ht="15.0" customHeight="1"/>
    <row r="9353" ht="15.0" customHeight="1"/>
    <row r="9354" ht="15.0" customHeight="1"/>
    <row r="9355" ht="15.0" customHeight="1"/>
    <row r="9356" ht="15.0" customHeight="1"/>
    <row r="9357" ht="15.0" customHeight="1"/>
    <row r="9358" ht="15.0" customHeight="1"/>
    <row r="9359" ht="15.0" customHeight="1"/>
    <row r="9360" ht="15.0" customHeight="1"/>
    <row r="9361" ht="15.0" customHeight="1"/>
    <row r="9362" ht="15.0" customHeight="1"/>
    <row r="9363" ht="15.0" customHeight="1"/>
    <row r="9364" ht="15.0" customHeight="1"/>
    <row r="9365" ht="15.0" customHeight="1"/>
    <row r="9366" ht="15.0" customHeight="1"/>
    <row r="9367" ht="15.0" customHeight="1"/>
    <row r="9368" ht="15.0" customHeight="1"/>
    <row r="9369" ht="15.0" customHeight="1"/>
    <row r="9370" ht="15.0" customHeight="1"/>
    <row r="9371" ht="15.0" customHeight="1"/>
    <row r="9372" ht="15.0" customHeight="1"/>
    <row r="9373" ht="15.0" customHeight="1"/>
    <row r="9374" ht="15.0" customHeight="1"/>
    <row r="9375" ht="15.0" customHeight="1"/>
    <row r="9376" ht="15.0" customHeight="1"/>
    <row r="9377" ht="15.0" customHeight="1"/>
    <row r="9378" ht="15.0" customHeight="1"/>
    <row r="9379" ht="15.0" customHeight="1"/>
    <row r="9380" ht="15.0" customHeight="1"/>
    <row r="9381" ht="15.0" customHeight="1"/>
    <row r="9382" ht="15.0" customHeight="1"/>
    <row r="9383" ht="15.0" customHeight="1"/>
    <row r="9384" ht="15.0" customHeight="1"/>
    <row r="9385" ht="15.0" customHeight="1"/>
    <row r="9386" ht="15.0" customHeight="1"/>
    <row r="9387" ht="15.0" customHeight="1"/>
    <row r="9388" ht="15.0" customHeight="1"/>
    <row r="9389" ht="15.0" customHeight="1"/>
    <row r="9390" ht="15.0" customHeight="1"/>
    <row r="9391" ht="15.0" customHeight="1"/>
    <row r="9392" ht="15.0" customHeight="1"/>
    <row r="9393" ht="15.0" customHeight="1"/>
    <row r="9394" ht="15.0" customHeight="1"/>
    <row r="9395" ht="15.0" customHeight="1"/>
    <row r="9396" ht="15.0" customHeight="1"/>
    <row r="9397" ht="15.0" customHeight="1"/>
    <row r="9398" ht="15.0" customHeight="1"/>
    <row r="9399" ht="15.0" customHeight="1"/>
    <row r="9400" ht="15.0" customHeight="1"/>
    <row r="9401" ht="15.0" customHeight="1"/>
    <row r="9402" ht="15.0" customHeight="1"/>
    <row r="9403" ht="15.0" customHeight="1"/>
    <row r="9404" ht="15.0" customHeight="1"/>
    <row r="9405" ht="15.0" customHeight="1"/>
    <row r="9406" ht="15.0" customHeight="1"/>
    <row r="9407" ht="15.0" customHeight="1"/>
    <row r="9408" ht="15.0" customHeight="1"/>
    <row r="9409" ht="15.0" customHeight="1"/>
    <row r="9410" ht="15.0" customHeight="1"/>
    <row r="9411" ht="15.0" customHeight="1"/>
    <row r="9412" ht="15.0" customHeight="1"/>
    <row r="9413" ht="15.0" customHeight="1"/>
    <row r="9414" ht="15.0" customHeight="1"/>
    <row r="9415" ht="15.0" customHeight="1"/>
    <row r="9416" ht="15.0" customHeight="1"/>
    <row r="9417" ht="15.0" customHeight="1"/>
    <row r="9418" ht="15.0" customHeight="1"/>
    <row r="9419" ht="15.0" customHeight="1"/>
    <row r="9420" ht="15.0" customHeight="1"/>
    <row r="9421" ht="15.0" customHeight="1"/>
    <row r="9422" ht="15.0" customHeight="1"/>
    <row r="9423" ht="15.0" customHeight="1"/>
    <row r="9424" ht="15.0" customHeight="1"/>
    <row r="9425" ht="15.0" customHeight="1"/>
    <row r="9426" ht="15.0" customHeight="1"/>
    <row r="9427" ht="15.0" customHeight="1"/>
    <row r="9428" ht="15.0" customHeight="1"/>
    <row r="9429" ht="15.0" customHeight="1"/>
    <row r="9430" ht="15.0" customHeight="1"/>
    <row r="9431" ht="15.0" customHeight="1"/>
    <row r="9432" ht="15.0" customHeight="1"/>
    <row r="9433" ht="15.0" customHeight="1"/>
    <row r="9434" ht="15.0" customHeight="1"/>
    <row r="9435" ht="15.0" customHeight="1"/>
    <row r="9436" ht="15.0" customHeight="1"/>
    <row r="9437" ht="15.0" customHeight="1"/>
    <row r="9438" ht="15.0" customHeight="1"/>
    <row r="9439" ht="15.0" customHeight="1"/>
    <row r="9440" ht="15.0" customHeight="1"/>
    <row r="9441" ht="15.0" customHeight="1"/>
    <row r="9442" ht="15.0" customHeight="1"/>
    <row r="9443" ht="15.0" customHeight="1"/>
    <row r="9444" ht="15.0" customHeight="1"/>
    <row r="9445" ht="15.0" customHeight="1"/>
    <row r="9446" ht="15.0" customHeight="1"/>
    <row r="9447" ht="15.0" customHeight="1"/>
    <row r="9448" ht="15.0" customHeight="1"/>
    <row r="9449" ht="15.0" customHeight="1"/>
    <row r="9450" ht="15.0" customHeight="1"/>
    <row r="9451" ht="15.0" customHeight="1"/>
    <row r="9452" ht="15.0" customHeight="1"/>
    <row r="9453" ht="15.0" customHeight="1"/>
    <row r="9454" ht="15.0" customHeight="1"/>
    <row r="9455" ht="15.0" customHeight="1"/>
    <row r="9456" ht="15.0" customHeight="1"/>
    <row r="9457" ht="15.0" customHeight="1"/>
    <row r="9458" ht="15.0" customHeight="1"/>
    <row r="9459" ht="15.0" customHeight="1"/>
    <row r="9460" ht="15.0" customHeight="1"/>
    <row r="9461" ht="15.0" customHeight="1"/>
    <row r="9462" ht="15.0" customHeight="1"/>
    <row r="9463" ht="15.0" customHeight="1"/>
    <row r="9464" ht="15.0" customHeight="1"/>
    <row r="9465" ht="15.0" customHeight="1"/>
    <row r="9466" ht="15.0" customHeight="1"/>
    <row r="9467" ht="15.0" customHeight="1"/>
    <row r="9468" ht="15.0" customHeight="1"/>
    <row r="9469" ht="15.0" customHeight="1"/>
    <row r="9470" ht="15.0" customHeight="1"/>
    <row r="9471" ht="15.0" customHeight="1"/>
    <row r="9472" ht="15.0" customHeight="1"/>
    <row r="9473" ht="15.0" customHeight="1"/>
    <row r="9474" ht="15.0" customHeight="1"/>
    <row r="9475" ht="15.0" customHeight="1"/>
    <row r="9476" ht="15.0" customHeight="1"/>
    <row r="9477" ht="15.0" customHeight="1"/>
    <row r="9478" ht="15.0" customHeight="1"/>
    <row r="9479" ht="15.0" customHeight="1"/>
    <row r="9480" ht="15.0" customHeight="1"/>
    <row r="9481" ht="15.0" customHeight="1"/>
    <row r="9482" ht="15.0" customHeight="1"/>
    <row r="9483" ht="15.0" customHeight="1"/>
    <row r="9484" ht="15.0" customHeight="1"/>
    <row r="9485" ht="15.0" customHeight="1"/>
    <row r="9486" ht="15.0" customHeight="1"/>
    <row r="9487" ht="15.0" customHeight="1"/>
    <row r="9488" ht="15.0" customHeight="1"/>
    <row r="9489" ht="15.0" customHeight="1"/>
    <row r="9490" ht="15.0" customHeight="1"/>
    <row r="9491" ht="15.0" customHeight="1"/>
    <row r="9492" ht="15.0" customHeight="1"/>
    <row r="9493" ht="15.0" customHeight="1"/>
    <row r="9494" ht="15.0" customHeight="1"/>
    <row r="9495" ht="15.0" customHeight="1"/>
    <row r="9496" ht="15.0" customHeight="1"/>
    <row r="9497" ht="15.0" customHeight="1"/>
    <row r="9498" ht="15.0" customHeight="1"/>
    <row r="9499" ht="15.0" customHeight="1"/>
    <row r="9500" ht="15.0" customHeight="1"/>
    <row r="9501" ht="15.0" customHeight="1"/>
    <row r="9502" ht="15.0" customHeight="1"/>
    <row r="9503" ht="15.0" customHeight="1"/>
    <row r="9504" ht="15.0" customHeight="1"/>
    <row r="9505" ht="15.0" customHeight="1"/>
    <row r="9506" ht="15.0" customHeight="1"/>
    <row r="9507" ht="15.0" customHeight="1"/>
    <row r="9508" ht="15.0" customHeight="1"/>
    <row r="9509" ht="15.0" customHeight="1"/>
    <row r="9510" ht="15.0" customHeight="1"/>
    <row r="9511" ht="15.0" customHeight="1"/>
    <row r="9512" ht="15.0" customHeight="1"/>
    <row r="9513" ht="15.0" customHeight="1"/>
    <row r="9514" ht="15.0" customHeight="1"/>
    <row r="9515" ht="15.0" customHeight="1"/>
    <row r="9516" ht="15.0" customHeight="1"/>
    <row r="9517" ht="15.0" customHeight="1"/>
    <row r="9518" ht="15.0" customHeight="1"/>
    <row r="9519" ht="15.0" customHeight="1"/>
    <row r="9520" ht="15.0" customHeight="1"/>
    <row r="9521" ht="15.0" customHeight="1"/>
    <row r="9522" ht="15.0" customHeight="1"/>
    <row r="9523" ht="15.0" customHeight="1"/>
    <row r="9524" ht="15.0" customHeight="1"/>
    <row r="9525" ht="15.0" customHeight="1"/>
    <row r="9526" ht="15.0" customHeight="1"/>
    <row r="9527" ht="15.0" customHeight="1"/>
    <row r="9528" ht="15.0" customHeight="1"/>
    <row r="9529" ht="15.0" customHeight="1"/>
    <row r="9530" ht="15.0" customHeight="1"/>
    <row r="9531" ht="15.0" customHeight="1"/>
    <row r="9532" ht="15.0" customHeight="1"/>
    <row r="9533" ht="15.0" customHeight="1"/>
    <row r="9534" ht="15.0" customHeight="1"/>
    <row r="9535" ht="15.0" customHeight="1"/>
    <row r="9536" ht="15.0" customHeight="1"/>
    <row r="9537" ht="15.0" customHeight="1"/>
    <row r="9538" ht="15.0" customHeight="1"/>
    <row r="9539" ht="15.0" customHeight="1"/>
    <row r="9540" ht="15.0" customHeight="1"/>
    <row r="9541" ht="15.0" customHeight="1"/>
    <row r="9542" ht="15.0" customHeight="1"/>
    <row r="9543" ht="15.0" customHeight="1"/>
    <row r="9544" ht="15.0" customHeight="1"/>
    <row r="9545" ht="15.0" customHeight="1"/>
    <row r="9546" ht="15.0" customHeight="1"/>
    <row r="9547" ht="15.0" customHeight="1"/>
    <row r="9548" ht="15.0" customHeight="1"/>
    <row r="9549" ht="15.0" customHeight="1"/>
    <row r="9550" ht="15.0" customHeight="1"/>
    <row r="9551" ht="15.0" customHeight="1"/>
    <row r="9552" ht="15.0" customHeight="1"/>
    <row r="9553" ht="15.0" customHeight="1"/>
    <row r="9554" ht="15.0" customHeight="1"/>
    <row r="9555" ht="15.0" customHeight="1"/>
    <row r="9556" ht="15.0" customHeight="1"/>
    <row r="9557" ht="15.0" customHeight="1"/>
    <row r="9558" ht="15.0" customHeight="1"/>
    <row r="9559" ht="15.0" customHeight="1"/>
    <row r="9560" ht="15.0" customHeight="1"/>
    <row r="9561" ht="15.0" customHeight="1"/>
    <row r="9562" ht="15.0" customHeight="1"/>
    <row r="9563" ht="15.0" customHeight="1"/>
    <row r="9564" ht="15.0" customHeight="1"/>
    <row r="9565" ht="15.0" customHeight="1"/>
    <row r="9566" ht="15.0" customHeight="1"/>
    <row r="9567" ht="15.0" customHeight="1"/>
    <row r="9568" ht="15.0" customHeight="1"/>
    <row r="9569" ht="15.0" customHeight="1"/>
    <row r="9570" ht="15.0" customHeight="1"/>
    <row r="9571" ht="15.0" customHeight="1"/>
    <row r="9572" ht="15.0" customHeight="1"/>
    <row r="9573" ht="15.0" customHeight="1"/>
    <row r="9574" ht="15.0" customHeight="1"/>
    <row r="9575" ht="15.0" customHeight="1"/>
    <row r="9576" ht="15.0" customHeight="1"/>
    <row r="9577" ht="15.0" customHeight="1"/>
    <row r="9578" ht="15.0" customHeight="1"/>
    <row r="9579" ht="15.0" customHeight="1"/>
    <row r="9580" ht="15.0" customHeight="1"/>
    <row r="9581" ht="15.0" customHeight="1"/>
    <row r="9582" ht="15.0" customHeight="1"/>
    <row r="9583" ht="15.0" customHeight="1"/>
    <row r="9584" ht="15.0" customHeight="1"/>
    <row r="9585" ht="15.0" customHeight="1"/>
    <row r="9586" ht="15.0" customHeight="1"/>
    <row r="9587" ht="15.0" customHeight="1"/>
    <row r="9588" ht="15.0" customHeight="1"/>
    <row r="9589" ht="15.0" customHeight="1"/>
    <row r="9590" ht="15.0" customHeight="1"/>
    <row r="9591" ht="15.0" customHeight="1"/>
    <row r="9592" ht="15.0" customHeight="1"/>
    <row r="9593" ht="15.0" customHeight="1"/>
    <row r="9594" ht="15.0" customHeight="1"/>
    <row r="9595" ht="15.0" customHeight="1"/>
    <row r="9596" ht="15.0" customHeight="1"/>
    <row r="9597" ht="15.0" customHeight="1"/>
    <row r="9598" ht="15.0" customHeight="1"/>
    <row r="9599" ht="15.0" customHeight="1"/>
    <row r="9600" ht="15.0" customHeight="1"/>
    <row r="9601" ht="15.0" customHeight="1"/>
    <row r="9602" ht="15.0" customHeight="1"/>
    <row r="9603" ht="15.0" customHeight="1"/>
    <row r="9604" ht="15.0" customHeight="1"/>
    <row r="9605" ht="15.0" customHeight="1"/>
    <row r="9606" ht="15.0" customHeight="1"/>
    <row r="9607" ht="15.0" customHeight="1"/>
    <row r="9608" ht="15.0" customHeight="1"/>
    <row r="9609" ht="15.0" customHeight="1"/>
    <row r="9610" ht="15.0" customHeight="1"/>
    <row r="9611" ht="15.0" customHeight="1"/>
    <row r="9612" ht="15.0" customHeight="1"/>
    <row r="9613" ht="15.0" customHeight="1"/>
    <row r="9614" ht="15.0" customHeight="1"/>
    <row r="9615" ht="15.0" customHeight="1"/>
    <row r="9616" ht="15.0" customHeight="1"/>
    <row r="9617" ht="15.0" customHeight="1"/>
    <row r="9618" ht="15.0" customHeight="1"/>
    <row r="9619" ht="15.0" customHeight="1"/>
    <row r="9620" ht="15.0" customHeight="1"/>
    <row r="9621" ht="15.0" customHeight="1"/>
    <row r="9622" ht="15.0" customHeight="1"/>
    <row r="9623" ht="15.0" customHeight="1"/>
    <row r="9624" ht="15.0" customHeight="1"/>
    <row r="9625" ht="15.0" customHeight="1"/>
    <row r="9626" ht="15.0" customHeight="1"/>
    <row r="9627" ht="15.0" customHeight="1"/>
    <row r="9628" ht="15.0" customHeight="1"/>
    <row r="9629" ht="15.0" customHeight="1"/>
    <row r="9630" ht="15.0" customHeight="1"/>
    <row r="9631" ht="15.0" customHeight="1"/>
    <row r="9632" ht="15.0" customHeight="1"/>
    <row r="9633" ht="15.0" customHeight="1"/>
    <row r="9634" ht="15.0" customHeight="1"/>
    <row r="9635" ht="15.0" customHeight="1"/>
    <row r="9636" ht="15.0" customHeight="1"/>
    <row r="9637" ht="15.0" customHeight="1"/>
    <row r="9638" ht="15.0" customHeight="1"/>
    <row r="9639" ht="15.0" customHeight="1"/>
    <row r="9640" ht="15.0" customHeight="1"/>
    <row r="9641" ht="15.0" customHeight="1"/>
    <row r="9642" ht="15.0" customHeight="1"/>
    <row r="9643" ht="15.0" customHeight="1"/>
    <row r="9644" ht="15.0" customHeight="1"/>
    <row r="9645" ht="15.0" customHeight="1"/>
    <row r="9646" ht="15.0" customHeight="1"/>
    <row r="9647" ht="15.0" customHeight="1"/>
    <row r="9648" ht="15.0" customHeight="1"/>
    <row r="9649" ht="15.0" customHeight="1"/>
    <row r="9650" ht="15.0" customHeight="1"/>
    <row r="9651" ht="15.0" customHeight="1"/>
    <row r="9652" ht="15.0" customHeight="1"/>
    <row r="9653" ht="15.0" customHeight="1"/>
    <row r="9654" ht="15.0" customHeight="1"/>
    <row r="9655" ht="15.0" customHeight="1"/>
    <row r="9656" ht="15.0" customHeight="1"/>
    <row r="9657" ht="15.0" customHeight="1"/>
    <row r="9658" ht="15.0" customHeight="1"/>
    <row r="9659" ht="15.0" customHeight="1"/>
    <row r="9660" ht="15.0" customHeight="1"/>
    <row r="9661" ht="15.0" customHeight="1"/>
    <row r="9662" ht="15.0" customHeight="1"/>
    <row r="9663" ht="15.0" customHeight="1"/>
    <row r="9664" ht="15.0" customHeight="1"/>
    <row r="9665" ht="15.0" customHeight="1"/>
    <row r="9666" ht="15.0" customHeight="1"/>
    <row r="9667" ht="15.0" customHeight="1"/>
    <row r="9668" ht="15.0" customHeight="1"/>
    <row r="9669" ht="15.0" customHeight="1"/>
    <row r="9670" ht="15.0" customHeight="1"/>
    <row r="9671" ht="15.0" customHeight="1"/>
    <row r="9672" ht="15.0" customHeight="1"/>
    <row r="9673" ht="15.0" customHeight="1"/>
    <row r="9674" ht="15.0" customHeight="1"/>
    <row r="9675" ht="15.0" customHeight="1"/>
    <row r="9676" ht="15.0" customHeight="1"/>
    <row r="9677" ht="15.0" customHeight="1"/>
    <row r="9678" ht="15.0" customHeight="1"/>
    <row r="9679" ht="15.0" customHeight="1"/>
    <row r="9680" ht="15.0" customHeight="1"/>
    <row r="9681" ht="15.0" customHeight="1"/>
    <row r="9682" ht="15.0" customHeight="1"/>
    <row r="9683" ht="15.0" customHeight="1"/>
    <row r="9684" ht="15.0" customHeight="1"/>
    <row r="9685" ht="15.0" customHeight="1"/>
    <row r="9686" ht="15.0" customHeight="1"/>
    <row r="9687" ht="15.0" customHeight="1"/>
    <row r="9688" ht="15.0" customHeight="1"/>
    <row r="9689" ht="15.0" customHeight="1"/>
    <row r="9690" ht="15.0" customHeight="1"/>
    <row r="9691" ht="15.0" customHeight="1"/>
    <row r="9692" ht="15.0" customHeight="1"/>
    <row r="9693" ht="15.0" customHeight="1"/>
    <row r="9694" ht="15.0" customHeight="1"/>
    <row r="9695" ht="15.0" customHeight="1"/>
    <row r="9696" ht="15.0" customHeight="1"/>
    <row r="9697" ht="15.0" customHeight="1"/>
    <row r="9698" ht="15.0" customHeight="1"/>
    <row r="9699" ht="15.0" customHeight="1"/>
    <row r="9700" ht="15.0" customHeight="1"/>
    <row r="9701" ht="15.0" customHeight="1"/>
    <row r="9702" ht="15.0" customHeight="1"/>
    <row r="9703" ht="15.0" customHeight="1"/>
    <row r="9704" ht="15.0" customHeight="1"/>
    <row r="9705" ht="15.0" customHeight="1"/>
    <row r="9706" ht="15.0" customHeight="1"/>
    <row r="9707" ht="15.0" customHeight="1"/>
    <row r="9708" ht="15.0" customHeight="1"/>
    <row r="9709" ht="15.0" customHeight="1"/>
    <row r="9710" ht="15.0" customHeight="1"/>
    <row r="9711" ht="15.0" customHeight="1"/>
    <row r="9712" ht="15.0" customHeight="1"/>
    <row r="9713" ht="15.0" customHeight="1"/>
    <row r="9714" ht="15.0" customHeight="1"/>
    <row r="9715" ht="15.0" customHeight="1"/>
    <row r="9716" ht="15.0" customHeight="1"/>
    <row r="9717" ht="15.0" customHeight="1"/>
    <row r="9718" ht="15.0" customHeight="1"/>
    <row r="9719" ht="15.0" customHeight="1"/>
    <row r="9720" ht="15.0" customHeight="1"/>
    <row r="9721" ht="15.0" customHeight="1"/>
    <row r="9722" ht="15.0" customHeight="1"/>
    <row r="9723" ht="15.0" customHeight="1"/>
    <row r="9724" ht="15.0" customHeight="1"/>
    <row r="9725" ht="15.0" customHeight="1"/>
    <row r="9726" ht="15.0" customHeight="1"/>
    <row r="9727" ht="15.0" customHeight="1"/>
    <row r="9728" ht="15.0" customHeight="1"/>
    <row r="9729" ht="15.0" customHeight="1"/>
    <row r="9730" ht="15.0" customHeight="1"/>
    <row r="9731" ht="15.0" customHeight="1"/>
    <row r="9732" ht="15.0" customHeight="1"/>
    <row r="9733" ht="15.0" customHeight="1"/>
    <row r="9734" ht="15.0" customHeight="1"/>
    <row r="9735" ht="15.0" customHeight="1"/>
    <row r="9736" ht="15.0" customHeight="1"/>
    <row r="9737" ht="15.0" customHeight="1"/>
    <row r="9738" ht="15.0" customHeight="1"/>
    <row r="9739" ht="15.0" customHeight="1"/>
    <row r="9740" ht="15.0" customHeight="1"/>
    <row r="9741" ht="15.0" customHeight="1"/>
    <row r="9742" ht="15.0" customHeight="1"/>
    <row r="9743" ht="15.0" customHeight="1"/>
    <row r="9744" ht="15.0" customHeight="1"/>
    <row r="9745" ht="15.0" customHeight="1"/>
    <row r="9746" ht="15.0" customHeight="1"/>
    <row r="9747" ht="15.0" customHeight="1"/>
    <row r="9748" ht="15.0" customHeight="1"/>
    <row r="9749" ht="15.0" customHeight="1"/>
    <row r="9750" ht="15.0" customHeight="1"/>
    <row r="9751" ht="15.0" customHeight="1"/>
    <row r="9752" ht="15.0" customHeight="1"/>
    <row r="9753" ht="15.0" customHeight="1"/>
    <row r="9754" ht="15.0" customHeight="1"/>
    <row r="9755" ht="15.0" customHeight="1"/>
    <row r="9756" ht="15.0" customHeight="1"/>
    <row r="9757" ht="15.0" customHeight="1"/>
    <row r="9758" ht="15.0" customHeight="1"/>
    <row r="9759" ht="15.0" customHeight="1"/>
    <row r="9760" ht="15.0" customHeight="1"/>
    <row r="9761" ht="15.0" customHeight="1"/>
    <row r="9762" ht="15.0" customHeight="1"/>
    <row r="9763" ht="15.0" customHeight="1"/>
    <row r="9764" ht="15.0" customHeight="1"/>
    <row r="9765" ht="15.0" customHeight="1"/>
    <row r="9766" ht="15.0" customHeight="1"/>
    <row r="9767" ht="15.0" customHeight="1"/>
    <row r="9768" ht="15.0" customHeight="1"/>
    <row r="9769" ht="15.0" customHeight="1"/>
    <row r="9770" ht="15.0" customHeight="1"/>
    <row r="9771" ht="15.0" customHeight="1"/>
    <row r="9772" ht="15.0" customHeight="1"/>
    <row r="9773" ht="15.0" customHeight="1"/>
    <row r="9774" ht="15.0" customHeight="1"/>
    <row r="9775" ht="15.0" customHeight="1"/>
    <row r="9776" ht="15.0" customHeight="1"/>
    <row r="9777" ht="15.0" customHeight="1"/>
    <row r="9778" ht="15.0" customHeight="1"/>
    <row r="9779" ht="15.0" customHeight="1"/>
    <row r="9780" ht="15.0" customHeight="1"/>
    <row r="9781" ht="15.0" customHeight="1"/>
    <row r="9782" ht="15.0" customHeight="1"/>
    <row r="9783" ht="15.0" customHeight="1"/>
    <row r="9784" ht="15.0" customHeight="1"/>
    <row r="9785" ht="15.0" customHeight="1"/>
    <row r="9786" ht="15.0" customHeight="1"/>
    <row r="9787" ht="15.0" customHeight="1"/>
    <row r="9788" ht="15.0" customHeight="1"/>
    <row r="9789" ht="15.0" customHeight="1"/>
    <row r="9790" ht="15.0" customHeight="1"/>
    <row r="9791" ht="15.0" customHeight="1"/>
    <row r="9792" ht="15.0" customHeight="1"/>
    <row r="9793" ht="15.0" customHeight="1"/>
    <row r="9794" ht="15.0" customHeight="1"/>
    <row r="9795" ht="15.0" customHeight="1"/>
    <row r="9796" ht="15.0" customHeight="1"/>
    <row r="9797" ht="15.0" customHeight="1"/>
    <row r="9798" ht="15.0" customHeight="1"/>
    <row r="9799" ht="15.0" customHeight="1"/>
    <row r="9800" ht="15.0" customHeight="1"/>
    <row r="9801" ht="15.0" customHeight="1"/>
    <row r="9802" ht="15.0" customHeight="1"/>
    <row r="9803" ht="15.0" customHeight="1"/>
    <row r="9804" ht="15.0" customHeight="1"/>
    <row r="9805" ht="15.0" customHeight="1"/>
    <row r="9806" ht="15.0" customHeight="1"/>
    <row r="9807" ht="15.0" customHeight="1"/>
    <row r="9808" ht="15.0" customHeight="1"/>
    <row r="9809" ht="15.0" customHeight="1"/>
    <row r="9810" ht="15.0" customHeight="1"/>
    <row r="9811" ht="15.0" customHeight="1"/>
    <row r="9812" ht="15.0" customHeight="1"/>
    <row r="9813" ht="15.0" customHeight="1"/>
    <row r="9814" ht="15.0" customHeight="1"/>
    <row r="9815" ht="15.0" customHeight="1"/>
    <row r="9816" ht="15.0" customHeight="1"/>
    <row r="9817" ht="15.0" customHeight="1"/>
    <row r="9818" ht="15.0" customHeight="1"/>
    <row r="9819" ht="15.0" customHeight="1"/>
    <row r="9820" ht="15.0" customHeight="1"/>
    <row r="9821" ht="15.0" customHeight="1"/>
    <row r="9822" ht="15.0" customHeight="1"/>
    <row r="9823" ht="15.0" customHeight="1"/>
    <row r="9824" ht="15.0" customHeight="1"/>
    <row r="9825" ht="15.0" customHeight="1"/>
    <row r="9826" ht="15.0" customHeight="1"/>
    <row r="9827" ht="15.0" customHeight="1"/>
    <row r="9828" ht="15.0" customHeight="1"/>
    <row r="9829" ht="15.0" customHeight="1"/>
    <row r="9830" ht="15.0" customHeight="1"/>
    <row r="9831" ht="15.0" customHeight="1"/>
    <row r="9832" ht="15.0" customHeight="1"/>
    <row r="9833" ht="15.0" customHeight="1"/>
    <row r="9834" ht="15.0" customHeight="1"/>
    <row r="9835" ht="15.0" customHeight="1"/>
    <row r="9836" ht="15.0" customHeight="1"/>
    <row r="9837" ht="15.0" customHeight="1"/>
    <row r="9838" ht="15.0" customHeight="1"/>
    <row r="9839" ht="15.0" customHeight="1"/>
    <row r="9840" ht="15.0" customHeight="1"/>
    <row r="9841" ht="15.0" customHeight="1"/>
    <row r="9842" ht="15.0" customHeight="1"/>
    <row r="9843" ht="15.0" customHeight="1"/>
    <row r="9844" ht="15.0" customHeight="1"/>
    <row r="9845" ht="15.0" customHeight="1"/>
    <row r="9846" ht="15.0" customHeight="1"/>
    <row r="9847" ht="15.0" customHeight="1"/>
    <row r="9848" ht="15.0" customHeight="1"/>
    <row r="9849" ht="15.0" customHeight="1"/>
    <row r="9850" ht="15.0" customHeight="1"/>
    <row r="9851" ht="15.0" customHeight="1"/>
    <row r="9852" ht="15.0" customHeight="1"/>
    <row r="9853" ht="15.0" customHeight="1"/>
    <row r="9854" ht="15.0" customHeight="1"/>
    <row r="9855" ht="15.0" customHeight="1"/>
    <row r="9856" ht="15.0" customHeight="1"/>
    <row r="9857" ht="15.0" customHeight="1"/>
    <row r="9858" ht="15.0" customHeight="1"/>
    <row r="9859" ht="15.0" customHeight="1"/>
    <row r="9860" ht="15.0" customHeight="1"/>
    <row r="9861" ht="15.0" customHeight="1"/>
    <row r="9862" ht="15.0" customHeight="1"/>
    <row r="9863" ht="15.0" customHeight="1"/>
    <row r="9864" ht="15.0" customHeight="1"/>
    <row r="9865" ht="15.0" customHeight="1"/>
    <row r="9866" ht="15.0" customHeight="1"/>
    <row r="9867" ht="15.0" customHeight="1"/>
    <row r="9868" ht="15.0" customHeight="1"/>
    <row r="9869" ht="15.0" customHeight="1"/>
    <row r="9870" ht="15.0" customHeight="1"/>
    <row r="9871" ht="15.0" customHeight="1"/>
    <row r="9872" ht="15.0" customHeight="1"/>
    <row r="9873" ht="15.0" customHeight="1"/>
    <row r="9874" ht="15.0" customHeight="1"/>
    <row r="9875" ht="15.0" customHeight="1"/>
    <row r="9876" ht="15.0" customHeight="1"/>
    <row r="9877" ht="15.0" customHeight="1"/>
    <row r="9878" ht="15.0" customHeight="1"/>
    <row r="9879" ht="15.0" customHeight="1"/>
    <row r="9880" ht="15.0" customHeight="1"/>
    <row r="9881" ht="15.0" customHeight="1"/>
    <row r="9882" ht="15.0" customHeight="1"/>
    <row r="9883" ht="15.0" customHeight="1"/>
    <row r="9884" ht="15.0" customHeight="1"/>
    <row r="9885" ht="15.0" customHeight="1"/>
    <row r="9886" ht="15.0" customHeight="1"/>
    <row r="9887" ht="15.0" customHeight="1"/>
    <row r="9888" ht="15.0" customHeight="1"/>
    <row r="9889" ht="15.0" customHeight="1"/>
    <row r="9890" ht="15.0" customHeight="1"/>
    <row r="9891" ht="15.0" customHeight="1"/>
    <row r="9892" ht="15.0" customHeight="1"/>
    <row r="9893" ht="15.0" customHeight="1"/>
    <row r="9894" ht="15.0" customHeight="1"/>
    <row r="9895" ht="15.0" customHeight="1"/>
    <row r="9896" ht="15.0" customHeight="1"/>
    <row r="9897" ht="15.0" customHeight="1"/>
    <row r="9898" ht="15.0" customHeight="1"/>
    <row r="9899" ht="15.0" customHeight="1"/>
    <row r="9900" ht="15.0" customHeight="1"/>
    <row r="9901" ht="15.0" customHeight="1"/>
    <row r="9902" ht="15.0" customHeight="1"/>
    <row r="9903" ht="15.0" customHeight="1"/>
    <row r="9904" ht="15.0" customHeight="1"/>
    <row r="9905" ht="15.0" customHeight="1"/>
    <row r="9906" ht="15.0" customHeight="1"/>
    <row r="9907" ht="15.0" customHeight="1"/>
    <row r="9908" ht="15.0" customHeight="1"/>
    <row r="9909" ht="15.0" customHeight="1"/>
    <row r="9910" ht="15.0" customHeight="1"/>
    <row r="9911" ht="15.0" customHeight="1"/>
    <row r="9912" ht="15.0" customHeight="1"/>
    <row r="9913" ht="15.0" customHeight="1"/>
    <row r="9914" ht="15.0" customHeight="1"/>
    <row r="9915" ht="15.0" customHeight="1"/>
    <row r="9916" ht="15.0" customHeight="1"/>
    <row r="9917" ht="15.0" customHeight="1"/>
    <row r="9918" ht="15.0" customHeight="1"/>
    <row r="9919" ht="15.0" customHeight="1"/>
    <row r="9920" ht="15.0" customHeight="1"/>
    <row r="9921" ht="15.0" customHeight="1"/>
    <row r="9922" ht="15.0" customHeight="1"/>
    <row r="9923" ht="15.0" customHeight="1"/>
    <row r="9924" ht="15.0" customHeight="1"/>
    <row r="9925" ht="15.0" customHeight="1"/>
    <row r="9926" ht="15.0" customHeight="1"/>
    <row r="9927" ht="15.0" customHeight="1"/>
    <row r="9928" ht="15.0" customHeight="1"/>
    <row r="9929" ht="15.0" customHeight="1"/>
    <row r="9930" ht="15.0" customHeight="1"/>
    <row r="9931" ht="15.0" customHeight="1"/>
    <row r="9932" ht="15.0" customHeight="1"/>
    <row r="9933" ht="15.0" customHeight="1"/>
    <row r="9934" ht="15.0" customHeight="1"/>
    <row r="9935" ht="15.0" customHeight="1"/>
    <row r="9936" ht="15.0" customHeight="1"/>
    <row r="9937" ht="15.0" customHeight="1"/>
    <row r="9938" ht="15.0" customHeight="1"/>
    <row r="9939" ht="15.0" customHeight="1"/>
    <row r="9940" ht="15.0" customHeight="1"/>
    <row r="9941" ht="15.0" customHeight="1"/>
    <row r="9942" ht="15.0" customHeight="1"/>
    <row r="9943" ht="15.0" customHeight="1"/>
    <row r="9944" ht="15.0" customHeight="1"/>
    <row r="9945" ht="15.0" customHeight="1"/>
    <row r="9946" ht="15.0" customHeight="1"/>
    <row r="9947" ht="15.0" customHeight="1"/>
    <row r="9948" ht="15.0" customHeight="1"/>
    <row r="9949" ht="15.0" customHeight="1"/>
    <row r="9950" ht="15.0" customHeight="1"/>
    <row r="9951" ht="15.0" customHeight="1"/>
    <row r="9952" ht="15.0" customHeight="1"/>
    <row r="9953" ht="15.0" customHeight="1"/>
    <row r="9954" ht="15.0" customHeight="1"/>
    <row r="9955" ht="15.0" customHeight="1"/>
    <row r="9956" ht="15.0" customHeight="1"/>
    <row r="9957" ht="15.0" customHeight="1"/>
    <row r="9958" ht="15.0" customHeight="1"/>
    <row r="9959" ht="15.0" customHeight="1"/>
    <row r="9960" ht="15.0" customHeight="1"/>
    <row r="9961" ht="15.0" customHeight="1"/>
    <row r="9962" ht="15.0" customHeight="1"/>
    <row r="9963" ht="15.0" customHeight="1"/>
    <row r="9964" ht="15.0" customHeight="1"/>
    <row r="9965" ht="15.0" customHeight="1"/>
    <row r="9966" ht="15.0" customHeight="1"/>
    <row r="9967" ht="15.0" customHeight="1"/>
    <row r="9968" ht="15.0" customHeight="1"/>
    <row r="9969" ht="15.0" customHeight="1"/>
    <row r="9970" ht="15.0" customHeight="1"/>
    <row r="9971" ht="15.0" customHeight="1"/>
    <row r="9972" ht="15.0" customHeight="1"/>
    <row r="9973" ht="15.0" customHeight="1"/>
    <row r="9974" ht="15.0" customHeight="1"/>
    <row r="9975" ht="15.0" customHeight="1"/>
    <row r="9976" ht="15.0" customHeight="1"/>
    <row r="9977" ht="15.0" customHeight="1"/>
    <row r="9978" ht="15.0" customHeight="1"/>
    <row r="9979" ht="15.0" customHeight="1"/>
    <row r="9980" ht="15.0" customHeight="1"/>
    <row r="9981" ht="15.0" customHeight="1"/>
    <row r="9982" ht="15.0" customHeight="1"/>
    <row r="9983" ht="15.0" customHeight="1"/>
    <row r="9984" ht="15.0" customHeight="1"/>
    <row r="9985" ht="15.0" customHeight="1"/>
    <row r="9986" ht="15.0" customHeight="1"/>
    <row r="9987" ht="15.0" customHeight="1"/>
    <row r="9988" ht="15.0" customHeight="1"/>
    <row r="9989" ht="15.0" customHeight="1"/>
    <row r="9990" ht="15.0" customHeight="1"/>
    <row r="9991" ht="15.0" customHeight="1"/>
    <row r="9992" ht="15.0" customHeight="1"/>
    <row r="9993" ht="15.0" customHeight="1"/>
    <row r="9994" ht="15.0" customHeight="1"/>
    <row r="9995" ht="15.0" customHeight="1"/>
    <row r="9996" ht="15.0" customHeight="1"/>
    <row r="9997" ht="15.0" customHeight="1"/>
    <row r="9998" ht="15.0" customHeight="1"/>
    <row r="9999" ht="15.0" customHeight="1"/>
    <row r="10000" ht="15.0" customHeight="1"/>
    <row r="10001" ht="15.0" customHeight="1"/>
    <row r="10002" ht="15.0" customHeight="1"/>
    <row r="10003" ht="15.0" customHeight="1"/>
    <row r="10004" ht="15.0" customHeight="1"/>
    <row r="10005" ht="15.0" customHeight="1"/>
    <row r="10006" ht="15.0" customHeight="1"/>
    <row r="10007" ht="15.0" customHeight="1"/>
    <row r="10008" ht="15.0" customHeight="1"/>
    <row r="10009" ht="15.0" customHeight="1"/>
    <row r="10010" ht="15.0" customHeight="1"/>
    <row r="10011" ht="15.0" customHeight="1"/>
    <row r="10012" ht="15.0" customHeight="1"/>
    <row r="10013" ht="15.0" customHeight="1"/>
    <row r="10014" ht="15.0" customHeight="1"/>
    <row r="10015" ht="15.0" customHeight="1"/>
    <row r="10016" ht="15.0" customHeight="1"/>
    <row r="10017" ht="15.0" customHeight="1"/>
    <row r="10018" ht="15.0" customHeight="1"/>
    <row r="10019" ht="15.0" customHeight="1"/>
    <row r="10020" ht="15.0" customHeight="1"/>
    <row r="10021" ht="15.0" customHeight="1"/>
    <row r="10022" ht="15.0" customHeight="1"/>
    <row r="10023" ht="15.0" customHeight="1"/>
    <row r="10024" ht="15.0" customHeight="1"/>
    <row r="10025" ht="15.0" customHeight="1"/>
    <row r="10026" ht="15.0" customHeight="1"/>
    <row r="10027" ht="15.0" customHeight="1"/>
    <row r="10028" ht="15.0" customHeight="1"/>
    <row r="10029" ht="15.0" customHeight="1"/>
    <row r="10030" ht="15.0" customHeight="1"/>
    <row r="10031" ht="15.0" customHeight="1"/>
    <row r="10032" ht="15.0" customHeight="1"/>
    <row r="10033" ht="15.0" customHeight="1"/>
    <row r="10034" ht="15.0" customHeight="1"/>
    <row r="10035" ht="15.0" customHeight="1"/>
    <row r="10036" ht="15.0" customHeight="1"/>
    <row r="10037" ht="15.0" customHeight="1"/>
    <row r="10038" ht="15.0" customHeight="1"/>
    <row r="10039" ht="15.0" customHeight="1"/>
    <row r="10040" ht="15.0" customHeight="1"/>
    <row r="10041" ht="15.0" customHeight="1"/>
    <row r="10042" ht="15.0" customHeight="1"/>
    <row r="10043" ht="15.0" customHeight="1"/>
    <row r="10044" ht="15.0" customHeight="1"/>
    <row r="10045" ht="15.0" customHeight="1"/>
    <row r="10046" ht="15.0" customHeight="1"/>
    <row r="10047" ht="15.0" customHeight="1"/>
    <row r="10048" ht="15.0" customHeight="1"/>
    <row r="10049" ht="15.0" customHeight="1"/>
    <row r="10050" ht="15.0" customHeight="1"/>
    <row r="10051" ht="15.0" customHeight="1"/>
    <row r="10052" ht="15.0" customHeight="1"/>
    <row r="10053" ht="15.0" customHeight="1"/>
    <row r="10054" ht="15.0" customHeight="1"/>
    <row r="10055" ht="15.0" customHeight="1"/>
    <row r="10056" ht="15.0" customHeight="1"/>
    <row r="10057" ht="15.0" customHeight="1"/>
    <row r="10058" ht="15.0" customHeight="1"/>
    <row r="10059" ht="15.0" customHeight="1"/>
    <row r="10060" ht="15.0" customHeight="1"/>
    <row r="10061" ht="15.0" customHeight="1"/>
    <row r="10062" ht="15.0" customHeight="1"/>
    <row r="10063" ht="15.0" customHeight="1"/>
    <row r="10064" ht="15.0" customHeight="1"/>
    <row r="10065" ht="15.0" customHeight="1"/>
    <row r="10066" ht="15.0" customHeight="1"/>
    <row r="10067" ht="15.0" customHeight="1"/>
    <row r="10068" ht="15.0" customHeight="1"/>
    <row r="10069" ht="15.0" customHeight="1"/>
    <row r="10070" ht="15.0" customHeight="1"/>
    <row r="10071" ht="15.0" customHeight="1"/>
    <row r="10072" ht="15.0" customHeight="1"/>
    <row r="10073" ht="15.0" customHeight="1"/>
    <row r="10074" ht="15.0" customHeight="1"/>
    <row r="10075" ht="15.0" customHeight="1"/>
    <row r="10076" ht="15.0" customHeight="1"/>
    <row r="10077" ht="15.0" customHeight="1"/>
    <row r="10078" ht="15.0" customHeight="1"/>
    <row r="10079" ht="15.0" customHeight="1"/>
    <row r="10080" ht="15.0" customHeight="1"/>
    <row r="10081" ht="15.0" customHeight="1"/>
    <row r="10082" ht="15.0" customHeight="1"/>
    <row r="10083" ht="15.0" customHeight="1"/>
    <row r="10084" ht="15.0" customHeight="1"/>
    <row r="10085" ht="15.0" customHeight="1"/>
    <row r="10086" ht="15.0" customHeight="1"/>
    <row r="10087" ht="15.0" customHeight="1"/>
    <row r="10088" ht="15.0" customHeight="1"/>
    <row r="10089" ht="15.0" customHeight="1"/>
    <row r="10090" ht="15.0" customHeight="1"/>
    <row r="10091" ht="15.0" customHeight="1"/>
    <row r="10092" ht="15.0" customHeight="1"/>
    <row r="10093" ht="15.0" customHeight="1"/>
    <row r="10094" ht="15.0" customHeight="1"/>
    <row r="10095" ht="15.0" customHeight="1"/>
    <row r="10096" ht="15.0" customHeight="1"/>
    <row r="10097" ht="15.0" customHeight="1"/>
    <row r="10098" ht="15.0" customHeight="1"/>
    <row r="10099" ht="15.0" customHeight="1"/>
    <row r="10100" ht="15.0" customHeight="1"/>
    <row r="10101" ht="15.0" customHeight="1"/>
    <row r="10102" ht="15.0" customHeight="1"/>
    <row r="10103" ht="15.0" customHeight="1"/>
    <row r="10104" ht="15.0" customHeight="1"/>
    <row r="10105" ht="15.0" customHeight="1"/>
    <row r="10106" ht="15.0" customHeight="1"/>
    <row r="10107" ht="15.0" customHeight="1"/>
    <row r="10108" ht="15.0" customHeight="1"/>
    <row r="10109" ht="15.0" customHeight="1"/>
    <row r="10110" ht="15.0" customHeight="1"/>
    <row r="10111" ht="15.0" customHeight="1"/>
    <row r="10112" ht="15.0" customHeight="1"/>
    <row r="10113" ht="15.0" customHeight="1"/>
    <row r="10114" ht="15.0" customHeight="1"/>
    <row r="10115" ht="15.0" customHeight="1"/>
    <row r="10116" ht="15.0" customHeight="1"/>
    <row r="10117" ht="15.0" customHeight="1"/>
    <row r="10118" ht="15.0" customHeight="1"/>
    <row r="10119" ht="15.0" customHeight="1"/>
    <row r="10120" ht="15.0" customHeight="1"/>
    <row r="10121" ht="15.0" customHeight="1"/>
    <row r="10122" ht="15.0" customHeight="1"/>
    <row r="10123" ht="15.0" customHeight="1"/>
    <row r="10124" ht="15.0" customHeight="1"/>
    <row r="10125" ht="15.0" customHeight="1"/>
    <row r="10126" ht="15.0" customHeight="1"/>
    <row r="10127" ht="15.0" customHeight="1"/>
    <row r="10128" ht="15.0" customHeight="1"/>
    <row r="10129" ht="15.0" customHeight="1"/>
    <row r="10130" ht="15.0" customHeight="1"/>
    <row r="10131" ht="15.0" customHeight="1"/>
    <row r="10132" ht="15.0" customHeight="1"/>
    <row r="10133" ht="15.0" customHeight="1"/>
    <row r="10134" ht="15.0" customHeight="1"/>
    <row r="10135" ht="15.0" customHeight="1"/>
    <row r="10136" ht="15.0" customHeight="1"/>
    <row r="10137" ht="15.0" customHeight="1"/>
    <row r="10138" ht="15.0" customHeight="1"/>
    <row r="10139" ht="15.0" customHeight="1"/>
    <row r="10140" ht="15.0" customHeight="1"/>
    <row r="10141" ht="15.0" customHeight="1"/>
    <row r="10142" ht="15.0" customHeight="1"/>
    <row r="10143" ht="15.0" customHeight="1"/>
    <row r="10144" ht="15.0" customHeight="1"/>
    <row r="10145" ht="15.0" customHeight="1"/>
    <row r="10146" ht="15.0" customHeight="1"/>
    <row r="10147" ht="15.0" customHeight="1"/>
    <row r="10148" ht="15.0" customHeight="1"/>
    <row r="10149" ht="15.0" customHeight="1"/>
    <row r="10150" ht="15.0" customHeight="1"/>
    <row r="10151" ht="15.0" customHeight="1"/>
    <row r="10152" ht="15.0" customHeight="1"/>
    <row r="10153" ht="15.0" customHeight="1"/>
    <row r="10154" ht="15.0" customHeight="1"/>
    <row r="10155" ht="15.0" customHeight="1"/>
    <row r="10156" ht="15.0" customHeight="1"/>
    <row r="10157" ht="15.0" customHeight="1"/>
    <row r="10158" ht="15.0" customHeight="1"/>
    <row r="10159" ht="15.0" customHeight="1"/>
    <row r="10160" ht="15.0" customHeight="1"/>
    <row r="10161" ht="15.0" customHeight="1"/>
    <row r="10162" ht="15.0" customHeight="1"/>
    <row r="10163" ht="15.0" customHeight="1"/>
    <row r="10164" ht="15.0" customHeight="1"/>
    <row r="10165" ht="15.0" customHeight="1"/>
    <row r="10166" ht="15.0" customHeight="1"/>
    <row r="10167" ht="15.0" customHeight="1"/>
    <row r="10168" ht="15.0" customHeight="1"/>
    <row r="10169" ht="15.0" customHeight="1"/>
    <row r="10170" ht="15.0" customHeight="1"/>
    <row r="10171" ht="15.0" customHeight="1"/>
    <row r="10172" ht="15.0" customHeight="1"/>
    <row r="10173" ht="15.0" customHeight="1"/>
    <row r="10174" ht="15.0" customHeight="1"/>
    <row r="10175" ht="15.0" customHeight="1"/>
    <row r="10176" ht="15.0" customHeight="1"/>
    <row r="10177" ht="15.0" customHeight="1"/>
    <row r="10178" ht="15.0" customHeight="1"/>
    <row r="10179" ht="15.0" customHeight="1"/>
    <row r="10180" ht="15.0" customHeight="1"/>
    <row r="10181" ht="15.0" customHeight="1"/>
    <row r="10182" ht="15.0" customHeight="1"/>
    <row r="10183" ht="15.0" customHeight="1"/>
    <row r="10184" ht="15.0" customHeight="1"/>
    <row r="10185" ht="15.0" customHeight="1"/>
    <row r="10186" ht="15.0" customHeight="1"/>
    <row r="10187" ht="15.0" customHeight="1"/>
    <row r="10188" ht="15.0" customHeight="1"/>
    <row r="10189" ht="15.0" customHeight="1"/>
    <row r="10190" ht="15.0" customHeight="1"/>
    <row r="10191" ht="15.0" customHeight="1"/>
    <row r="10192" ht="15.0" customHeight="1"/>
    <row r="10193" ht="15.0" customHeight="1"/>
    <row r="10194" ht="15.0" customHeight="1"/>
    <row r="10195" ht="15.0" customHeight="1"/>
    <row r="10196" ht="15.0" customHeight="1"/>
    <row r="10197" ht="15.0" customHeight="1"/>
    <row r="10198" ht="15.0" customHeight="1"/>
    <row r="10199" ht="15.0" customHeight="1"/>
    <row r="10200" ht="15.0" customHeight="1"/>
    <row r="10201" ht="15.0" customHeight="1"/>
    <row r="10202" ht="15.0" customHeight="1"/>
    <row r="10203" ht="15.0" customHeight="1"/>
    <row r="10204" ht="15.0" customHeight="1"/>
    <row r="10205" ht="15.0" customHeight="1"/>
    <row r="10206" ht="15.0" customHeight="1"/>
    <row r="10207" ht="15.0" customHeight="1"/>
    <row r="10208" ht="15.0" customHeight="1"/>
    <row r="10209" ht="15.0" customHeight="1"/>
    <row r="10210" ht="15.0" customHeight="1"/>
    <row r="10211" ht="15.0" customHeight="1"/>
    <row r="10212" ht="15.0" customHeight="1"/>
    <row r="10213" ht="15.0" customHeight="1"/>
    <row r="10214" ht="15.0" customHeight="1"/>
    <row r="10215" ht="15.0" customHeight="1"/>
    <row r="10216" ht="15.0" customHeight="1"/>
    <row r="10217" ht="15.0" customHeight="1"/>
    <row r="10218" ht="15.0" customHeight="1"/>
    <row r="10219" ht="15.0" customHeight="1"/>
    <row r="10220" ht="15.0" customHeight="1"/>
    <row r="10221" ht="15.0" customHeight="1"/>
    <row r="10222" ht="15.0" customHeight="1"/>
    <row r="10223" ht="15.0" customHeight="1"/>
    <row r="10224" ht="15.0" customHeight="1"/>
    <row r="10225" ht="15.0" customHeight="1"/>
    <row r="10226" ht="15.0" customHeight="1"/>
    <row r="10227" ht="15.0" customHeight="1"/>
    <row r="10228" ht="15.0" customHeight="1"/>
    <row r="10229" ht="15.0" customHeight="1"/>
    <row r="10230" ht="15.0" customHeight="1"/>
    <row r="10231" ht="15.0" customHeight="1"/>
    <row r="10232" ht="15.0" customHeight="1"/>
    <row r="10233" ht="15.0" customHeight="1"/>
    <row r="10234" ht="15.0" customHeight="1"/>
    <row r="10235" ht="15.0" customHeight="1"/>
    <row r="10236" ht="15.0" customHeight="1"/>
    <row r="10237" ht="15.0" customHeight="1"/>
    <row r="10238" ht="15.0" customHeight="1"/>
    <row r="10239" ht="15.0" customHeight="1"/>
    <row r="10240" ht="15.0" customHeight="1"/>
    <row r="10241" ht="15.0" customHeight="1"/>
    <row r="10242" ht="15.0" customHeight="1"/>
    <row r="10243" ht="15.0" customHeight="1"/>
    <row r="10244" ht="15.0" customHeight="1"/>
    <row r="10245" ht="15.0" customHeight="1"/>
    <row r="10246" ht="15.0" customHeight="1"/>
    <row r="10247" ht="15.0" customHeight="1"/>
    <row r="10248" ht="15.0" customHeight="1"/>
    <row r="10249" ht="15.0" customHeight="1"/>
    <row r="10250" ht="15.0" customHeight="1"/>
    <row r="10251" ht="15.0" customHeight="1"/>
    <row r="10252" ht="15.0" customHeight="1"/>
    <row r="10253" ht="15.0" customHeight="1"/>
    <row r="10254" ht="15.0" customHeight="1"/>
    <row r="10255" ht="15.0" customHeight="1"/>
    <row r="10256" ht="15.0" customHeight="1"/>
    <row r="10257" ht="15.0" customHeight="1"/>
    <row r="10258" ht="15.0" customHeight="1"/>
    <row r="10259" ht="15.0" customHeight="1"/>
    <row r="10260" ht="15.0" customHeight="1"/>
    <row r="10261" ht="15.0" customHeight="1"/>
    <row r="10262" ht="15.0" customHeight="1"/>
    <row r="10263" ht="15.0" customHeight="1"/>
    <row r="10264" ht="15.0" customHeight="1"/>
    <row r="10265" ht="15.0" customHeight="1"/>
    <row r="10266" ht="15.0" customHeight="1"/>
    <row r="10267" ht="15.0" customHeight="1"/>
    <row r="10268" ht="15.0" customHeight="1"/>
    <row r="10269" ht="15.0" customHeight="1"/>
    <row r="10270" ht="15.0" customHeight="1"/>
    <row r="10271" ht="15.0" customHeight="1"/>
    <row r="10272" ht="15.0" customHeight="1"/>
    <row r="10273" ht="15.0" customHeight="1"/>
    <row r="10274" ht="15.0" customHeight="1"/>
    <row r="10275" ht="15.0" customHeight="1"/>
    <row r="10276" ht="15.0" customHeight="1"/>
    <row r="10277" ht="15.0" customHeight="1"/>
    <row r="10278" ht="15.0" customHeight="1"/>
    <row r="10279" ht="15.0" customHeight="1"/>
    <row r="10280" ht="15.0" customHeight="1"/>
    <row r="10281" ht="15.0" customHeight="1"/>
    <row r="10282" ht="15.0" customHeight="1"/>
    <row r="10283" ht="15.0" customHeight="1"/>
    <row r="10284" ht="15.0" customHeight="1"/>
    <row r="10285" ht="15.0" customHeight="1"/>
    <row r="10286" ht="15.0" customHeight="1"/>
    <row r="10287" ht="15.0" customHeight="1"/>
    <row r="10288" ht="15.0" customHeight="1"/>
    <row r="10289" ht="15.0" customHeight="1"/>
    <row r="10290" ht="15.0" customHeight="1"/>
    <row r="10291" ht="15.0" customHeight="1"/>
    <row r="10292" ht="15.0" customHeight="1"/>
    <row r="10293" ht="15.0" customHeight="1"/>
    <row r="10294" ht="15.0" customHeight="1"/>
    <row r="10295" ht="15.0" customHeight="1"/>
    <row r="10296" ht="15.0" customHeight="1"/>
    <row r="10297" ht="15.0" customHeight="1"/>
    <row r="10298" ht="15.0" customHeight="1"/>
    <row r="10299" ht="15.0" customHeight="1"/>
    <row r="10300" ht="15.0" customHeight="1"/>
    <row r="10301" ht="15.0" customHeight="1"/>
    <row r="10302" ht="15.0" customHeight="1"/>
    <row r="10303" ht="15.0" customHeight="1"/>
    <row r="10304" ht="15.0" customHeight="1"/>
    <row r="10305" ht="15.0" customHeight="1"/>
    <row r="10306" ht="15.0" customHeight="1"/>
    <row r="10307" ht="15.0" customHeight="1"/>
    <row r="10308" ht="15.0" customHeight="1"/>
    <row r="10309" ht="15.0" customHeight="1"/>
    <row r="10310" ht="15.0" customHeight="1"/>
    <row r="10311" ht="15.0" customHeight="1"/>
    <row r="10312" ht="15.0" customHeight="1"/>
    <row r="10313" ht="15.0" customHeight="1"/>
    <row r="10314" ht="15.0" customHeight="1"/>
    <row r="10315" ht="15.0" customHeight="1"/>
    <row r="10316" ht="15.0" customHeight="1"/>
    <row r="10317" ht="15.0" customHeight="1"/>
    <row r="10318" ht="15.0" customHeight="1"/>
    <row r="10319" ht="15.0" customHeight="1"/>
    <row r="10320" ht="15.0" customHeight="1"/>
    <row r="10321" ht="15.0" customHeight="1"/>
    <row r="10322" ht="15.0" customHeight="1"/>
    <row r="10323" ht="15.0" customHeight="1"/>
    <row r="10324" ht="15.0" customHeight="1"/>
    <row r="10325" ht="15.0" customHeight="1"/>
    <row r="10326" ht="15.0" customHeight="1"/>
    <row r="10327" ht="15.0" customHeight="1"/>
    <row r="10328" ht="15.0" customHeight="1"/>
    <row r="10329" ht="15.0" customHeight="1"/>
    <row r="10330" ht="15.0" customHeight="1"/>
    <row r="10331" ht="15.0" customHeight="1"/>
    <row r="10332" ht="15.0" customHeight="1"/>
    <row r="10333" ht="15.0" customHeight="1"/>
    <row r="10334" ht="15.0" customHeight="1"/>
    <row r="10335" ht="15.0" customHeight="1"/>
    <row r="10336" ht="15.0" customHeight="1"/>
    <row r="10337" ht="15.0" customHeight="1"/>
    <row r="10338" ht="15.0" customHeight="1"/>
    <row r="10339" ht="15.0" customHeight="1"/>
    <row r="10340" ht="15.0" customHeight="1"/>
    <row r="10341" ht="15.0" customHeight="1"/>
    <row r="10342" ht="15.0" customHeight="1"/>
    <row r="10343" ht="15.0" customHeight="1"/>
    <row r="10344" ht="15.0" customHeight="1"/>
    <row r="10345" ht="15.0" customHeight="1"/>
    <row r="10346" ht="15.0" customHeight="1"/>
    <row r="10347" ht="15.0" customHeight="1"/>
    <row r="10348" ht="15.0" customHeight="1"/>
    <row r="10349" ht="15.0" customHeight="1"/>
    <row r="10350" ht="15.0" customHeight="1"/>
    <row r="10351" ht="15.0" customHeight="1"/>
    <row r="10352" ht="15.0" customHeight="1"/>
    <row r="10353" ht="15.0" customHeight="1"/>
    <row r="10354" ht="15.0" customHeight="1"/>
    <row r="10355" ht="15.0" customHeight="1"/>
    <row r="10356" ht="15.0" customHeight="1"/>
    <row r="10357" ht="15.0" customHeight="1"/>
    <row r="10358" ht="15.0" customHeight="1"/>
    <row r="10359" ht="15.0" customHeight="1"/>
    <row r="10360" ht="15.0" customHeight="1"/>
    <row r="10361" ht="15.0" customHeight="1"/>
    <row r="10362" ht="15.0" customHeight="1"/>
    <row r="10363" ht="15.0" customHeight="1"/>
    <row r="10364" ht="15.0" customHeight="1"/>
    <row r="10365" ht="15.0" customHeight="1"/>
    <row r="10366" ht="15.0" customHeight="1"/>
    <row r="10367" ht="15.0" customHeight="1"/>
    <row r="10368" ht="15.0" customHeight="1"/>
    <row r="10369" ht="15.0" customHeight="1"/>
    <row r="10370" ht="15.0" customHeight="1"/>
    <row r="10371" ht="15.0" customHeight="1"/>
    <row r="10372" ht="15.0" customHeight="1"/>
    <row r="10373" ht="15.0" customHeight="1"/>
    <row r="10374" ht="15.0" customHeight="1"/>
    <row r="10375" ht="15.0" customHeight="1"/>
    <row r="10376" ht="15.0" customHeight="1"/>
    <row r="10377" ht="15.0" customHeight="1"/>
    <row r="10378" ht="15.0" customHeight="1"/>
    <row r="10379" ht="15.0" customHeight="1"/>
    <row r="10380" ht="15.0" customHeight="1"/>
    <row r="10381" ht="15.0" customHeight="1"/>
    <row r="10382" ht="15.0" customHeight="1"/>
    <row r="10383" ht="15.0" customHeight="1"/>
    <row r="10384" ht="15.0" customHeight="1"/>
    <row r="10385" ht="15.0" customHeight="1"/>
    <row r="10386" ht="15.0" customHeight="1"/>
    <row r="10387" ht="15.0" customHeight="1"/>
    <row r="10388" ht="15.0" customHeight="1"/>
    <row r="10389" ht="15.0" customHeight="1"/>
    <row r="10390" ht="15.0" customHeight="1"/>
    <row r="10391" ht="15.0" customHeight="1"/>
    <row r="10392" ht="15.0" customHeight="1"/>
    <row r="10393" ht="15.0" customHeight="1"/>
    <row r="10394" ht="15.0" customHeight="1"/>
    <row r="10395" ht="15.0" customHeight="1"/>
    <row r="10396" ht="15.0" customHeight="1"/>
    <row r="10397" ht="15.0" customHeight="1"/>
    <row r="10398" ht="15.0" customHeight="1"/>
    <row r="10399" ht="15.0" customHeight="1"/>
    <row r="10400" ht="15.0" customHeight="1"/>
    <row r="10401" ht="15.0" customHeight="1"/>
    <row r="10402" ht="15.0" customHeight="1"/>
    <row r="10403" ht="15.0" customHeight="1"/>
    <row r="10404" ht="15.0" customHeight="1"/>
    <row r="10405" ht="15.0" customHeight="1"/>
    <row r="10406" ht="15.0" customHeight="1"/>
    <row r="10407" ht="15.0" customHeight="1"/>
    <row r="10408" ht="15.0" customHeight="1"/>
    <row r="10409" ht="15.0" customHeight="1"/>
    <row r="10410" ht="15.0" customHeight="1"/>
    <row r="10411" ht="15.0" customHeight="1"/>
    <row r="10412" ht="15.0" customHeight="1"/>
    <row r="10413" ht="15.0" customHeight="1"/>
    <row r="10414" ht="15.0" customHeight="1"/>
    <row r="10415" ht="15.0" customHeight="1"/>
    <row r="10416" ht="15.0" customHeight="1"/>
    <row r="10417" ht="15.0" customHeight="1"/>
    <row r="10418" ht="15.0" customHeight="1"/>
    <row r="10419" ht="15.0" customHeight="1"/>
    <row r="10420" ht="15.0" customHeight="1"/>
    <row r="10421" ht="15.0" customHeight="1"/>
    <row r="10422" ht="15.0" customHeight="1"/>
    <row r="10423" ht="15.0" customHeight="1"/>
    <row r="10424" ht="15.0" customHeight="1"/>
    <row r="10425" ht="15.0" customHeight="1"/>
    <row r="10426" ht="15.0" customHeight="1"/>
    <row r="10427" ht="15.0" customHeight="1"/>
    <row r="10428" ht="15.0" customHeight="1"/>
    <row r="10429" ht="15.0" customHeight="1"/>
    <row r="10430" ht="15.0" customHeight="1"/>
    <row r="10431" ht="15.0" customHeight="1"/>
    <row r="10432" ht="15.0" customHeight="1"/>
    <row r="10433" ht="15.0" customHeight="1"/>
    <row r="10434" ht="15.0" customHeight="1"/>
    <row r="10435" ht="15.0" customHeight="1"/>
    <row r="10436" ht="15.0" customHeight="1"/>
    <row r="10437" ht="15.0" customHeight="1"/>
    <row r="10438" ht="15.0" customHeight="1"/>
    <row r="10439" ht="15.0" customHeight="1"/>
    <row r="10440" ht="15.0" customHeight="1"/>
    <row r="10441" ht="15.0" customHeight="1"/>
    <row r="10442" ht="15.0" customHeight="1"/>
    <row r="10443" ht="15.0" customHeight="1"/>
    <row r="10444" ht="15.0" customHeight="1"/>
    <row r="10445" ht="15.0" customHeight="1"/>
    <row r="10446" ht="15.0" customHeight="1"/>
    <row r="10447" ht="15.0" customHeight="1"/>
    <row r="10448" ht="15.0" customHeight="1"/>
    <row r="10449" ht="15.0" customHeight="1"/>
    <row r="10450" ht="15.0" customHeight="1"/>
    <row r="10451" ht="15.0" customHeight="1"/>
    <row r="10452" ht="15.0" customHeight="1"/>
    <row r="10453" ht="15.0" customHeight="1"/>
    <row r="10454" ht="15.0" customHeight="1"/>
    <row r="10455" ht="15.0" customHeight="1"/>
    <row r="10456" ht="15.0" customHeight="1"/>
    <row r="10457" ht="15.0" customHeight="1"/>
    <row r="10458" ht="15.0" customHeight="1"/>
    <row r="10459" ht="15.0" customHeight="1"/>
    <row r="10460" ht="15.0" customHeight="1"/>
    <row r="10461" ht="15.0" customHeight="1"/>
    <row r="10462" ht="15.0" customHeight="1"/>
    <row r="10463" ht="15.0" customHeight="1"/>
    <row r="10464" ht="15.0" customHeight="1"/>
    <row r="10465" ht="15.0" customHeight="1"/>
    <row r="10466" ht="15.0" customHeight="1"/>
    <row r="10467" ht="15.0" customHeight="1"/>
    <row r="10468" ht="15.0" customHeight="1"/>
    <row r="10469" ht="15.0" customHeight="1"/>
    <row r="10470" ht="15.0" customHeight="1"/>
    <row r="10471" ht="15.0" customHeight="1"/>
    <row r="10472" ht="15.0" customHeight="1"/>
    <row r="10473" ht="15.0" customHeight="1"/>
    <row r="10474" ht="15.0" customHeight="1"/>
    <row r="10475" ht="15.0" customHeight="1"/>
    <row r="10476" ht="15.0" customHeight="1"/>
    <row r="10477" ht="15.0" customHeight="1"/>
    <row r="10478" ht="15.0" customHeight="1"/>
    <row r="10479" ht="15.0" customHeight="1"/>
    <row r="10480" ht="15.0" customHeight="1"/>
    <row r="10481" ht="15.0" customHeight="1"/>
    <row r="10482" ht="15.0" customHeight="1"/>
    <row r="10483" ht="15.0" customHeight="1"/>
    <row r="10484" ht="15.0" customHeight="1"/>
    <row r="10485" ht="15.0" customHeight="1"/>
    <row r="10486" ht="15.0" customHeight="1"/>
    <row r="10487" ht="15.0" customHeight="1"/>
    <row r="10488" ht="15.0" customHeight="1"/>
    <row r="10489" ht="15.0" customHeight="1"/>
    <row r="10490" ht="15.0" customHeight="1"/>
    <row r="10491" ht="15.0" customHeight="1"/>
    <row r="10492" ht="15.0" customHeight="1"/>
    <row r="10493" ht="15.0" customHeight="1"/>
    <row r="10494" ht="15.0" customHeight="1"/>
    <row r="10495" ht="15.0" customHeight="1"/>
    <row r="10496" ht="15.0" customHeight="1"/>
    <row r="10497" ht="15.0" customHeight="1"/>
    <row r="10498" ht="15.0" customHeight="1"/>
    <row r="10499" ht="15.0" customHeight="1"/>
    <row r="10500" ht="15.0" customHeight="1"/>
    <row r="10501" ht="15.0" customHeight="1"/>
    <row r="10502" ht="15.0" customHeight="1"/>
    <row r="10503" ht="15.0" customHeight="1"/>
    <row r="10504" ht="15.0" customHeight="1"/>
    <row r="10505" ht="15.0" customHeight="1"/>
    <row r="10506" ht="15.0" customHeight="1"/>
    <row r="10507" ht="15.0" customHeight="1"/>
    <row r="10508" ht="15.0" customHeight="1"/>
    <row r="10509" ht="15.0" customHeight="1"/>
    <row r="10510" ht="15.0" customHeight="1"/>
    <row r="10511" ht="15.0" customHeight="1"/>
    <row r="10512" ht="15.0" customHeight="1"/>
    <row r="10513" ht="15.0" customHeight="1"/>
    <row r="10514" ht="15.0" customHeight="1"/>
    <row r="10515" ht="15.0" customHeight="1"/>
    <row r="10516" ht="15.0" customHeight="1"/>
    <row r="10517" ht="15.0" customHeight="1"/>
    <row r="10518" ht="15.0" customHeight="1"/>
    <row r="10519" ht="15.0" customHeight="1"/>
    <row r="10520" ht="15.0" customHeight="1"/>
    <row r="10521" ht="15.0" customHeight="1"/>
    <row r="10522" ht="15.0" customHeight="1"/>
    <row r="10523" ht="15.0" customHeight="1"/>
    <row r="10524" ht="15.0" customHeight="1"/>
    <row r="10525" ht="15.0" customHeight="1"/>
    <row r="10526" ht="15.0" customHeight="1"/>
    <row r="10527" ht="15.0" customHeight="1"/>
    <row r="10528" ht="15.0" customHeight="1"/>
    <row r="10529" ht="15.0" customHeight="1"/>
    <row r="10530" ht="15.0" customHeight="1"/>
    <row r="10531" ht="15.0" customHeight="1"/>
    <row r="10532" ht="15.0" customHeight="1"/>
    <row r="10533" ht="15.0" customHeight="1"/>
    <row r="10534" ht="15.0" customHeight="1"/>
    <row r="10535" ht="15.0" customHeight="1"/>
    <row r="10536" ht="15.0" customHeight="1"/>
    <row r="10537" ht="15.0" customHeight="1"/>
    <row r="10538" ht="15.0" customHeight="1"/>
    <row r="10539" ht="15.0" customHeight="1"/>
    <row r="10540" ht="15.0" customHeight="1"/>
    <row r="10541" ht="15.0" customHeight="1"/>
    <row r="10542" ht="15.0" customHeight="1"/>
    <row r="10543" ht="15.0" customHeight="1"/>
    <row r="10544" ht="15.0" customHeight="1"/>
    <row r="10545" ht="15.0" customHeight="1"/>
    <row r="10546" ht="15.0" customHeight="1"/>
    <row r="10547" ht="15.0" customHeight="1"/>
    <row r="10548" ht="15.0" customHeight="1"/>
    <row r="10549" ht="15.0" customHeight="1"/>
    <row r="10550" ht="15.0" customHeight="1"/>
    <row r="10551" ht="15.0" customHeight="1"/>
    <row r="10552" ht="15.0" customHeight="1"/>
    <row r="10553" ht="15.0" customHeight="1"/>
    <row r="10554" ht="15.0" customHeight="1"/>
    <row r="10555" ht="15.0" customHeight="1"/>
    <row r="10556" ht="15.0" customHeight="1"/>
    <row r="10557" ht="15.0" customHeight="1"/>
    <row r="10558" ht="15.0" customHeight="1"/>
    <row r="10559" ht="15.0" customHeight="1"/>
    <row r="10560" ht="15.0" customHeight="1"/>
    <row r="10561" ht="15.0" customHeight="1"/>
    <row r="10562" ht="15.0" customHeight="1"/>
    <row r="10563" ht="15.0" customHeight="1"/>
    <row r="10564" ht="15.0" customHeight="1"/>
    <row r="10565" ht="15.0" customHeight="1"/>
    <row r="10566" ht="15.0" customHeight="1"/>
    <row r="10567" ht="15.0" customHeight="1"/>
    <row r="10568" ht="15.0" customHeight="1"/>
    <row r="10569" ht="15.0" customHeight="1"/>
    <row r="10570" ht="15.0" customHeight="1"/>
    <row r="10571" ht="15.0" customHeight="1"/>
    <row r="10572" ht="15.0" customHeight="1"/>
    <row r="10573" ht="15.0" customHeight="1"/>
    <row r="10574" ht="15.0" customHeight="1"/>
    <row r="10575" ht="15.0" customHeight="1"/>
    <row r="10576" ht="15.0" customHeight="1"/>
    <row r="10577" ht="15.0" customHeight="1"/>
    <row r="10578" ht="15.0" customHeight="1"/>
    <row r="10579" ht="15.0" customHeight="1"/>
    <row r="10580" ht="15.0" customHeight="1"/>
    <row r="10581" ht="15.0" customHeight="1"/>
    <row r="10582" ht="15.0" customHeight="1"/>
    <row r="10583" ht="15.0" customHeight="1"/>
    <row r="10584" ht="15.0" customHeight="1"/>
    <row r="10585" ht="15.0" customHeight="1"/>
    <row r="10586" ht="15.0" customHeight="1"/>
    <row r="10587" ht="15.0" customHeight="1"/>
    <row r="10588" ht="15.0" customHeight="1"/>
    <row r="10589" ht="15.0" customHeight="1"/>
    <row r="10590" ht="15.0" customHeight="1"/>
    <row r="10591" ht="15.0" customHeight="1"/>
    <row r="10592" ht="15.0" customHeight="1"/>
    <row r="10593" ht="15.0" customHeight="1"/>
    <row r="10594" ht="15.0" customHeight="1"/>
    <row r="10595" ht="15.0" customHeight="1"/>
    <row r="10596" ht="15.0" customHeight="1"/>
    <row r="10597" ht="15.0" customHeight="1"/>
    <row r="10598" ht="15.0" customHeight="1"/>
    <row r="10599" ht="15.0" customHeight="1"/>
    <row r="10600" ht="15.0" customHeight="1"/>
    <row r="10601" ht="15.0" customHeight="1"/>
    <row r="10602" ht="15.0" customHeight="1"/>
    <row r="10603" ht="15.0" customHeight="1"/>
    <row r="10604" ht="15.0" customHeight="1"/>
    <row r="10605" ht="15.0" customHeight="1"/>
    <row r="10606" ht="15.0" customHeight="1"/>
    <row r="10607" ht="15.0" customHeight="1"/>
    <row r="10608" ht="15.0" customHeight="1"/>
    <row r="10609" ht="15.0" customHeight="1"/>
    <row r="10610" ht="15.0" customHeight="1"/>
    <row r="10611" ht="15.0" customHeight="1"/>
    <row r="10612" ht="15.0" customHeight="1"/>
    <row r="10613" ht="15.0" customHeight="1"/>
    <row r="10614" ht="15.0" customHeight="1"/>
    <row r="10615" ht="15.0" customHeight="1"/>
    <row r="10616" ht="15.0" customHeight="1"/>
    <row r="10617" ht="15.0" customHeight="1"/>
    <row r="10618" ht="15.0" customHeight="1"/>
    <row r="10619" ht="15.0" customHeight="1"/>
    <row r="10620" ht="15.0" customHeight="1"/>
    <row r="10621" ht="15.0" customHeight="1"/>
    <row r="10622" ht="15.0" customHeight="1"/>
    <row r="10623" ht="15.0" customHeight="1"/>
    <row r="10624" ht="15.0" customHeight="1"/>
    <row r="10625" ht="15.0" customHeight="1"/>
    <row r="10626" ht="15.0" customHeight="1"/>
    <row r="10627" ht="15.0" customHeight="1"/>
    <row r="10628" ht="15.0" customHeight="1"/>
    <row r="10629" ht="15.0" customHeight="1"/>
    <row r="10630" ht="15.0" customHeight="1"/>
    <row r="10631" ht="15.0" customHeight="1"/>
    <row r="10632" ht="15.0" customHeight="1"/>
    <row r="10633" ht="15.0" customHeight="1"/>
    <row r="10634" ht="15.0" customHeight="1"/>
    <row r="10635" ht="15.0" customHeight="1"/>
    <row r="10636" ht="15.0" customHeight="1"/>
    <row r="10637" ht="15.0" customHeight="1"/>
    <row r="10638" ht="15.0" customHeight="1"/>
    <row r="10639" ht="15.0" customHeight="1"/>
    <row r="10640" ht="15.0" customHeight="1"/>
    <row r="10641" ht="15.0" customHeight="1"/>
    <row r="10642" ht="15.0" customHeight="1"/>
    <row r="10643" ht="15.0" customHeight="1"/>
    <row r="10644" ht="15.0" customHeight="1"/>
    <row r="10645" ht="15.0" customHeight="1"/>
    <row r="10646" ht="15.0" customHeight="1"/>
    <row r="10647" ht="15.0" customHeight="1"/>
    <row r="10648" ht="15.0" customHeight="1"/>
    <row r="10649" ht="15.0" customHeight="1"/>
    <row r="10650" ht="15.0" customHeight="1"/>
    <row r="10651" ht="15.0" customHeight="1"/>
    <row r="10652" ht="15.0" customHeight="1"/>
    <row r="10653" ht="15.0" customHeight="1"/>
    <row r="10654" ht="15.0" customHeight="1"/>
    <row r="10655" ht="15.0" customHeight="1"/>
    <row r="10656" ht="15.0" customHeight="1"/>
    <row r="10657" ht="15.0" customHeight="1"/>
    <row r="10658" ht="15.0" customHeight="1"/>
    <row r="10659" ht="15.0" customHeight="1"/>
    <row r="10660" ht="15.0" customHeight="1"/>
    <row r="10661" ht="15.0" customHeight="1"/>
    <row r="10662" ht="15.0" customHeight="1"/>
    <row r="10663" ht="15.0" customHeight="1"/>
    <row r="10664" ht="15.0" customHeight="1"/>
    <row r="10665" ht="15.0" customHeight="1"/>
    <row r="10666" ht="15.0" customHeight="1"/>
    <row r="10667" ht="15.0" customHeight="1"/>
    <row r="10668" ht="15.0" customHeight="1"/>
    <row r="10669" ht="15.0" customHeight="1"/>
    <row r="10670" ht="15.0" customHeight="1"/>
    <row r="10671" ht="15.0" customHeight="1"/>
    <row r="10672" ht="15.0" customHeight="1"/>
    <row r="10673" ht="15.0" customHeight="1"/>
    <row r="10674" ht="15.0" customHeight="1"/>
    <row r="10675" ht="15.0" customHeight="1"/>
    <row r="10676" ht="15.0" customHeight="1"/>
    <row r="10677" ht="15.0" customHeight="1"/>
    <row r="10678" ht="15.0" customHeight="1"/>
    <row r="10679" ht="15.0" customHeight="1"/>
    <row r="10680" ht="15.0" customHeight="1"/>
    <row r="10681" ht="15.0" customHeight="1"/>
    <row r="10682" ht="15.0" customHeight="1"/>
    <row r="10683" ht="15.0" customHeight="1"/>
    <row r="10684" ht="15.0" customHeight="1"/>
    <row r="10685" ht="15.0" customHeight="1"/>
    <row r="10686" ht="15.0" customHeight="1"/>
    <row r="10687" ht="15.0" customHeight="1"/>
    <row r="10688" ht="15.0" customHeight="1"/>
    <row r="10689" ht="15.0" customHeight="1"/>
    <row r="10690" ht="15.0" customHeight="1"/>
    <row r="10691" ht="15.0" customHeight="1"/>
    <row r="10692" ht="15.0" customHeight="1"/>
    <row r="10693" ht="15.0" customHeight="1"/>
    <row r="10694" ht="15.0" customHeight="1"/>
    <row r="10695" ht="15.0" customHeight="1"/>
    <row r="10696" ht="15.0" customHeight="1"/>
    <row r="10697" ht="15.0" customHeight="1"/>
    <row r="10698" ht="15.0" customHeight="1"/>
    <row r="10699" ht="15.0" customHeight="1"/>
    <row r="10700" ht="15.0" customHeight="1"/>
    <row r="10701" ht="15.0" customHeight="1"/>
    <row r="10702" ht="15.0" customHeight="1"/>
    <row r="10703" ht="15.0" customHeight="1"/>
    <row r="10704" ht="15.0" customHeight="1"/>
    <row r="10705" ht="15.0" customHeight="1"/>
    <row r="10706" ht="15.0" customHeight="1"/>
    <row r="10707" ht="15.0" customHeight="1"/>
    <row r="10708" ht="15.0" customHeight="1"/>
    <row r="10709" ht="15.0" customHeight="1"/>
    <row r="10710" ht="15.0" customHeight="1"/>
    <row r="10711" ht="15.0" customHeight="1"/>
    <row r="10712" ht="15.0" customHeight="1"/>
    <row r="10713" ht="15.0" customHeight="1"/>
    <row r="10714" ht="15.0" customHeight="1"/>
    <row r="10715" ht="15.0" customHeight="1"/>
    <row r="10716" ht="15.0" customHeight="1"/>
    <row r="10717" ht="15.0" customHeight="1"/>
    <row r="10718" ht="15.0" customHeight="1"/>
    <row r="10719" ht="15.0" customHeight="1"/>
    <row r="10720" ht="15.0" customHeight="1"/>
    <row r="10721" ht="15.0" customHeight="1"/>
    <row r="10722" ht="15.0" customHeight="1"/>
    <row r="10723" ht="15.0" customHeight="1"/>
    <row r="10724" ht="15.0" customHeight="1"/>
    <row r="10725" ht="15.0" customHeight="1"/>
    <row r="10726" ht="15.0" customHeight="1"/>
    <row r="10727" ht="15.0" customHeight="1"/>
    <row r="10728" ht="15.0" customHeight="1"/>
    <row r="10729" ht="15.0" customHeight="1"/>
    <row r="10730" ht="15.0" customHeight="1"/>
    <row r="10731" ht="15.0" customHeight="1"/>
    <row r="10732" ht="15.0" customHeight="1"/>
    <row r="10733" ht="15.0" customHeight="1"/>
    <row r="10734" ht="15.0" customHeight="1"/>
    <row r="10735" ht="15.0" customHeight="1"/>
    <row r="10736" ht="15.0" customHeight="1"/>
    <row r="10737" ht="15.0" customHeight="1"/>
    <row r="10738" ht="15.0" customHeight="1"/>
    <row r="10739" ht="15.0" customHeight="1"/>
    <row r="10740" ht="15.0" customHeight="1"/>
    <row r="10741" ht="15.0" customHeight="1"/>
    <row r="10742" ht="15.0" customHeight="1"/>
    <row r="10743" ht="15.0" customHeight="1"/>
    <row r="10744" ht="15.0" customHeight="1"/>
    <row r="10745" ht="15.0" customHeight="1"/>
    <row r="10746" ht="15.0" customHeight="1"/>
    <row r="10747" ht="15.0" customHeight="1"/>
    <row r="10748" ht="15.0" customHeight="1"/>
    <row r="10749" ht="15.0" customHeight="1"/>
    <row r="10750" ht="15.0" customHeight="1"/>
    <row r="10751" ht="15.0" customHeight="1"/>
    <row r="10752" ht="15.0" customHeight="1"/>
    <row r="10753" ht="15.0" customHeight="1"/>
    <row r="10754" ht="15.0" customHeight="1"/>
    <row r="10755" ht="15.0" customHeight="1"/>
    <row r="10756" ht="15.0" customHeight="1"/>
    <row r="10757" ht="15.0" customHeight="1"/>
    <row r="10758" ht="15.0" customHeight="1"/>
    <row r="10759" ht="15.0" customHeight="1"/>
    <row r="10760" ht="15.0" customHeight="1"/>
    <row r="10761" ht="15.0" customHeight="1"/>
    <row r="10762" ht="15.0" customHeight="1"/>
    <row r="10763" ht="15.0" customHeight="1"/>
    <row r="10764" ht="15.0" customHeight="1"/>
    <row r="10765" ht="15.0" customHeight="1"/>
    <row r="10766" ht="15.0" customHeight="1"/>
    <row r="10767" ht="15.0" customHeight="1"/>
    <row r="10768" ht="15.0" customHeight="1"/>
    <row r="10769" ht="15.0" customHeight="1"/>
    <row r="10770" ht="15.0" customHeight="1"/>
    <row r="10771" ht="15.0" customHeight="1"/>
    <row r="10772" ht="15.0" customHeight="1"/>
    <row r="10773" ht="15.0" customHeight="1"/>
    <row r="10774" ht="15.0" customHeight="1"/>
    <row r="10775" ht="15.0" customHeight="1"/>
    <row r="10776" ht="15.0" customHeight="1"/>
    <row r="10777" ht="15.0" customHeight="1"/>
    <row r="10778" ht="15.0" customHeight="1"/>
    <row r="10779" ht="15.0" customHeight="1"/>
    <row r="10780" ht="15.0" customHeight="1"/>
    <row r="10781" ht="15.0" customHeight="1"/>
    <row r="10782" ht="15.0" customHeight="1"/>
    <row r="10783" ht="15.0" customHeight="1"/>
    <row r="10784" ht="15.0" customHeight="1"/>
    <row r="10785" ht="15.0" customHeight="1"/>
    <row r="10786" ht="15.0" customHeight="1"/>
    <row r="10787" ht="15.0" customHeight="1"/>
    <row r="10788" ht="15.0" customHeight="1"/>
    <row r="10789" ht="15.0" customHeight="1"/>
    <row r="10790" ht="15.0" customHeight="1"/>
    <row r="10791" ht="15.0" customHeight="1"/>
    <row r="10792" ht="15.0" customHeight="1"/>
    <row r="10793" ht="15.0" customHeight="1"/>
    <row r="10794" ht="15.0" customHeight="1"/>
    <row r="10795" ht="15.0" customHeight="1"/>
    <row r="10796" ht="15.0" customHeight="1"/>
    <row r="10797" ht="15.0" customHeight="1"/>
    <row r="10798" ht="15.0" customHeight="1"/>
    <row r="10799" ht="15.0" customHeight="1"/>
    <row r="10800" ht="15.0" customHeight="1"/>
    <row r="10801" ht="15.0" customHeight="1"/>
    <row r="10802" ht="15.0" customHeight="1"/>
    <row r="10803" ht="15.0" customHeight="1"/>
    <row r="10804" ht="15.0" customHeight="1"/>
    <row r="10805" ht="15.0" customHeight="1"/>
    <row r="10806" ht="15.0" customHeight="1"/>
    <row r="10807" ht="15.0" customHeight="1"/>
    <row r="10808" ht="15.0" customHeight="1"/>
    <row r="10809" ht="15.0" customHeight="1"/>
    <row r="10810" ht="15.0" customHeight="1"/>
    <row r="10811" ht="15.0" customHeight="1"/>
    <row r="10812" ht="15.0" customHeight="1"/>
    <row r="10813" ht="15.0" customHeight="1"/>
    <row r="10814" ht="15.0" customHeight="1"/>
    <row r="10815" ht="15.0" customHeight="1"/>
    <row r="10816" ht="15.0" customHeight="1"/>
    <row r="10817" ht="15.0" customHeight="1"/>
    <row r="10818" ht="15.0" customHeight="1"/>
    <row r="10819" ht="15.0" customHeight="1"/>
    <row r="10820" ht="15.0" customHeight="1"/>
    <row r="10821" ht="15.0" customHeight="1"/>
    <row r="10822" ht="15.0" customHeight="1"/>
    <row r="10823" ht="15.0" customHeight="1"/>
    <row r="10824" ht="15.0" customHeight="1"/>
    <row r="10825" ht="15.0" customHeight="1"/>
    <row r="10826" ht="15.0" customHeight="1"/>
    <row r="10827" ht="15.0" customHeight="1"/>
    <row r="10828" ht="15.0" customHeight="1"/>
    <row r="10829" ht="15.0" customHeight="1"/>
    <row r="10830" ht="15.0" customHeight="1"/>
    <row r="10831" ht="15.0" customHeight="1"/>
    <row r="10832" ht="15.0" customHeight="1"/>
    <row r="10833" ht="15.0" customHeight="1"/>
    <row r="10834" ht="15.0" customHeight="1"/>
    <row r="10835" ht="15.0" customHeight="1"/>
    <row r="10836" ht="15.0" customHeight="1"/>
    <row r="10837" ht="15.0" customHeight="1"/>
    <row r="10838" ht="15.0" customHeight="1"/>
    <row r="10839" ht="15.0" customHeight="1"/>
    <row r="10840" ht="15.0" customHeight="1"/>
    <row r="10841" ht="15.0" customHeight="1"/>
    <row r="10842" ht="15.0" customHeight="1"/>
    <row r="10843" ht="15.0" customHeight="1"/>
    <row r="10844" ht="15.0" customHeight="1"/>
    <row r="10845" ht="15.0" customHeight="1"/>
    <row r="10846" ht="15.0" customHeight="1"/>
    <row r="10847" ht="15.0" customHeight="1"/>
    <row r="10848" ht="15.0" customHeight="1"/>
    <row r="10849" ht="15.0" customHeight="1"/>
    <row r="10850" ht="15.0" customHeight="1"/>
    <row r="10851" ht="15.0" customHeight="1"/>
    <row r="10852" ht="15.0" customHeight="1"/>
    <row r="10853" ht="15.0" customHeight="1"/>
    <row r="10854" ht="15.0" customHeight="1"/>
    <row r="10855" ht="15.0" customHeight="1"/>
    <row r="10856" ht="15.0" customHeight="1"/>
    <row r="10857" ht="15.0" customHeight="1"/>
    <row r="10858" ht="15.0" customHeight="1"/>
    <row r="10859" ht="15.0" customHeight="1"/>
    <row r="10860" ht="15.0" customHeight="1"/>
    <row r="10861" ht="15.0" customHeight="1"/>
    <row r="10862" ht="15.0" customHeight="1"/>
    <row r="10863" ht="15.0" customHeight="1"/>
    <row r="10864" ht="15.0" customHeight="1"/>
    <row r="10865" ht="15.0" customHeight="1"/>
    <row r="10866" ht="15.0" customHeight="1"/>
    <row r="10867" ht="15.0" customHeight="1"/>
    <row r="10868" ht="15.0" customHeight="1"/>
    <row r="10869" ht="15.0" customHeight="1"/>
    <row r="10870" ht="15.0" customHeight="1"/>
    <row r="10871" ht="15.0" customHeight="1"/>
    <row r="10872" ht="15.0" customHeight="1"/>
    <row r="10873" ht="15.0" customHeight="1"/>
    <row r="10874" ht="15.0" customHeight="1"/>
    <row r="10875" ht="15.0" customHeight="1"/>
    <row r="10876" ht="15.0" customHeight="1"/>
    <row r="10877" ht="15.0" customHeight="1"/>
    <row r="10878" ht="15.0" customHeight="1"/>
    <row r="10879" ht="15.0" customHeight="1"/>
    <row r="10880" ht="15.0" customHeight="1"/>
    <row r="10881" ht="15.0" customHeight="1"/>
    <row r="10882" ht="15.0" customHeight="1"/>
    <row r="10883" ht="15.0" customHeight="1"/>
    <row r="10884" ht="15.0" customHeight="1"/>
    <row r="10885" ht="15.0" customHeight="1"/>
    <row r="10886" ht="15.0" customHeight="1"/>
    <row r="10887" ht="15.0" customHeight="1"/>
    <row r="10888" ht="15.0" customHeight="1"/>
    <row r="10889" ht="15.0" customHeight="1"/>
    <row r="10890" ht="15.0" customHeight="1"/>
    <row r="10891" ht="15.0" customHeight="1"/>
    <row r="10892" ht="15.0" customHeight="1"/>
    <row r="10893" ht="15.0" customHeight="1"/>
    <row r="10894" ht="15.0" customHeight="1"/>
    <row r="10895" ht="15.0" customHeight="1"/>
    <row r="10896" ht="15.0" customHeight="1"/>
    <row r="10897" ht="15.0" customHeight="1"/>
    <row r="10898" ht="15.0" customHeight="1"/>
    <row r="10899" ht="15.0" customHeight="1"/>
    <row r="10900" ht="15.0" customHeight="1"/>
    <row r="10901" ht="15.0" customHeight="1"/>
    <row r="10902" ht="15.0" customHeight="1"/>
    <row r="10903" ht="15.0" customHeight="1"/>
    <row r="10904" ht="15.0" customHeight="1"/>
    <row r="10905" ht="15.0" customHeight="1"/>
    <row r="10906" ht="15.0" customHeight="1"/>
    <row r="10907" ht="15.0" customHeight="1"/>
    <row r="10908" ht="15.0" customHeight="1"/>
    <row r="10909" ht="15.0" customHeight="1"/>
    <row r="10910" ht="15.0" customHeight="1"/>
    <row r="10911" ht="15.0" customHeight="1"/>
    <row r="10912" ht="15.0" customHeight="1"/>
    <row r="10913" ht="15.0" customHeight="1"/>
    <row r="10914" ht="15.0" customHeight="1"/>
    <row r="10915" ht="15.0" customHeight="1"/>
    <row r="10916" ht="15.0" customHeight="1"/>
    <row r="10917" ht="15.0" customHeight="1"/>
    <row r="10918" ht="15.0" customHeight="1"/>
    <row r="10919" ht="15.0" customHeight="1"/>
    <row r="10920" ht="15.0" customHeight="1"/>
    <row r="10921" ht="15.0" customHeight="1"/>
    <row r="10922" ht="15.0" customHeight="1"/>
    <row r="10923" ht="15.0" customHeight="1"/>
    <row r="10924" ht="15.0" customHeight="1"/>
    <row r="10925" ht="15.0" customHeight="1"/>
    <row r="10926" ht="15.0" customHeight="1"/>
    <row r="10927" ht="15.0" customHeight="1"/>
    <row r="10928" ht="15.0" customHeight="1"/>
    <row r="10929" ht="15.0" customHeight="1"/>
    <row r="10930" ht="15.0" customHeight="1"/>
    <row r="10931" ht="15.0" customHeight="1"/>
    <row r="10932" ht="15.0" customHeight="1"/>
    <row r="10933" ht="15.0" customHeight="1"/>
    <row r="10934" ht="15.0" customHeight="1"/>
    <row r="10935" ht="15.0" customHeight="1"/>
    <row r="10936" ht="15.0" customHeight="1"/>
    <row r="10937" ht="15.0" customHeight="1"/>
    <row r="10938" ht="15.0" customHeight="1"/>
    <row r="10939" ht="15.0" customHeight="1"/>
    <row r="10940" ht="15.0" customHeight="1"/>
    <row r="10941" ht="15.0" customHeight="1"/>
    <row r="10942" ht="15.0" customHeight="1"/>
    <row r="10943" ht="15.0" customHeight="1"/>
    <row r="10944" ht="15.0" customHeight="1"/>
    <row r="10945" ht="15.0" customHeight="1"/>
    <row r="10946" ht="15.0" customHeight="1"/>
    <row r="10947" ht="15.0" customHeight="1"/>
    <row r="10948" ht="15.0" customHeight="1"/>
    <row r="10949" ht="15.0" customHeight="1"/>
    <row r="10950" ht="15.0" customHeight="1"/>
    <row r="10951" ht="15.0" customHeight="1"/>
    <row r="10952" ht="15.0" customHeight="1"/>
    <row r="10953" ht="15.0" customHeight="1"/>
    <row r="10954" ht="15.0" customHeight="1"/>
    <row r="10955" ht="15.0" customHeight="1"/>
    <row r="10956" ht="15.0" customHeight="1"/>
    <row r="10957" ht="15.0" customHeight="1"/>
    <row r="10958" ht="15.0" customHeight="1"/>
    <row r="10959" ht="15.0" customHeight="1"/>
    <row r="10960" ht="15.0" customHeight="1"/>
    <row r="10961" ht="15.0" customHeight="1"/>
    <row r="10962" ht="15.0" customHeight="1"/>
    <row r="10963" ht="15.0" customHeight="1"/>
    <row r="10964" ht="15.0" customHeight="1"/>
    <row r="10965" ht="15.0" customHeight="1"/>
    <row r="10966" ht="15.0" customHeight="1"/>
    <row r="10967" ht="15.0" customHeight="1"/>
    <row r="10968" ht="15.0" customHeight="1"/>
    <row r="10969" ht="15.0" customHeight="1"/>
    <row r="10970" ht="15.0" customHeight="1"/>
    <row r="10971" ht="15.0" customHeight="1"/>
    <row r="10972" ht="15.0" customHeight="1"/>
    <row r="10973" ht="15.0" customHeight="1"/>
    <row r="10974" ht="15.0" customHeight="1"/>
    <row r="10975" ht="15.0" customHeight="1"/>
    <row r="10976" ht="15.0" customHeight="1"/>
    <row r="10977" ht="15.0" customHeight="1"/>
    <row r="10978" ht="15.0" customHeight="1"/>
    <row r="10979" ht="15.0" customHeight="1"/>
    <row r="10980" ht="15.0" customHeight="1"/>
    <row r="10981" ht="15.0" customHeight="1"/>
    <row r="10982" ht="15.0" customHeight="1"/>
    <row r="10983" ht="15.0" customHeight="1"/>
    <row r="10984" ht="15.0" customHeight="1"/>
    <row r="10985" ht="15.0" customHeight="1"/>
    <row r="10986" ht="15.0" customHeight="1"/>
    <row r="10987" ht="15.0" customHeight="1"/>
    <row r="10988" ht="15.0" customHeight="1"/>
    <row r="10989" ht="15.0" customHeight="1"/>
    <row r="10990" ht="15.0" customHeight="1"/>
    <row r="10991" ht="15.0" customHeight="1"/>
    <row r="10992" ht="15.0" customHeight="1"/>
    <row r="10993" ht="15.0" customHeight="1"/>
    <row r="10994" ht="15.0" customHeight="1"/>
    <row r="10995" ht="15.0" customHeight="1"/>
    <row r="10996" ht="15.0" customHeight="1"/>
    <row r="10997" ht="15.0" customHeight="1"/>
    <row r="10998" ht="15.0" customHeight="1"/>
    <row r="10999" ht="15.0" customHeight="1"/>
    <row r="11000" ht="15.0" customHeight="1"/>
    <row r="11001" ht="15.0" customHeight="1"/>
    <row r="11002" ht="15.0" customHeight="1"/>
    <row r="11003" ht="15.0" customHeight="1"/>
    <row r="11004" ht="15.0" customHeight="1"/>
    <row r="11005" ht="15.0" customHeight="1"/>
    <row r="11006" ht="15.0" customHeight="1"/>
    <row r="11007" ht="15.0" customHeight="1"/>
    <row r="11008" ht="15.0" customHeight="1"/>
    <row r="11009" ht="15.0" customHeight="1"/>
    <row r="11010" ht="15.0" customHeight="1"/>
    <row r="11011" ht="15.0" customHeight="1"/>
    <row r="11012" ht="15.0" customHeight="1"/>
    <row r="11013" ht="15.0" customHeight="1"/>
    <row r="11014" ht="15.0" customHeight="1"/>
    <row r="11015" ht="15.0" customHeight="1"/>
    <row r="11016" ht="15.0" customHeight="1"/>
    <row r="11017" ht="15.0" customHeight="1"/>
    <row r="11018" ht="15.0" customHeight="1"/>
    <row r="11019" ht="15.0" customHeight="1"/>
    <row r="11020" ht="15.0" customHeight="1"/>
    <row r="11021" ht="15.0" customHeight="1"/>
    <row r="11022" ht="15.0" customHeight="1"/>
    <row r="11023" ht="15.0" customHeight="1"/>
    <row r="11024" ht="15.0" customHeight="1"/>
    <row r="11025" ht="15.0" customHeight="1"/>
    <row r="11026" ht="15.0" customHeight="1"/>
    <row r="11027" ht="15.0" customHeight="1"/>
    <row r="11028" ht="15.0" customHeight="1"/>
    <row r="11029" ht="15.0" customHeight="1"/>
    <row r="11030" ht="15.0" customHeight="1"/>
    <row r="11031" ht="15.0" customHeight="1"/>
    <row r="11032" ht="15.0" customHeight="1"/>
    <row r="11033" ht="15.0" customHeight="1"/>
    <row r="11034" ht="15.0" customHeight="1"/>
    <row r="11035" ht="15.0" customHeight="1"/>
    <row r="11036" ht="15.0" customHeight="1"/>
    <row r="11037" ht="15.0" customHeight="1"/>
    <row r="11038" ht="15.0" customHeight="1"/>
    <row r="11039" ht="15.0" customHeight="1"/>
    <row r="11040" ht="15.0" customHeight="1"/>
    <row r="11041" ht="15.0" customHeight="1"/>
    <row r="11042" ht="15.0" customHeight="1"/>
    <row r="11043" ht="15.0" customHeight="1"/>
    <row r="11044" ht="15.0" customHeight="1"/>
    <row r="11045" ht="15.0" customHeight="1"/>
    <row r="11046" ht="15.0" customHeight="1"/>
    <row r="11047" ht="15.0" customHeight="1"/>
    <row r="11048" ht="15.0" customHeight="1"/>
    <row r="11049" ht="15.0" customHeight="1"/>
    <row r="11050" ht="15.0" customHeight="1"/>
    <row r="11051" ht="15.0" customHeight="1"/>
    <row r="11052" ht="15.0" customHeight="1"/>
    <row r="11053" ht="15.0" customHeight="1"/>
    <row r="11054" ht="15.0" customHeight="1"/>
    <row r="11055" ht="15.0" customHeight="1"/>
    <row r="11056" ht="15.0" customHeight="1"/>
    <row r="11057" ht="15.0" customHeight="1"/>
    <row r="11058" ht="15.0" customHeight="1"/>
    <row r="11059" ht="15.0" customHeight="1"/>
    <row r="11060" ht="15.0" customHeight="1"/>
    <row r="11061" ht="15.0" customHeight="1"/>
    <row r="11062" ht="15.0" customHeight="1"/>
    <row r="11063" ht="15.0" customHeight="1"/>
    <row r="11064" ht="15.0" customHeight="1"/>
    <row r="11065" ht="15.0" customHeight="1"/>
    <row r="11066" ht="15.0" customHeight="1"/>
    <row r="11067" ht="15.0" customHeight="1"/>
    <row r="11068" ht="15.0" customHeight="1"/>
    <row r="11069" ht="15.0" customHeight="1"/>
    <row r="11070" ht="15.0" customHeight="1"/>
    <row r="11071" ht="15.0" customHeight="1"/>
    <row r="11072" ht="15.0" customHeight="1"/>
    <row r="11073" ht="15.0" customHeight="1"/>
    <row r="11074" ht="15.0" customHeight="1"/>
    <row r="11075" ht="15.0" customHeight="1"/>
    <row r="11076" ht="15.0" customHeight="1"/>
    <row r="11077" ht="15.0" customHeight="1"/>
    <row r="11078" ht="15.0" customHeight="1"/>
    <row r="11079" ht="15.0" customHeight="1"/>
    <row r="11080" ht="15.0" customHeight="1"/>
    <row r="11081" ht="15.0" customHeight="1"/>
    <row r="11082" ht="15.0" customHeight="1"/>
    <row r="11083" ht="15.0" customHeight="1"/>
    <row r="11084" ht="15.0" customHeight="1"/>
    <row r="11085" ht="15.0" customHeight="1"/>
    <row r="11086" ht="15.0" customHeight="1"/>
    <row r="11087" ht="15.0" customHeight="1"/>
    <row r="11088" ht="15.0" customHeight="1"/>
    <row r="11089" ht="15.0" customHeight="1"/>
    <row r="11090" ht="15.0" customHeight="1"/>
    <row r="11091" ht="15.0" customHeight="1"/>
    <row r="11092" ht="15.0" customHeight="1"/>
    <row r="11093" ht="15.0" customHeight="1"/>
    <row r="11094" ht="15.0" customHeight="1"/>
    <row r="11095" ht="15.0" customHeight="1"/>
    <row r="11096" ht="15.0" customHeight="1"/>
    <row r="11097" ht="15.0" customHeight="1"/>
    <row r="11098" ht="15.0" customHeight="1"/>
    <row r="11099" ht="15.0" customHeight="1"/>
    <row r="11100" ht="15.0" customHeight="1"/>
    <row r="11101" ht="15.0" customHeight="1"/>
    <row r="11102" ht="15.0" customHeight="1"/>
    <row r="11103" ht="15.0" customHeight="1"/>
    <row r="11104" ht="15.0" customHeight="1"/>
    <row r="11105" ht="15.0" customHeight="1"/>
    <row r="11106" ht="15.0" customHeight="1"/>
    <row r="11107" ht="15.0" customHeight="1"/>
    <row r="11108" ht="15.0" customHeight="1"/>
    <row r="11109" ht="15.0" customHeight="1"/>
    <row r="11110" ht="15.0" customHeight="1"/>
    <row r="11111" ht="15.0" customHeight="1"/>
    <row r="11112" ht="15.0" customHeight="1"/>
    <row r="11113" ht="15.0" customHeight="1"/>
    <row r="11114" ht="15.0" customHeight="1"/>
    <row r="11115" ht="15.0" customHeight="1"/>
    <row r="11116" ht="15.0" customHeight="1"/>
    <row r="11117" ht="15.0" customHeight="1"/>
    <row r="11118" ht="15.0" customHeight="1"/>
    <row r="11119" ht="15.0" customHeight="1"/>
    <row r="11120" ht="15.0" customHeight="1"/>
    <row r="11121" ht="15.0" customHeight="1"/>
    <row r="11122" ht="15.0" customHeight="1"/>
    <row r="11123" ht="15.0" customHeight="1"/>
    <row r="11124" ht="15.0" customHeight="1"/>
    <row r="11125" ht="15.0" customHeight="1"/>
    <row r="11126" ht="15.0" customHeight="1"/>
    <row r="11127" ht="15.0" customHeight="1"/>
    <row r="11128" ht="15.0" customHeight="1"/>
    <row r="11129" ht="15.0" customHeight="1"/>
    <row r="11130" ht="15.0" customHeight="1"/>
    <row r="11131" ht="15.0" customHeight="1"/>
    <row r="11132" ht="15.0" customHeight="1"/>
    <row r="11133" ht="15.0" customHeight="1"/>
    <row r="11134" ht="15.0" customHeight="1"/>
    <row r="11135" ht="15.0" customHeight="1"/>
    <row r="11136" ht="15.0" customHeight="1"/>
    <row r="11137" ht="15.0" customHeight="1"/>
    <row r="11138" ht="15.0" customHeight="1"/>
    <row r="11139" ht="15.0" customHeight="1"/>
    <row r="11140" ht="15.0" customHeight="1"/>
    <row r="11141" ht="15.0" customHeight="1"/>
    <row r="11142" ht="15.0" customHeight="1"/>
    <row r="11143" ht="15.0" customHeight="1"/>
    <row r="11144" ht="15.0" customHeight="1"/>
    <row r="11145" ht="15.0" customHeight="1"/>
    <row r="11146" ht="15.0" customHeight="1"/>
    <row r="11147" ht="15.0" customHeight="1"/>
    <row r="11148" ht="15.0" customHeight="1"/>
    <row r="11149" ht="15.0" customHeight="1"/>
    <row r="11150" ht="15.0" customHeight="1"/>
    <row r="11151" ht="15.0" customHeight="1"/>
    <row r="11152" ht="15.0" customHeight="1"/>
    <row r="11153" ht="15.0" customHeight="1"/>
    <row r="11154" ht="15.0" customHeight="1"/>
    <row r="11155" ht="15.0" customHeight="1"/>
    <row r="11156" ht="15.0" customHeight="1"/>
    <row r="11157" ht="15.0" customHeight="1"/>
    <row r="11158" ht="15.0" customHeight="1"/>
    <row r="11159" ht="15.0" customHeight="1"/>
    <row r="11160" ht="15.0" customHeight="1"/>
    <row r="11161" ht="15.0" customHeight="1"/>
    <row r="11162" ht="15.0" customHeight="1"/>
    <row r="11163" ht="15.0" customHeight="1"/>
    <row r="11164" ht="15.0" customHeight="1"/>
    <row r="11165" ht="15.0" customHeight="1"/>
    <row r="11166" ht="15.0" customHeight="1"/>
    <row r="11167" ht="15.0" customHeight="1"/>
    <row r="11168" ht="15.0" customHeight="1"/>
    <row r="11169" ht="15.0" customHeight="1"/>
    <row r="11170" ht="15.0" customHeight="1"/>
    <row r="11171" ht="15.0" customHeight="1"/>
    <row r="11172" ht="15.0" customHeight="1"/>
    <row r="11173" ht="15.0" customHeight="1"/>
    <row r="11174" ht="15.0" customHeight="1"/>
    <row r="11175" ht="15.0" customHeight="1"/>
    <row r="11176" ht="15.0" customHeight="1"/>
    <row r="11177" ht="15.0" customHeight="1"/>
    <row r="11178" ht="15.0" customHeight="1"/>
    <row r="11179" ht="15.0" customHeight="1"/>
    <row r="11180" ht="15.0" customHeight="1"/>
    <row r="11181" ht="15.0" customHeight="1"/>
    <row r="11182" ht="15.0" customHeight="1"/>
    <row r="11183" ht="15.0" customHeight="1"/>
    <row r="11184" ht="15.0" customHeight="1"/>
    <row r="11185" ht="15.0" customHeight="1"/>
    <row r="11186" ht="15.0" customHeight="1"/>
    <row r="11187" ht="15.0" customHeight="1"/>
    <row r="11188" ht="15.0" customHeight="1"/>
    <row r="11189" ht="15.0" customHeight="1"/>
    <row r="11190" ht="15.0" customHeight="1"/>
    <row r="11191" ht="15.0" customHeight="1"/>
    <row r="11192" ht="15.0" customHeight="1"/>
    <row r="11193" ht="15.0" customHeight="1"/>
    <row r="11194" ht="15.0" customHeight="1"/>
    <row r="11195" ht="15.0" customHeight="1"/>
    <row r="11196" ht="15.0" customHeight="1"/>
    <row r="11197" ht="15.0" customHeight="1"/>
    <row r="11198" ht="15.0" customHeight="1"/>
    <row r="11199" ht="15.0" customHeight="1"/>
    <row r="11200" ht="15.0" customHeight="1"/>
    <row r="11201" ht="15.0" customHeight="1"/>
    <row r="11202" ht="15.0" customHeight="1"/>
    <row r="11203" ht="15.0" customHeight="1"/>
    <row r="11204" ht="15.0" customHeight="1"/>
    <row r="11205" ht="15.0" customHeight="1"/>
    <row r="11206" ht="15.0" customHeight="1"/>
    <row r="11207" ht="15.0" customHeight="1"/>
    <row r="11208" ht="15.0" customHeight="1"/>
    <row r="11209" ht="15.0" customHeight="1"/>
    <row r="11210" ht="15.0" customHeight="1"/>
    <row r="11211" ht="15.0" customHeight="1"/>
    <row r="11212" ht="15.0" customHeight="1"/>
    <row r="11213" ht="15.0" customHeight="1"/>
    <row r="11214" ht="15.0" customHeight="1"/>
    <row r="11215" ht="15.0" customHeight="1"/>
    <row r="11216" ht="15.0" customHeight="1"/>
    <row r="11217" ht="15.0" customHeight="1"/>
    <row r="11218" ht="15.0" customHeight="1"/>
    <row r="11219" ht="15.0" customHeight="1"/>
    <row r="11220" ht="15.0" customHeight="1"/>
    <row r="11221" ht="15.0" customHeight="1"/>
    <row r="11222" ht="15.0" customHeight="1"/>
    <row r="11223" ht="15.0" customHeight="1"/>
    <row r="11224" ht="15.0" customHeight="1"/>
    <row r="11225" ht="15.0" customHeight="1"/>
    <row r="11226" ht="15.0" customHeight="1"/>
    <row r="11227" ht="15.0" customHeight="1"/>
    <row r="11228" ht="15.0" customHeight="1"/>
    <row r="11229" ht="15.0" customHeight="1"/>
    <row r="11230" ht="15.0" customHeight="1"/>
    <row r="11231" ht="15.0" customHeight="1"/>
    <row r="11232" ht="15.0" customHeight="1"/>
    <row r="11233" ht="15.0" customHeight="1"/>
    <row r="11234" ht="15.0" customHeight="1"/>
    <row r="11235" ht="15.0" customHeight="1"/>
    <row r="11236" ht="15.0" customHeight="1"/>
    <row r="11237" ht="15.0" customHeight="1"/>
    <row r="11238" ht="15.0" customHeight="1"/>
    <row r="11239" ht="15.0" customHeight="1"/>
    <row r="11240" ht="15.0" customHeight="1"/>
    <row r="11241" ht="15.0" customHeight="1"/>
    <row r="11242" ht="15.0" customHeight="1"/>
    <row r="11243" ht="15.0" customHeight="1"/>
    <row r="11244" ht="15.0" customHeight="1"/>
    <row r="11245" ht="15.0" customHeight="1"/>
    <row r="11246" ht="15.0" customHeight="1"/>
    <row r="11247" ht="15.0" customHeight="1"/>
    <row r="11248" ht="15.0" customHeight="1"/>
    <row r="11249" ht="15.0" customHeight="1"/>
    <row r="11250" ht="15.0" customHeight="1"/>
    <row r="11251" ht="15.0" customHeight="1"/>
    <row r="11252" ht="15.0" customHeight="1"/>
    <row r="11253" ht="15.0" customHeight="1"/>
    <row r="11254" ht="15.0" customHeight="1"/>
    <row r="11255" ht="15.0" customHeight="1"/>
    <row r="11256" ht="15.0" customHeight="1"/>
    <row r="11257" ht="15.0" customHeight="1"/>
    <row r="11258" ht="15.0" customHeight="1"/>
    <row r="11259" ht="15.0" customHeight="1"/>
    <row r="11260" ht="15.0" customHeight="1"/>
    <row r="11261" ht="15.0" customHeight="1"/>
    <row r="11262" ht="15.0" customHeight="1"/>
    <row r="11263" ht="15.0" customHeight="1"/>
    <row r="11264" ht="15.0" customHeight="1"/>
    <row r="11265" ht="15.0" customHeight="1"/>
    <row r="11266" ht="15.0" customHeight="1"/>
    <row r="11267" ht="15.0" customHeight="1"/>
    <row r="11268" ht="15.0" customHeight="1"/>
    <row r="11269" ht="15.0" customHeight="1"/>
    <row r="11270" ht="15.0" customHeight="1"/>
    <row r="11271" ht="15.0" customHeight="1"/>
    <row r="11272" ht="15.0" customHeight="1"/>
    <row r="11273" ht="15.0" customHeight="1"/>
    <row r="11274" ht="15.0" customHeight="1"/>
    <row r="11275" ht="15.0" customHeight="1"/>
    <row r="11276" ht="15.0" customHeight="1"/>
    <row r="11277" ht="15.0" customHeight="1"/>
    <row r="11278" ht="15.0" customHeight="1"/>
    <row r="11279" ht="15.0" customHeight="1"/>
    <row r="11280" ht="15.0" customHeight="1"/>
    <row r="11281" ht="15.0" customHeight="1"/>
    <row r="11282" ht="15.0" customHeight="1"/>
    <row r="11283" ht="15.0" customHeight="1"/>
    <row r="11284" ht="15.0" customHeight="1"/>
    <row r="11285" ht="15.0" customHeight="1"/>
    <row r="11286" ht="15.0" customHeight="1"/>
    <row r="11287" ht="15.0" customHeight="1"/>
    <row r="11288" ht="15.0" customHeight="1"/>
    <row r="11289" ht="15.0" customHeight="1"/>
    <row r="11290" ht="15.0" customHeight="1"/>
    <row r="11291" ht="15.0" customHeight="1"/>
    <row r="11292" ht="15.0" customHeight="1"/>
    <row r="11293" ht="15.0" customHeight="1"/>
    <row r="11294" ht="15.0" customHeight="1"/>
    <row r="11295" ht="15.0" customHeight="1"/>
    <row r="11296" ht="15.0" customHeight="1"/>
    <row r="11297" ht="15.0" customHeight="1"/>
    <row r="11298" ht="15.0" customHeight="1"/>
    <row r="11299" ht="15.0" customHeight="1"/>
    <row r="11300" ht="15.0" customHeight="1"/>
    <row r="11301" ht="15.0" customHeight="1"/>
    <row r="11302" ht="15.0" customHeight="1"/>
    <row r="11303" ht="15.0" customHeight="1"/>
    <row r="11304" ht="15.0" customHeight="1"/>
    <row r="11305" ht="15.0" customHeight="1"/>
    <row r="11306" ht="15.0" customHeight="1"/>
    <row r="11307" ht="15.0" customHeight="1"/>
    <row r="11308" ht="15.0" customHeight="1"/>
    <row r="11309" ht="15.0" customHeight="1"/>
    <row r="11310" ht="15.0" customHeight="1"/>
    <row r="11311" ht="15.0" customHeight="1"/>
    <row r="11312" ht="15.0" customHeight="1"/>
    <row r="11313" ht="15.0" customHeight="1"/>
    <row r="11314" ht="15.0" customHeight="1"/>
    <row r="11315" ht="15.0" customHeight="1"/>
    <row r="11316" ht="15.0" customHeight="1"/>
    <row r="11317" ht="15.0" customHeight="1"/>
    <row r="11318" ht="15.0" customHeight="1"/>
    <row r="11319" ht="15.0" customHeight="1"/>
    <row r="11320" ht="15.0" customHeight="1"/>
    <row r="11321" ht="15.0" customHeight="1"/>
    <row r="11322" ht="15.0" customHeight="1"/>
    <row r="11323" ht="15.0" customHeight="1"/>
    <row r="11324" ht="15.0" customHeight="1"/>
    <row r="11325" ht="15.0" customHeight="1"/>
    <row r="11326" ht="15.0" customHeight="1"/>
    <row r="11327" ht="15.0" customHeight="1"/>
    <row r="11328" ht="15.0" customHeight="1"/>
    <row r="11329" ht="15.0" customHeight="1"/>
    <row r="11330" ht="15.0" customHeight="1"/>
    <row r="11331" ht="15.0" customHeight="1"/>
    <row r="11332" ht="15.0" customHeight="1"/>
    <row r="11333" ht="15.0" customHeight="1"/>
    <row r="11334" ht="15.0" customHeight="1"/>
    <row r="11335" ht="15.0" customHeight="1"/>
    <row r="11336" ht="15.0" customHeight="1"/>
    <row r="11337" ht="15.0" customHeight="1"/>
    <row r="11338" ht="15.0" customHeight="1"/>
    <row r="11339" ht="15.0" customHeight="1"/>
    <row r="11340" ht="15.0" customHeight="1"/>
    <row r="11341" ht="15.0" customHeight="1"/>
    <row r="11342" ht="15.0" customHeight="1"/>
    <row r="11343" ht="15.0" customHeight="1"/>
    <row r="11344" ht="15.0" customHeight="1"/>
    <row r="11345" ht="15.0" customHeight="1"/>
    <row r="11346" ht="15.0" customHeight="1"/>
    <row r="11347" ht="15.0" customHeight="1"/>
    <row r="11348" ht="15.0" customHeight="1"/>
    <row r="11349" ht="15.0" customHeight="1"/>
    <row r="11350" ht="15.0" customHeight="1"/>
    <row r="11351" ht="15.0" customHeight="1"/>
    <row r="11352" ht="15.0" customHeight="1"/>
    <row r="11353" ht="15.0" customHeight="1"/>
    <row r="11354" ht="15.0" customHeight="1"/>
    <row r="11355" ht="15.0" customHeight="1"/>
    <row r="11356" ht="15.0" customHeight="1"/>
    <row r="11357" ht="15.0" customHeight="1"/>
    <row r="11358" ht="15.0" customHeight="1"/>
    <row r="11359" ht="15.0" customHeight="1"/>
    <row r="11360" ht="15.0" customHeight="1"/>
    <row r="11361" ht="15.0" customHeight="1"/>
    <row r="11362" ht="15.0" customHeight="1"/>
    <row r="11363" ht="15.0" customHeight="1"/>
    <row r="11364" ht="15.0" customHeight="1"/>
    <row r="11365" ht="15.0" customHeight="1"/>
    <row r="11366" ht="15.0" customHeight="1"/>
    <row r="11367" ht="15.0" customHeight="1"/>
    <row r="11368" ht="15.0" customHeight="1"/>
    <row r="11369" ht="15.0" customHeight="1"/>
    <row r="11370" ht="15.0" customHeight="1"/>
    <row r="11371" ht="15.0" customHeight="1"/>
    <row r="11372" ht="15.0" customHeight="1"/>
    <row r="11373" ht="15.0" customHeight="1"/>
    <row r="11374" ht="15.0" customHeight="1"/>
    <row r="11375" ht="15.0" customHeight="1"/>
    <row r="11376" ht="15.0" customHeight="1"/>
    <row r="11377" ht="15.0" customHeight="1"/>
    <row r="11378" ht="15.0" customHeight="1"/>
    <row r="11379" ht="15.0" customHeight="1"/>
    <row r="11380" ht="15.0" customHeight="1"/>
    <row r="11381" ht="15.0" customHeight="1"/>
    <row r="11382" ht="15.0" customHeight="1"/>
    <row r="11383" ht="15.0" customHeight="1"/>
    <row r="11384" ht="15.0" customHeight="1"/>
    <row r="11385" ht="15.0" customHeight="1"/>
    <row r="11386" ht="15.0" customHeight="1"/>
    <row r="11387" ht="15.0" customHeight="1"/>
    <row r="11388" ht="15.0" customHeight="1"/>
    <row r="11389" ht="15.0" customHeight="1"/>
    <row r="11390" ht="15.0" customHeight="1"/>
    <row r="11391" ht="15.0" customHeight="1"/>
    <row r="11392" ht="15.0" customHeight="1"/>
    <row r="11393" ht="15.0" customHeight="1"/>
    <row r="11394" ht="15.0" customHeight="1"/>
    <row r="11395" ht="15.0" customHeight="1"/>
    <row r="11396" ht="15.0" customHeight="1"/>
    <row r="11397" ht="15.0" customHeight="1"/>
    <row r="11398" ht="15.0" customHeight="1"/>
    <row r="11399" ht="15.0" customHeight="1"/>
    <row r="11400" ht="15.0" customHeight="1"/>
    <row r="11401" ht="15.0" customHeight="1"/>
    <row r="11402" ht="15.0" customHeight="1"/>
    <row r="11403" ht="15.0" customHeight="1"/>
    <row r="11404" ht="15.0" customHeight="1"/>
    <row r="11405" ht="15.0" customHeight="1"/>
    <row r="11406" ht="15.0" customHeight="1"/>
    <row r="11407" ht="15.0" customHeight="1"/>
    <row r="11408" ht="15.0" customHeight="1"/>
    <row r="11409" ht="15.0" customHeight="1"/>
    <row r="11410" ht="15.0" customHeight="1"/>
    <row r="11411" ht="15.0" customHeight="1"/>
    <row r="11412" ht="15.0" customHeight="1"/>
    <row r="11413" ht="15.0" customHeight="1"/>
    <row r="11414" ht="15.0" customHeight="1"/>
    <row r="11415" ht="15.0" customHeight="1"/>
    <row r="11416" ht="15.0" customHeight="1"/>
    <row r="11417" ht="15.0" customHeight="1"/>
    <row r="11418" ht="15.0" customHeight="1"/>
    <row r="11419" ht="15.0" customHeight="1"/>
    <row r="11420" ht="15.0" customHeight="1"/>
    <row r="11421" ht="15.0" customHeight="1"/>
    <row r="11422" ht="15.0" customHeight="1"/>
    <row r="11423" ht="15.0" customHeight="1"/>
    <row r="11424" ht="15.0" customHeight="1"/>
    <row r="11425" ht="15.0" customHeight="1"/>
    <row r="11426" ht="15.0" customHeight="1"/>
    <row r="11427" ht="15.0" customHeight="1"/>
    <row r="11428" ht="15.0" customHeight="1"/>
    <row r="11429" ht="15.0" customHeight="1"/>
    <row r="11430" ht="15.0" customHeight="1"/>
    <row r="11431" ht="15.0" customHeight="1"/>
    <row r="11432" ht="15.0" customHeight="1"/>
    <row r="11433" ht="15.0" customHeight="1"/>
    <row r="11434" ht="15.0" customHeight="1"/>
    <row r="11435" ht="15.0" customHeight="1"/>
    <row r="11436" ht="15.0" customHeight="1"/>
    <row r="11437" ht="15.0" customHeight="1"/>
    <row r="11438" ht="15.0" customHeight="1"/>
    <row r="11439" ht="15.0" customHeight="1"/>
    <row r="11440" ht="15.0" customHeight="1"/>
    <row r="11441" ht="15.0" customHeight="1"/>
    <row r="11442" ht="15.0" customHeight="1"/>
    <row r="11443" ht="15.0" customHeight="1"/>
    <row r="11444" ht="15.0" customHeight="1"/>
    <row r="11445" ht="15.0" customHeight="1"/>
    <row r="11446" ht="15.0" customHeight="1"/>
    <row r="11447" ht="15.0" customHeight="1"/>
    <row r="11448" ht="15.0" customHeight="1"/>
    <row r="11449" ht="15.0" customHeight="1"/>
    <row r="11450" ht="15.0" customHeight="1"/>
    <row r="11451" ht="15.0" customHeight="1"/>
    <row r="11452" ht="15.0" customHeight="1"/>
    <row r="11453" ht="15.0" customHeight="1"/>
    <row r="11454" ht="15.0" customHeight="1"/>
    <row r="11455" ht="15.0" customHeight="1"/>
    <row r="11456" ht="15.0" customHeight="1"/>
    <row r="11457" ht="15.0" customHeight="1"/>
    <row r="11458" ht="15.0" customHeight="1"/>
    <row r="11459" ht="15.0" customHeight="1"/>
    <row r="11460" ht="15.0" customHeight="1"/>
    <row r="11461" ht="15.0" customHeight="1"/>
    <row r="11462" ht="15.0" customHeight="1"/>
    <row r="11463" ht="15.0" customHeight="1"/>
    <row r="11464" ht="15.0" customHeight="1"/>
    <row r="11465" ht="15.0" customHeight="1"/>
    <row r="11466" ht="15.0" customHeight="1"/>
    <row r="11467" ht="15.0" customHeight="1"/>
    <row r="11468" ht="15.0" customHeight="1"/>
    <row r="11469" ht="15.0" customHeight="1"/>
    <row r="11470" ht="15.0" customHeight="1"/>
    <row r="11471" ht="15.0" customHeight="1"/>
    <row r="11472" ht="15.0" customHeight="1"/>
    <row r="11473" ht="15.0" customHeight="1"/>
    <row r="11474" ht="15.0" customHeight="1"/>
    <row r="11475" ht="15.0" customHeight="1"/>
    <row r="11476" ht="15.0" customHeight="1"/>
    <row r="11477" ht="15.0" customHeight="1"/>
    <row r="11478" ht="15.0" customHeight="1"/>
    <row r="11479" ht="15.0" customHeight="1"/>
    <row r="11480" ht="15.0" customHeight="1"/>
    <row r="11481" ht="15.0" customHeight="1"/>
    <row r="11482" ht="15.0" customHeight="1"/>
    <row r="11483" ht="15.0" customHeight="1"/>
    <row r="11484" ht="15.0" customHeight="1"/>
    <row r="11485" ht="15.0" customHeight="1"/>
    <row r="11486" ht="15.0" customHeight="1"/>
    <row r="11487" ht="15.0" customHeight="1"/>
    <row r="11488" ht="15.0" customHeight="1"/>
    <row r="11489" ht="15.0" customHeight="1"/>
    <row r="11490" ht="15.0" customHeight="1"/>
    <row r="11491" ht="15.0" customHeight="1"/>
    <row r="11492" ht="15.0" customHeight="1"/>
    <row r="11493" ht="15.0" customHeight="1"/>
    <row r="11494" ht="15.0" customHeight="1"/>
    <row r="11495" ht="15.0" customHeight="1"/>
    <row r="11496" ht="15.0" customHeight="1"/>
    <row r="11497" ht="15.0" customHeight="1"/>
    <row r="11498" ht="15.0" customHeight="1"/>
    <row r="11499" ht="15.0" customHeight="1"/>
    <row r="11500" ht="15.0" customHeight="1"/>
    <row r="11501" ht="15.0" customHeight="1"/>
    <row r="11502" ht="15.0" customHeight="1"/>
    <row r="11503" ht="15.0" customHeight="1"/>
    <row r="11504" ht="15.0" customHeight="1"/>
    <row r="11505" ht="15.0" customHeight="1"/>
    <row r="11506" ht="15.0" customHeight="1"/>
    <row r="11507" ht="15.0" customHeight="1"/>
    <row r="11508" ht="15.0" customHeight="1"/>
    <row r="11509" ht="15.0" customHeight="1"/>
    <row r="11510" ht="15.0" customHeight="1"/>
    <row r="11511" ht="15.0" customHeight="1"/>
    <row r="11512" ht="15.0" customHeight="1"/>
    <row r="11513" ht="15.0" customHeight="1"/>
    <row r="11514" ht="15.0" customHeight="1"/>
    <row r="11515" ht="15.0" customHeight="1"/>
    <row r="11516" ht="15.0" customHeight="1"/>
    <row r="11517" ht="15.0" customHeight="1"/>
    <row r="11518" ht="15.0" customHeight="1"/>
    <row r="11519" ht="15.0" customHeight="1"/>
    <row r="11520" ht="15.0" customHeight="1"/>
    <row r="11521" ht="15.0" customHeight="1"/>
    <row r="11522" ht="15.0" customHeight="1"/>
    <row r="11523" ht="15.0" customHeight="1"/>
    <row r="11524" ht="15.0" customHeight="1"/>
    <row r="11525" ht="15.0" customHeight="1"/>
    <row r="11526" ht="15.0" customHeight="1"/>
    <row r="11527" ht="15.0" customHeight="1"/>
    <row r="11528" ht="15.0" customHeight="1"/>
    <row r="11529" ht="15.0" customHeight="1"/>
    <row r="11530" ht="15.0" customHeight="1"/>
    <row r="11531" ht="15.0" customHeight="1"/>
    <row r="11532" ht="15.0" customHeight="1"/>
    <row r="11533" ht="15.0" customHeight="1"/>
    <row r="11534" ht="15.0" customHeight="1"/>
    <row r="11535" ht="15.0" customHeight="1"/>
    <row r="11536" ht="15.0" customHeight="1"/>
    <row r="11537" ht="15.0" customHeight="1"/>
    <row r="11538" ht="15.0" customHeight="1"/>
    <row r="11539" ht="15.0" customHeight="1"/>
    <row r="11540" ht="15.0" customHeight="1"/>
    <row r="11541" ht="15.0" customHeight="1"/>
    <row r="11542" ht="15.0" customHeight="1"/>
    <row r="11543" ht="15.0" customHeight="1"/>
    <row r="11544" ht="15.0" customHeight="1"/>
    <row r="11545" ht="15.0" customHeight="1"/>
    <row r="11546" ht="15.0" customHeight="1"/>
    <row r="11547" ht="15.0" customHeight="1"/>
    <row r="11548" ht="15.0" customHeight="1"/>
    <row r="11549" ht="15.0" customHeight="1"/>
    <row r="11550" ht="15.0" customHeight="1"/>
    <row r="11551" ht="15.0" customHeight="1"/>
    <row r="11552" ht="15.0" customHeight="1"/>
    <row r="11553" ht="15.0" customHeight="1"/>
    <row r="11554" ht="15.0" customHeight="1"/>
    <row r="11555" ht="15.0" customHeight="1"/>
    <row r="11556" ht="15.0" customHeight="1"/>
    <row r="11557" ht="15.0" customHeight="1"/>
    <row r="11558" ht="15.0" customHeight="1"/>
    <row r="11559" ht="15.0" customHeight="1"/>
    <row r="11560" ht="15.0" customHeight="1"/>
    <row r="11561" ht="15.0" customHeight="1"/>
    <row r="11562" ht="15.0" customHeight="1"/>
    <row r="11563" ht="15.0" customHeight="1"/>
    <row r="11564" ht="15.0" customHeight="1"/>
    <row r="11565" ht="15.0" customHeight="1"/>
    <row r="11566" ht="15.0" customHeight="1"/>
    <row r="11567" ht="15.0" customHeight="1"/>
    <row r="11568" ht="15.0" customHeight="1"/>
    <row r="11569" ht="15.0" customHeight="1"/>
    <row r="11570" ht="15.0" customHeight="1"/>
    <row r="11571" ht="15.0" customHeight="1"/>
    <row r="11572" ht="15.0" customHeight="1"/>
    <row r="11573" ht="15.0" customHeight="1"/>
    <row r="11574" ht="15.0" customHeight="1"/>
    <row r="11575" ht="15.0" customHeight="1"/>
    <row r="11576" ht="15.0" customHeight="1"/>
    <row r="11577" ht="15.0" customHeight="1"/>
    <row r="11578" ht="15.0" customHeight="1"/>
    <row r="11579" ht="15.0" customHeight="1"/>
    <row r="11580" ht="15.0" customHeight="1"/>
    <row r="11581" ht="15.0" customHeight="1"/>
    <row r="11582" ht="15.0" customHeight="1"/>
    <row r="11583" ht="15.0" customHeight="1"/>
    <row r="11584" ht="15.0" customHeight="1"/>
    <row r="11585" ht="15.0" customHeight="1"/>
    <row r="11586" ht="15.0" customHeight="1"/>
    <row r="11587" ht="15.0" customHeight="1"/>
    <row r="11588" ht="15.0" customHeight="1"/>
    <row r="11589" ht="15.0" customHeight="1"/>
    <row r="11590" ht="15.0" customHeight="1"/>
    <row r="11591" ht="15.0" customHeight="1"/>
    <row r="11592" ht="15.0" customHeight="1"/>
    <row r="11593" ht="15.0" customHeight="1"/>
    <row r="11594" ht="15.0" customHeight="1"/>
    <row r="11595" ht="15.0" customHeight="1"/>
    <row r="11596" ht="15.0" customHeight="1"/>
    <row r="11597" ht="15.0" customHeight="1"/>
    <row r="11598" ht="15.0" customHeight="1"/>
    <row r="11599" ht="15.0" customHeight="1"/>
    <row r="11600" ht="15.0" customHeight="1"/>
    <row r="11601" ht="15.0" customHeight="1"/>
    <row r="11602" ht="15.0" customHeight="1"/>
    <row r="11603" ht="15.0" customHeight="1"/>
    <row r="11604" ht="15.0" customHeight="1"/>
    <row r="11605" ht="15.0" customHeight="1"/>
    <row r="11606" ht="15.0" customHeight="1"/>
    <row r="11607" ht="15.0" customHeight="1"/>
    <row r="11608" ht="15.0" customHeight="1"/>
    <row r="11609" ht="15.0" customHeight="1"/>
    <row r="11610" ht="15.0" customHeight="1"/>
    <row r="11611" ht="15.0" customHeight="1"/>
    <row r="11612" ht="15.0" customHeight="1"/>
    <row r="11613" ht="15.0" customHeight="1"/>
    <row r="11614" ht="15.0" customHeight="1"/>
    <row r="11615" ht="15.0" customHeight="1"/>
    <row r="11616" ht="15.0" customHeight="1"/>
    <row r="11617" ht="15.0" customHeight="1"/>
    <row r="11618" ht="15.0" customHeight="1"/>
    <row r="11619" ht="15.0" customHeight="1"/>
    <row r="11620" ht="15.0" customHeight="1"/>
    <row r="11621" ht="15.0" customHeight="1"/>
    <row r="11622" ht="15.0" customHeight="1"/>
    <row r="11623" ht="15.0" customHeight="1"/>
    <row r="11624" ht="15.0" customHeight="1"/>
    <row r="11625" ht="15.0" customHeight="1"/>
    <row r="11626" ht="15.0" customHeight="1"/>
    <row r="11627" ht="15.0" customHeight="1"/>
    <row r="11628" ht="15.0" customHeight="1"/>
    <row r="11629" ht="15.0" customHeight="1"/>
    <row r="11630" ht="15.0" customHeight="1"/>
    <row r="11631" ht="15.0" customHeight="1"/>
    <row r="11632" ht="15.0" customHeight="1"/>
    <row r="11633" ht="15.0" customHeight="1"/>
    <row r="11634" ht="15.0" customHeight="1"/>
    <row r="11635" ht="15.0" customHeight="1"/>
    <row r="11636" ht="15.0" customHeight="1"/>
    <row r="11637" ht="15.0" customHeight="1"/>
    <row r="11638" ht="15.0" customHeight="1"/>
    <row r="11639" ht="15.0" customHeight="1"/>
    <row r="11640" ht="15.0" customHeight="1"/>
    <row r="11641" ht="15.0" customHeight="1"/>
    <row r="11642" ht="15.0" customHeight="1"/>
    <row r="11643" ht="15.0" customHeight="1"/>
    <row r="11644" ht="15.0" customHeight="1"/>
    <row r="11645" ht="15.0" customHeight="1"/>
    <row r="11646" ht="15.0" customHeight="1"/>
    <row r="11647" ht="15.0" customHeight="1"/>
    <row r="11648" ht="15.0" customHeight="1"/>
    <row r="11649" ht="15.0" customHeight="1"/>
    <row r="11650" ht="15.0" customHeight="1"/>
    <row r="11651" ht="15.0" customHeight="1"/>
    <row r="11652" ht="15.0" customHeight="1"/>
    <row r="11653" ht="15.0" customHeight="1"/>
    <row r="11654" ht="15.0" customHeight="1"/>
    <row r="11655" ht="15.0" customHeight="1"/>
    <row r="11656" ht="15.0" customHeight="1"/>
    <row r="11657" ht="15.0" customHeight="1"/>
    <row r="11658" ht="15.0" customHeight="1"/>
    <row r="11659" ht="15.0" customHeight="1"/>
    <row r="11660" ht="15.0" customHeight="1"/>
    <row r="11661" ht="15.0" customHeight="1"/>
    <row r="11662" ht="15.0" customHeight="1"/>
    <row r="11663" ht="15.0" customHeight="1"/>
    <row r="11664" ht="15.0" customHeight="1"/>
    <row r="11665" ht="15.0" customHeight="1"/>
    <row r="11666" ht="15.0" customHeight="1"/>
    <row r="11667" ht="15.0" customHeight="1"/>
    <row r="11668" ht="15.0" customHeight="1"/>
    <row r="11669" ht="15.0" customHeight="1"/>
    <row r="11670" ht="15.0" customHeight="1"/>
    <row r="11671" ht="15.0" customHeight="1"/>
    <row r="11672" ht="15.0" customHeight="1"/>
    <row r="11673" ht="15.0" customHeight="1"/>
    <row r="11674" ht="15.0" customHeight="1"/>
    <row r="11675" ht="15.0" customHeight="1"/>
    <row r="11676" ht="15.0" customHeight="1"/>
    <row r="11677" ht="15.0" customHeight="1"/>
    <row r="11678" ht="15.0" customHeight="1"/>
    <row r="11679" ht="15.0" customHeight="1"/>
    <row r="11680" ht="15.0" customHeight="1"/>
    <row r="11681" ht="15.0" customHeight="1"/>
    <row r="11682" ht="15.0" customHeight="1"/>
    <row r="11683" ht="15.0" customHeight="1"/>
    <row r="11684" ht="15.0" customHeight="1"/>
    <row r="11685" ht="15.0" customHeight="1"/>
    <row r="11686" ht="15.0" customHeight="1"/>
    <row r="11687" ht="15.0" customHeight="1"/>
    <row r="11688" ht="15.0" customHeight="1"/>
    <row r="11689" ht="15.0" customHeight="1"/>
    <row r="11690" ht="15.0" customHeight="1"/>
    <row r="11691" ht="15.0" customHeight="1"/>
    <row r="11692" ht="15.0" customHeight="1"/>
    <row r="11693" ht="15.0" customHeight="1"/>
    <row r="11694" ht="15.0" customHeight="1"/>
    <row r="11695" ht="15.0" customHeight="1"/>
    <row r="11696" ht="15.0" customHeight="1"/>
    <row r="11697" ht="15.0" customHeight="1"/>
    <row r="11698" ht="15.0" customHeight="1"/>
    <row r="11699" ht="15.0" customHeight="1"/>
    <row r="11700" ht="15.0" customHeight="1"/>
    <row r="11701" ht="15.0" customHeight="1"/>
    <row r="11702" ht="15.0" customHeight="1"/>
    <row r="11703" ht="15.0" customHeight="1"/>
    <row r="11704" ht="15.0" customHeight="1"/>
    <row r="11705" ht="15.0" customHeight="1"/>
    <row r="11706" ht="15.0" customHeight="1"/>
    <row r="11707" ht="15.0" customHeight="1"/>
    <row r="11708" ht="15.0" customHeight="1"/>
    <row r="11709" ht="15.0" customHeight="1"/>
    <row r="11710" ht="15.0" customHeight="1"/>
    <row r="11711" ht="15.0" customHeight="1"/>
    <row r="11712" ht="15.0" customHeight="1"/>
    <row r="11713" ht="15.0" customHeight="1"/>
    <row r="11714" ht="15.0" customHeight="1"/>
    <row r="11715" ht="15.0" customHeight="1"/>
    <row r="11716" ht="15.0" customHeight="1"/>
    <row r="11717" ht="15.0" customHeight="1"/>
    <row r="11718" ht="15.0" customHeight="1"/>
    <row r="11719" ht="15.0" customHeight="1"/>
    <row r="11720" ht="15.0" customHeight="1"/>
    <row r="11721" ht="15.0" customHeight="1"/>
    <row r="11722" ht="15.0" customHeight="1"/>
    <row r="11723" ht="15.0" customHeight="1"/>
    <row r="11724" ht="15.0" customHeight="1"/>
    <row r="11725" ht="15.0" customHeight="1"/>
    <row r="11726" ht="15.0" customHeight="1"/>
    <row r="11727" ht="15.0" customHeight="1"/>
    <row r="11728" ht="15.0" customHeight="1"/>
    <row r="11729" ht="15.0" customHeight="1"/>
    <row r="11730" ht="15.0" customHeight="1"/>
    <row r="11731" ht="15.0" customHeight="1"/>
    <row r="11732" ht="15.0" customHeight="1"/>
    <row r="11733" ht="15.0" customHeight="1"/>
    <row r="11734" ht="15.0" customHeight="1"/>
    <row r="11735" ht="15.0" customHeight="1"/>
    <row r="11736" ht="15.0" customHeight="1"/>
    <row r="11737" ht="15.0" customHeight="1"/>
    <row r="11738" ht="15.0" customHeight="1"/>
    <row r="11739" ht="15.0" customHeight="1"/>
    <row r="11740" ht="15.0" customHeight="1"/>
    <row r="11741" ht="15.0" customHeight="1"/>
    <row r="11742" ht="15.0" customHeight="1"/>
    <row r="11743" ht="15.0" customHeight="1"/>
    <row r="11744" ht="15.0" customHeight="1"/>
    <row r="11745" ht="15.0" customHeight="1"/>
    <row r="11746" ht="15.0" customHeight="1"/>
    <row r="11747" ht="15.0" customHeight="1"/>
    <row r="11748" ht="15.0" customHeight="1"/>
    <row r="11749" ht="15.0" customHeight="1"/>
    <row r="11750" ht="15.0" customHeight="1"/>
    <row r="11751" ht="15.0" customHeight="1"/>
    <row r="11752" ht="15.0" customHeight="1"/>
    <row r="11753" ht="15.0" customHeight="1"/>
    <row r="11754" ht="15.0" customHeight="1"/>
    <row r="11755" ht="15.0" customHeight="1"/>
    <row r="11756" ht="15.0" customHeight="1"/>
    <row r="11757" ht="15.0" customHeight="1"/>
    <row r="11758" ht="15.0" customHeight="1"/>
    <row r="11759" ht="15.0" customHeight="1"/>
    <row r="11760" ht="15.0" customHeight="1"/>
    <row r="11761" ht="15.0" customHeight="1"/>
    <row r="11762" ht="15.0" customHeight="1"/>
    <row r="11763" ht="15.0" customHeight="1"/>
    <row r="11764" ht="15.0" customHeight="1"/>
    <row r="11765" ht="15.0" customHeight="1"/>
    <row r="11766" ht="15.0" customHeight="1"/>
    <row r="11767" ht="15.0" customHeight="1"/>
    <row r="11768" ht="15.0" customHeight="1"/>
    <row r="11769" ht="15.0" customHeight="1"/>
    <row r="11770" ht="15.0" customHeight="1"/>
    <row r="11771" ht="15.0" customHeight="1"/>
    <row r="11772" ht="15.0" customHeight="1"/>
    <row r="11773" ht="15.0" customHeight="1"/>
    <row r="11774" ht="15.0" customHeight="1"/>
    <row r="11775" ht="15.0" customHeight="1"/>
    <row r="11776" ht="15.0" customHeight="1"/>
    <row r="11777" ht="15.0" customHeight="1"/>
    <row r="11778" ht="15.0" customHeight="1"/>
    <row r="11779" ht="15.0" customHeight="1"/>
    <row r="11780" ht="15.0" customHeight="1"/>
    <row r="11781" ht="15.0" customHeight="1"/>
    <row r="11782" ht="15.0" customHeight="1"/>
    <row r="11783" ht="15.0" customHeight="1"/>
    <row r="11784" ht="15.0" customHeight="1"/>
    <row r="11785" ht="15.0" customHeight="1"/>
    <row r="11786" ht="15.0" customHeight="1"/>
    <row r="11787" ht="15.0" customHeight="1"/>
    <row r="11788" ht="15.0" customHeight="1"/>
    <row r="11789" ht="15.0" customHeight="1"/>
    <row r="11790" ht="15.0" customHeight="1"/>
    <row r="11791" ht="15.0" customHeight="1"/>
    <row r="11792" ht="15.0" customHeight="1"/>
    <row r="11793" ht="15.0" customHeight="1"/>
    <row r="11794" ht="15.0" customHeight="1"/>
    <row r="11795" ht="15.0" customHeight="1"/>
    <row r="11796" ht="15.0" customHeight="1"/>
    <row r="11797" ht="15.0" customHeight="1"/>
    <row r="11798" ht="15.0" customHeight="1"/>
    <row r="11799" ht="15.0" customHeight="1"/>
    <row r="11800" ht="15.0" customHeight="1"/>
    <row r="11801" ht="15.0" customHeight="1"/>
    <row r="11802" ht="15.0" customHeight="1"/>
    <row r="11803" ht="15.0" customHeight="1"/>
    <row r="11804" ht="15.0" customHeight="1"/>
    <row r="11805" ht="15.0" customHeight="1"/>
    <row r="11806" ht="15.0" customHeight="1"/>
    <row r="11807" ht="15.0" customHeight="1"/>
    <row r="11808" ht="15.0" customHeight="1"/>
    <row r="11809" ht="15.0" customHeight="1"/>
    <row r="11810" ht="15.0" customHeight="1"/>
    <row r="11811" ht="15.0" customHeight="1"/>
    <row r="11812" ht="15.0" customHeight="1"/>
    <row r="11813" ht="15.0" customHeight="1"/>
    <row r="11814" ht="15.0" customHeight="1"/>
    <row r="11815" ht="15.0" customHeight="1"/>
    <row r="11816" ht="15.0" customHeight="1"/>
    <row r="11817" ht="15.0" customHeight="1"/>
    <row r="11818" ht="15.0" customHeight="1"/>
    <row r="11819" ht="15.0" customHeight="1"/>
    <row r="11820" ht="15.0" customHeight="1"/>
    <row r="11821" ht="15.0" customHeight="1"/>
    <row r="11822" ht="15.0" customHeight="1"/>
    <row r="11823" ht="15.0" customHeight="1"/>
    <row r="11824" ht="15.0" customHeight="1"/>
    <row r="11825" ht="15.0" customHeight="1"/>
    <row r="11826" ht="15.0" customHeight="1"/>
    <row r="11827" ht="15.0" customHeight="1"/>
    <row r="11828" ht="15.0" customHeight="1"/>
    <row r="11829" ht="15.0" customHeight="1"/>
    <row r="11830" ht="15.0" customHeight="1"/>
    <row r="11831" ht="15.0" customHeight="1"/>
    <row r="11832" ht="15.0" customHeight="1"/>
    <row r="11833" ht="15.0" customHeight="1"/>
    <row r="11834" ht="15.0" customHeight="1"/>
    <row r="11835" ht="15.0" customHeight="1"/>
    <row r="11836" ht="15.0" customHeight="1"/>
    <row r="11837" ht="15.0" customHeight="1"/>
    <row r="11838" ht="15.0" customHeight="1"/>
    <row r="11839" ht="15.0" customHeight="1"/>
    <row r="11840" ht="15.0" customHeight="1"/>
    <row r="11841" ht="15.0" customHeight="1"/>
    <row r="11842" ht="15.0" customHeight="1"/>
    <row r="11843" ht="15.0" customHeight="1"/>
    <row r="11844" ht="15.0" customHeight="1"/>
    <row r="11845" ht="15.0" customHeight="1"/>
    <row r="11846" ht="15.0" customHeight="1"/>
    <row r="11847" ht="15.0" customHeight="1"/>
    <row r="11848" ht="15.0" customHeight="1"/>
    <row r="11849" ht="15.0" customHeight="1"/>
    <row r="11850" ht="15.0" customHeight="1"/>
    <row r="11851" ht="15.0" customHeight="1"/>
    <row r="11852" ht="15.0" customHeight="1"/>
    <row r="11853" ht="15.0" customHeight="1"/>
    <row r="11854" ht="15.0" customHeight="1"/>
    <row r="11855" ht="15.0" customHeight="1"/>
    <row r="11856" ht="15.0" customHeight="1"/>
    <row r="11857" ht="15.0" customHeight="1"/>
    <row r="11858" ht="15.0" customHeight="1"/>
    <row r="11859" ht="15.0" customHeight="1"/>
    <row r="11860" ht="15.0" customHeight="1"/>
    <row r="11861" ht="15.0" customHeight="1"/>
    <row r="11862" ht="15.0" customHeight="1"/>
    <row r="11863" ht="15.0" customHeight="1"/>
    <row r="11864" ht="15.0" customHeight="1"/>
    <row r="11865" ht="15.0" customHeight="1"/>
    <row r="11866" ht="15.0" customHeight="1"/>
    <row r="11867" ht="15.0" customHeight="1"/>
    <row r="11868" ht="15.0" customHeight="1"/>
    <row r="11869" ht="15.0" customHeight="1"/>
    <row r="11870" ht="15.0" customHeight="1"/>
    <row r="11871" ht="15.0" customHeight="1"/>
    <row r="11872" ht="15.0" customHeight="1"/>
    <row r="11873" ht="15.0" customHeight="1"/>
    <row r="11874" ht="15.0" customHeight="1"/>
    <row r="11875" ht="15.0" customHeight="1"/>
    <row r="11876" ht="15.0" customHeight="1"/>
    <row r="11877" ht="15.0" customHeight="1"/>
    <row r="11878" ht="15.0" customHeight="1"/>
    <row r="11879" ht="15.0" customHeight="1"/>
    <row r="11880" ht="15.0" customHeight="1"/>
    <row r="11881" ht="15.0" customHeight="1"/>
    <row r="11882" ht="15.0" customHeight="1"/>
    <row r="11883" ht="15.0" customHeight="1"/>
    <row r="11884" ht="15.0" customHeight="1"/>
    <row r="11885" ht="15.0" customHeight="1"/>
    <row r="11886" ht="15.0" customHeight="1"/>
    <row r="11887" ht="15.0" customHeight="1"/>
    <row r="11888" ht="15.0" customHeight="1"/>
    <row r="11889" ht="15.0" customHeight="1"/>
    <row r="11890" ht="15.0" customHeight="1"/>
    <row r="11891" ht="15.0" customHeight="1"/>
    <row r="11892" ht="15.0" customHeight="1"/>
    <row r="11893" ht="15.0" customHeight="1"/>
    <row r="11894" ht="15.0" customHeight="1"/>
    <row r="11895" ht="15.0" customHeight="1"/>
    <row r="11896" ht="15.0" customHeight="1"/>
    <row r="11897" ht="15.0" customHeight="1"/>
    <row r="11898" ht="15.0" customHeight="1"/>
    <row r="11899" ht="15.0" customHeight="1"/>
    <row r="11900" ht="15.0" customHeight="1"/>
    <row r="11901" ht="15.0" customHeight="1"/>
    <row r="11902" ht="15.0" customHeight="1"/>
    <row r="11903" ht="15.0" customHeight="1"/>
    <row r="11904" ht="15.0" customHeight="1"/>
    <row r="11905" ht="15.0" customHeight="1"/>
    <row r="11906" ht="15.0" customHeight="1"/>
    <row r="11907" ht="15.0" customHeight="1"/>
    <row r="11908" ht="15.0" customHeight="1"/>
    <row r="11909" ht="15.0" customHeight="1"/>
    <row r="11910" ht="15.0" customHeight="1"/>
    <row r="11911" ht="15.0" customHeight="1"/>
    <row r="11912" ht="15.0" customHeight="1"/>
    <row r="11913" ht="15.0" customHeight="1"/>
    <row r="11914" ht="15.0" customHeight="1"/>
    <row r="11915" ht="15.0" customHeight="1"/>
    <row r="11916" ht="15.0" customHeight="1"/>
    <row r="11917" ht="15.0" customHeight="1"/>
    <row r="11918" ht="15.0" customHeight="1"/>
    <row r="11919" ht="15.0" customHeight="1"/>
    <row r="11920" ht="15.0" customHeight="1"/>
    <row r="11921" ht="15.0" customHeight="1"/>
    <row r="11922" ht="15.0" customHeight="1"/>
    <row r="11923" ht="15.0" customHeight="1"/>
    <row r="11924" ht="15.0" customHeight="1"/>
    <row r="11925" ht="15.0" customHeight="1"/>
    <row r="11926" ht="15.0" customHeight="1"/>
    <row r="11927" ht="15.0" customHeight="1"/>
    <row r="11928" ht="15.0" customHeight="1"/>
    <row r="11929" ht="15.0" customHeight="1"/>
    <row r="11930" ht="15.0" customHeight="1"/>
    <row r="11931" ht="15.0" customHeight="1"/>
    <row r="11932" ht="15.0" customHeight="1"/>
    <row r="11933" ht="15.0" customHeight="1"/>
    <row r="11934" ht="15.0" customHeight="1"/>
    <row r="11935" ht="15.0" customHeight="1"/>
    <row r="11936" ht="15.0" customHeight="1"/>
    <row r="11937" ht="15.0" customHeight="1"/>
    <row r="11938" ht="15.0" customHeight="1"/>
    <row r="11939" ht="15.0" customHeight="1"/>
    <row r="11940" ht="15.0" customHeight="1"/>
    <row r="11941" ht="15.0" customHeight="1"/>
    <row r="11942" ht="15.0" customHeight="1"/>
    <row r="11943" ht="15.0" customHeight="1"/>
    <row r="11944" ht="15.0" customHeight="1"/>
    <row r="11945" ht="15.0" customHeight="1"/>
    <row r="11946" ht="15.0" customHeight="1"/>
    <row r="11947" ht="15.0" customHeight="1"/>
    <row r="11948" ht="15.0" customHeight="1"/>
    <row r="11949" ht="15.0" customHeight="1"/>
    <row r="11950" ht="15.0" customHeight="1"/>
    <row r="11951" ht="15.0" customHeight="1"/>
    <row r="11952" ht="15.0" customHeight="1"/>
    <row r="11953" ht="15.0" customHeight="1"/>
    <row r="11954" ht="15.0" customHeight="1"/>
    <row r="11955" ht="15.0" customHeight="1"/>
    <row r="11956" ht="15.0" customHeight="1"/>
    <row r="11957" ht="15.0" customHeight="1"/>
    <row r="11958" ht="15.0" customHeight="1"/>
    <row r="11959" ht="15.0" customHeight="1"/>
    <row r="11960" ht="15.0" customHeight="1"/>
    <row r="11961" ht="15.0" customHeight="1"/>
    <row r="11962" ht="15.0" customHeight="1"/>
    <row r="11963" ht="15.0" customHeight="1"/>
    <row r="11964" ht="15.0" customHeight="1"/>
    <row r="11965" ht="15.0" customHeight="1"/>
    <row r="11966" ht="15.0" customHeight="1"/>
    <row r="11967" ht="15.0" customHeight="1"/>
    <row r="11968" ht="15.0" customHeight="1"/>
    <row r="11969" ht="15.0" customHeight="1"/>
    <row r="11970" ht="15.0" customHeight="1"/>
    <row r="11971" ht="15.0" customHeight="1"/>
    <row r="11972" ht="15.0" customHeight="1"/>
    <row r="11973" ht="15.0" customHeight="1"/>
    <row r="11974" ht="15.0" customHeight="1"/>
    <row r="11975" ht="15.0" customHeight="1"/>
    <row r="11976" ht="15.0" customHeight="1"/>
    <row r="11977" ht="15.0" customHeight="1"/>
    <row r="11978" ht="15.0" customHeight="1"/>
    <row r="11979" ht="15.0" customHeight="1"/>
    <row r="11980" ht="15.0" customHeight="1"/>
    <row r="11981" ht="15.0" customHeight="1"/>
    <row r="11982" ht="15.0" customHeight="1"/>
    <row r="11983" ht="15.0" customHeight="1"/>
    <row r="11984" ht="15.0" customHeight="1"/>
    <row r="11985" ht="15.0" customHeight="1"/>
    <row r="11986" ht="15.0" customHeight="1"/>
    <row r="11987" ht="15.0" customHeight="1"/>
    <row r="11988" ht="15.0" customHeight="1"/>
    <row r="11989" ht="15.0" customHeight="1"/>
    <row r="11990" ht="15.0" customHeight="1"/>
    <row r="11991" ht="15.0" customHeight="1"/>
    <row r="11992" ht="15.0" customHeight="1"/>
    <row r="11993" ht="15.0" customHeight="1"/>
    <row r="11994" ht="15.0" customHeight="1"/>
    <row r="11995" ht="15.0" customHeight="1"/>
    <row r="11996" ht="15.0" customHeight="1"/>
    <row r="11997" ht="15.0" customHeight="1"/>
    <row r="11998" ht="15.0" customHeight="1"/>
    <row r="11999" ht="15.0" customHeight="1"/>
    <row r="12000" ht="15.0" customHeight="1"/>
    <row r="12001" ht="15.0" customHeight="1"/>
    <row r="12002" ht="15.0" customHeight="1"/>
    <row r="12003" ht="15.0" customHeight="1"/>
    <row r="12004" ht="15.0" customHeight="1"/>
    <row r="12005" ht="15.0" customHeight="1"/>
    <row r="12006" ht="15.0" customHeight="1"/>
    <row r="12007" ht="15.0" customHeight="1"/>
    <row r="12008" ht="15.0" customHeight="1"/>
    <row r="12009" ht="15.0" customHeight="1"/>
    <row r="12010" ht="15.0" customHeight="1"/>
    <row r="12011" ht="15.0" customHeight="1"/>
    <row r="12012" ht="15.0" customHeight="1"/>
    <row r="12013" ht="15.0" customHeight="1"/>
    <row r="12014" ht="15.0" customHeight="1"/>
    <row r="12015" ht="15.0" customHeight="1"/>
    <row r="12016" ht="15.0" customHeight="1"/>
    <row r="12017" ht="15.0" customHeight="1"/>
    <row r="12018" ht="15.0" customHeight="1"/>
    <row r="12019" ht="15.0" customHeight="1"/>
    <row r="12020" ht="15.0" customHeight="1"/>
    <row r="12021" ht="15.0" customHeight="1"/>
    <row r="12022" ht="15.0" customHeight="1"/>
    <row r="12023" ht="15.0" customHeight="1"/>
    <row r="12024" ht="15.0" customHeight="1"/>
    <row r="12025" ht="15.0" customHeight="1"/>
    <row r="12026" ht="15.0" customHeight="1"/>
    <row r="12027" ht="15.0" customHeight="1"/>
    <row r="12028" ht="15.0" customHeight="1"/>
    <row r="12029" ht="15.0" customHeight="1"/>
    <row r="12030" ht="15.0" customHeight="1"/>
    <row r="12031" ht="15.0" customHeight="1"/>
    <row r="12032" ht="15.0" customHeight="1"/>
    <row r="12033" ht="15.0" customHeight="1"/>
    <row r="12034" ht="15.0" customHeight="1"/>
    <row r="12035" ht="15.0" customHeight="1"/>
    <row r="12036" ht="15.0" customHeight="1"/>
    <row r="12037" ht="15.0" customHeight="1"/>
    <row r="12038" ht="15.0" customHeight="1"/>
    <row r="12039" ht="15.0" customHeight="1"/>
    <row r="12040" ht="15.0" customHeight="1"/>
    <row r="12041" ht="15.0" customHeight="1"/>
    <row r="12042" ht="15.0" customHeight="1"/>
    <row r="12043" ht="15.0" customHeight="1"/>
    <row r="12044" ht="15.0" customHeight="1"/>
    <row r="12045" ht="15.0" customHeight="1"/>
    <row r="12046" ht="15.0" customHeight="1"/>
    <row r="12047" ht="15.0" customHeight="1"/>
    <row r="12048" ht="15.0" customHeight="1"/>
    <row r="12049" ht="15.0" customHeight="1"/>
    <row r="12050" ht="15.0" customHeight="1"/>
    <row r="12051" ht="15.0" customHeight="1"/>
    <row r="12052" ht="15.0" customHeight="1"/>
    <row r="12053" ht="15.0" customHeight="1"/>
    <row r="12054" ht="15.0" customHeight="1"/>
    <row r="12055" ht="15.0" customHeight="1"/>
    <row r="12056" ht="15.0" customHeight="1"/>
    <row r="12057" ht="15.0" customHeight="1"/>
    <row r="12058" ht="15.0" customHeight="1"/>
    <row r="12059" ht="15.0" customHeight="1"/>
    <row r="12060" ht="15.0" customHeight="1"/>
    <row r="12061" ht="15.0" customHeight="1"/>
    <row r="12062" ht="15.0" customHeight="1"/>
    <row r="12063" ht="15.0" customHeight="1"/>
    <row r="12064" ht="15.0" customHeight="1"/>
    <row r="12065" ht="15.0" customHeight="1"/>
    <row r="12066" ht="15.0" customHeight="1"/>
    <row r="12067" ht="15.0" customHeight="1"/>
    <row r="12068" ht="15.0" customHeight="1"/>
    <row r="12069" ht="15.0" customHeight="1"/>
    <row r="12070" ht="15.0" customHeight="1"/>
    <row r="12071" ht="15.0" customHeight="1"/>
    <row r="12072" ht="15.0" customHeight="1"/>
    <row r="12073" ht="15.0" customHeight="1"/>
    <row r="12074" ht="15.0" customHeight="1"/>
    <row r="12075" ht="15.0" customHeight="1"/>
    <row r="12076" ht="15.0" customHeight="1"/>
    <row r="12077" ht="15.0" customHeight="1"/>
    <row r="12078" ht="15.0" customHeight="1"/>
    <row r="12079" ht="15.0" customHeight="1"/>
    <row r="12080" ht="15.0" customHeight="1"/>
    <row r="12081" ht="15.0" customHeight="1"/>
    <row r="12082" ht="15.0" customHeight="1"/>
    <row r="12083" ht="15.0" customHeight="1"/>
    <row r="12084" ht="15.0" customHeight="1"/>
    <row r="12085" ht="15.0" customHeight="1"/>
    <row r="12086" ht="15.0" customHeight="1"/>
    <row r="12087" ht="15.0" customHeight="1"/>
    <row r="12088" ht="15.0" customHeight="1"/>
    <row r="12089" ht="15.0" customHeight="1"/>
    <row r="12090" ht="15.0" customHeight="1"/>
    <row r="12091" ht="15.0" customHeight="1"/>
    <row r="12092" ht="15.0" customHeight="1"/>
    <row r="12093" ht="15.0" customHeight="1"/>
    <row r="12094" ht="15.0" customHeight="1"/>
    <row r="12095" ht="15.0" customHeight="1"/>
    <row r="12096" ht="15.0" customHeight="1"/>
    <row r="12097" ht="15.0" customHeight="1"/>
    <row r="12098" ht="15.0" customHeight="1"/>
    <row r="12099" ht="15.0" customHeight="1"/>
    <row r="12100" ht="15.0" customHeight="1"/>
    <row r="12101" ht="15.0" customHeight="1"/>
    <row r="12102" ht="15.0" customHeight="1"/>
    <row r="12103" ht="15.0" customHeight="1"/>
    <row r="12104" ht="15.0" customHeight="1"/>
    <row r="12105" ht="15.0" customHeight="1"/>
    <row r="12106" ht="15.0" customHeight="1"/>
    <row r="12107" ht="15.0" customHeight="1"/>
    <row r="12108" ht="15.0" customHeight="1"/>
    <row r="12109" ht="15.0" customHeight="1"/>
    <row r="12110" ht="15.0" customHeight="1"/>
    <row r="12111" ht="15.0" customHeight="1"/>
    <row r="12112" ht="15.0" customHeight="1"/>
    <row r="12113" ht="15.0" customHeight="1"/>
    <row r="12114" ht="15.0" customHeight="1"/>
    <row r="12115" ht="15.0" customHeight="1"/>
    <row r="12116" ht="15.0" customHeight="1"/>
    <row r="12117" ht="15.0" customHeight="1"/>
    <row r="12118" ht="15.0" customHeight="1"/>
    <row r="12119" ht="15.0" customHeight="1"/>
    <row r="12120" ht="15.0" customHeight="1"/>
    <row r="12121" ht="15.0" customHeight="1"/>
    <row r="12122" ht="15.0" customHeight="1"/>
    <row r="12123" ht="15.0" customHeight="1"/>
    <row r="12124" ht="15.0" customHeight="1"/>
    <row r="12125" ht="15.0" customHeight="1"/>
    <row r="12126" ht="15.0" customHeight="1"/>
    <row r="12127" ht="15.0" customHeight="1"/>
    <row r="12128" ht="15.0" customHeight="1"/>
    <row r="12129" ht="15.0" customHeight="1"/>
    <row r="12130" ht="15.0" customHeight="1"/>
    <row r="12131" ht="15.0" customHeight="1"/>
    <row r="12132" ht="15.0" customHeight="1"/>
    <row r="12133" ht="15.0" customHeight="1"/>
    <row r="12134" ht="15.0" customHeight="1"/>
    <row r="12135" ht="15.0" customHeight="1"/>
    <row r="12136" ht="15.0" customHeight="1"/>
    <row r="12137" ht="15.0" customHeight="1"/>
    <row r="12138" ht="15.0" customHeight="1"/>
    <row r="12139" ht="15.0" customHeight="1"/>
    <row r="12140" ht="15.0" customHeight="1"/>
    <row r="12141" ht="15.0" customHeight="1"/>
    <row r="12142" ht="15.0" customHeight="1"/>
    <row r="12143" ht="15.0" customHeight="1"/>
    <row r="12144" ht="15.0" customHeight="1"/>
    <row r="12145" ht="15.0" customHeight="1"/>
    <row r="12146" ht="15.0" customHeight="1"/>
    <row r="12147" ht="15.0" customHeight="1"/>
    <row r="12148" ht="15.0" customHeight="1"/>
    <row r="12149" ht="15.0" customHeight="1"/>
    <row r="12150" ht="15.0" customHeight="1"/>
    <row r="12151" ht="15.0" customHeight="1"/>
    <row r="12152" ht="15.0" customHeight="1"/>
    <row r="12153" ht="15.0" customHeight="1"/>
    <row r="12154" ht="15.0" customHeight="1"/>
    <row r="12155" ht="15.0" customHeight="1"/>
    <row r="12156" ht="15.0" customHeight="1"/>
    <row r="12157" ht="15.0" customHeight="1"/>
    <row r="12158" ht="15.0" customHeight="1"/>
    <row r="12159" ht="15.0" customHeight="1"/>
    <row r="12160" ht="15.0" customHeight="1"/>
    <row r="12161" ht="15.0" customHeight="1"/>
    <row r="12162" ht="15.0" customHeight="1"/>
    <row r="12163" ht="15.0" customHeight="1"/>
    <row r="12164" ht="15.0" customHeight="1"/>
    <row r="12165" ht="15.0" customHeight="1"/>
    <row r="12166" ht="15.0" customHeight="1"/>
    <row r="12167" ht="15.0" customHeight="1"/>
    <row r="12168" ht="15.0" customHeight="1"/>
    <row r="12169" ht="15.0" customHeight="1"/>
    <row r="12170" ht="15.0" customHeight="1"/>
    <row r="12171" ht="15.0" customHeight="1"/>
    <row r="12172" ht="15.0" customHeight="1"/>
    <row r="12173" ht="15.0" customHeight="1"/>
    <row r="12174" ht="15.0" customHeight="1"/>
    <row r="12175" ht="15.0" customHeight="1"/>
    <row r="12176" ht="15.0" customHeight="1"/>
    <row r="12177" ht="15.0" customHeight="1"/>
    <row r="12178" ht="15.0" customHeight="1"/>
    <row r="12179" ht="15.0" customHeight="1"/>
    <row r="12180" ht="15.0" customHeight="1"/>
    <row r="12181" ht="15.0" customHeight="1"/>
    <row r="12182" ht="15.0" customHeight="1"/>
    <row r="12183" ht="15.0" customHeight="1"/>
    <row r="12184" ht="15.0" customHeight="1"/>
    <row r="12185" ht="15.0" customHeight="1"/>
    <row r="12186" ht="15.0" customHeight="1"/>
    <row r="12187" ht="15.0" customHeight="1"/>
    <row r="12188" ht="15.0" customHeight="1"/>
    <row r="12189" ht="15.0" customHeight="1"/>
    <row r="12190" ht="15.0" customHeight="1"/>
    <row r="12191" ht="15.0" customHeight="1"/>
    <row r="12192" ht="15.0" customHeight="1"/>
    <row r="12193" ht="15.0" customHeight="1"/>
    <row r="12194" ht="15.0" customHeight="1"/>
    <row r="12195" ht="15.0" customHeight="1"/>
    <row r="12196" ht="15.0" customHeight="1"/>
    <row r="12197" ht="15.0" customHeight="1"/>
    <row r="12198" ht="15.0" customHeight="1"/>
    <row r="12199" ht="15.0" customHeight="1"/>
    <row r="12200" ht="15.0" customHeight="1"/>
    <row r="12201" ht="15.0" customHeight="1"/>
    <row r="12202" ht="15.0" customHeight="1"/>
    <row r="12203" ht="15.0" customHeight="1"/>
    <row r="12204" ht="15.0" customHeight="1"/>
    <row r="12205" ht="15.0" customHeight="1"/>
    <row r="12206" ht="15.0" customHeight="1"/>
    <row r="12207" ht="15.0" customHeight="1"/>
    <row r="12208" ht="15.0" customHeight="1"/>
    <row r="12209" ht="15.0" customHeight="1"/>
    <row r="12210" ht="15.0" customHeight="1"/>
    <row r="12211" ht="15.0" customHeight="1"/>
    <row r="12212" ht="15.0" customHeight="1"/>
    <row r="12213" ht="15.0" customHeight="1"/>
    <row r="12214" ht="15.0" customHeight="1"/>
    <row r="12215" ht="15.0" customHeight="1"/>
    <row r="12216" ht="15.0" customHeight="1"/>
    <row r="12217" ht="15.0" customHeight="1"/>
    <row r="12218" ht="15.0" customHeight="1"/>
    <row r="12219" ht="15.0" customHeight="1"/>
    <row r="12220" ht="15.0" customHeight="1"/>
    <row r="12221" ht="15.0" customHeight="1"/>
    <row r="12222" ht="15.0" customHeight="1"/>
    <row r="12223" ht="15.0" customHeight="1"/>
    <row r="12224" ht="15.0" customHeight="1"/>
    <row r="12225" ht="15.0" customHeight="1"/>
    <row r="12226" ht="15.0" customHeight="1"/>
    <row r="12227" ht="15.0" customHeight="1"/>
    <row r="12228" ht="15.0" customHeight="1"/>
    <row r="12229" ht="15.0" customHeight="1"/>
    <row r="12230" ht="15.0" customHeight="1"/>
    <row r="12231" ht="15.0" customHeight="1"/>
    <row r="12232" ht="15.0" customHeight="1"/>
    <row r="12233" ht="15.0" customHeight="1"/>
    <row r="12234" ht="15.0" customHeight="1"/>
    <row r="12235" ht="15.0" customHeight="1"/>
    <row r="12236" ht="15.0" customHeight="1"/>
    <row r="12237" ht="15.0" customHeight="1"/>
    <row r="12238" ht="15.0" customHeight="1"/>
    <row r="12239" ht="15.0" customHeight="1"/>
    <row r="12240" ht="15.0" customHeight="1"/>
    <row r="12241" ht="15.0" customHeight="1"/>
    <row r="12242" ht="15.0" customHeight="1"/>
    <row r="12243" ht="15.0" customHeight="1"/>
    <row r="12244" ht="15.0" customHeight="1"/>
    <row r="12245" ht="15.0" customHeight="1"/>
    <row r="12246" ht="15.0" customHeight="1"/>
    <row r="12247" ht="15.0" customHeight="1"/>
    <row r="12248" ht="15.0" customHeight="1"/>
    <row r="12249" ht="15.0" customHeight="1"/>
    <row r="12250" ht="15.0" customHeight="1"/>
    <row r="12251" ht="15.0" customHeight="1"/>
    <row r="12252" ht="15.0" customHeight="1"/>
    <row r="12253" ht="15.0" customHeight="1"/>
    <row r="12254" ht="15.0" customHeight="1"/>
    <row r="12255" ht="15.0" customHeight="1"/>
    <row r="12256" ht="15.0" customHeight="1"/>
    <row r="12257" ht="15.0" customHeight="1"/>
    <row r="12258" ht="15.0" customHeight="1"/>
    <row r="12259" ht="15.0" customHeight="1"/>
    <row r="12260" ht="15.0" customHeight="1"/>
    <row r="12261" ht="15.0" customHeight="1"/>
    <row r="12262" ht="15.0" customHeight="1"/>
    <row r="12263" ht="15.0" customHeight="1"/>
    <row r="12264" ht="15.0" customHeight="1"/>
    <row r="12265" ht="15.0" customHeight="1"/>
    <row r="12266" ht="15.0" customHeight="1"/>
    <row r="12267" ht="15.0" customHeight="1"/>
    <row r="12268" ht="15.0" customHeight="1"/>
    <row r="12269" ht="15.0" customHeight="1"/>
    <row r="12270" ht="15.0" customHeight="1"/>
    <row r="12271" ht="15.0" customHeight="1"/>
    <row r="12272" ht="15.0" customHeight="1"/>
    <row r="12273" ht="15.0" customHeight="1"/>
    <row r="12274" ht="15.0" customHeight="1"/>
    <row r="12275" ht="15.0" customHeight="1"/>
    <row r="12276" ht="15.0" customHeight="1"/>
    <row r="12277" ht="15.0" customHeight="1"/>
    <row r="12278" ht="15.0" customHeight="1"/>
    <row r="12279" ht="15.0" customHeight="1"/>
    <row r="12280" ht="15.0" customHeight="1"/>
    <row r="12281" ht="15.0" customHeight="1"/>
    <row r="12282" ht="15.0" customHeight="1"/>
    <row r="12283" ht="15.0" customHeight="1"/>
    <row r="12284" ht="15.0" customHeight="1"/>
    <row r="12285" ht="15.0" customHeight="1"/>
    <row r="12286" ht="15.0" customHeight="1"/>
    <row r="12287" ht="15.0" customHeight="1"/>
    <row r="12288" ht="15.0" customHeight="1"/>
    <row r="12289" ht="15.0" customHeight="1"/>
    <row r="12290" ht="15.0" customHeight="1"/>
    <row r="12291" ht="15.0" customHeight="1"/>
    <row r="12292" ht="15.0" customHeight="1"/>
    <row r="12293" ht="15.0" customHeight="1"/>
    <row r="12294" ht="15.0" customHeight="1"/>
    <row r="12295" ht="15.0" customHeight="1"/>
    <row r="12296" ht="15.0" customHeight="1"/>
    <row r="12297" ht="15.0" customHeight="1"/>
    <row r="12298" ht="15.0" customHeight="1"/>
    <row r="12299" ht="15.0" customHeight="1"/>
    <row r="12300" ht="15.0" customHeight="1"/>
    <row r="12301" ht="15.0" customHeight="1"/>
    <row r="12302" ht="15.0" customHeight="1"/>
    <row r="12303" ht="15.0" customHeight="1"/>
    <row r="12304" ht="15.0" customHeight="1"/>
    <row r="12305" ht="15.0" customHeight="1"/>
    <row r="12306" ht="15.0" customHeight="1"/>
    <row r="12307" ht="15.0" customHeight="1"/>
    <row r="12308" ht="15.0" customHeight="1"/>
    <row r="12309" ht="15.0" customHeight="1"/>
    <row r="12310" ht="15.0" customHeight="1"/>
    <row r="12311" ht="15.0" customHeight="1"/>
    <row r="12312" ht="15.0" customHeight="1"/>
    <row r="12313" ht="15.0" customHeight="1"/>
    <row r="12314" ht="15.0" customHeight="1"/>
    <row r="12315" ht="15.0" customHeight="1"/>
    <row r="12316" ht="15.0" customHeight="1"/>
    <row r="12317" ht="15.0" customHeight="1"/>
    <row r="12318" ht="15.0" customHeight="1"/>
    <row r="12319" ht="15.0" customHeight="1"/>
    <row r="12320" ht="15.0" customHeight="1"/>
    <row r="12321" ht="15.0" customHeight="1"/>
    <row r="12322" ht="15.0" customHeight="1"/>
    <row r="12323" ht="15.0" customHeight="1"/>
    <row r="12324" ht="15.0" customHeight="1"/>
    <row r="12325" ht="15.0" customHeight="1"/>
    <row r="12326" ht="15.0" customHeight="1"/>
    <row r="12327" ht="15.0" customHeight="1"/>
    <row r="12328" ht="15.0" customHeight="1"/>
    <row r="12329" ht="15.0" customHeight="1"/>
    <row r="12330" ht="15.0" customHeight="1"/>
    <row r="12331" ht="15.0" customHeight="1"/>
    <row r="12332" ht="15.0" customHeight="1"/>
    <row r="12333" ht="15.0" customHeight="1"/>
    <row r="12334" ht="15.0" customHeight="1"/>
    <row r="12335" ht="15.0" customHeight="1"/>
    <row r="12336" ht="15.0" customHeight="1"/>
    <row r="12337" ht="15.0" customHeight="1"/>
    <row r="12338" ht="15.0" customHeight="1"/>
    <row r="12339" ht="15.0" customHeight="1"/>
    <row r="12340" ht="15.0" customHeight="1"/>
    <row r="12341" ht="15.0" customHeight="1"/>
    <row r="12342" ht="15.0" customHeight="1"/>
    <row r="12343" ht="15.0" customHeight="1"/>
    <row r="12344" ht="15.0" customHeight="1"/>
    <row r="12345" ht="15.0" customHeight="1"/>
    <row r="12346" ht="15.0" customHeight="1"/>
    <row r="12347" ht="15.0" customHeight="1"/>
    <row r="12348" ht="15.0" customHeight="1"/>
    <row r="12349" ht="15.0" customHeight="1"/>
    <row r="12350" ht="15.0" customHeight="1"/>
    <row r="12351" ht="15.0" customHeight="1"/>
    <row r="12352" ht="15.0" customHeight="1"/>
    <row r="12353" ht="15.0" customHeight="1"/>
    <row r="12354" ht="15.0" customHeight="1"/>
    <row r="12355" ht="15.0" customHeight="1"/>
    <row r="12356" ht="15.0" customHeight="1"/>
    <row r="12357" ht="15.0" customHeight="1"/>
    <row r="12358" ht="15.0" customHeight="1"/>
    <row r="12359" ht="15.0" customHeight="1"/>
    <row r="12360" ht="15.0" customHeight="1"/>
    <row r="12361" ht="15.0" customHeight="1"/>
    <row r="12362" ht="15.0" customHeight="1"/>
    <row r="12363" ht="15.0" customHeight="1"/>
    <row r="12364" ht="15.0" customHeight="1"/>
    <row r="12365" ht="15.0" customHeight="1"/>
    <row r="12366" ht="15.0" customHeight="1"/>
    <row r="12367" ht="15.0" customHeight="1"/>
    <row r="12368" ht="15.0" customHeight="1"/>
    <row r="12369" ht="15.0" customHeight="1"/>
    <row r="12370" ht="15.0" customHeight="1"/>
    <row r="12371" ht="15.0" customHeight="1"/>
    <row r="12372" ht="15.0" customHeight="1"/>
    <row r="12373" ht="15.0" customHeight="1"/>
    <row r="12374" ht="15.0" customHeight="1"/>
    <row r="12375" ht="15.0" customHeight="1"/>
    <row r="12376" ht="15.0" customHeight="1"/>
    <row r="12377" ht="15.0" customHeight="1"/>
    <row r="12378" ht="15.0" customHeight="1"/>
    <row r="12379" ht="15.0" customHeight="1"/>
    <row r="12380" ht="15.0" customHeight="1"/>
    <row r="12381" ht="15.0" customHeight="1"/>
    <row r="12382" ht="15.0" customHeight="1"/>
    <row r="12383" ht="15.0" customHeight="1"/>
    <row r="12384" ht="15.0" customHeight="1"/>
    <row r="12385" ht="15.0" customHeight="1"/>
    <row r="12386" ht="15.0" customHeight="1"/>
    <row r="12387" ht="15.0" customHeight="1"/>
    <row r="12388" ht="15.0" customHeight="1"/>
    <row r="12389" ht="15.0" customHeight="1"/>
    <row r="12390" ht="15.0" customHeight="1"/>
    <row r="12391" ht="15.0" customHeight="1"/>
    <row r="12392" ht="15.0" customHeight="1"/>
    <row r="12393" ht="15.0" customHeight="1"/>
    <row r="12394" ht="15.0" customHeight="1"/>
    <row r="12395" ht="15.0" customHeight="1"/>
    <row r="12396" ht="15.0" customHeight="1"/>
    <row r="12397" ht="15.0" customHeight="1"/>
    <row r="12398" ht="15.0" customHeight="1"/>
    <row r="12399" ht="15.0" customHeight="1"/>
    <row r="12400" ht="15.0" customHeight="1"/>
    <row r="12401" ht="15.0" customHeight="1"/>
    <row r="12402" ht="15.0" customHeight="1"/>
    <row r="12403" ht="15.0" customHeight="1"/>
    <row r="12404" ht="15.0" customHeight="1"/>
    <row r="12405" ht="15.0" customHeight="1"/>
    <row r="12406" ht="15.0" customHeight="1"/>
    <row r="12407" ht="15.0" customHeight="1"/>
    <row r="12408" ht="15.0" customHeight="1"/>
    <row r="12409" ht="15.0" customHeight="1"/>
    <row r="12410" ht="15.0" customHeight="1"/>
    <row r="12411" ht="15.0" customHeight="1"/>
    <row r="12412" ht="15.0" customHeight="1"/>
    <row r="12413" ht="15.0" customHeight="1"/>
    <row r="12414" ht="15.0" customHeight="1"/>
    <row r="12415" ht="15.0" customHeight="1"/>
    <row r="12416" ht="15.0" customHeight="1"/>
    <row r="12417" ht="15.0" customHeight="1"/>
    <row r="12418" ht="15.0" customHeight="1"/>
    <row r="12419" ht="15.0" customHeight="1"/>
    <row r="12420" ht="15.0" customHeight="1"/>
    <row r="12421" ht="15.0" customHeight="1"/>
    <row r="12422" ht="15.0" customHeight="1"/>
    <row r="12423" ht="15.0" customHeight="1"/>
    <row r="12424" ht="15.0" customHeight="1"/>
    <row r="12425" ht="15.0" customHeight="1"/>
    <row r="12426" ht="15.0" customHeight="1"/>
    <row r="12427" ht="15.0" customHeight="1"/>
    <row r="12428" ht="15.0" customHeight="1"/>
    <row r="12429" ht="15.0" customHeight="1"/>
    <row r="12430" ht="15.0" customHeight="1"/>
    <row r="12431" ht="15.0" customHeight="1"/>
    <row r="12432" ht="15.0" customHeight="1"/>
    <row r="12433" ht="15.0" customHeight="1"/>
    <row r="12434" ht="15.0" customHeight="1"/>
    <row r="12435" ht="15.0" customHeight="1"/>
    <row r="12436" ht="15.0" customHeight="1"/>
    <row r="12437" ht="15.0" customHeight="1"/>
    <row r="12438" ht="15.0" customHeight="1"/>
    <row r="12439" ht="15.0" customHeight="1"/>
    <row r="12440" ht="15.0" customHeight="1"/>
    <row r="12441" ht="15.0" customHeight="1"/>
    <row r="12442" ht="15.0" customHeight="1"/>
    <row r="12443" ht="15.0" customHeight="1"/>
    <row r="12444" ht="15.0" customHeight="1"/>
    <row r="12445" ht="15.0" customHeight="1"/>
    <row r="12446" ht="15.0" customHeight="1"/>
    <row r="12447" ht="15.0" customHeight="1"/>
    <row r="12448" ht="15.0" customHeight="1"/>
    <row r="12449" ht="15.0" customHeight="1"/>
    <row r="12450" ht="15.0" customHeight="1"/>
    <row r="12451" ht="15.0" customHeight="1"/>
    <row r="12452" ht="15.0" customHeight="1"/>
    <row r="12453" ht="15.0" customHeight="1"/>
    <row r="12454" ht="15.0" customHeight="1"/>
    <row r="12455" ht="15.0" customHeight="1"/>
    <row r="12456" ht="15.0" customHeight="1"/>
    <row r="12457" ht="15.0" customHeight="1"/>
    <row r="12458" ht="15.0" customHeight="1"/>
    <row r="12459" ht="15.0" customHeight="1"/>
    <row r="12460" ht="15.0" customHeight="1"/>
    <row r="12461" ht="15.0" customHeight="1"/>
    <row r="12462" ht="15.0" customHeight="1"/>
    <row r="12463" ht="15.0" customHeight="1"/>
    <row r="12464" ht="15.0" customHeight="1"/>
    <row r="12465" ht="15.0" customHeight="1"/>
    <row r="12466" ht="15.0" customHeight="1"/>
    <row r="12467" ht="15.0" customHeight="1"/>
    <row r="12468" ht="15.0" customHeight="1"/>
    <row r="12469" ht="15.0" customHeight="1"/>
    <row r="12470" ht="15.0" customHeight="1"/>
    <row r="12471" ht="15.0" customHeight="1"/>
    <row r="12472" ht="15.0" customHeight="1"/>
    <row r="12473" ht="15.0" customHeight="1"/>
    <row r="12474" ht="15.0" customHeight="1"/>
    <row r="12475" ht="15.0" customHeight="1"/>
    <row r="12476" ht="15.0" customHeight="1"/>
    <row r="12477" ht="15.0" customHeight="1"/>
    <row r="12478" ht="15.0" customHeight="1"/>
    <row r="12479" ht="15.0" customHeight="1"/>
    <row r="12480" ht="15.0" customHeight="1"/>
    <row r="12481" ht="15.0" customHeight="1"/>
    <row r="12482" ht="15.0" customHeight="1"/>
    <row r="12483" ht="15.0" customHeight="1"/>
    <row r="12484" ht="15.0" customHeight="1"/>
    <row r="12485" ht="15.0" customHeight="1"/>
    <row r="12486" ht="15.0" customHeight="1"/>
    <row r="12487" ht="15.0" customHeight="1"/>
    <row r="12488" ht="15.0" customHeight="1"/>
    <row r="12489" ht="15.0" customHeight="1"/>
    <row r="12490" ht="15.0" customHeight="1"/>
    <row r="12491" ht="15.0" customHeight="1"/>
    <row r="12492" ht="15.0" customHeight="1"/>
    <row r="12493" ht="15.0" customHeight="1"/>
    <row r="12494" ht="15.0" customHeight="1"/>
    <row r="12495" ht="15.0" customHeight="1"/>
    <row r="12496" ht="15.0" customHeight="1"/>
    <row r="12497" ht="15.0" customHeight="1"/>
    <row r="12498" ht="15.0" customHeight="1"/>
    <row r="12499" ht="15.0" customHeight="1"/>
    <row r="12500" ht="15.0" customHeight="1"/>
    <row r="12501" ht="15.0" customHeight="1"/>
    <row r="12502" ht="15.0" customHeight="1"/>
    <row r="12503" ht="15.0" customHeight="1"/>
    <row r="12504" ht="15.0" customHeight="1"/>
    <row r="12505" ht="15.0" customHeight="1"/>
    <row r="12506" ht="15.0" customHeight="1"/>
    <row r="12507" ht="15.0" customHeight="1"/>
    <row r="12508" ht="15.0" customHeight="1"/>
    <row r="12509" ht="15.0" customHeight="1"/>
    <row r="12510" ht="15.0" customHeight="1"/>
    <row r="12511" ht="15.0" customHeight="1"/>
    <row r="12512" ht="15.0" customHeight="1"/>
    <row r="12513" ht="15.0" customHeight="1"/>
    <row r="12514" ht="15.0" customHeight="1"/>
    <row r="12515" ht="15.0" customHeight="1"/>
    <row r="12516" ht="15.0" customHeight="1"/>
    <row r="12517" ht="15.0" customHeight="1"/>
    <row r="12518" ht="15.0" customHeight="1"/>
    <row r="12519" ht="15.0" customHeight="1"/>
    <row r="12520" ht="15.0" customHeight="1"/>
    <row r="12521" ht="15.0" customHeight="1"/>
    <row r="12522" ht="15.0" customHeight="1"/>
    <row r="12523" ht="15.0" customHeight="1"/>
    <row r="12524" ht="15.0" customHeight="1"/>
    <row r="12525" ht="15.0" customHeight="1"/>
    <row r="12526" ht="15.0" customHeight="1"/>
    <row r="12527" ht="15.0" customHeight="1"/>
    <row r="12528" ht="15.0" customHeight="1"/>
    <row r="12529" ht="15.0" customHeight="1"/>
    <row r="12530" ht="15.0" customHeight="1"/>
    <row r="12531" ht="15.0" customHeight="1"/>
    <row r="12532" ht="15.0" customHeight="1"/>
    <row r="12533" ht="15.0" customHeight="1"/>
    <row r="12534" ht="15.0" customHeight="1"/>
    <row r="12535" ht="15.0" customHeight="1"/>
    <row r="12536" ht="15.0" customHeight="1"/>
    <row r="12537" ht="15.0" customHeight="1"/>
    <row r="12538" ht="15.0" customHeight="1"/>
    <row r="12539" ht="15.0" customHeight="1"/>
    <row r="12540" ht="15.0" customHeight="1"/>
    <row r="12541" ht="15.0" customHeight="1"/>
    <row r="12542" ht="15.0" customHeight="1"/>
    <row r="12543" ht="15.0" customHeight="1"/>
    <row r="12544" ht="15.0" customHeight="1"/>
    <row r="12545" ht="15.0" customHeight="1"/>
    <row r="12546" ht="15.0" customHeight="1"/>
    <row r="12547" ht="15.0" customHeight="1"/>
    <row r="12548" ht="15.0" customHeight="1"/>
    <row r="12549" ht="15.0" customHeight="1"/>
    <row r="12550" ht="15.0" customHeight="1"/>
    <row r="12551" ht="15.0" customHeight="1"/>
    <row r="12552" ht="15.0" customHeight="1"/>
    <row r="12553" ht="15.0" customHeight="1"/>
    <row r="12554" ht="15.0" customHeight="1"/>
    <row r="12555" ht="15.0" customHeight="1"/>
    <row r="12556" ht="15.0" customHeight="1"/>
    <row r="12557" ht="15.0" customHeight="1"/>
    <row r="12558" ht="15.0" customHeight="1"/>
    <row r="12559" ht="15.0" customHeight="1"/>
    <row r="12560" ht="15.0" customHeight="1"/>
    <row r="12561" ht="15.0" customHeight="1"/>
    <row r="12562" ht="15.0" customHeight="1"/>
    <row r="12563" ht="15.0" customHeight="1"/>
    <row r="12564" ht="15.0" customHeight="1"/>
    <row r="12565" ht="15.0" customHeight="1"/>
    <row r="12566" ht="15.0" customHeight="1"/>
    <row r="12567" ht="15.0" customHeight="1"/>
    <row r="12568" ht="15.0" customHeight="1"/>
    <row r="12569" ht="15.0" customHeight="1"/>
    <row r="12570" ht="15.0" customHeight="1"/>
    <row r="12571" ht="15.0" customHeight="1"/>
    <row r="12572" ht="15.0" customHeight="1"/>
    <row r="12573" ht="15.0" customHeight="1"/>
    <row r="12574" ht="15.0" customHeight="1"/>
    <row r="12575" ht="15.0" customHeight="1"/>
    <row r="12576" ht="15.0" customHeight="1"/>
    <row r="12577" ht="15.0" customHeight="1"/>
    <row r="12578" ht="15.0" customHeight="1"/>
    <row r="12579" ht="15.0" customHeight="1"/>
    <row r="12580" ht="15.0" customHeight="1"/>
    <row r="12581" ht="15.0" customHeight="1"/>
    <row r="12582" ht="15.0" customHeight="1"/>
    <row r="12583" ht="15.0" customHeight="1"/>
    <row r="12584" ht="15.0" customHeight="1"/>
    <row r="12585" ht="15.0" customHeight="1"/>
    <row r="12586" ht="15.0" customHeight="1"/>
    <row r="12587" ht="15.0" customHeight="1"/>
    <row r="12588" ht="15.0" customHeight="1"/>
    <row r="12589" ht="15.0" customHeight="1"/>
    <row r="12590" ht="15.0" customHeight="1"/>
    <row r="12591" ht="15.0" customHeight="1"/>
    <row r="12592" ht="15.0" customHeight="1"/>
    <row r="12593" ht="15.0" customHeight="1"/>
    <row r="12594" ht="15.0" customHeight="1"/>
    <row r="12595" ht="15.0" customHeight="1"/>
    <row r="12596" ht="15.0" customHeight="1"/>
    <row r="12597" ht="15.0" customHeight="1"/>
    <row r="12598" ht="15.0" customHeight="1"/>
    <row r="12599" ht="15.0" customHeight="1"/>
    <row r="12600" ht="15.0" customHeight="1"/>
    <row r="12601" ht="15.0" customHeight="1"/>
    <row r="12602" ht="15.0" customHeight="1"/>
    <row r="12603" ht="15.0" customHeight="1"/>
    <row r="12604" ht="15.0" customHeight="1"/>
    <row r="12605" ht="15.0" customHeight="1"/>
    <row r="12606" ht="15.0" customHeight="1"/>
    <row r="12607" ht="15.0" customHeight="1"/>
    <row r="12608" ht="15.0" customHeight="1"/>
    <row r="12609" ht="15.0" customHeight="1"/>
    <row r="12610" ht="15.0" customHeight="1"/>
    <row r="12611" ht="15.0" customHeight="1"/>
    <row r="12612" ht="15.0" customHeight="1"/>
    <row r="12613" ht="15.0" customHeight="1"/>
    <row r="12614" ht="15.0" customHeight="1"/>
    <row r="12615" ht="15.0" customHeight="1"/>
    <row r="12616" ht="15.0" customHeight="1"/>
    <row r="12617" ht="15.0" customHeight="1"/>
    <row r="12618" ht="15.0" customHeight="1"/>
    <row r="12619" ht="15.0" customHeight="1"/>
    <row r="12620" ht="15.0" customHeight="1"/>
    <row r="12621" ht="15.0" customHeight="1"/>
    <row r="12622" ht="15.0" customHeight="1"/>
    <row r="12623" ht="15.0" customHeight="1"/>
    <row r="12624" ht="15.0" customHeight="1"/>
    <row r="12625" ht="15.0" customHeight="1"/>
    <row r="12626" ht="15.0" customHeight="1"/>
    <row r="12627" ht="15.0" customHeight="1"/>
    <row r="12628" ht="15.0" customHeight="1"/>
    <row r="12629" ht="15.0" customHeight="1"/>
    <row r="12630" ht="15.0" customHeight="1"/>
    <row r="12631" ht="15.0" customHeight="1"/>
    <row r="12632" ht="15.0" customHeight="1"/>
    <row r="12633" ht="15.0" customHeight="1"/>
    <row r="12634" ht="15.0" customHeight="1"/>
    <row r="12635" ht="15.0" customHeight="1"/>
    <row r="12636" ht="15.0" customHeight="1"/>
    <row r="12637" ht="15.0" customHeight="1"/>
    <row r="12638" ht="15.0" customHeight="1"/>
    <row r="12639" ht="15.0" customHeight="1"/>
    <row r="12640" ht="15.0" customHeight="1"/>
    <row r="12641" ht="15.0" customHeight="1"/>
    <row r="12642" ht="15.0" customHeight="1"/>
    <row r="12643" ht="15.0" customHeight="1"/>
    <row r="12644" ht="15.0" customHeight="1"/>
    <row r="12645" ht="15.0" customHeight="1"/>
    <row r="12646" ht="15.0" customHeight="1"/>
    <row r="12647" ht="15.0" customHeight="1"/>
    <row r="12648" ht="15.0" customHeight="1"/>
    <row r="12649" ht="15.0" customHeight="1"/>
    <row r="12650" ht="15.0" customHeight="1"/>
    <row r="12651" ht="15.0" customHeight="1"/>
    <row r="12652" ht="15.0" customHeight="1"/>
    <row r="12653" ht="15.0" customHeight="1"/>
    <row r="12654" ht="15.0" customHeight="1"/>
    <row r="12655" ht="15.0" customHeight="1"/>
    <row r="12656" ht="15.0" customHeight="1"/>
    <row r="12657" ht="15.0" customHeight="1"/>
    <row r="12658" ht="15.0" customHeight="1"/>
    <row r="12659" ht="15.0" customHeight="1"/>
    <row r="12660" ht="15.0" customHeight="1"/>
    <row r="12661" ht="15.0" customHeight="1"/>
    <row r="12662" ht="15.0" customHeight="1"/>
    <row r="12663" ht="15.0" customHeight="1"/>
    <row r="12664" ht="15.0" customHeight="1"/>
    <row r="12665" ht="15.0" customHeight="1"/>
    <row r="12666" ht="15.0" customHeight="1"/>
    <row r="12667" ht="15.0" customHeight="1"/>
    <row r="12668" ht="15.0" customHeight="1"/>
    <row r="12669" ht="15.0" customHeight="1"/>
    <row r="12670" ht="15.0" customHeight="1"/>
    <row r="12671" ht="15.0" customHeight="1"/>
    <row r="12672" ht="15.0" customHeight="1"/>
    <row r="12673" ht="15.0" customHeight="1"/>
    <row r="12674" ht="15.0" customHeight="1"/>
    <row r="12675" ht="15.0" customHeight="1"/>
    <row r="12676" ht="15.0" customHeight="1"/>
    <row r="12677" ht="15.0" customHeight="1"/>
    <row r="12678" ht="15.0" customHeight="1"/>
    <row r="12679" ht="15.0" customHeight="1"/>
    <row r="12680" ht="15.0" customHeight="1"/>
    <row r="12681" ht="15.0" customHeight="1"/>
    <row r="12682" ht="15.0" customHeight="1"/>
    <row r="12683" ht="15.0" customHeight="1"/>
    <row r="12684" ht="15.0" customHeight="1"/>
    <row r="12685" ht="15.0" customHeight="1"/>
    <row r="12686" ht="15.0" customHeight="1"/>
    <row r="12687" ht="15.0" customHeight="1"/>
    <row r="12688" ht="15.0" customHeight="1"/>
    <row r="12689" ht="15.0" customHeight="1"/>
    <row r="12690" ht="15.0" customHeight="1"/>
    <row r="12691" ht="15.0" customHeight="1"/>
    <row r="12692" ht="15.0" customHeight="1"/>
    <row r="12693" ht="15.0" customHeight="1"/>
    <row r="12694" ht="15.0" customHeight="1"/>
    <row r="12695" ht="15.0" customHeight="1"/>
    <row r="12696" ht="15.0" customHeight="1"/>
    <row r="12697" ht="15.0" customHeight="1"/>
    <row r="12698" ht="15.0" customHeight="1"/>
    <row r="12699" ht="15.0" customHeight="1"/>
    <row r="12700" ht="15.0" customHeight="1"/>
    <row r="12701" ht="15.0" customHeight="1"/>
    <row r="12702" ht="15.0" customHeight="1"/>
    <row r="12703" ht="15.0" customHeight="1"/>
    <row r="12704" ht="15.0" customHeight="1"/>
    <row r="12705" ht="15.0" customHeight="1"/>
    <row r="12706" ht="15.0" customHeight="1"/>
    <row r="12707" ht="15.0" customHeight="1"/>
    <row r="12708" ht="15.0" customHeight="1"/>
    <row r="12709" ht="15.0" customHeight="1"/>
    <row r="12710" ht="15.0" customHeight="1"/>
    <row r="12711" ht="15.0" customHeight="1"/>
    <row r="12712" ht="15.0" customHeight="1"/>
    <row r="12713" ht="15.0" customHeight="1"/>
    <row r="12714" ht="15.0" customHeight="1"/>
    <row r="12715" ht="15.0" customHeight="1"/>
    <row r="12716" ht="15.0" customHeight="1"/>
    <row r="12717" ht="15.0" customHeight="1"/>
    <row r="12718" ht="15.0" customHeight="1"/>
    <row r="12719" ht="15.0" customHeight="1"/>
    <row r="12720" ht="15.0" customHeight="1"/>
    <row r="12721" ht="15.0" customHeight="1"/>
    <row r="12722" ht="15.0" customHeight="1"/>
    <row r="12723" ht="15.0" customHeight="1"/>
    <row r="12724" ht="15.0" customHeight="1"/>
    <row r="12725" ht="15.0" customHeight="1"/>
    <row r="12726" ht="15.0" customHeight="1"/>
    <row r="12727" ht="15.0" customHeight="1"/>
    <row r="12728" ht="15.0" customHeight="1"/>
    <row r="12729" ht="15.0" customHeight="1"/>
    <row r="12730" ht="15.0" customHeight="1"/>
    <row r="12731" ht="15.0" customHeight="1"/>
    <row r="12732" ht="15.0" customHeight="1"/>
    <row r="12733" ht="15.0" customHeight="1"/>
    <row r="12734" ht="15.0" customHeight="1"/>
    <row r="12735" ht="15.0" customHeight="1"/>
    <row r="12736" ht="15.0" customHeight="1"/>
    <row r="12737" ht="15.0" customHeight="1"/>
    <row r="12738" ht="15.0" customHeight="1"/>
    <row r="12739" ht="15.0" customHeight="1"/>
    <row r="12740" ht="15.0" customHeight="1"/>
    <row r="12741" ht="15.0" customHeight="1"/>
    <row r="12742" ht="15.0" customHeight="1"/>
    <row r="12743" ht="15.0" customHeight="1"/>
    <row r="12744" ht="15.0" customHeight="1"/>
    <row r="12745" ht="15.0" customHeight="1"/>
    <row r="12746" ht="15.0" customHeight="1"/>
    <row r="12747" ht="15.0" customHeight="1"/>
    <row r="12748" ht="15.0" customHeight="1"/>
    <row r="12749" ht="15.0" customHeight="1"/>
    <row r="12750" ht="15.0" customHeight="1"/>
    <row r="12751" ht="15.0" customHeight="1"/>
    <row r="12752" ht="15.0" customHeight="1"/>
    <row r="12753" ht="15.0" customHeight="1"/>
    <row r="12754" ht="15.0" customHeight="1"/>
    <row r="12755" ht="15.0" customHeight="1"/>
    <row r="12756" ht="15.0" customHeight="1"/>
    <row r="12757" ht="15.0" customHeight="1"/>
    <row r="12758" ht="15.0" customHeight="1"/>
    <row r="12759" ht="15.0" customHeight="1"/>
    <row r="12760" ht="15.0" customHeight="1"/>
    <row r="12761" ht="15.0" customHeight="1"/>
    <row r="12762" ht="15.0" customHeight="1"/>
    <row r="12763" ht="15.0" customHeight="1"/>
    <row r="12764" ht="15.0" customHeight="1"/>
    <row r="12765" ht="15.0" customHeight="1"/>
    <row r="12766" ht="15.0" customHeight="1"/>
    <row r="12767" ht="15.0" customHeight="1"/>
    <row r="12768" ht="15.0" customHeight="1"/>
    <row r="12769" ht="15.0" customHeight="1"/>
    <row r="12770" ht="15.0" customHeight="1"/>
    <row r="12771" ht="15.0" customHeight="1"/>
    <row r="12772" ht="15.0" customHeight="1"/>
    <row r="12773" ht="15.0" customHeight="1"/>
    <row r="12774" ht="15.0" customHeight="1"/>
    <row r="12775" ht="15.0" customHeight="1"/>
    <row r="12776" ht="15.0" customHeight="1"/>
    <row r="12777" ht="15.0" customHeight="1"/>
    <row r="12778" ht="15.0" customHeight="1"/>
    <row r="12779" ht="15.0" customHeight="1"/>
    <row r="12780" ht="15.0" customHeight="1"/>
    <row r="12781" ht="15.0" customHeight="1"/>
    <row r="12782" ht="15.0" customHeight="1"/>
    <row r="12783" ht="15.0" customHeight="1"/>
    <row r="12784" ht="15.0" customHeight="1"/>
    <row r="12785" ht="15.0" customHeight="1"/>
    <row r="12786" ht="15.0" customHeight="1"/>
    <row r="12787" ht="15.0" customHeight="1"/>
    <row r="12788" ht="15.0" customHeight="1"/>
    <row r="12789" ht="15.0" customHeight="1"/>
    <row r="12790" ht="15.0" customHeight="1"/>
    <row r="12791" ht="15.0" customHeight="1"/>
    <row r="12792" ht="15.0" customHeight="1"/>
    <row r="12793" ht="15.0" customHeight="1"/>
    <row r="12794" ht="15.0" customHeight="1"/>
    <row r="12795" ht="15.0" customHeight="1"/>
    <row r="12796" ht="15.0" customHeight="1"/>
    <row r="12797" ht="15.0" customHeight="1"/>
    <row r="12798" ht="15.0" customHeight="1"/>
    <row r="12799" ht="15.0" customHeight="1"/>
    <row r="12800" ht="15.0" customHeight="1"/>
    <row r="12801" ht="15.0" customHeight="1"/>
    <row r="12802" ht="15.0" customHeight="1"/>
    <row r="12803" ht="15.0" customHeight="1"/>
    <row r="12804" ht="15.0" customHeight="1"/>
    <row r="12805" ht="15.0" customHeight="1"/>
    <row r="12806" ht="15.0" customHeight="1"/>
    <row r="12807" ht="15.0" customHeight="1"/>
    <row r="12808" ht="15.0" customHeight="1"/>
    <row r="12809" ht="15.0" customHeight="1"/>
    <row r="12810" ht="15.0" customHeight="1"/>
    <row r="12811" ht="15.0" customHeight="1"/>
    <row r="12812" ht="15.0" customHeight="1"/>
    <row r="12813" ht="15.0" customHeight="1"/>
    <row r="12814" ht="15.0" customHeight="1"/>
    <row r="12815" ht="15.0" customHeight="1"/>
    <row r="12816" ht="15.0" customHeight="1"/>
    <row r="12817" ht="15.0" customHeight="1"/>
    <row r="12818" ht="15.0" customHeight="1"/>
    <row r="12819" ht="15.0" customHeight="1"/>
    <row r="12820" ht="15.0" customHeight="1"/>
    <row r="12821" ht="15.0" customHeight="1"/>
    <row r="12822" ht="15.0" customHeight="1"/>
    <row r="12823" ht="15.0" customHeight="1"/>
    <row r="12824" ht="15.0" customHeight="1"/>
    <row r="12825" ht="15.0" customHeight="1"/>
    <row r="12826" ht="15.0" customHeight="1"/>
    <row r="12827" ht="15.0" customHeight="1"/>
    <row r="12828" ht="15.0" customHeight="1"/>
    <row r="12829" ht="15.0" customHeight="1"/>
    <row r="12830" ht="15.0" customHeight="1"/>
    <row r="12831" ht="15.0" customHeight="1"/>
    <row r="12832" ht="15.0" customHeight="1"/>
    <row r="12833" ht="15.0" customHeight="1"/>
    <row r="12834" ht="15.0" customHeight="1"/>
    <row r="12835" ht="15.0" customHeight="1"/>
    <row r="12836" ht="15.0" customHeight="1"/>
    <row r="12837" ht="15.0" customHeight="1"/>
    <row r="12838" ht="15.0" customHeight="1"/>
    <row r="12839" ht="15.0" customHeight="1"/>
    <row r="12840" ht="15.0" customHeight="1"/>
    <row r="12841" ht="15.0" customHeight="1"/>
    <row r="12842" ht="15.0" customHeight="1"/>
    <row r="12843" ht="15.0" customHeight="1"/>
    <row r="12844" ht="15.0" customHeight="1"/>
    <row r="12845" ht="15.0" customHeight="1"/>
    <row r="12846" ht="15.0" customHeight="1"/>
    <row r="12847" ht="15.0" customHeight="1"/>
    <row r="12848" ht="15.0" customHeight="1"/>
    <row r="12849" ht="15.0" customHeight="1"/>
    <row r="12850" ht="15.0" customHeight="1"/>
    <row r="12851" ht="15.0" customHeight="1"/>
    <row r="12852" ht="15.0" customHeight="1"/>
    <row r="12853" ht="15.0" customHeight="1"/>
    <row r="12854" ht="15.0" customHeight="1"/>
    <row r="12855" ht="15.0" customHeight="1"/>
    <row r="12856" ht="15.0" customHeight="1"/>
    <row r="12857" ht="15.0" customHeight="1"/>
    <row r="12858" ht="15.0" customHeight="1"/>
    <row r="12859" ht="15.0" customHeight="1"/>
    <row r="12860" ht="15.0" customHeight="1"/>
    <row r="12861" ht="15.0" customHeight="1"/>
    <row r="12862" ht="15.0" customHeight="1"/>
    <row r="12863" ht="15.0" customHeight="1"/>
    <row r="12864" ht="15.0" customHeight="1"/>
    <row r="12865" ht="15.0" customHeight="1"/>
    <row r="12866" ht="15.0" customHeight="1"/>
    <row r="12867" ht="15.0" customHeight="1"/>
    <row r="12868" ht="15.0" customHeight="1"/>
    <row r="12869" ht="15.0" customHeight="1"/>
    <row r="12870" ht="15.0" customHeight="1"/>
    <row r="12871" ht="15.0" customHeight="1"/>
    <row r="12872" ht="15.0" customHeight="1"/>
    <row r="12873" ht="15.0" customHeight="1"/>
    <row r="12874" ht="15.0" customHeight="1"/>
    <row r="12875" ht="15.0" customHeight="1"/>
    <row r="12876" ht="15.0" customHeight="1"/>
    <row r="12877" ht="15.0" customHeight="1"/>
    <row r="12878" ht="15.0" customHeight="1"/>
    <row r="12879" ht="15.0" customHeight="1"/>
    <row r="12880" ht="15.0" customHeight="1"/>
    <row r="12881" ht="15.0" customHeight="1"/>
    <row r="12882" ht="15.0" customHeight="1"/>
    <row r="12883" ht="15.0" customHeight="1"/>
    <row r="12884" ht="15.0" customHeight="1"/>
    <row r="12885" ht="15.0" customHeight="1"/>
    <row r="12886" ht="15.0" customHeight="1"/>
    <row r="12887" ht="15.0" customHeight="1"/>
    <row r="12888" ht="15.0" customHeight="1"/>
    <row r="12889" ht="15.0" customHeight="1"/>
    <row r="12890" ht="15.0" customHeight="1"/>
    <row r="12891" ht="15.0" customHeight="1"/>
    <row r="12892" ht="15.0" customHeight="1"/>
    <row r="12893" ht="15.0" customHeight="1"/>
    <row r="12894" ht="15.0" customHeight="1"/>
    <row r="12895" ht="15.0" customHeight="1"/>
    <row r="12896" ht="15.0" customHeight="1"/>
    <row r="12897" ht="15.0" customHeight="1"/>
    <row r="12898" ht="15.0" customHeight="1"/>
    <row r="12899" ht="15.0" customHeight="1"/>
    <row r="12900" ht="15.0" customHeight="1"/>
    <row r="12901" ht="15.0" customHeight="1"/>
    <row r="12902" ht="15.0" customHeight="1"/>
    <row r="12903" ht="15.0" customHeight="1"/>
    <row r="12904" ht="15.0" customHeight="1"/>
    <row r="12905" ht="15.0" customHeight="1"/>
    <row r="12906" ht="15.0" customHeight="1"/>
    <row r="12907" ht="15.0" customHeight="1"/>
    <row r="12908" ht="15.0" customHeight="1"/>
    <row r="12909" ht="15.0" customHeight="1"/>
    <row r="12910" ht="15.0" customHeight="1"/>
    <row r="12911" ht="15.0" customHeight="1"/>
    <row r="12912" ht="15.0" customHeight="1"/>
    <row r="12913" ht="15.0" customHeight="1"/>
    <row r="12914" ht="15.0" customHeight="1"/>
    <row r="12915" ht="15.0" customHeight="1"/>
    <row r="12916" ht="15.0" customHeight="1"/>
    <row r="12917" ht="15.0" customHeight="1"/>
    <row r="12918" ht="15.0" customHeight="1"/>
    <row r="12919" ht="15.0" customHeight="1"/>
    <row r="12920" ht="15.0" customHeight="1"/>
    <row r="12921" ht="15.0" customHeight="1"/>
    <row r="12922" ht="15.0" customHeight="1"/>
    <row r="12923" ht="15.0" customHeight="1"/>
    <row r="12924" ht="15.0" customHeight="1"/>
    <row r="12925" ht="15.0" customHeight="1"/>
    <row r="12926" ht="15.0" customHeight="1"/>
    <row r="12927" ht="15.0" customHeight="1"/>
    <row r="12928" ht="15.0" customHeight="1"/>
    <row r="12929" ht="15.0" customHeight="1"/>
    <row r="12930" ht="15.0" customHeight="1"/>
    <row r="12931" ht="15.0" customHeight="1"/>
    <row r="12932" ht="15.0" customHeight="1"/>
    <row r="12933" ht="15.0" customHeight="1"/>
    <row r="12934" ht="15.0" customHeight="1"/>
    <row r="12935" ht="15.0" customHeight="1"/>
    <row r="12936" ht="15.0" customHeight="1"/>
    <row r="12937" ht="15.0" customHeight="1"/>
    <row r="12938" ht="15.0" customHeight="1"/>
    <row r="12939" ht="15.0" customHeight="1"/>
    <row r="12940" ht="15.0" customHeight="1"/>
    <row r="12941" ht="15.0" customHeight="1"/>
    <row r="12942" ht="15.0" customHeight="1"/>
    <row r="12943" ht="15.0" customHeight="1"/>
    <row r="12944" ht="15.0" customHeight="1"/>
    <row r="12945" ht="15.0" customHeight="1"/>
    <row r="12946" ht="15.0" customHeight="1"/>
    <row r="12947" ht="15.0" customHeight="1"/>
    <row r="12948" ht="15.0" customHeight="1"/>
    <row r="12949" ht="15.0" customHeight="1"/>
    <row r="12950" ht="15.0" customHeight="1"/>
    <row r="12951" ht="15.0" customHeight="1"/>
    <row r="12952" ht="15.0" customHeight="1"/>
    <row r="12953" ht="15.0" customHeight="1"/>
    <row r="12954" ht="15.0" customHeight="1"/>
    <row r="12955" ht="15.0" customHeight="1"/>
    <row r="12956" ht="15.0" customHeight="1"/>
    <row r="12957" ht="15.0" customHeight="1"/>
    <row r="12958" ht="15.0" customHeight="1"/>
    <row r="12959" ht="15.0" customHeight="1"/>
    <row r="12960" ht="15.0" customHeight="1"/>
    <row r="12961" ht="15.0" customHeight="1"/>
    <row r="12962" ht="15.0" customHeight="1"/>
    <row r="12963" ht="15.0" customHeight="1"/>
    <row r="12964" ht="15.0" customHeight="1"/>
    <row r="12965" ht="15.0" customHeight="1"/>
    <row r="12966" ht="15.0" customHeight="1"/>
    <row r="12967" ht="15.0" customHeight="1"/>
    <row r="12968" ht="15.0" customHeight="1"/>
    <row r="12969" ht="15.0" customHeight="1"/>
    <row r="12970" ht="15.0" customHeight="1"/>
    <row r="12971" ht="15.0" customHeight="1"/>
    <row r="12972" ht="15.0" customHeight="1"/>
    <row r="12973" ht="15.0" customHeight="1"/>
    <row r="12974" ht="15.0" customHeight="1"/>
    <row r="12975" ht="15.0" customHeight="1"/>
    <row r="12976" ht="15.0" customHeight="1"/>
    <row r="12977" ht="15.0" customHeight="1"/>
    <row r="12978" ht="15.0" customHeight="1"/>
    <row r="12979" ht="15.0" customHeight="1"/>
    <row r="12980" ht="15.0" customHeight="1"/>
    <row r="12981" ht="15.0" customHeight="1"/>
    <row r="12982" ht="15.0" customHeight="1"/>
    <row r="12983" ht="15.0" customHeight="1"/>
    <row r="12984" ht="15.0" customHeight="1"/>
    <row r="12985" ht="15.0" customHeight="1"/>
    <row r="12986" ht="15.0" customHeight="1"/>
    <row r="12987" ht="15.0" customHeight="1"/>
    <row r="12988" ht="15.0" customHeight="1"/>
    <row r="12989" ht="15.0" customHeight="1"/>
    <row r="12990" ht="15.0" customHeight="1"/>
    <row r="12991" ht="15.0" customHeight="1"/>
    <row r="12992" ht="15.0" customHeight="1"/>
    <row r="12993" ht="15.0" customHeight="1"/>
    <row r="12994" ht="15.0" customHeight="1"/>
    <row r="12995" ht="15.0" customHeight="1"/>
    <row r="12996" ht="15.0" customHeight="1"/>
    <row r="12997" ht="15.0" customHeight="1"/>
    <row r="12998" ht="15.0" customHeight="1"/>
    <row r="12999" ht="15.0" customHeight="1"/>
    <row r="13000" ht="15.0" customHeight="1"/>
    <row r="13001" ht="15.0" customHeight="1"/>
    <row r="13002" ht="15.0" customHeight="1"/>
    <row r="13003" ht="15.0" customHeight="1"/>
    <row r="13004" ht="15.0" customHeight="1"/>
    <row r="13005" ht="15.0" customHeight="1"/>
    <row r="13006" ht="15.0" customHeight="1"/>
    <row r="13007" ht="15.0" customHeight="1"/>
    <row r="13008" ht="15.0" customHeight="1"/>
    <row r="13009" ht="15.0" customHeight="1"/>
    <row r="13010" ht="15.0" customHeight="1"/>
    <row r="13011" ht="15.0" customHeight="1"/>
    <row r="13012" ht="15.0" customHeight="1"/>
    <row r="13013" ht="15.0" customHeight="1"/>
    <row r="13014" ht="15.0" customHeight="1"/>
    <row r="13015" ht="15.0" customHeight="1"/>
    <row r="13016" ht="15.0" customHeight="1"/>
    <row r="13017" ht="15.0" customHeight="1"/>
    <row r="13018" ht="15.0" customHeight="1"/>
    <row r="13019" ht="15.0" customHeight="1"/>
    <row r="13020" ht="15.0" customHeight="1"/>
    <row r="13021" ht="15.0" customHeight="1"/>
    <row r="13022" ht="15.0" customHeight="1"/>
    <row r="13023" ht="15.0" customHeight="1"/>
    <row r="13024" ht="15.0" customHeight="1"/>
    <row r="13025" ht="15.0" customHeight="1"/>
    <row r="13026" ht="15.0" customHeight="1"/>
    <row r="13027" ht="15.0" customHeight="1"/>
    <row r="13028" ht="15.0" customHeight="1"/>
    <row r="13029" ht="15.0" customHeight="1"/>
    <row r="13030" ht="15.0" customHeight="1"/>
    <row r="13031" ht="15.0" customHeight="1"/>
    <row r="13032" ht="15.0" customHeight="1"/>
    <row r="13033" ht="15.0" customHeight="1"/>
    <row r="13034" ht="15.0" customHeight="1"/>
    <row r="13035" ht="15.0" customHeight="1"/>
    <row r="13036" ht="15.0" customHeight="1"/>
    <row r="13037" ht="15.0" customHeight="1"/>
    <row r="13038" ht="15.0" customHeight="1"/>
    <row r="13039" ht="15.0" customHeight="1"/>
    <row r="13040" ht="15.0" customHeight="1"/>
    <row r="13041" ht="15.0" customHeight="1"/>
    <row r="13042" ht="15.0" customHeight="1"/>
    <row r="13043" ht="15.0" customHeight="1"/>
    <row r="13044" ht="15.0" customHeight="1"/>
    <row r="13045" ht="15.0" customHeight="1"/>
    <row r="13046" ht="15.0" customHeight="1"/>
    <row r="13047" ht="15.0" customHeight="1"/>
    <row r="13048" ht="15.0" customHeight="1"/>
    <row r="13049" ht="15.0" customHeight="1"/>
    <row r="13050" ht="15.0" customHeight="1"/>
    <row r="13051" ht="15.0" customHeight="1"/>
    <row r="13052" ht="15.0" customHeight="1"/>
    <row r="13053" ht="15.0" customHeight="1"/>
    <row r="13054" ht="15.0" customHeight="1"/>
    <row r="13055" ht="15.0" customHeight="1"/>
    <row r="13056" ht="15.0" customHeight="1"/>
    <row r="13057" ht="15.0" customHeight="1"/>
    <row r="13058" ht="15.0" customHeight="1"/>
    <row r="13059" ht="15.0" customHeight="1"/>
    <row r="13060" ht="15.0" customHeight="1"/>
    <row r="13061" ht="15.0" customHeight="1"/>
    <row r="13062" ht="15.0" customHeight="1"/>
    <row r="13063" ht="15.0" customHeight="1"/>
    <row r="13064" ht="15.0" customHeight="1"/>
    <row r="13065" ht="15.0" customHeight="1"/>
    <row r="13066" ht="15.0" customHeight="1"/>
    <row r="13067" ht="15.0" customHeight="1"/>
    <row r="13068" ht="15.0" customHeight="1"/>
    <row r="13069" ht="15.0" customHeight="1"/>
    <row r="13070" ht="15.0" customHeight="1"/>
    <row r="13071" ht="15.0" customHeight="1"/>
    <row r="13072" ht="15.0" customHeight="1"/>
    <row r="13073" ht="15.0" customHeight="1"/>
    <row r="13074" ht="15.0" customHeight="1"/>
    <row r="13075" ht="15.0" customHeight="1"/>
    <row r="13076" ht="15.0" customHeight="1"/>
    <row r="13077" ht="15.0" customHeight="1"/>
    <row r="13078" ht="15.0" customHeight="1"/>
    <row r="13079" ht="15.0" customHeight="1"/>
    <row r="13080" ht="15.0" customHeight="1"/>
    <row r="13081" ht="15.0" customHeight="1"/>
    <row r="13082" ht="15.0" customHeight="1"/>
    <row r="13083" ht="15.0" customHeight="1"/>
    <row r="13084" ht="15.0" customHeight="1"/>
    <row r="13085" ht="15.0" customHeight="1"/>
    <row r="13086" ht="15.0" customHeight="1"/>
    <row r="13087" ht="15.0" customHeight="1"/>
    <row r="13088" ht="15.0" customHeight="1"/>
    <row r="13089" ht="15.0" customHeight="1"/>
    <row r="13090" ht="15.0" customHeight="1"/>
    <row r="13091" ht="15.0" customHeight="1"/>
    <row r="13092" ht="15.0" customHeight="1"/>
    <row r="13093" ht="15.0" customHeight="1"/>
    <row r="13094" ht="15.0" customHeight="1"/>
    <row r="13095" ht="15.0" customHeight="1"/>
    <row r="13096" ht="15.0" customHeight="1"/>
    <row r="13097" ht="15.0" customHeight="1"/>
    <row r="13098" ht="15.0" customHeight="1"/>
    <row r="13099" ht="15.0" customHeight="1"/>
    <row r="13100" ht="15.0" customHeight="1"/>
    <row r="13101" ht="15.0" customHeight="1"/>
    <row r="13102" ht="15.0" customHeight="1"/>
    <row r="13103" ht="15.0" customHeight="1"/>
    <row r="13104" ht="15.0" customHeight="1"/>
    <row r="13105" ht="15.0" customHeight="1"/>
    <row r="13106" ht="15.0" customHeight="1"/>
    <row r="13107" ht="15.0" customHeight="1"/>
    <row r="13108" ht="15.0" customHeight="1"/>
    <row r="13109" ht="15.0" customHeight="1"/>
    <row r="13110" ht="15.0" customHeight="1"/>
    <row r="13111" ht="15.0" customHeight="1"/>
    <row r="13112" ht="15.0" customHeight="1"/>
    <row r="13113" ht="15.0" customHeight="1"/>
    <row r="13114" ht="15.0" customHeight="1"/>
    <row r="13115" ht="15.0" customHeight="1"/>
    <row r="13116" ht="15.0" customHeight="1"/>
    <row r="13117" ht="15.0" customHeight="1"/>
    <row r="13118" ht="15.0" customHeight="1"/>
    <row r="13119" ht="15.0" customHeight="1"/>
    <row r="13120" ht="15.0" customHeight="1"/>
    <row r="13121" ht="15.0" customHeight="1"/>
    <row r="13122" ht="15.0" customHeight="1"/>
    <row r="13123" ht="15.0" customHeight="1"/>
    <row r="13124" ht="15.0" customHeight="1"/>
    <row r="13125" ht="15.0" customHeight="1"/>
    <row r="13126" ht="15.0" customHeight="1"/>
    <row r="13127" ht="15.0" customHeight="1"/>
    <row r="13128" ht="15.0" customHeight="1"/>
    <row r="13129" ht="15.0" customHeight="1"/>
    <row r="13130" ht="15.0" customHeight="1"/>
    <row r="13131" ht="15.0" customHeight="1"/>
    <row r="13132" ht="15.0" customHeight="1"/>
    <row r="13133" ht="15.0" customHeight="1"/>
    <row r="13134" ht="15.0" customHeight="1"/>
    <row r="13135" ht="15.0" customHeight="1"/>
    <row r="13136" ht="15.0" customHeight="1"/>
    <row r="13137" ht="15.0" customHeight="1"/>
    <row r="13138" ht="15.0" customHeight="1"/>
    <row r="13139" ht="15.0" customHeight="1"/>
    <row r="13140" ht="15.0" customHeight="1"/>
    <row r="13141" ht="15.0" customHeight="1"/>
    <row r="13142" ht="15.0" customHeight="1"/>
    <row r="13143" ht="15.0" customHeight="1"/>
    <row r="13144" ht="15.0" customHeight="1"/>
    <row r="13145" ht="15.0" customHeight="1"/>
    <row r="13146" ht="15.0" customHeight="1"/>
    <row r="13147" ht="15.0" customHeight="1"/>
    <row r="13148" ht="15.0" customHeight="1"/>
    <row r="13149" ht="15.0" customHeight="1"/>
    <row r="13150" ht="15.0" customHeight="1"/>
    <row r="13151" ht="15.0" customHeight="1"/>
    <row r="13152" ht="15.0" customHeight="1"/>
    <row r="13153" ht="15.0" customHeight="1"/>
    <row r="13154" ht="15.0" customHeight="1"/>
    <row r="13155" ht="15.0" customHeight="1"/>
    <row r="13156" ht="15.0" customHeight="1"/>
    <row r="13157" ht="15.0" customHeight="1"/>
    <row r="13158" ht="15.0" customHeight="1"/>
    <row r="13159" ht="15.0" customHeight="1"/>
    <row r="13160" ht="15.0" customHeight="1"/>
    <row r="13161" ht="15.0" customHeight="1"/>
    <row r="13162" ht="15.0" customHeight="1"/>
    <row r="13163" ht="15.0" customHeight="1"/>
    <row r="13164" ht="15.0" customHeight="1"/>
    <row r="13165" ht="15.0" customHeight="1"/>
    <row r="13166" ht="15.0" customHeight="1"/>
    <row r="13167" ht="15.0" customHeight="1"/>
    <row r="13168" ht="15.0" customHeight="1"/>
    <row r="13169" ht="15.0" customHeight="1"/>
    <row r="13170" ht="15.0" customHeight="1"/>
    <row r="13171" ht="15.0" customHeight="1"/>
    <row r="13172" ht="15.0" customHeight="1"/>
    <row r="13173" ht="15.0" customHeight="1"/>
    <row r="13174" ht="15.0" customHeight="1"/>
    <row r="13175" ht="15.0" customHeight="1"/>
    <row r="13176" ht="15.0" customHeight="1"/>
    <row r="13177" ht="15.0" customHeight="1"/>
    <row r="13178" ht="15.0" customHeight="1"/>
    <row r="13179" ht="15.0" customHeight="1"/>
    <row r="13180" ht="15.0" customHeight="1"/>
    <row r="13181" ht="15.0" customHeight="1"/>
    <row r="13182" ht="15.0" customHeight="1"/>
    <row r="13183" ht="15.0" customHeight="1"/>
    <row r="13184" ht="15.0" customHeight="1"/>
    <row r="13185" ht="15.0" customHeight="1"/>
    <row r="13186" ht="15.0" customHeight="1"/>
    <row r="13187" ht="15.0" customHeight="1"/>
    <row r="13188" ht="15.0" customHeight="1"/>
    <row r="13189" ht="15.0" customHeight="1"/>
    <row r="13190" ht="15.0" customHeight="1"/>
    <row r="13191" ht="15.0" customHeight="1"/>
    <row r="13192" ht="15.0" customHeight="1"/>
    <row r="13193" ht="15.0" customHeight="1"/>
    <row r="13194" ht="15.0" customHeight="1"/>
    <row r="13195" ht="15.0" customHeight="1"/>
    <row r="13196" ht="15.0" customHeight="1"/>
    <row r="13197" ht="15.0" customHeight="1"/>
    <row r="13198" ht="15.0" customHeight="1"/>
    <row r="13199" ht="15.0" customHeight="1"/>
    <row r="13200" ht="15.0" customHeight="1"/>
    <row r="13201" ht="15.0" customHeight="1"/>
    <row r="13202" ht="15.0" customHeight="1"/>
    <row r="13203" ht="15.0" customHeight="1"/>
    <row r="13204" ht="15.0" customHeight="1"/>
    <row r="13205" ht="15.0" customHeight="1"/>
    <row r="13206" ht="15.0" customHeight="1"/>
    <row r="13207" ht="15.0" customHeight="1"/>
    <row r="13208" ht="15.0" customHeight="1"/>
    <row r="13209" ht="15.0" customHeight="1"/>
    <row r="13210" ht="15.0" customHeight="1"/>
    <row r="13211" ht="15.0" customHeight="1"/>
    <row r="13212" ht="15.0" customHeight="1"/>
    <row r="13213" ht="15.0" customHeight="1"/>
    <row r="13214" ht="15.0" customHeight="1"/>
    <row r="13215" ht="15.0" customHeight="1"/>
    <row r="13216" ht="15.0" customHeight="1"/>
    <row r="13217" ht="15.0" customHeight="1"/>
    <row r="13218" ht="15.0" customHeight="1"/>
    <row r="13219" ht="15.0" customHeight="1"/>
    <row r="13220" ht="15.0" customHeight="1"/>
    <row r="13221" ht="15.0" customHeight="1"/>
    <row r="13222" ht="15.0" customHeight="1"/>
    <row r="13223" ht="15.0" customHeight="1"/>
    <row r="13224" ht="15.0" customHeight="1"/>
    <row r="13225" ht="15.0" customHeight="1"/>
    <row r="13226" ht="15.0" customHeight="1"/>
    <row r="13227" ht="15.0" customHeight="1"/>
    <row r="13228" ht="15.0" customHeight="1"/>
    <row r="13229" ht="15.0" customHeight="1"/>
    <row r="13230" ht="15.0" customHeight="1"/>
    <row r="13231" ht="15.0" customHeight="1"/>
    <row r="13232" ht="15.0" customHeight="1"/>
    <row r="13233" ht="15.0" customHeight="1"/>
    <row r="13234" ht="15.0" customHeight="1"/>
    <row r="13235" ht="15.0" customHeight="1"/>
    <row r="13236" ht="15.0" customHeight="1"/>
    <row r="13237" ht="15.0" customHeight="1"/>
    <row r="13238" ht="15.0" customHeight="1"/>
    <row r="13239" ht="15.0" customHeight="1"/>
    <row r="13240" ht="15.0" customHeight="1"/>
    <row r="13241" ht="15.0" customHeight="1"/>
    <row r="13242" ht="15.0" customHeight="1"/>
    <row r="13243" ht="15.0" customHeight="1"/>
    <row r="13244" ht="15.0" customHeight="1"/>
    <row r="13245" ht="15.0" customHeight="1"/>
    <row r="13246" ht="15.0" customHeight="1"/>
    <row r="13247" ht="15.0" customHeight="1"/>
    <row r="13248" ht="15.0" customHeight="1"/>
    <row r="13249" ht="15.0" customHeight="1"/>
    <row r="13250" ht="15.0" customHeight="1"/>
    <row r="13251" ht="15.0" customHeight="1"/>
    <row r="13252" ht="15.0" customHeight="1"/>
    <row r="13253" ht="15.0" customHeight="1"/>
    <row r="13254" ht="15.0" customHeight="1"/>
    <row r="13255" ht="15.0" customHeight="1"/>
    <row r="13256" ht="15.0" customHeight="1"/>
    <row r="13257" ht="15.0" customHeight="1"/>
    <row r="13258" ht="15.0" customHeight="1"/>
    <row r="13259" ht="15.0" customHeight="1"/>
    <row r="13260" ht="15.0" customHeight="1"/>
    <row r="13261" ht="15.0" customHeight="1"/>
    <row r="13262" ht="15.0" customHeight="1"/>
    <row r="13263" ht="15.0" customHeight="1"/>
    <row r="13264" ht="15.0" customHeight="1"/>
    <row r="13265" ht="15.0" customHeight="1"/>
    <row r="13266" ht="15.0" customHeight="1"/>
    <row r="13267" ht="15.0" customHeight="1"/>
    <row r="13268" ht="15.0" customHeight="1"/>
    <row r="13269" ht="15.0" customHeight="1"/>
    <row r="13270" ht="15.0" customHeight="1"/>
    <row r="13271" ht="15.0" customHeight="1"/>
    <row r="13272" ht="15.0" customHeight="1"/>
    <row r="13273" ht="15.0" customHeight="1"/>
    <row r="13274" ht="15.0" customHeight="1"/>
    <row r="13275" ht="15.0" customHeight="1"/>
    <row r="13276" ht="15.0" customHeight="1"/>
    <row r="13277" ht="15.0" customHeight="1"/>
    <row r="13278" ht="15.0" customHeight="1"/>
    <row r="13279" ht="15.0" customHeight="1"/>
    <row r="13280" ht="15.0" customHeight="1"/>
    <row r="13281" ht="15.0" customHeight="1"/>
    <row r="13282" ht="15.0" customHeight="1"/>
    <row r="13283" ht="15.0" customHeight="1"/>
    <row r="13284" ht="15.0" customHeight="1"/>
    <row r="13285" ht="15.0" customHeight="1"/>
    <row r="13286" ht="15.0" customHeight="1"/>
    <row r="13287" ht="15.0" customHeight="1"/>
    <row r="13288" ht="15.0" customHeight="1"/>
    <row r="13289" ht="15.0" customHeight="1"/>
    <row r="13290" ht="15.0" customHeight="1"/>
    <row r="13291" ht="15.0" customHeight="1"/>
    <row r="13292" ht="15.0" customHeight="1"/>
    <row r="13293" ht="15.0" customHeight="1"/>
    <row r="13294" ht="15.0" customHeight="1"/>
    <row r="13295" ht="15.0" customHeight="1"/>
    <row r="13296" ht="15.0" customHeight="1"/>
    <row r="13297" ht="15.0" customHeight="1"/>
    <row r="13298" ht="15.0" customHeight="1"/>
    <row r="13299" ht="15.0" customHeight="1"/>
    <row r="13300" ht="15.0" customHeight="1"/>
    <row r="13301" ht="15.0" customHeight="1"/>
    <row r="13302" ht="15.0" customHeight="1"/>
    <row r="13303" ht="15.0" customHeight="1"/>
    <row r="13304" ht="15.0" customHeight="1"/>
    <row r="13305" ht="15.0" customHeight="1"/>
    <row r="13306" ht="15.0" customHeight="1"/>
    <row r="13307" ht="15.0" customHeight="1"/>
    <row r="13308" ht="15.0" customHeight="1"/>
    <row r="13309" ht="15.0" customHeight="1"/>
    <row r="13310" ht="15.0" customHeight="1"/>
    <row r="13311" ht="15.0" customHeight="1"/>
    <row r="13312" ht="15.0" customHeight="1"/>
    <row r="13313" ht="15.0" customHeight="1"/>
    <row r="13314" ht="15.0" customHeight="1"/>
    <row r="13315" ht="15.0" customHeight="1"/>
    <row r="13316" ht="15.0" customHeight="1"/>
    <row r="13317" ht="15.0" customHeight="1"/>
    <row r="13318" ht="15.0" customHeight="1"/>
    <row r="13319" ht="15.0" customHeight="1"/>
    <row r="13320" ht="15.0" customHeight="1"/>
    <row r="13321" ht="15.0" customHeight="1"/>
    <row r="13322" ht="15.0" customHeight="1"/>
    <row r="13323" ht="15.0" customHeight="1"/>
    <row r="13324" ht="15.0" customHeight="1"/>
    <row r="13325" ht="15.0" customHeight="1"/>
    <row r="13326" ht="15.0" customHeight="1"/>
    <row r="13327" ht="15.0" customHeight="1"/>
    <row r="13328" ht="15.0" customHeight="1"/>
    <row r="13329" ht="15.0" customHeight="1"/>
    <row r="13330" ht="15.0" customHeight="1"/>
    <row r="13331" ht="15.0" customHeight="1"/>
    <row r="13332" ht="15.0" customHeight="1"/>
    <row r="13333" ht="15.0" customHeight="1"/>
    <row r="13334" ht="15.0" customHeight="1"/>
    <row r="13335" ht="15.0" customHeight="1"/>
    <row r="13336" ht="15.0" customHeight="1"/>
    <row r="13337" ht="15.0" customHeight="1"/>
    <row r="13338" ht="15.0" customHeight="1"/>
    <row r="13339" ht="15.0" customHeight="1"/>
    <row r="13340" ht="15.0" customHeight="1"/>
    <row r="13341" ht="15.0" customHeight="1"/>
    <row r="13342" ht="15.0" customHeight="1"/>
    <row r="13343" ht="15.0" customHeight="1"/>
    <row r="13344" ht="15.0" customHeight="1"/>
    <row r="13345" ht="15.0" customHeight="1"/>
    <row r="13346" ht="15.0" customHeight="1"/>
    <row r="13347" ht="15.0" customHeight="1"/>
    <row r="13348" ht="15.0" customHeight="1"/>
    <row r="13349" ht="15.0" customHeight="1"/>
    <row r="13350" ht="15.0" customHeight="1"/>
    <row r="13351" ht="15.0" customHeight="1"/>
    <row r="13352" ht="15.0" customHeight="1"/>
    <row r="13353" ht="15.0" customHeight="1"/>
    <row r="13354" ht="15.0" customHeight="1"/>
    <row r="13355" ht="15.0" customHeight="1"/>
    <row r="13356" ht="15.0" customHeight="1"/>
    <row r="13357" ht="15.0" customHeight="1"/>
    <row r="13358" ht="15.0" customHeight="1"/>
    <row r="13359" ht="15.0" customHeight="1"/>
    <row r="13360" ht="15.0" customHeight="1"/>
    <row r="13361" ht="15.0" customHeight="1"/>
    <row r="13362" ht="15.0" customHeight="1"/>
    <row r="13363" ht="15.0" customHeight="1"/>
    <row r="13364" ht="15.0" customHeight="1"/>
    <row r="13365" ht="15.0" customHeight="1"/>
    <row r="13366" ht="15.0" customHeight="1"/>
    <row r="13367" ht="15.0" customHeight="1"/>
    <row r="13368" ht="15.0" customHeight="1"/>
    <row r="13369" ht="15.0" customHeight="1"/>
    <row r="13370" ht="15.0" customHeight="1"/>
    <row r="13371" ht="15.0" customHeight="1"/>
    <row r="13372" ht="15.0" customHeight="1"/>
    <row r="13373" ht="15.0" customHeight="1"/>
    <row r="13374" ht="15.0" customHeight="1"/>
    <row r="13375" ht="15.0" customHeight="1"/>
    <row r="13376" ht="15.0" customHeight="1"/>
    <row r="13377" ht="15.0" customHeight="1"/>
    <row r="13378" ht="15.0" customHeight="1"/>
    <row r="13379" ht="15.0" customHeight="1"/>
    <row r="13380" ht="15.0" customHeight="1"/>
    <row r="13381" ht="15.0" customHeight="1"/>
    <row r="13382" ht="15.0" customHeight="1"/>
    <row r="13383" ht="15.0" customHeight="1"/>
    <row r="13384" ht="15.0" customHeight="1"/>
    <row r="13385" ht="15.0" customHeight="1"/>
    <row r="13386" ht="15.0" customHeight="1"/>
    <row r="13387" ht="15.0" customHeight="1"/>
    <row r="13388" ht="15.0" customHeight="1"/>
    <row r="13389" ht="15.0" customHeight="1"/>
    <row r="13390" ht="15.0" customHeight="1"/>
    <row r="13391" ht="15.0" customHeight="1"/>
    <row r="13392" ht="15.0" customHeight="1"/>
    <row r="13393" ht="15.0" customHeight="1"/>
    <row r="13394" ht="15.0" customHeight="1"/>
    <row r="13395" ht="15.0" customHeight="1"/>
    <row r="13396" ht="15.0" customHeight="1"/>
    <row r="13397" ht="15.0" customHeight="1"/>
    <row r="13398" ht="15.0" customHeight="1"/>
    <row r="13399" ht="15.0" customHeight="1"/>
    <row r="13400" ht="15.0" customHeight="1"/>
    <row r="13401" ht="15.0" customHeight="1"/>
    <row r="13402" ht="15.0" customHeight="1"/>
    <row r="13403" ht="15.0" customHeight="1"/>
    <row r="13404" ht="15.0" customHeight="1"/>
    <row r="13405" ht="15.0" customHeight="1"/>
    <row r="13406" ht="15.0" customHeight="1"/>
    <row r="13407" ht="15.0" customHeight="1"/>
    <row r="13408" ht="15.0" customHeight="1"/>
    <row r="13409" ht="15.0" customHeight="1"/>
    <row r="13410" ht="15.0" customHeight="1"/>
    <row r="13411" ht="15.0" customHeight="1"/>
    <row r="13412" ht="15.0" customHeight="1"/>
    <row r="13413" ht="15.0" customHeight="1"/>
    <row r="13414" ht="15.0" customHeight="1"/>
    <row r="13415" ht="15.0" customHeight="1"/>
    <row r="13416" ht="15.0" customHeight="1"/>
    <row r="13417" ht="15.0" customHeight="1"/>
    <row r="13418" ht="15.0" customHeight="1"/>
    <row r="13419" ht="15.0" customHeight="1"/>
    <row r="13420" ht="15.0" customHeight="1"/>
    <row r="13421" ht="15.0" customHeight="1"/>
    <row r="13422" ht="15.0" customHeight="1"/>
    <row r="13423" ht="15.0" customHeight="1"/>
    <row r="13424" ht="15.0" customHeight="1"/>
    <row r="13425" ht="15.0" customHeight="1"/>
    <row r="13426" ht="15.0" customHeight="1"/>
    <row r="13427" ht="15.0" customHeight="1"/>
    <row r="13428" ht="15.0" customHeight="1"/>
    <row r="13429" ht="15.0" customHeight="1"/>
    <row r="13430" ht="15.0" customHeight="1"/>
    <row r="13431" ht="15.0" customHeight="1"/>
    <row r="13432" ht="15.0" customHeight="1"/>
    <row r="13433" ht="15.0" customHeight="1"/>
    <row r="13434" ht="15.0" customHeight="1"/>
    <row r="13435" ht="15.0" customHeight="1"/>
    <row r="13436" ht="15.0" customHeight="1"/>
    <row r="13437" ht="15.0" customHeight="1"/>
    <row r="13438" ht="15.0" customHeight="1"/>
    <row r="13439" ht="15.0" customHeight="1"/>
    <row r="13440" ht="15.0" customHeight="1"/>
    <row r="13441" ht="15.0" customHeight="1"/>
    <row r="13442" ht="15.0" customHeight="1"/>
    <row r="13443" ht="15.0" customHeight="1"/>
    <row r="13444" ht="15.0" customHeight="1"/>
    <row r="13445" ht="15.0" customHeight="1"/>
    <row r="13446" ht="15.0" customHeight="1"/>
    <row r="13447" ht="15.0" customHeight="1"/>
    <row r="13448" ht="15.0" customHeight="1"/>
    <row r="13449" ht="15.0" customHeight="1"/>
    <row r="13450" ht="15.0" customHeight="1"/>
    <row r="13451" ht="15.0" customHeight="1"/>
    <row r="13452" ht="15.0" customHeight="1"/>
    <row r="13453" ht="15.0" customHeight="1"/>
    <row r="13454" ht="15.0" customHeight="1"/>
    <row r="13455" ht="15.0" customHeight="1"/>
    <row r="13456" ht="15.0" customHeight="1"/>
    <row r="13457" ht="15.0" customHeight="1"/>
    <row r="13458" ht="15.0" customHeight="1"/>
    <row r="13459" ht="15.0" customHeight="1"/>
    <row r="13460" ht="15.0" customHeight="1"/>
    <row r="13461" ht="15.0" customHeight="1"/>
    <row r="13462" ht="15.0" customHeight="1"/>
    <row r="13463" ht="15.0" customHeight="1"/>
    <row r="13464" ht="15.0" customHeight="1"/>
    <row r="13465" ht="15.0" customHeight="1"/>
    <row r="13466" ht="15.0" customHeight="1"/>
    <row r="13467" ht="15.0" customHeight="1"/>
    <row r="13468" ht="15.0" customHeight="1"/>
    <row r="13469" ht="15.0" customHeight="1"/>
    <row r="13470" ht="15.0" customHeight="1"/>
    <row r="13471" ht="15.0" customHeight="1"/>
    <row r="13472" ht="15.0" customHeight="1"/>
    <row r="13473" ht="15.0" customHeight="1"/>
    <row r="13474" ht="15.0" customHeight="1"/>
    <row r="13475" ht="15.0" customHeight="1"/>
    <row r="13476" ht="15.0" customHeight="1"/>
    <row r="13477" ht="15.0" customHeight="1"/>
    <row r="13478" ht="15.0" customHeight="1"/>
    <row r="13479" ht="15.0" customHeight="1"/>
    <row r="13480" ht="15.0" customHeight="1"/>
    <row r="13481" ht="15.0" customHeight="1"/>
    <row r="13482" ht="15.0" customHeight="1"/>
    <row r="13483" ht="15.0" customHeight="1"/>
    <row r="13484" ht="15.0" customHeight="1"/>
    <row r="13485" ht="15.0" customHeight="1"/>
    <row r="13486" ht="15.0" customHeight="1"/>
    <row r="13487" ht="15.0" customHeight="1"/>
    <row r="13488" ht="15.0" customHeight="1"/>
    <row r="13489" ht="15.0" customHeight="1"/>
    <row r="13490" ht="15.0" customHeight="1"/>
    <row r="13491" ht="15.0" customHeight="1"/>
    <row r="13492" ht="15.0" customHeight="1"/>
    <row r="13493" ht="15.0" customHeight="1"/>
    <row r="13494" ht="15.0" customHeight="1"/>
    <row r="13495" ht="15.0" customHeight="1"/>
    <row r="13496" ht="15.0" customHeight="1"/>
    <row r="13497" ht="15.0" customHeight="1"/>
    <row r="13498" ht="15.0" customHeight="1"/>
    <row r="13499" ht="15.0" customHeight="1"/>
    <row r="13500" ht="15.0" customHeight="1"/>
    <row r="13501" ht="15.0" customHeight="1"/>
    <row r="13502" ht="15.0" customHeight="1"/>
    <row r="13503" ht="15.0" customHeight="1"/>
    <row r="13504" ht="15.0" customHeight="1"/>
    <row r="13505" ht="15.0" customHeight="1"/>
    <row r="13506" ht="15.0" customHeight="1"/>
    <row r="13507" ht="15.0" customHeight="1"/>
    <row r="13508" ht="15.0" customHeight="1"/>
    <row r="13509" ht="15.0" customHeight="1"/>
    <row r="13510" ht="15.0" customHeight="1"/>
    <row r="13511" ht="15.0" customHeight="1"/>
    <row r="13512" ht="15.0" customHeight="1"/>
    <row r="13513" ht="15.0" customHeight="1"/>
    <row r="13514" ht="15.0" customHeight="1"/>
    <row r="13515" ht="15.0" customHeight="1"/>
    <row r="13516" ht="15.0" customHeight="1"/>
    <row r="13517" ht="15.0" customHeight="1"/>
    <row r="13518" ht="15.0" customHeight="1"/>
    <row r="13519" ht="15.0" customHeight="1"/>
    <row r="13520" ht="15.0" customHeight="1"/>
    <row r="13521" ht="15.0" customHeight="1"/>
    <row r="13522" ht="15.0" customHeight="1"/>
    <row r="13523" ht="15.0" customHeight="1"/>
    <row r="13524" ht="15.0" customHeight="1"/>
    <row r="13525" ht="15.0" customHeight="1"/>
    <row r="13526" ht="15.0" customHeight="1"/>
    <row r="13527" ht="15.0" customHeight="1"/>
    <row r="13528" ht="15.0" customHeight="1"/>
    <row r="13529" ht="15.0" customHeight="1"/>
    <row r="13530" ht="15.0" customHeight="1"/>
    <row r="13531" ht="15.0" customHeight="1"/>
    <row r="13532" ht="15.0" customHeight="1"/>
    <row r="13533" ht="15.0" customHeight="1"/>
    <row r="13534" ht="15.0" customHeight="1"/>
    <row r="13535" ht="15.0" customHeight="1"/>
    <row r="13536" ht="15.0" customHeight="1"/>
    <row r="13537" ht="15.0" customHeight="1"/>
    <row r="13538" ht="15.0" customHeight="1"/>
    <row r="13539" ht="15.0" customHeight="1"/>
    <row r="13540" ht="15.0" customHeight="1"/>
    <row r="13541" ht="15.0" customHeight="1"/>
    <row r="13542" ht="15.0" customHeight="1"/>
    <row r="13543" ht="15.0" customHeight="1"/>
    <row r="13544" ht="15.0" customHeight="1"/>
    <row r="13545" ht="15.0" customHeight="1"/>
    <row r="13546" ht="15.0" customHeight="1"/>
    <row r="13547" ht="15.0" customHeight="1"/>
    <row r="13548" ht="15.0" customHeight="1"/>
    <row r="13549" ht="15.0" customHeight="1"/>
    <row r="13550" ht="15.0" customHeight="1"/>
    <row r="13551" ht="15.0" customHeight="1"/>
    <row r="13552" ht="15.0" customHeight="1"/>
    <row r="13553" ht="15.0" customHeight="1"/>
    <row r="13554" ht="15.0" customHeight="1"/>
    <row r="13555" ht="15.0" customHeight="1"/>
    <row r="13556" ht="15.0" customHeight="1"/>
    <row r="13557" ht="15.0" customHeight="1"/>
    <row r="13558" ht="15.0" customHeight="1"/>
    <row r="13559" ht="15.0" customHeight="1"/>
    <row r="13560" ht="15.0" customHeight="1"/>
    <row r="13561" ht="15.0" customHeight="1"/>
    <row r="13562" ht="15.0" customHeight="1"/>
    <row r="13563" ht="15.0" customHeight="1"/>
    <row r="13564" ht="15.0" customHeight="1"/>
    <row r="13565" ht="15.0" customHeight="1"/>
    <row r="13566" ht="15.0" customHeight="1"/>
    <row r="13567" ht="15.0" customHeight="1"/>
    <row r="13568" ht="15.0" customHeight="1"/>
    <row r="13569" ht="15.0" customHeight="1"/>
    <row r="13570" ht="15.0" customHeight="1"/>
    <row r="13571" ht="15.0" customHeight="1"/>
    <row r="13572" ht="15.0" customHeight="1"/>
    <row r="13573" ht="15.0" customHeight="1"/>
    <row r="13574" ht="15.0" customHeight="1"/>
    <row r="13575" ht="15.0" customHeight="1"/>
    <row r="13576" ht="15.0" customHeight="1"/>
    <row r="13577" ht="15.0" customHeight="1"/>
    <row r="13578" ht="15.0" customHeight="1"/>
    <row r="13579" ht="15.0" customHeight="1"/>
    <row r="13580" ht="15.0" customHeight="1"/>
    <row r="13581" ht="15.0" customHeight="1"/>
    <row r="13582" ht="15.0" customHeight="1"/>
    <row r="13583" ht="15.0" customHeight="1"/>
    <row r="13584" ht="15.0" customHeight="1"/>
    <row r="13585" ht="15.0" customHeight="1"/>
    <row r="13586" ht="15.0" customHeight="1"/>
    <row r="13587" ht="15.0" customHeight="1"/>
    <row r="13588" ht="15.0" customHeight="1"/>
    <row r="13589" ht="15.0" customHeight="1"/>
    <row r="13590" ht="15.0" customHeight="1"/>
    <row r="13591" ht="15.0" customHeight="1"/>
    <row r="13592" ht="15.0" customHeight="1"/>
    <row r="13593" ht="15.0" customHeight="1"/>
    <row r="13594" ht="15.0" customHeight="1"/>
    <row r="13595" ht="15.0" customHeight="1"/>
    <row r="13596" ht="15.0" customHeight="1"/>
    <row r="13597" ht="15.0" customHeight="1"/>
    <row r="13598" ht="15.0" customHeight="1"/>
    <row r="13599" ht="15.0" customHeight="1"/>
    <row r="13600" ht="15.0" customHeight="1"/>
    <row r="13601" ht="15.0" customHeight="1"/>
    <row r="13602" ht="15.0" customHeight="1"/>
    <row r="13603" ht="15.0" customHeight="1"/>
    <row r="13604" ht="15.0" customHeight="1"/>
    <row r="13605" ht="15.0" customHeight="1"/>
    <row r="13606" ht="15.0" customHeight="1"/>
    <row r="13607" ht="15.0" customHeight="1"/>
    <row r="13608" ht="15.0" customHeight="1"/>
    <row r="13609" ht="15.0" customHeight="1"/>
    <row r="13610" ht="15.0" customHeight="1"/>
    <row r="13611" ht="15.0" customHeight="1"/>
    <row r="13612" ht="15.0" customHeight="1"/>
    <row r="13613" ht="15.0" customHeight="1"/>
    <row r="13614" ht="15.0" customHeight="1"/>
    <row r="13615" ht="15.0" customHeight="1"/>
    <row r="13616" ht="15.0" customHeight="1"/>
    <row r="13617" ht="15.0" customHeight="1"/>
    <row r="13618" ht="15.0" customHeight="1"/>
    <row r="13619" ht="15.0" customHeight="1"/>
    <row r="13620" ht="15.0" customHeight="1"/>
    <row r="13621" ht="15.0" customHeight="1"/>
    <row r="13622" ht="15.0" customHeight="1"/>
    <row r="13623" ht="15.0" customHeight="1"/>
    <row r="13624" ht="15.0" customHeight="1"/>
    <row r="13625" ht="15.0" customHeight="1"/>
    <row r="13626" ht="15.0" customHeight="1"/>
    <row r="13627" ht="15.0" customHeight="1"/>
    <row r="13628" ht="15.0" customHeight="1"/>
    <row r="13629" ht="15.0" customHeight="1"/>
    <row r="13630" ht="15.0" customHeight="1"/>
    <row r="13631" ht="15.0" customHeight="1"/>
    <row r="13632" ht="15.0" customHeight="1"/>
    <row r="13633" ht="15.0" customHeight="1"/>
    <row r="13634" ht="15.0" customHeight="1"/>
    <row r="13635" ht="15.0" customHeight="1"/>
    <row r="13636" ht="15.0" customHeight="1"/>
    <row r="13637" ht="15.0" customHeight="1"/>
    <row r="13638" ht="15.0" customHeight="1"/>
    <row r="13639" ht="15.0" customHeight="1"/>
    <row r="13640" ht="15.0" customHeight="1"/>
    <row r="13641" ht="15.0" customHeight="1"/>
    <row r="13642" ht="15.0" customHeight="1"/>
    <row r="13643" ht="15.0" customHeight="1"/>
    <row r="13644" ht="15.0" customHeight="1"/>
    <row r="13645" ht="15.0" customHeight="1"/>
    <row r="13646" ht="15.0" customHeight="1"/>
    <row r="13647" ht="15.0" customHeight="1"/>
    <row r="13648" ht="15.0" customHeight="1"/>
    <row r="13649" ht="15.0" customHeight="1"/>
    <row r="13650" ht="15.0" customHeight="1"/>
    <row r="13651" ht="15.0" customHeight="1"/>
    <row r="13652" ht="15.0" customHeight="1"/>
    <row r="13653" ht="15.0" customHeight="1"/>
    <row r="13654" ht="15.0" customHeight="1"/>
    <row r="13655" ht="15.0" customHeight="1"/>
    <row r="13656" ht="15.0" customHeight="1"/>
    <row r="13657" ht="15.0" customHeight="1"/>
    <row r="13658" ht="15.0" customHeight="1"/>
    <row r="13659" ht="15.0" customHeight="1"/>
    <row r="13660" ht="15.0" customHeight="1"/>
    <row r="13661" ht="15.0" customHeight="1"/>
    <row r="13662" ht="15.0" customHeight="1"/>
    <row r="13663" ht="15.0" customHeight="1"/>
    <row r="13664" ht="15.0" customHeight="1"/>
    <row r="13665" ht="15.0" customHeight="1"/>
    <row r="13666" ht="15.0" customHeight="1"/>
    <row r="13667" ht="15.0" customHeight="1"/>
    <row r="13668" ht="15.0" customHeight="1"/>
    <row r="13669" ht="15.0" customHeight="1"/>
    <row r="13670" ht="15.0" customHeight="1"/>
    <row r="13671" ht="15.0" customHeight="1"/>
    <row r="13672" ht="15.0" customHeight="1"/>
    <row r="13673" ht="15.0" customHeight="1"/>
    <row r="13674" ht="15.0" customHeight="1"/>
    <row r="13675" ht="15.0" customHeight="1"/>
    <row r="13676" ht="15.0" customHeight="1"/>
    <row r="13677" ht="15.0" customHeight="1"/>
    <row r="13678" ht="15.0" customHeight="1"/>
    <row r="13679" ht="15.0" customHeight="1"/>
    <row r="13680" ht="15.0" customHeight="1"/>
    <row r="13681" ht="15.0" customHeight="1"/>
    <row r="13682" ht="15.0" customHeight="1"/>
    <row r="13683" ht="15.0" customHeight="1"/>
    <row r="13684" ht="15.0" customHeight="1"/>
    <row r="13685" ht="15.0" customHeight="1"/>
    <row r="13686" ht="15.0" customHeight="1"/>
    <row r="13687" ht="15.0" customHeight="1"/>
    <row r="13688" ht="15.0" customHeight="1"/>
    <row r="13689" ht="15.0" customHeight="1"/>
    <row r="13690" ht="15.0" customHeight="1"/>
    <row r="13691" ht="15.0" customHeight="1"/>
    <row r="13692" ht="15.0" customHeight="1"/>
    <row r="13693" ht="15.0" customHeight="1"/>
    <row r="13694" ht="15.0" customHeight="1"/>
    <row r="13695" ht="15.0" customHeight="1"/>
    <row r="13696" ht="15.0" customHeight="1"/>
    <row r="13697" ht="15.0" customHeight="1"/>
    <row r="13698" ht="15.0" customHeight="1"/>
    <row r="13699" ht="15.0" customHeight="1"/>
    <row r="13700" ht="15.0" customHeight="1"/>
    <row r="13701" ht="15.0" customHeight="1"/>
    <row r="13702" ht="15.0" customHeight="1"/>
    <row r="13703" ht="15.0" customHeight="1"/>
    <row r="13704" ht="15.0" customHeight="1"/>
    <row r="13705" ht="15.0" customHeight="1"/>
    <row r="13706" ht="15.0" customHeight="1"/>
    <row r="13707" ht="15.0" customHeight="1"/>
    <row r="13708" ht="15.0" customHeight="1"/>
    <row r="13709" ht="15.0" customHeight="1"/>
    <row r="13710" ht="15.0" customHeight="1"/>
    <row r="13711" ht="15.0" customHeight="1"/>
    <row r="13712" ht="15.0" customHeight="1"/>
    <row r="13713" ht="15.0" customHeight="1"/>
    <row r="13714" ht="15.0" customHeight="1"/>
    <row r="13715" ht="15.0" customHeight="1"/>
    <row r="13716" ht="15.0" customHeight="1"/>
    <row r="13717" ht="15.0" customHeight="1"/>
    <row r="13718" ht="15.0" customHeight="1"/>
    <row r="13719" ht="15.0" customHeight="1"/>
    <row r="13720" ht="15.0" customHeight="1"/>
    <row r="13721" ht="15.0" customHeight="1"/>
    <row r="13722" ht="15.0" customHeight="1"/>
    <row r="13723" ht="15.0" customHeight="1"/>
    <row r="13724" ht="15.0" customHeight="1"/>
    <row r="13725" ht="15.0" customHeight="1"/>
    <row r="13726" ht="15.0" customHeight="1"/>
    <row r="13727" ht="15.0" customHeight="1"/>
    <row r="13728" ht="15.0" customHeight="1"/>
    <row r="13729" ht="15.0" customHeight="1"/>
    <row r="13730" ht="15.0" customHeight="1"/>
    <row r="13731" ht="15.0" customHeight="1"/>
    <row r="13732" ht="15.0" customHeight="1"/>
    <row r="13733" ht="15.0" customHeight="1"/>
    <row r="13734" ht="15.0" customHeight="1"/>
    <row r="13735" ht="15.0" customHeight="1"/>
    <row r="13736" ht="15.0" customHeight="1"/>
    <row r="13737" ht="15.0" customHeight="1"/>
    <row r="13738" ht="15.0" customHeight="1"/>
    <row r="13739" ht="15.0" customHeight="1"/>
    <row r="13740" ht="15.0" customHeight="1"/>
    <row r="13741" ht="15.0" customHeight="1"/>
    <row r="13742" ht="15.0" customHeight="1"/>
    <row r="13743" ht="15.0" customHeight="1"/>
    <row r="13744" ht="15.0" customHeight="1"/>
    <row r="13745" ht="15.0" customHeight="1"/>
    <row r="13746" ht="15.0" customHeight="1"/>
    <row r="13747" ht="15.0" customHeight="1"/>
    <row r="13748" ht="15.0" customHeight="1"/>
    <row r="13749" ht="15.0" customHeight="1"/>
    <row r="13750" ht="15.0" customHeight="1"/>
    <row r="13751" ht="15.0" customHeight="1"/>
    <row r="13752" ht="15.0" customHeight="1"/>
    <row r="13753" ht="15.0" customHeight="1"/>
    <row r="13754" ht="15.0" customHeight="1"/>
    <row r="13755" ht="15.0" customHeight="1"/>
    <row r="13756" ht="15.0" customHeight="1"/>
    <row r="13757" ht="15.0" customHeight="1"/>
    <row r="13758" ht="15.0" customHeight="1"/>
    <row r="13759" ht="15.0" customHeight="1"/>
    <row r="13760" ht="15.0" customHeight="1"/>
    <row r="13761" ht="15.0" customHeight="1"/>
    <row r="13762" ht="15.0" customHeight="1"/>
    <row r="13763" ht="15.0" customHeight="1"/>
    <row r="13764" ht="15.0" customHeight="1"/>
    <row r="13765" ht="15.0" customHeight="1"/>
    <row r="13766" ht="15.0" customHeight="1"/>
    <row r="13767" ht="15.0" customHeight="1"/>
    <row r="13768" ht="15.0" customHeight="1"/>
    <row r="13769" ht="15.0" customHeight="1"/>
    <row r="13770" ht="15.0" customHeight="1"/>
    <row r="13771" ht="15.0" customHeight="1"/>
    <row r="13772" ht="15.0" customHeight="1"/>
    <row r="13773" ht="15.0" customHeight="1"/>
    <row r="13774" ht="15.0" customHeight="1"/>
    <row r="13775" ht="15.0" customHeight="1"/>
    <row r="13776" ht="15.0" customHeight="1"/>
    <row r="13777" ht="15.0" customHeight="1"/>
    <row r="13778" ht="15.0" customHeight="1"/>
    <row r="13779" ht="15.0" customHeight="1"/>
    <row r="13780" ht="15.0" customHeight="1"/>
    <row r="13781" ht="15.0" customHeight="1"/>
    <row r="13782" ht="15.0" customHeight="1"/>
    <row r="13783" ht="15.0" customHeight="1"/>
    <row r="13784" ht="15.0" customHeight="1"/>
    <row r="13785" ht="15.0" customHeight="1"/>
    <row r="13786" ht="15.0" customHeight="1"/>
    <row r="13787" ht="15.0" customHeight="1"/>
    <row r="13788" ht="15.0" customHeight="1"/>
    <row r="13789" ht="15.0" customHeight="1"/>
    <row r="13790" ht="15.0" customHeight="1"/>
    <row r="13791" ht="15.0" customHeight="1"/>
    <row r="13792" ht="15.0" customHeight="1"/>
    <row r="13793" ht="15.0" customHeight="1"/>
    <row r="13794" ht="15.0" customHeight="1"/>
    <row r="13795" ht="15.0" customHeight="1"/>
    <row r="13796" ht="15.0" customHeight="1"/>
    <row r="13797" ht="15.0" customHeight="1"/>
    <row r="13798" ht="15.0" customHeight="1"/>
    <row r="13799" ht="15.0" customHeight="1"/>
    <row r="13800" ht="15.0" customHeight="1"/>
    <row r="13801" ht="15.0" customHeight="1"/>
    <row r="13802" ht="15.0" customHeight="1"/>
    <row r="13803" ht="15.0" customHeight="1"/>
    <row r="13804" ht="15.0" customHeight="1"/>
    <row r="13805" ht="15.0" customHeight="1"/>
    <row r="13806" ht="15.0" customHeight="1"/>
    <row r="13807" ht="15.0" customHeight="1"/>
    <row r="13808" ht="15.0" customHeight="1"/>
    <row r="13809" ht="15.0" customHeight="1"/>
    <row r="13810" ht="15.0" customHeight="1"/>
    <row r="13811" ht="15.0" customHeight="1"/>
    <row r="13812" ht="15.0" customHeight="1"/>
    <row r="13813" ht="15.0" customHeight="1"/>
    <row r="13814" ht="15.0" customHeight="1"/>
    <row r="13815" ht="15.0" customHeight="1"/>
    <row r="13816" ht="15.0" customHeight="1"/>
    <row r="13817" ht="15.0" customHeight="1"/>
    <row r="13818" ht="15.0" customHeight="1"/>
    <row r="13819" ht="15.0" customHeight="1"/>
    <row r="13820" ht="15.0" customHeight="1"/>
    <row r="13821" ht="15.0" customHeight="1"/>
    <row r="13822" ht="15.0" customHeight="1"/>
    <row r="13823" ht="15.0" customHeight="1"/>
    <row r="13824" ht="15.0" customHeight="1"/>
    <row r="13825" ht="15.0" customHeight="1"/>
    <row r="13826" ht="15.0" customHeight="1"/>
    <row r="13827" ht="15.0" customHeight="1"/>
    <row r="13828" ht="15.0" customHeight="1"/>
    <row r="13829" ht="15.0" customHeight="1"/>
    <row r="13830" ht="15.0" customHeight="1"/>
    <row r="13831" ht="15.0" customHeight="1"/>
    <row r="13832" ht="15.0" customHeight="1"/>
    <row r="13833" ht="15.0" customHeight="1"/>
    <row r="13834" ht="15.0" customHeight="1"/>
    <row r="13835" ht="15.0" customHeight="1"/>
    <row r="13836" ht="15.0" customHeight="1"/>
    <row r="13837" ht="15.0" customHeight="1"/>
    <row r="13838" ht="15.0" customHeight="1"/>
    <row r="13839" ht="15.0" customHeight="1"/>
    <row r="13840" ht="15.0" customHeight="1"/>
    <row r="13841" ht="15.0" customHeight="1"/>
    <row r="13842" ht="15.0" customHeight="1"/>
    <row r="13843" ht="15.0" customHeight="1"/>
    <row r="13844" ht="15.0" customHeight="1"/>
    <row r="13845" ht="15.0" customHeight="1"/>
    <row r="13846" ht="15.0" customHeight="1"/>
    <row r="13847" ht="15.0" customHeight="1"/>
    <row r="13848" ht="15.0" customHeight="1"/>
    <row r="13849" ht="15.0" customHeight="1"/>
    <row r="13850" ht="15.0" customHeight="1"/>
    <row r="13851" ht="15.0" customHeight="1"/>
    <row r="13852" ht="15.0" customHeight="1"/>
    <row r="13853" ht="15.0" customHeight="1"/>
    <row r="13854" ht="15.0" customHeight="1"/>
    <row r="13855" ht="15.0" customHeight="1"/>
    <row r="13856" ht="15.0" customHeight="1"/>
    <row r="13857" ht="15.0" customHeight="1"/>
    <row r="13858" ht="15.0" customHeight="1"/>
    <row r="13859" ht="15.0" customHeight="1"/>
    <row r="13860" ht="15.0" customHeight="1"/>
    <row r="13861" ht="15.0" customHeight="1"/>
    <row r="13862" ht="15.0" customHeight="1"/>
    <row r="13863" ht="15.0" customHeight="1"/>
    <row r="13864" ht="15.0" customHeight="1"/>
    <row r="13865" ht="15.0" customHeight="1"/>
    <row r="13866" ht="15.0" customHeight="1"/>
    <row r="13867" ht="15.0" customHeight="1"/>
    <row r="13868" ht="15.0" customHeight="1"/>
    <row r="13869" ht="15.0" customHeight="1"/>
    <row r="13870" ht="15.0" customHeight="1"/>
    <row r="13871" ht="15.0" customHeight="1"/>
    <row r="13872" ht="15.0" customHeight="1"/>
    <row r="13873" ht="15.0" customHeight="1"/>
    <row r="13874" ht="15.0" customHeight="1"/>
    <row r="13875" ht="15.0" customHeight="1"/>
    <row r="13876" ht="15.0" customHeight="1"/>
    <row r="13877" ht="15.0" customHeight="1"/>
    <row r="13878" ht="15.0" customHeight="1"/>
    <row r="13879" ht="15.0" customHeight="1"/>
    <row r="13880" ht="15.0" customHeight="1"/>
    <row r="13881" ht="15.0" customHeight="1"/>
    <row r="13882" ht="15.0" customHeight="1"/>
    <row r="13883" ht="15.0" customHeight="1"/>
    <row r="13884" ht="15.0" customHeight="1"/>
    <row r="13885" ht="15.0" customHeight="1"/>
    <row r="13886" ht="15.0" customHeight="1"/>
    <row r="13887" ht="15.0" customHeight="1"/>
    <row r="13888" ht="15.0" customHeight="1"/>
    <row r="13889" ht="15.0" customHeight="1"/>
    <row r="13890" ht="15.0" customHeight="1"/>
    <row r="13891" ht="15.0" customHeight="1"/>
    <row r="13892" ht="15.0" customHeight="1"/>
    <row r="13893" ht="15.0" customHeight="1"/>
    <row r="13894" ht="15.0" customHeight="1"/>
    <row r="13895" ht="15.0" customHeight="1"/>
    <row r="13896" ht="15.0" customHeight="1"/>
    <row r="13897" ht="15.0" customHeight="1"/>
    <row r="13898" ht="15.0" customHeight="1"/>
    <row r="13899" ht="15.0" customHeight="1"/>
    <row r="13900" ht="15.0" customHeight="1"/>
    <row r="13901" ht="15.0" customHeight="1"/>
    <row r="13902" ht="15.0" customHeight="1"/>
    <row r="13903" ht="15.0" customHeight="1"/>
    <row r="13904" ht="15.0" customHeight="1"/>
    <row r="13905" ht="15.0" customHeight="1"/>
    <row r="13906" ht="15.0" customHeight="1"/>
    <row r="13907" ht="15.0" customHeight="1"/>
    <row r="13908" ht="15.0" customHeight="1"/>
    <row r="13909" ht="15.0" customHeight="1"/>
    <row r="13910" ht="15.0" customHeight="1"/>
    <row r="13911" ht="15.0" customHeight="1"/>
    <row r="13912" ht="15.0" customHeight="1"/>
    <row r="13913" ht="15.0" customHeight="1"/>
    <row r="13914" ht="15.0" customHeight="1"/>
    <row r="13915" ht="15.0" customHeight="1"/>
    <row r="13916" ht="15.0" customHeight="1"/>
    <row r="13917" ht="15.0" customHeight="1"/>
    <row r="13918" ht="15.0" customHeight="1"/>
    <row r="13919" ht="15.0" customHeight="1"/>
    <row r="13920" ht="15.0" customHeight="1"/>
    <row r="13921" ht="15.0" customHeight="1"/>
    <row r="13922" ht="15.0" customHeight="1"/>
    <row r="13923" ht="15.0" customHeight="1"/>
    <row r="13924" ht="15.0" customHeight="1"/>
    <row r="13925" ht="15.0" customHeight="1"/>
    <row r="13926" ht="15.0" customHeight="1"/>
    <row r="13927" ht="15.0" customHeight="1"/>
    <row r="13928" ht="15.0" customHeight="1"/>
    <row r="13929" ht="15.0" customHeight="1"/>
    <row r="13930" ht="15.0" customHeight="1"/>
    <row r="13931" ht="15.0" customHeight="1"/>
    <row r="13932" ht="15.0" customHeight="1"/>
    <row r="13933" ht="15.0" customHeight="1"/>
    <row r="13934" ht="15.0" customHeight="1"/>
    <row r="13935" ht="15.0" customHeight="1"/>
    <row r="13936" ht="15.0" customHeight="1"/>
    <row r="13937" ht="15.0" customHeight="1"/>
    <row r="13938" ht="15.0" customHeight="1"/>
    <row r="13939" ht="15.0" customHeight="1"/>
    <row r="13940" ht="15.0" customHeight="1"/>
    <row r="13941" ht="15.0" customHeight="1"/>
    <row r="13942" ht="15.0" customHeight="1"/>
    <row r="13943" ht="15.0" customHeight="1"/>
    <row r="13944" ht="15.0" customHeight="1"/>
    <row r="13945" ht="15.0" customHeight="1"/>
    <row r="13946" ht="15.0" customHeight="1"/>
    <row r="13947" ht="15.0" customHeight="1"/>
    <row r="13948" ht="15.0" customHeight="1"/>
    <row r="13949" ht="15.0" customHeight="1"/>
    <row r="13950" ht="15.0" customHeight="1"/>
    <row r="13951" ht="15.0" customHeight="1"/>
    <row r="13952" ht="15.0" customHeight="1"/>
    <row r="13953" ht="15.0" customHeight="1"/>
    <row r="13954" ht="15.0" customHeight="1"/>
    <row r="13955" ht="15.0" customHeight="1"/>
    <row r="13956" ht="15.0" customHeight="1"/>
    <row r="13957" ht="15.0" customHeight="1"/>
    <row r="13958" ht="15.0" customHeight="1"/>
    <row r="13959" ht="15.0" customHeight="1"/>
    <row r="13960" ht="15.0" customHeight="1"/>
    <row r="13961" ht="15.0" customHeight="1"/>
    <row r="13962" ht="15.0" customHeight="1"/>
    <row r="13963" ht="15.0" customHeight="1"/>
    <row r="13964" ht="15.0" customHeight="1"/>
    <row r="13965" ht="15.0" customHeight="1"/>
    <row r="13966" ht="15.0" customHeight="1"/>
    <row r="13967" ht="15.0" customHeight="1"/>
    <row r="13968" ht="15.0" customHeight="1"/>
    <row r="13969" ht="15.0" customHeight="1"/>
    <row r="13970" ht="15.0" customHeight="1"/>
    <row r="13971" ht="15.0" customHeight="1"/>
    <row r="13972" ht="15.0" customHeight="1"/>
    <row r="13973" ht="15.0" customHeight="1"/>
    <row r="13974" ht="15.0" customHeight="1"/>
    <row r="13975" ht="15.0" customHeight="1"/>
    <row r="13976" ht="15.0" customHeight="1"/>
    <row r="13977" ht="15.0" customHeight="1"/>
    <row r="13978" ht="15.0" customHeight="1"/>
    <row r="13979" ht="15.0" customHeight="1"/>
    <row r="13980" ht="15.0" customHeight="1"/>
    <row r="13981" ht="15.0" customHeight="1"/>
    <row r="13982" ht="15.0" customHeight="1"/>
    <row r="13983" ht="15.0" customHeight="1"/>
    <row r="13984" ht="15.0" customHeight="1"/>
    <row r="13985" ht="15.0" customHeight="1"/>
    <row r="13986" ht="15.0" customHeight="1"/>
    <row r="13987" ht="15.0" customHeight="1"/>
    <row r="13988" ht="15.0" customHeight="1"/>
    <row r="13989" ht="15.0" customHeight="1"/>
    <row r="13990" ht="15.0" customHeight="1"/>
    <row r="13991" ht="15.0" customHeight="1"/>
    <row r="13992" ht="15.0" customHeight="1"/>
    <row r="13993" ht="15.0" customHeight="1"/>
    <row r="13994" ht="15.0" customHeight="1"/>
    <row r="13995" ht="15.0" customHeight="1"/>
    <row r="13996" ht="15.0" customHeight="1"/>
    <row r="13997" ht="15.0" customHeight="1"/>
    <row r="13998" ht="15.0" customHeight="1"/>
    <row r="13999" ht="15.0" customHeight="1"/>
    <row r="14000" ht="15.0" customHeight="1"/>
    <row r="14001" ht="15.0" customHeight="1"/>
    <row r="14002" ht="15.0" customHeight="1"/>
    <row r="14003" ht="15.0" customHeight="1"/>
    <row r="14004" ht="15.0" customHeight="1"/>
    <row r="14005" ht="15.0" customHeight="1"/>
    <row r="14006" ht="15.0" customHeight="1"/>
    <row r="14007" ht="15.0" customHeight="1"/>
    <row r="14008" ht="15.0" customHeight="1"/>
    <row r="14009" ht="15.0" customHeight="1"/>
    <row r="14010" ht="15.0" customHeight="1"/>
    <row r="14011" ht="15.0" customHeight="1"/>
    <row r="14012" ht="15.0" customHeight="1"/>
    <row r="14013" ht="15.0" customHeight="1"/>
    <row r="14014" ht="15.0" customHeight="1"/>
    <row r="14015" ht="15.0" customHeight="1"/>
    <row r="14016" ht="15.0" customHeight="1"/>
    <row r="14017" ht="15.0" customHeight="1"/>
    <row r="14018" ht="15.0" customHeight="1"/>
    <row r="14019" ht="15.0" customHeight="1"/>
    <row r="14020" ht="15.0" customHeight="1"/>
    <row r="14021" ht="15.0" customHeight="1"/>
    <row r="14022" ht="15.0" customHeight="1"/>
    <row r="14023" ht="15.0" customHeight="1"/>
    <row r="14024" ht="15.0" customHeight="1"/>
    <row r="14025" ht="15.0" customHeight="1"/>
    <row r="14026" ht="15.0" customHeight="1"/>
    <row r="14027" ht="15.0" customHeight="1"/>
    <row r="14028" ht="15.0" customHeight="1"/>
    <row r="14029" ht="15.0" customHeight="1"/>
    <row r="14030" ht="15.0" customHeight="1"/>
    <row r="14031" ht="15.0" customHeight="1"/>
    <row r="14032" ht="15.0" customHeight="1"/>
    <row r="14033" ht="15.0" customHeight="1"/>
    <row r="14034" ht="15.0" customHeight="1"/>
    <row r="14035" ht="15.0" customHeight="1"/>
    <row r="14036" ht="15.0" customHeight="1"/>
    <row r="14037" ht="15.0" customHeight="1"/>
    <row r="14038" ht="15.0" customHeight="1"/>
    <row r="14039" ht="15.0" customHeight="1"/>
    <row r="14040" ht="15.0" customHeight="1"/>
    <row r="14041" ht="15.0" customHeight="1"/>
    <row r="14042" ht="15.0" customHeight="1"/>
    <row r="14043" ht="15.0" customHeight="1"/>
    <row r="14044" ht="15.0" customHeight="1"/>
    <row r="14045" ht="15.0" customHeight="1"/>
    <row r="14046" ht="15.0" customHeight="1"/>
    <row r="14047" ht="15.0" customHeight="1"/>
    <row r="14048" ht="15.0" customHeight="1"/>
    <row r="14049" ht="15.0" customHeight="1"/>
    <row r="14050" ht="15.0" customHeight="1"/>
    <row r="14051" ht="15.0" customHeight="1"/>
    <row r="14052" ht="15.0" customHeight="1"/>
    <row r="14053" ht="15.0" customHeight="1"/>
    <row r="14054" ht="15.0" customHeight="1"/>
    <row r="14055" ht="15.0" customHeight="1"/>
    <row r="14056" ht="15.0" customHeight="1"/>
    <row r="14057" ht="15.0" customHeight="1"/>
    <row r="14058" ht="15.0" customHeight="1"/>
    <row r="14059" ht="15.0" customHeight="1"/>
    <row r="14060" ht="15.0" customHeight="1"/>
    <row r="14061" ht="15.0" customHeight="1"/>
    <row r="14062" ht="15.0" customHeight="1"/>
    <row r="14063" ht="15.0" customHeight="1"/>
    <row r="14064" ht="15.0" customHeight="1"/>
    <row r="14065" ht="15.0" customHeight="1"/>
    <row r="14066" ht="15.0" customHeight="1"/>
    <row r="14067" ht="15.0" customHeight="1"/>
    <row r="14068" ht="15.0" customHeight="1"/>
    <row r="14069" ht="15.0" customHeight="1"/>
    <row r="14070" ht="15.0" customHeight="1"/>
    <row r="14071" ht="15.0" customHeight="1"/>
    <row r="14072" ht="15.0" customHeight="1"/>
    <row r="14073" ht="15.0" customHeight="1"/>
    <row r="14074" ht="15.0" customHeight="1"/>
    <row r="14075" ht="15.0" customHeight="1"/>
    <row r="14076" ht="15.0" customHeight="1"/>
    <row r="14077" ht="15.0" customHeight="1"/>
    <row r="14078" ht="15.0" customHeight="1"/>
    <row r="14079" ht="15.0" customHeight="1"/>
    <row r="14080" ht="15.0" customHeight="1"/>
    <row r="14081" ht="15.0" customHeight="1"/>
    <row r="14082" ht="15.0" customHeight="1"/>
    <row r="14083" ht="15.0" customHeight="1"/>
    <row r="14084" ht="15.0" customHeight="1"/>
    <row r="14085" ht="15.0" customHeight="1"/>
    <row r="14086" ht="15.0" customHeight="1"/>
    <row r="14087" ht="15.0" customHeight="1"/>
    <row r="14088" ht="15.0" customHeight="1"/>
    <row r="14089" ht="15.0" customHeight="1"/>
    <row r="14090" ht="15.0" customHeight="1"/>
    <row r="14091" ht="15.0" customHeight="1"/>
    <row r="14092" ht="15.0" customHeight="1"/>
    <row r="14093" ht="15.0" customHeight="1"/>
    <row r="14094" ht="15.0" customHeight="1"/>
    <row r="14095" ht="15.0" customHeight="1"/>
    <row r="14096" ht="15.0" customHeight="1"/>
    <row r="14097" ht="15.0" customHeight="1"/>
    <row r="14098" ht="15.0" customHeight="1"/>
    <row r="14099" ht="15.0" customHeight="1"/>
    <row r="14100" ht="15.0" customHeight="1"/>
    <row r="14101" ht="15.0" customHeight="1"/>
    <row r="14102" ht="15.0" customHeight="1"/>
    <row r="14103" ht="15.0" customHeight="1"/>
    <row r="14104" ht="15.0" customHeight="1"/>
    <row r="14105" ht="15.0" customHeight="1"/>
    <row r="14106" ht="15.0" customHeight="1"/>
    <row r="14107" ht="15.0" customHeight="1"/>
    <row r="14108" ht="15.0" customHeight="1"/>
    <row r="14109" ht="15.0" customHeight="1"/>
    <row r="14110" ht="15.0" customHeight="1"/>
    <row r="14111" ht="15.0" customHeight="1"/>
    <row r="14112" ht="15.0" customHeight="1"/>
    <row r="14113" ht="15.0" customHeight="1"/>
    <row r="14114" ht="15.0" customHeight="1"/>
    <row r="14115" ht="15.0" customHeight="1"/>
    <row r="14116" ht="15.0" customHeight="1"/>
    <row r="14117" ht="15.0" customHeight="1"/>
    <row r="14118" ht="15.0" customHeight="1"/>
    <row r="14119" ht="15.0" customHeight="1"/>
    <row r="14120" ht="15.0" customHeight="1"/>
    <row r="14121" ht="15.0" customHeight="1"/>
    <row r="14122" ht="15.0" customHeight="1"/>
    <row r="14123" ht="15.0" customHeight="1"/>
    <row r="14124" ht="15.0" customHeight="1"/>
    <row r="14125" ht="15.0" customHeight="1"/>
    <row r="14126" ht="15.0" customHeight="1"/>
    <row r="14127" ht="15.0" customHeight="1"/>
    <row r="14128" ht="15.0" customHeight="1"/>
    <row r="14129" ht="15.0" customHeight="1"/>
    <row r="14130" ht="15.0" customHeight="1"/>
    <row r="14131" ht="15.0" customHeight="1"/>
    <row r="14132" ht="15.0" customHeight="1"/>
    <row r="14133" ht="15.0" customHeight="1"/>
    <row r="14134" ht="15.0" customHeight="1"/>
    <row r="14135" ht="15.0" customHeight="1"/>
    <row r="14136" ht="15.0" customHeight="1"/>
    <row r="14137" ht="15.0" customHeight="1"/>
    <row r="14138" ht="15.0" customHeight="1"/>
    <row r="14139" ht="15.0" customHeight="1"/>
    <row r="14140" ht="15.0" customHeight="1"/>
    <row r="14141" ht="15.0" customHeight="1"/>
    <row r="14142" ht="15.0" customHeight="1"/>
    <row r="14143" ht="15.0" customHeight="1"/>
    <row r="14144" ht="15.0" customHeight="1"/>
    <row r="14145" ht="15.0" customHeight="1"/>
    <row r="14146" ht="15.0" customHeight="1"/>
    <row r="14147" ht="15.0" customHeight="1"/>
    <row r="14148" ht="15.0" customHeight="1"/>
    <row r="14149" ht="15.0" customHeight="1"/>
    <row r="14150" ht="15.0" customHeight="1"/>
    <row r="14151" ht="15.0" customHeight="1"/>
    <row r="14152" ht="15.0" customHeight="1"/>
    <row r="14153" ht="15.0" customHeight="1"/>
    <row r="14154" ht="15.0" customHeight="1"/>
    <row r="14155" ht="15.0" customHeight="1"/>
    <row r="14156" ht="15.0" customHeight="1"/>
    <row r="14157" ht="15.0" customHeight="1"/>
    <row r="14158" ht="15.0" customHeight="1"/>
    <row r="14159" ht="15.0" customHeight="1"/>
    <row r="14160" ht="15.0" customHeight="1"/>
    <row r="14161" ht="15.0" customHeight="1"/>
    <row r="14162" ht="15.0" customHeight="1"/>
    <row r="14163" ht="15.0" customHeight="1"/>
    <row r="14164" ht="15.0" customHeight="1"/>
    <row r="14165" ht="15.0" customHeight="1"/>
    <row r="14166" ht="15.0" customHeight="1"/>
    <row r="14167" ht="15.0" customHeight="1"/>
    <row r="14168" ht="15.0" customHeight="1"/>
    <row r="14169" ht="15.0" customHeight="1"/>
    <row r="14170" ht="15.0" customHeight="1"/>
    <row r="14171" ht="15.0" customHeight="1"/>
    <row r="14172" ht="15.0" customHeight="1"/>
    <row r="14173" ht="15.0" customHeight="1"/>
    <row r="14174" ht="15.0" customHeight="1"/>
    <row r="14175" ht="15.0" customHeight="1"/>
    <row r="14176" ht="15.0" customHeight="1"/>
    <row r="14177" ht="15.0" customHeight="1"/>
    <row r="14178" ht="15.0" customHeight="1"/>
    <row r="14179" ht="15.0" customHeight="1"/>
    <row r="14180" ht="15.0" customHeight="1"/>
    <row r="14181" ht="15.0" customHeight="1"/>
    <row r="14182" ht="15.0" customHeight="1"/>
    <row r="14183" ht="15.0" customHeight="1"/>
    <row r="14184" ht="15.0" customHeight="1"/>
    <row r="14185" ht="15.0" customHeight="1"/>
    <row r="14186" ht="15.0" customHeight="1"/>
    <row r="14187" ht="15.0" customHeight="1"/>
    <row r="14188" ht="15.0" customHeight="1"/>
    <row r="14189" ht="15.0" customHeight="1"/>
    <row r="14190" ht="15.0" customHeight="1"/>
    <row r="14191" ht="15.0" customHeight="1"/>
    <row r="14192" ht="15.0" customHeight="1"/>
    <row r="14193" ht="15.0" customHeight="1"/>
    <row r="14194" ht="15.0" customHeight="1"/>
    <row r="14195" ht="15.0" customHeight="1"/>
    <row r="14196" ht="15.0" customHeight="1"/>
    <row r="14197" ht="15.0" customHeight="1"/>
    <row r="14198" ht="15.0" customHeight="1"/>
    <row r="14199" ht="15.0" customHeight="1"/>
    <row r="14200" ht="15.0" customHeight="1"/>
    <row r="14201" ht="15.0" customHeight="1"/>
    <row r="14202" ht="15.0" customHeight="1"/>
    <row r="14203" ht="15.0" customHeight="1"/>
    <row r="14204" ht="15.0" customHeight="1"/>
    <row r="14205" ht="15.0" customHeight="1"/>
    <row r="14206" ht="15.0" customHeight="1"/>
    <row r="14207" ht="15.0" customHeight="1"/>
    <row r="14208" ht="15.0" customHeight="1"/>
    <row r="14209" ht="15.0" customHeight="1"/>
    <row r="14210" ht="15.0" customHeight="1"/>
    <row r="14211" ht="15.0" customHeight="1"/>
    <row r="14212" ht="15.0" customHeight="1"/>
    <row r="14213" ht="15.0" customHeight="1"/>
    <row r="14214" ht="15.0" customHeight="1"/>
    <row r="14215" ht="15.0" customHeight="1"/>
    <row r="14216" ht="15.0" customHeight="1"/>
    <row r="14217" ht="15.0" customHeight="1"/>
    <row r="14218" ht="15.0" customHeight="1"/>
    <row r="14219" ht="15.0" customHeight="1"/>
    <row r="14220" ht="15.0" customHeight="1"/>
    <row r="14221" ht="15.0" customHeight="1"/>
    <row r="14222" ht="15.0" customHeight="1"/>
    <row r="14223" ht="15.0" customHeight="1"/>
    <row r="14224" ht="15.0" customHeight="1"/>
    <row r="14225" ht="15.0" customHeight="1"/>
    <row r="14226" ht="15.0" customHeight="1"/>
    <row r="14227" ht="15.0" customHeight="1"/>
    <row r="14228" ht="15.0" customHeight="1"/>
    <row r="14229" ht="15.0" customHeight="1"/>
    <row r="14230" ht="15.0" customHeight="1"/>
    <row r="14231" ht="15.0" customHeight="1"/>
    <row r="14232" ht="15.0" customHeight="1"/>
    <row r="14233" ht="15.0" customHeight="1"/>
    <row r="14234" ht="15.0" customHeight="1"/>
    <row r="14235" ht="15.0" customHeight="1"/>
    <row r="14236" ht="15.0" customHeight="1"/>
    <row r="14237" ht="15.0" customHeight="1"/>
    <row r="14238" ht="15.0" customHeight="1"/>
    <row r="14239" ht="15.0" customHeight="1"/>
    <row r="14240" ht="15.0" customHeight="1"/>
    <row r="14241" ht="15.0" customHeight="1"/>
    <row r="14242" ht="15.0" customHeight="1"/>
    <row r="14243" ht="15.0" customHeight="1"/>
    <row r="14244" ht="15.0" customHeight="1"/>
    <row r="14245" ht="15.0" customHeight="1"/>
    <row r="14246" ht="15.0" customHeight="1"/>
    <row r="14247" ht="15.0" customHeight="1"/>
    <row r="14248" ht="15.0" customHeight="1"/>
    <row r="14249" ht="15.0" customHeight="1"/>
    <row r="14250" ht="15.0" customHeight="1"/>
    <row r="14251" ht="15.0" customHeight="1"/>
    <row r="14252" ht="15.0" customHeight="1"/>
    <row r="14253" ht="15.0" customHeight="1"/>
    <row r="14254" ht="15.0" customHeight="1"/>
    <row r="14255" ht="15.0" customHeight="1"/>
    <row r="14256" ht="15.0" customHeight="1"/>
    <row r="14257" ht="15.0" customHeight="1"/>
    <row r="14258" ht="15.0" customHeight="1"/>
    <row r="14259" ht="15.0" customHeight="1"/>
    <row r="14260" ht="15.0" customHeight="1"/>
    <row r="14261" ht="15.0" customHeight="1"/>
    <row r="14262" ht="15.0" customHeight="1"/>
    <row r="14263" ht="15.0" customHeight="1"/>
    <row r="14264" ht="15.0" customHeight="1"/>
    <row r="14265" ht="15.0" customHeight="1"/>
    <row r="14266" ht="15.0" customHeight="1"/>
    <row r="14267" ht="15.0" customHeight="1"/>
    <row r="14268" ht="15.0" customHeight="1"/>
    <row r="14269" ht="15.0" customHeight="1"/>
    <row r="14270" ht="15.0" customHeight="1"/>
    <row r="14271" ht="15.0" customHeight="1"/>
    <row r="14272" ht="15.0" customHeight="1"/>
    <row r="14273" ht="15.0" customHeight="1"/>
    <row r="14274" ht="15.0" customHeight="1"/>
    <row r="14275" ht="15.0" customHeight="1"/>
    <row r="14276" ht="15.0" customHeight="1"/>
    <row r="14277" ht="15.0" customHeight="1"/>
    <row r="14278" ht="15.0" customHeight="1"/>
    <row r="14279" ht="15.0" customHeight="1"/>
    <row r="14280" ht="15.0" customHeight="1"/>
    <row r="14281" ht="15.0" customHeight="1"/>
    <row r="14282" ht="15.0" customHeight="1"/>
    <row r="14283" ht="15.0" customHeight="1"/>
    <row r="14284" ht="15.0" customHeight="1"/>
    <row r="14285" ht="15.0" customHeight="1"/>
    <row r="14286" ht="15.0" customHeight="1"/>
    <row r="14287" ht="15.0" customHeight="1"/>
    <row r="14288" ht="15.0" customHeight="1"/>
    <row r="14289" ht="15.0" customHeight="1"/>
    <row r="14290" ht="15.0" customHeight="1"/>
    <row r="14291" ht="15.0" customHeight="1"/>
    <row r="14292" ht="15.0" customHeight="1"/>
    <row r="14293" ht="15.0" customHeight="1"/>
    <row r="14294" ht="15.0" customHeight="1"/>
    <row r="14295" ht="15.0" customHeight="1"/>
    <row r="14296" ht="15.0" customHeight="1"/>
    <row r="14297" ht="15.0" customHeight="1"/>
    <row r="14298" ht="15.0" customHeight="1"/>
    <row r="14299" ht="15.0" customHeight="1"/>
    <row r="14300" ht="15.0" customHeight="1"/>
    <row r="14301" ht="15.0" customHeight="1"/>
    <row r="14302" ht="15.0" customHeight="1"/>
    <row r="14303" ht="15.0" customHeight="1"/>
    <row r="14304" ht="15.0" customHeight="1"/>
    <row r="14305" ht="15.0" customHeight="1"/>
    <row r="14306" ht="15.0" customHeight="1"/>
    <row r="14307" ht="15.0" customHeight="1"/>
    <row r="14308" ht="15.0" customHeight="1"/>
    <row r="14309" ht="15.0" customHeight="1"/>
    <row r="14310" ht="15.0" customHeight="1"/>
    <row r="14311" ht="15.0" customHeight="1"/>
    <row r="14312" ht="15.0" customHeight="1"/>
    <row r="14313" ht="15.0" customHeight="1"/>
    <row r="14314" ht="15.0" customHeight="1"/>
    <row r="14315" ht="15.0" customHeight="1"/>
    <row r="14316" ht="15.0" customHeight="1"/>
    <row r="14317" ht="15.0" customHeight="1"/>
    <row r="14318" ht="15.0" customHeight="1"/>
    <row r="14319" ht="15.0" customHeight="1"/>
    <row r="14320" ht="15.0" customHeight="1"/>
    <row r="14321" ht="15.0" customHeight="1"/>
    <row r="14322" ht="15.0" customHeight="1"/>
    <row r="14323" ht="15.0" customHeight="1"/>
    <row r="14324" ht="15.0" customHeight="1"/>
    <row r="14325" ht="15.0" customHeight="1"/>
    <row r="14326" ht="15.0" customHeight="1"/>
    <row r="14327" ht="15.0" customHeight="1"/>
    <row r="14328" ht="15.0" customHeight="1"/>
    <row r="14329" ht="15.0" customHeight="1"/>
    <row r="14330" ht="15.0" customHeight="1"/>
    <row r="14331" ht="15.0" customHeight="1"/>
    <row r="14332" ht="15.0" customHeight="1"/>
    <row r="14333" ht="15.0" customHeight="1"/>
    <row r="14334" ht="15.0" customHeight="1"/>
    <row r="14335" ht="15.0" customHeight="1"/>
    <row r="14336" ht="15.0" customHeight="1"/>
    <row r="14337" ht="15.0" customHeight="1"/>
    <row r="14338" ht="15.0" customHeight="1"/>
    <row r="14339" ht="15.0" customHeight="1"/>
    <row r="14340" ht="15.0" customHeight="1"/>
    <row r="14341" ht="15.0" customHeight="1"/>
    <row r="14342" ht="15.0" customHeight="1"/>
    <row r="14343" ht="15.0" customHeight="1"/>
    <row r="14344" ht="15.0" customHeight="1"/>
    <row r="14345" ht="15.0" customHeight="1"/>
    <row r="14346" ht="15.0" customHeight="1"/>
    <row r="14347" ht="15.0" customHeight="1"/>
    <row r="14348" ht="15.0" customHeight="1"/>
    <row r="14349" ht="15.0" customHeight="1"/>
    <row r="14350" ht="15.0" customHeight="1"/>
    <row r="14351" ht="15.0" customHeight="1"/>
    <row r="14352" ht="15.0" customHeight="1"/>
    <row r="14353" ht="15.0" customHeight="1"/>
    <row r="14354" ht="15.0" customHeight="1"/>
    <row r="14355" ht="15.0" customHeight="1"/>
    <row r="14356" ht="15.0" customHeight="1"/>
    <row r="14357" ht="15.0" customHeight="1"/>
    <row r="14358" ht="15.0" customHeight="1"/>
    <row r="14359" ht="15.0" customHeight="1"/>
    <row r="14360" ht="15.0" customHeight="1"/>
    <row r="14361" ht="15.0" customHeight="1"/>
    <row r="14362" ht="15.0" customHeight="1"/>
    <row r="14363" ht="15.0" customHeight="1"/>
    <row r="14364" ht="15.0" customHeight="1"/>
    <row r="14365" ht="15.0" customHeight="1"/>
    <row r="14366" ht="15.0" customHeight="1"/>
    <row r="14367" ht="15.0" customHeight="1"/>
    <row r="14368" ht="15.0" customHeight="1"/>
    <row r="14369" ht="15.0" customHeight="1"/>
    <row r="14370" ht="15.0" customHeight="1"/>
    <row r="14371" ht="15.0" customHeight="1"/>
    <row r="14372" ht="15.0" customHeight="1"/>
    <row r="14373" ht="15.0" customHeight="1"/>
    <row r="14374" ht="15.0" customHeight="1"/>
    <row r="14375" ht="15.0" customHeight="1"/>
    <row r="14376" ht="15.0" customHeight="1"/>
    <row r="14377" ht="15.0" customHeight="1"/>
    <row r="14378" ht="15.0" customHeight="1"/>
    <row r="14379" ht="15.0" customHeight="1"/>
    <row r="14380" ht="15.0" customHeight="1"/>
    <row r="14381" ht="15.0" customHeight="1"/>
    <row r="14382" ht="15.0" customHeight="1"/>
    <row r="14383" ht="15.0" customHeight="1"/>
    <row r="14384" ht="15.0" customHeight="1"/>
    <row r="14385" ht="15.0" customHeight="1"/>
    <row r="14386" ht="15.0" customHeight="1"/>
    <row r="14387" ht="15.0" customHeight="1"/>
    <row r="14388" ht="15.0" customHeight="1"/>
    <row r="14389" ht="15.0" customHeight="1"/>
    <row r="14390" ht="15.0" customHeight="1"/>
    <row r="14391" ht="15.0" customHeight="1"/>
    <row r="14392" ht="15.0" customHeight="1"/>
    <row r="14393" ht="15.0" customHeight="1"/>
    <row r="14394" ht="15.0" customHeight="1"/>
    <row r="14395" ht="15.0" customHeight="1"/>
    <row r="14396" ht="15.0" customHeight="1"/>
    <row r="14397" ht="15.0" customHeight="1"/>
    <row r="14398" ht="15.0" customHeight="1"/>
    <row r="14399" ht="15.0" customHeight="1"/>
    <row r="14400" ht="15.0" customHeight="1"/>
    <row r="14401" ht="15.0" customHeight="1"/>
    <row r="14402" ht="15.0" customHeight="1"/>
    <row r="14403" ht="15.0" customHeight="1"/>
    <row r="14404" ht="15.0" customHeight="1"/>
    <row r="14405" ht="15.0" customHeight="1"/>
    <row r="14406" ht="15.0" customHeight="1"/>
    <row r="14407" ht="15.0" customHeight="1"/>
    <row r="14408" ht="15.0" customHeight="1"/>
    <row r="14409" ht="15.0" customHeight="1"/>
    <row r="14410" ht="15.0" customHeight="1"/>
    <row r="14411" ht="15.0" customHeight="1"/>
    <row r="14412" ht="15.0" customHeight="1"/>
    <row r="14413" ht="15.0" customHeight="1"/>
    <row r="14414" ht="15.0" customHeight="1"/>
    <row r="14415" ht="15.0" customHeight="1"/>
    <row r="14416" ht="15.0" customHeight="1"/>
    <row r="14417" ht="15.0" customHeight="1"/>
    <row r="14418" ht="15.0" customHeight="1"/>
    <row r="14419" ht="15.0" customHeight="1"/>
    <row r="14420" ht="15.0" customHeight="1"/>
    <row r="14421" ht="15.0" customHeight="1"/>
    <row r="14422" ht="15.0" customHeight="1"/>
    <row r="14423" ht="15.0" customHeight="1"/>
    <row r="14424" ht="15.0" customHeight="1"/>
    <row r="14425" ht="15.0" customHeight="1"/>
    <row r="14426" ht="15.0" customHeight="1"/>
    <row r="14427" ht="15.0" customHeight="1"/>
    <row r="14428" ht="15.0" customHeight="1"/>
    <row r="14429" ht="15.0" customHeight="1"/>
    <row r="14430" ht="15.0" customHeight="1"/>
    <row r="14431" ht="15.0" customHeight="1"/>
    <row r="14432" ht="15.0" customHeight="1"/>
    <row r="14433" ht="15.0" customHeight="1"/>
    <row r="14434" ht="15.0" customHeight="1"/>
    <row r="14435" ht="15.0" customHeight="1"/>
    <row r="14436" ht="15.0" customHeight="1"/>
    <row r="14437" ht="15.0" customHeight="1"/>
    <row r="14438" ht="15.0" customHeight="1"/>
    <row r="14439" ht="15.0" customHeight="1"/>
    <row r="14440" ht="15.0" customHeight="1"/>
    <row r="14441" ht="15.0" customHeight="1"/>
    <row r="14442" ht="15.0" customHeight="1"/>
    <row r="14443" ht="15.0" customHeight="1"/>
    <row r="14444" ht="15.0" customHeight="1"/>
    <row r="14445" ht="15.0" customHeight="1"/>
    <row r="14446" ht="15.0" customHeight="1"/>
    <row r="14447" ht="15.0" customHeight="1"/>
    <row r="14448" ht="15.0" customHeight="1"/>
    <row r="14449" ht="15.0" customHeight="1"/>
    <row r="14450" ht="15.0" customHeight="1"/>
    <row r="14451" ht="15.0" customHeight="1"/>
    <row r="14452" ht="15.0" customHeight="1"/>
    <row r="14453" ht="15.0" customHeight="1"/>
    <row r="14454" ht="15.0" customHeight="1"/>
    <row r="14455" ht="15.0" customHeight="1"/>
    <row r="14456" ht="15.0" customHeight="1"/>
    <row r="14457" ht="15.0" customHeight="1"/>
    <row r="14458" ht="15.0" customHeight="1"/>
    <row r="14459" ht="15.0" customHeight="1"/>
    <row r="14460" ht="15.0" customHeight="1"/>
    <row r="14461" ht="15.0" customHeight="1"/>
    <row r="14462" ht="15.0" customHeight="1"/>
    <row r="14463" ht="15.0" customHeight="1"/>
    <row r="14464" ht="15.0" customHeight="1"/>
    <row r="14465" ht="15.0" customHeight="1"/>
    <row r="14466" ht="15.0" customHeight="1"/>
    <row r="14467" ht="15.0" customHeight="1"/>
    <row r="14468" ht="15.0" customHeight="1"/>
    <row r="14469" ht="15.0" customHeight="1"/>
    <row r="14470" ht="15.0" customHeight="1"/>
    <row r="14471" ht="15.0" customHeight="1"/>
    <row r="14472" ht="15.0" customHeight="1"/>
    <row r="14473" ht="15.0" customHeight="1"/>
    <row r="14474" ht="15.0" customHeight="1"/>
    <row r="14475" ht="15.0" customHeight="1"/>
    <row r="14476" ht="15.0" customHeight="1"/>
    <row r="14477" ht="15.0" customHeight="1"/>
    <row r="14478" ht="15.0" customHeight="1"/>
    <row r="14479" ht="15.0" customHeight="1"/>
    <row r="14480" ht="15.0" customHeight="1"/>
    <row r="14481" ht="15.0" customHeight="1"/>
    <row r="14482" ht="15.0" customHeight="1"/>
    <row r="14483" ht="15.0" customHeight="1"/>
    <row r="14484" ht="15.0" customHeight="1"/>
    <row r="14485" ht="15.0" customHeight="1"/>
    <row r="14486" ht="15.0" customHeight="1"/>
    <row r="14487" ht="15.0" customHeight="1"/>
    <row r="14488" ht="15.0" customHeight="1"/>
    <row r="14489" ht="15.0" customHeight="1"/>
    <row r="14490" ht="15.0" customHeight="1"/>
    <row r="14491" ht="15.0" customHeight="1"/>
    <row r="14492" ht="15.0" customHeight="1"/>
    <row r="14493" ht="15.0" customHeight="1"/>
    <row r="14494" ht="15.0" customHeight="1"/>
    <row r="14495" ht="15.0" customHeight="1"/>
    <row r="14496" ht="15.0" customHeight="1"/>
    <row r="14497" ht="15.0" customHeight="1"/>
    <row r="14498" ht="15.0" customHeight="1"/>
    <row r="14499" ht="15.0" customHeight="1"/>
    <row r="14500" ht="15.0" customHeight="1"/>
    <row r="14501" ht="15.0" customHeight="1"/>
    <row r="14502" ht="15.0" customHeight="1"/>
    <row r="14503" ht="15.0" customHeight="1"/>
    <row r="14504" ht="15.0" customHeight="1"/>
    <row r="14505" ht="15.0" customHeight="1"/>
    <row r="14506" ht="15.0" customHeight="1"/>
    <row r="14507" ht="15.0" customHeight="1"/>
    <row r="14508" ht="15.0" customHeight="1"/>
    <row r="14509" ht="15.0" customHeight="1"/>
    <row r="14510" ht="15.0" customHeight="1"/>
    <row r="14511" ht="15.0" customHeight="1"/>
    <row r="14512" ht="15.0" customHeight="1"/>
    <row r="14513" ht="15.0" customHeight="1"/>
    <row r="14514" ht="15.0" customHeight="1"/>
    <row r="14515" ht="15.0" customHeight="1"/>
    <row r="14516" ht="15.0" customHeight="1"/>
    <row r="14517" ht="15.0" customHeight="1"/>
    <row r="14518" ht="15.0" customHeight="1"/>
    <row r="14519" ht="15.0" customHeight="1"/>
    <row r="14520" ht="15.0" customHeight="1"/>
    <row r="14521" ht="15.0" customHeight="1"/>
    <row r="14522" ht="15.0" customHeight="1"/>
    <row r="14523" ht="15.0" customHeight="1"/>
    <row r="14524" ht="15.0" customHeight="1"/>
    <row r="14525" ht="15.0" customHeight="1"/>
    <row r="14526" ht="15.0" customHeight="1"/>
    <row r="14527" ht="15.0" customHeight="1"/>
    <row r="14528" ht="15.0" customHeight="1"/>
    <row r="14529" ht="15.0" customHeight="1"/>
    <row r="14530" ht="15.0" customHeight="1"/>
    <row r="14531" ht="15.0" customHeight="1"/>
    <row r="14532" ht="15.0" customHeight="1"/>
    <row r="14533" ht="15.0" customHeight="1"/>
    <row r="14534" ht="15.0" customHeight="1"/>
    <row r="14535" ht="15.0" customHeight="1"/>
    <row r="14536" ht="15.0" customHeight="1"/>
    <row r="14537" ht="15.0" customHeight="1"/>
    <row r="14538" ht="15.0" customHeight="1"/>
    <row r="14539" ht="15.0" customHeight="1"/>
    <row r="14540" ht="15.0" customHeight="1"/>
    <row r="14541" ht="15.0" customHeight="1"/>
    <row r="14542" ht="15.0" customHeight="1"/>
    <row r="14543" ht="15.0" customHeight="1"/>
    <row r="14544" ht="15.0" customHeight="1"/>
    <row r="14545" ht="15.0" customHeight="1"/>
    <row r="14546" ht="15.0" customHeight="1"/>
    <row r="14547" ht="15.0" customHeight="1"/>
    <row r="14548" ht="15.0" customHeight="1"/>
    <row r="14549" ht="15.0" customHeight="1"/>
    <row r="14550" ht="15.0" customHeight="1"/>
    <row r="14551" ht="15.0" customHeight="1"/>
    <row r="14552" ht="15.0" customHeight="1"/>
    <row r="14553" ht="15.0" customHeight="1"/>
    <row r="14554" ht="15.0" customHeight="1"/>
    <row r="14555" ht="15.0" customHeight="1"/>
    <row r="14556" ht="15.0" customHeight="1"/>
    <row r="14557" ht="15.0" customHeight="1"/>
    <row r="14558" ht="15.0" customHeight="1"/>
    <row r="14559" ht="15.0" customHeight="1"/>
    <row r="14560" ht="15.0" customHeight="1"/>
    <row r="14561" ht="15.0" customHeight="1"/>
    <row r="14562" ht="15.0" customHeight="1"/>
    <row r="14563" ht="15.0" customHeight="1"/>
    <row r="14564" ht="15.0" customHeight="1"/>
    <row r="14565" ht="15.0" customHeight="1"/>
    <row r="14566" ht="15.0" customHeight="1"/>
    <row r="14567" ht="15.0" customHeight="1"/>
    <row r="14568" ht="15.0" customHeight="1"/>
    <row r="14569" ht="15.0" customHeight="1"/>
    <row r="14570" ht="15.0" customHeight="1"/>
    <row r="14571" ht="15.0" customHeight="1"/>
    <row r="14572" ht="15.0" customHeight="1"/>
    <row r="14573" ht="15.0" customHeight="1"/>
    <row r="14574" ht="15.0" customHeight="1"/>
    <row r="14575" ht="15.0" customHeight="1"/>
    <row r="14576" ht="15.0" customHeight="1"/>
    <row r="14577" ht="15.0" customHeight="1"/>
    <row r="14578" ht="15.0" customHeight="1"/>
    <row r="14579" ht="15.0" customHeight="1"/>
    <row r="14580" ht="15.0" customHeight="1"/>
    <row r="14581" ht="15.0" customHeight="1"/>
    <row r="14582" ht="15.0" customHeight="1"/>
    <row r="14583" ht="15.0" customHeight="1"/>
    <row r="14584" ht="15.0" customHeight="1"/>
    <row r="14585" ht="15.0" customHeight="1"/>
    <row r="14586" ht="15.0" customHeight="1"/>
    <row r="14587" ht="15.0" customHeight="1"/>
    <row r="14588" ht="15.0" customHeight="1"/>
    <row r="14589" ht="15.0" customHeight="1"/>
    <row r="14590" ht="15.0" customHeight="1"/>
    <row r="14591" ht="15.0" customHeight="1"/>
    <row r="14592" ht="15.0" customHeight="1"/>
    <row r="14593" ht="15.0" customHeight="1"/>
    <row r="14594" ht="15.0" customHeight="1"/>
    <row r="14595" ht="15.0" customHeight="1"/>
    <row r="14596" ht="15.0" customHeight="1"/>
    <row r="14597" ht="15.0" customHeight="1"/>
    <row r="14598" ht="15.0" customHeight="1"/>
    <row r="14599" ht="15.0" customHeight="1"/>
    <row r="14600" ht="15.0" customHeight="1"/>
    <row r="14601" ht="15.0" customHeight="1"/>
    <row r="14602" ht="15.0" customHeight="1"/>
    <row r="14603" ht="15.0" customHeight="1"/>
    <row r="14604" ht="15.0" customHeight="1"/>
    <row r="14605" ht="15.0" customHeight="1"/>
    <row r="14606" ht="15.0" customHeight="1"/>
    <row r="14607" ht="15.0" customHeight="1"/>
    <row r="14608" ht="15.0" customHeight="1"/>
    <row r="14609" ht="15.0" customHeight="1"/>
    <row r="14610" ht="15.0" customHeight="1"/>
    <row r="14611" ht="15.0" customHeight="1"/>
    <row r="14612" ht="15.0" customHeight="1"/>
    <row r="14613" ht="15.0" customHeight="1"/>
    <row r="14614" ht="15.0" customHeight="1"/>
    <row r="14615" ht="15.0" customHeight="1"/>
    <row r="14616" ht="15.0" customHeight="1"/>
    <row r="14617" ht="15.0" customHeight="1"/>
    <row r="14618" ht="15.0" customHeight="1"/>
    <row r="14619" ht="15.0" customHeight="1"/>
    <row r="14620" ht="15.0" customHeight="1"/>
    <row r="14621" ht="15.0" customHeight="1"/>
    <row r="14622" ht="15.0" customHeight="1"/>
    <row r="14623" ht="15.0" customHeight="1"/>
    <row r="14624" ht="15.0" customHeight="1"/>
    <row r="14625" ht="15.0" customHeight="1"/>
    <row r="14626" ht="15.0" customHeight="1"/>
    <row r="14627" ht="15.0" customHeight="1"/>
    <row r="14628" ht="15.0" customHeight="1"/>
    <row r="14629" ht="15.0" customHeight="1"/>
    <row r="14630" ht="15.0" customHeight="1"/>
    <row r="14631" ht="15.0" customHeight="1"/>
    <row r="14632" ht="15.0" customHeight="1"/>
    <row r="14633" ht="15.0" customHeight="1"/>
    <row r="14634" ht="15.0" customHeight="1"/>
    <row r="14635" ht="15.0" customHeight="1"/>
    <row r="14636" ht="15.0" customHeight="1"/>
    <row r="14637" ht="15.0" customHeight="1"/>
    <row r="14638" ht="15.0" customHeight="1"/>
    <row r="14639" ht="15.0" customHeight="1"/>
    <row r="14640" ht="15.0" customHeight="1"/>
    <row r="14641" ht="15.0" customHeight="1"/>
    <row r="14642" ht="15.0" customHeight="1"/>
    <row r="14643" ht="15.0" customHeight="1"/>
    <row r="14644" ht="15.0" customHeight="1"/>
    <row r="14645" ht="15.0" customHeight="1"/>
    <row r="14646" ht="15.0" customHeight="1"/>
    <row r="14647" ht="15.0" customHeight="1"/>
    <row r="14648" ht="15.0" customHeight="1"/>
    <row r="14649" ht="15.0" customHeight="1"/>
    <row r="14650" ht="15.0" customHeight="1"/>
    <row r="14651" ht="15.0" customHeight="1"/>
    <row r="14652" ht="15.0" customHeight="1"/>
    <row r="14653" ht="15.0" customHeight="1"/>
    <row r="14654" ht="15.0" customHeight="1"/>
    <row r="14655" ht="15.0" customHeight="1"/>
    <row r="14656" ht="15.0" customHeight="1"/>
    <row r="14657" ht="15.0" customHeight="1"/>
    <row r="14658" ht="15.0" customHeight="1"/>
    <row r="14659" ht="15.0" customHeight="1"/>
    <row r="14660" ht="15.0" customHeight="1"/>
    <row r="14661" ht="15.0" customHeight="1"/>
    <row r="14662" ht="15.0" customHeight="1"/>
    <row r="14663" ht="15.0" customHeight="1"/>
    <row r="14664" ht="15.0" customHeight="1"/>
    <row r="14665" ht="15.0" customHeight="1"/>
    <row r="14666" ht="15.0" customHeight="1"/>
    <row r="14667" ht="15.0" customHeight="1"/>
    <row r="14668" ht="15.0" customHeight="1"/>
    <row r="14669" ht="15.0" customHeight="1"/>
    <row r="14670" ht="15.0" customHeight="1"/>
    <row r="14671" ht="15.0" customHeight="1"/>
    <row r="14672" ht="15.0" customHeight="1"/>
    <row r="14673" ht="15.0" customHeight="1"/>
    <row r="14674" ht="15.0" customHeight="1"/>
    <row r="14675" ht="15.0" customHeight="1"/>
    <row r="14676" ht="15.0" customHeight="1"/>
    <row r="14677" ht="15.0" customHeight="1"/>
    <row r="14678" ht="15.0" customHeight="1"/>
    <row r="14679" ht="15.0" customHeight="1"/>
    <row r="14680" ht="15.0" customHeight="1"/>
    <row r="14681" ht="15.0" customHeight="1"/>
    <row r="14682" ht="15.0" customHeight="1"/>
    <row r="14683" ht="15.0" customHeight="1"/>
    <row r="14684" ht="15.0" customHeight="1"/>
    <row r="14685" ht="15.0" customHeight="1"/>
    <row r="14686" ht="15.0" customHeight="1"/>
    <row r="14687" ht="15.0" customHeight="1"/>
    <row r="14688" ht="15.0" customHeight="1"/>
    <row r="14689" ht="15.0" customHeight="1"/>
    <row r="14690" ht="15.0" customHeight="1"/>
    <row r="14691" ht="15.0" customHeight="1"/>
    <row r="14692" ht="15.0" customHeight="1"/>
    <row r="14693" ht="15.0" customHeight="1"/>
    <row r="14694" ht="15.0" customHeight="1"/>
    <row r="14695" ht="15.0" customHeight="1"/>
    <row r="14696" ht="15.0" customHeight="1"/>
    <row r="14697" ht="15.0" customHeight="1"/>
    <row r="14698" ht="15.0" customHeight="1"/>
    <row r="14699" ht="15.0" customHeight="1"/>
    <row r="14700" ht="15.0" customHeight="1"/>
    <row r="14701" ht="15.0" customHeight="1"/>
    <row r="14702" ht="15.0" customHeight="1"/>
    <row r="14703" ht="15.0" customHeight="1"/>
    <row r="14704" ht="15.0" customHeight="1"/>
    <row r="14705" ht="15.0" customHeight="1"/>
    <row r="14706" ht="15.0" customHeight="1"/>
    <row r="14707" ht="15.0" customHeight="1"/>
    <row r="14708" ht="15.0" customHeight="1"/>
    <row r="14709" ht="15.0" customHeight="1"/>
    <row r="14710" ht="15.0" customHeight="1"/>
    <row r="14711" ht="15.0" customHeight="1"/>
    <row r="14712" ht="15.0" customHeight="1"/>
    <row r="14713" ht="15.0" customHeight="1"/>
    <row r="14714" ht="15.0" customHeight="1"/>
    <row r="14715" ht="15.0" customHeight="1"/>
    <row r="14716" ht="15.0" customHeight="1"/>
    <row r="14717" ht="15.0" customHeight="1"/>
    <row r="14718" ht="15.0" customHeight="1"/>
    <row r="14719" ht="15.0" customHeight="1"/>
    <row r="14720" ht="15.0" customHeight="1"/>
    <row r="14721" ht="15.0" customHeight="1"/>
    <row r="14722" ht="15.0" customHeight="1"/>
    <row r="14723" ht="15.0" customHeight="1"/>
    <row r="14724" ht="15.0" customHeight="1"/>
    <row r="14725" ht="15.0" customHeight="1"/>
    <row r="14726" ht="15.0" customHeight="1"/>
    <row r="14727" ht="15.0" customHeight="1"/>
    <row r="14728" ht="15.0" customHeight="1"/>
    <row r="14729" ht="15.0" customHeight="1"/>
    <row r="14730" ht="15.0" customHeight="1"/>
    <row r="14731" ht="15.0" customHeight="1"/>
    <row r="14732" ht="15.0" customHeight="1"/>
    <row r="14733" ht="15.0" customHeight="1"/>
    <row r="14734" ht="15.0" customHeight="1"/>
    <row r="14735" ht="15.0" customHeight="1"/>
    <row r="14736" ht="15.0" customHeight="1"/>
    <row r="14737" ht="15.0" customHeight="1"/>
    <row r="14738" ht="15.0" customHeight="1"/>
    <row r="14739" ht="15.0" customHeight="1"/>
    <row r="14740" ht="15.0" customHeight="1"/>
    <row r="14741" ht="15.0" customHeight="1"/>
    <row r="14742" ht="15.0" customHeight="1"/>
    <row r="14743" ht="15.0" customHeight="1"/>
    <row r="14744" ht="15.0" customHeight="1"/>
    <row r="14745" ht="15.0" customHeight="1"/>
    <row r="14746" ht="15.0" customHeight="1"/>
    <row r="14747" ht="15.0" customHeight="1"/>
    <row r="14748" ht="15.0" customHeight="1"/>
    <row r="14749" ht="15.0" customHeight="1"/>
    <row r="14750" ht="15.0" customHeight="1"/>
    <row r="14751" ht="15.0" customHeight="1"/>
    <row r="14752" ht="15.0" customHeight="1"/>
    <row r="14753" ht="15.0" customHeight="1"/>
    <row r="14754" ht="15.0" customHeight="1"/>
    <row r="14755" ht="15.0" customHeight="1"/>
    <row r="14756" ht="15.0" customHeight="1"/>
    <row r="14757" ht="15.0" customHeight="1"/>
    <row r="14758" ht="15.0" customHeight="1"/>
    <row r="14759" ht="15.0" customHeight="1"/>
    <row r="14760" ht="15.0" customHeight="1"/>
    <row r="14761" ht="15.0" customHeight="1"/>
    <row r="14762" ht="15.0" customHeight="1"/>
    <row r="14763" ht="15.0" customHeight="1"/>
    <row r="14764" ht="15.0" customHeight="1"/>
    <row r="14765" ht="15.0" customHeight="1"/>
    <row r="14766" ht="15.0" customHeight="1"/>
    <row r="14767" ht="15.0" customHeight="1"/>
    <row r="14768" ht="15.0" customHeight="1"/>
    <row r="14769" ht="15.0" customHeight="1"/>
    <row r="14770" ht="15.0" customHeight="1"/>
    <row r="14771" ht="15.0" customHeight="1"/>
    <row r="14772" ht="15.0" customHeight="1"/>
    <row r="14773" ht="15.0" customHeight="1"/>
    <row r="14774" ht="15.0" customHeight="1"/>
    <row r="14775" ht="15.0" customHeight="1"/>
    <row r="14776" ht="15.0" customHeight="1"/>
    <row r="14777" ht="15.0" customHeight="1"/>
    <row r="14778" ht="15.0" customHeight="1"/>
    <row r="14779" ht="15.0" customHeight="1"/>
    <row r="14780" ht="15.0" customHeight="1"/>
    <row r="14781" ht="15.0" customHeight="1"/>
    <row r="14782" ht="15.0" customHeight="1"/>
    <row r="14783" ht="15.0" customHeight="1"/>
    <row r="14784" ht="15.0" customHeight="1"/>
    <row r="14785" ht="15.0" customHeight="1"/>
    <row r="14786" ht="15.0" customHeight="1"/>
    <row r="14787" ht="15.0" customHeight="1"/>
    <row r="14788" ht="15.0" customHeight="1"/>
    <row r="14789" ht="15.0" customHeight="1"/>
    <row r="14790" ht="15.0" customHeight="1"/>
    <row r="14791" ht="15.0" customHeight="1"/>
    <row r="14792" ht="15.0" customHeight="1"/>
    <row r="14793" ht="15.0" customHeight="1"/>
    <row r="14794" ht="15.0" customHeight="1"/>
    <row r="14795" ht="15.0" customHeight="1"/>
    <row r="14796" ht="15.0" customHeight="1"/>
    <row r="14797" ht="15.0" customHeight="1"/>
    <row r="14798" ht="15.0" customHeight="1"/>
    <row r="14799" ht="15.0" customHeight="1"/>
    <row r="14800" ht="15.0" customHeight="1"/>
    <row r="14801" ht="15.0" customHeight="1"/>
    <row r="14802" ht="15.0" customHeight="1"/>
    <row r="14803" ht="15.0" customHeight="1"/>
    <row r="14804" ht="15.0" customHeight="1"/>
    <row r="14805" ht="15.0" customHeight="1"/>
    <row r="14806" ht="15.0" customHeight="1"/>
    <row r="14807" ht="15.0" customHeight="1"/>
    <row r="14808" ht="15.0" customHeight="1"/>
    <row r="14809" ht="15.0" customHeight="1"/>
    <row r="14810" ht="15.0" customHeight="1"/>
    <row r="14811" ht="15.0" customHeight="1"/>
    <row r="14812" ht="15.0" customHeight="1"/>
    <row r="14813" ht="15.0" customHeight="1"/>
    <row r="14814" ht="15.0" customHeight="1"/>
    <row r="14815" ht="15.0" customHeight="1"/>
    <row r="14816" ht="15.0" customHeight="1"/>
    <row r="14817" ht="15.0" customHeight="1"/>
    <row r="14818" ht="15.0" customHeight="1"/>
    <row r="14819" ht="15.0" customHeight="1"/>
    <row r="14820" ht="15.0" customHeight="1"/>
    <row r="14821" ht="15.0" customHeight="1"/>
    <row r="14822" ht="15.0" customHeight="1"/>
    <row r="14823" ht="15.0" customHeight="1"/>
    <row r="14824" ht="15.0" customHeight="1"/>
    <row r="14825" ht="15.0" customHeight="1"/>
    <row r="14826" ht="15.0" customHeight="1"/>
    <row r="14827" ht="15.0" customHeight="1"/>
    <row r="14828" ht="15.0" customHeight="1"/>
    <row r="14829" ht="15.0" customHeight="1"/>
    <row r="14830" ht="15.0" customHeight="1"/>
    <row r="14831" ht="15.0" customHeight="1"/>
    <row r="14832" ht="15.0" customHeight="1"/>
    <row r="14833" ht="15.0" customHeight="1"/>
    <row r="14834" ht="15.0" customHeight="1"/>
    <row r="14835" ht="15.0" customHeight="1"/>
    <row r="14836" ht="15.0" customHeight="1"/>
    <row r="14837" ht="15.0" customHeight="1"/>
    <row r="14838" ht="15.0" customHeight="1"/>
    <row r="14839" ht="15.0" customHeight="1"/>
    <row r="14840" ht="15.0" customHeight="1"/>
    <row r="14841" ht="15.0" customHeight="1"/>
    <row r="14842" ht="15.0" customHeight="1"/>
    <row r="14843" ht="15.0" customHeight="1"/>
    <row r="14844" ht="15.0" customHeight="1"/>
    <row r="14845" ht="15.0" customHeight="1"/>
    <row r="14846" ht="15.0" customHeight="1"/>
    <row r="14847" ht="15.0" customHeight="1"/>
    <row r="14848" ht="15.0" customHeight="1"/>
    <row r="14849" ht="15.0" customHeight="1"/>
    <row r="14850" ht="15.0" customHeight="1"/>
    <row r="14851" ht="15.0" customHeight="1"/>
    <row r="14852" ht="15.0" customHeight="1"/>
    <row r="14853" ht="15.0" customHeight="1"/>
    <row r="14854" ht="15.0" customHeight="1"/>
    <row r="14855" ht="15.0" customHeight="1"/>
    <row r="14856" ht="15.0" customHeight="1"/>
    <row r="14857" ht="15.0" customHeight="1"/>
    <row r="14858" ht="15.0" customHeight="1"/>
    <row r="14859" ht="15.0" customHeight="1"/>
    <row r="14860" ht="15.0" customHeight="1"/>
    <row r="14861" ht="15.0" customHeight="1"/>
    <row r="14862" ht="15.0" customHeight="1"/>
    <row r="14863" ht="15.0" customHeight="1"/>
    <row r="14864" ht="15.0" customHeight="1"/>
    <row r="14865" ht="15.0" customHeight="1"/>
    <row r="14866" ht="15.0" customHeight="1"/>
    <row r="14867" ht="15.0" customHeight="1"/>
    <row r="14868" ht="15.0" customHeight="1"/>
    <row r="14869" ht="15.0" customHeight="1"/>
    <row r="14870" ht="15.0" customHeight="1"/>
    <row r="14871" ht="15.0" customHeight="1"/>
    <row r="14872" ht="15.0" customHeight="1"/>
    <row r="14873" ht="15.0" customHeight="1"/>
    <row r="14874" ht="15.0" customHeight="1"/>
    <row r="14875" ht="15.0" customHeight="1"/>
    <row r="14876" ht="15.0" customHeight="1"/>
    <row r="14877" ht="15.0" customHeight="1"/>
    <row r="14878" ht="15.0" customHeight="1"/>
    <row r="14879" ht="15.0" customHeight="1"/>
    <row r="14880" ht="15.0" customHeight="1"/>
    <row r="14881" ht="15.0" customHeight="1"/>
    <row r="14882" ht="15.0" customHeight="1"/>
    <row r="14883" ht="15.0" customHeight="1"/>
  </sheetData>
  <dataValidations>
    <dataValidation type="list" allowBlank="1" showErrorMessage="1" sqref="I3:I5 I7:I16 I18:I27 I29:I38 I40:I49 I51:I14883">
      <formula1>$W$28:$W$63</formula1>
    </dataValidation>
    <dataValidation type="list" allowBlank="1" showErrorMessage="1" sqref="K1:K2">
      <formula1>$O$4:$O$15</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75"/>
  <cols>
    <col customWidth="1" min="1" max="1" width="4.63"/>
    <col customWidth="1" min="2" max="2" width="5.25"/>
    <col customWidth="1" min="3" max="3" width="8.75"/>
    <col customWidth="1" min="4" max="4" width="2.13"/>
    <col customWidth="1" min="5" max="5" width="8.75"/>
    <col customWidth="1" min="6" max="6" width="8.25"/>
    <col customWidth="1" min="7" max="7" width="48.25"/>
    <col customWidth="1" min="8" max="8" width="2.38"/>
    <col customWidth="1" min="9" max="9" width="32.13"/>
    <col customWidth="1" min="10" max="10" width="6.25"/>
    <col customWidth="1" min="11" max="11" width="5.0"/>
    <col customWidth="1" min="12" max="12" width="3.5"/>
    <col customWidth="1" min="13" max="13" width="4.38"/>
    <col customWidth="1" min="14" max="14" width="20.13"/>
    <col customWidth="1" min="15" max="15" width="7.63"/>
    <col customWidth="1" min="16" max="16" width="9.0"/>
    <col customWidth="1" min="17" max="17" width="8.88"/>
    <col customWidth="1" min="18" max="18" width="3.5"/>
    <col customWidth="1" min="19" max="19" width="7.38"/>
    <col customWidth="1" min="20" max="20" width="8.38"/>
    <col customWidth="1" min="21" max="21" width="8.5"/>
    <col customWidth="1" min="22" max="22" width="6.38"/>
    <col customWidth="1" min="23" max="23" width="29.75"/>
    <col customWidth="1" min="24" max="24" width="33.25"/>
    <col customWidth="1" min="25" max="25" width="19.5"/>
    <col customWidth="1" min="26" max="26" width="5.38"/>
    <col customWidth="1" min="27" max="27" width="5.5"/>
    <col customWidth="1" min="28" max="28" width="7.25"/>
    <col customWidth="1" min="29" max="29" width="8.38"/>
    <col customWidth="1" min="30" max="30" width="4.5"/>
    <col customWidth="1" min="31" max="31" width="26.0"/>
    <col customWidth="1" min="32" max="32" width="6.25"/>
    <col customWidth="1" min="33" max="33" width="12.0"/>
    <col customWidth="1" min="34" max="34" width="9.5"/>
    <col customWidth="1" min="35" max="35" width="7.5"/>
    <col customWidth="1" min="36" max="36" width="7.75"/>
    <col customWidth="1" min="37" max="37" width="17.5"/>
    <col customWidth="1" min="38" max="38" width="57.63"/>
    <col customWidth="1" min="39" max="39" width="120.88"/>
    <col customWidth="1" min="40" max="40" width="4.0"/>
    <col customWidth="1" min="41" max="41" width="6.88"/>
    <col customWidth="1" min="42" max="42" width="26.38"/>
    <col customWidth="1" min="43" max="43" width="35.38"/>
    <col customWidth="1" min="44" max="44" width="9.38"/>
  </cols>
  <sheetData>
    <row r="1" ht="15.0" customHeight="1">
      <c r="A1" s="1"/>
      <c r="B1" s="1"/>
      <c r="C1" s="1"/>
      <c r="D1" s="2"/>
      <c r="E1" s="1"/>
      <c r="F1" s="1"/>
      <c r="G1" s="3"/>
      <c r="H1" s="2"/>
      <c r="I1" s="1"/>
      <c r="J1" s="4"/>
      <c r="K1" s="5"/>
      <c r="L1" s="20"/>
      <c r="M1" s="21"/>
      <c r="N1" s="8"/>
      <c r="O1" s="8"/>
      <c r="P1" s="9">
        <v>158.0</v>
      </c>
      <c r="Q1" s="8"/>
      <c r="R1" s="8"/>
      <c r="S1" s="8"/>
      <c r="T1" s="8"/>
      <c r="U1" s="8"/>
      <c r="V1" s="8"/>
      <c r="W1" s="8"/>
      <c r="X1" s="8"/>
      <c r="Y1" s="8"/>
      <c r="Z1" s="8"/>
      <c r="AA1" s="8"/>
      <c r="AB1" s="8"/>
      <c r="AC1" s="8"/>
      <c r="AD1" s="8"/>
      <c r="AE1" s="8"/>
      <c r="AF1" s="8"/>
      <c r="AG1" s="8"/>
      <c r="AH1" s="8"/>
      <c r="AI1" s="8"/>
      <c r="AJ1" s="1"/>
      <c r="AK1" s="1"/>
      <c r="AL1" s="1"/>
      <c r="AM1" s="1"/>
      <c r="AN1" s="1"/>
      <c r="AO1" s="1"/>
      <c r="AP1" s="1"/>
      <c r="AQ1" s="1"/>
      <c r="AR1" s="10"/>
    </row>
    <row r="2" ht="18.0" customHeight="1">
      <c r="A2" s="11" t="s">
        <v>0</v>
      </c>
      <c r="B2" s="11" t="s">
        <v>1</v>
      </c>
      <c r="C2" s="11" t="s">
        <v>2</v>
      </c>
      <c r="D2" s="12"/>
      <c r="E2" s="11" t="s">
        <v>1</v>
      </c>
      <c r="F2" s="11" t="s">
        <v>3</v>
      </c>
      <c r="G2" s="13" t="s">
        <v>4</v>
      </c>
      <c r="H2" s="12"/>
      <c r="I2" s="11" t="s">
        <v>5</v>
      </c>
      <c r="J2" s="14" t="s">
        <v>6</v>
      </c>
      <c r="K2" s="15" t="s">
        <v>7</v>
      </c>
      <c r="L2" s="26"/>
      <c r="M2" s="28"/>
      <c r="N2" s="18" t="s">
        <v>8</v>
      </c>
      <c r="O2" s="18"/>
      <c r="P2" s="18" t="s">
        <v>9</v>
      </c>
      <c r="Q2" s="18" t="s">
        <v>10</v>
      </c>
      <c r="R2" s="18"/>
      <c r="S2" s="18" t="s">
        <v>11</v>
      </c>
      <c r="T2" s="18"/>
      <c r="U2" s="18"/>
      <c r="V2" s="18"/>
      <c r="W2" s="18" t="s">
        <v>12</v>
      </c>
      <c r="X2" s="18"/>
      <c r="Y2" s="18"/>
      <c r="Z2" s="18"/>
      <c r="AA2" s="18"/>
      <c r="AB2" s="18"/>
      <c r="AC2" s="18"/>
      <c r="AD2" s="18"/>
      <c r="AE2" s="18"/>
      <c r="AF2" s="18"/>
      <c r="AG2" s="18"/>
      <c r="AH2" s="18"/>
      <c r="AI2" s="18"/>
      <c r="AJ2" s="19"/>
      <c r="AK2" s="19"/>
      <c r="AL2" s="19"/>
      <c r="AM2" s="19"/>
      <c r="AN2" s="19"/>
      <c r="AO2" s="19"/>
      <c r="AP2" s="19"/>
      <c r="AQ2" s="19"/>
      <c r="AR2" s="19"/>
    </row>
    <row r="3" ht="18.75" customHeight="1">
      <c r="A3" s="1"/>
      <c r="B3" s="1"/>
      <c r="C3" s="1"/>
      <c r="D3" s="2"/>
      <c r="E3" s="29"/>
      <c r="F3" s="30">
        <v>41961.0</v>
      </c>
      <c r="G3" s="31"/>
      <c r="H3" s="2"/>
      <c r="I3" s="1"/>
      <c r="J3" s="4">
        <f t="shared" ref="J3:J159" si="1">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$62,O$62,IF(I3=W$63,O$63,0))))))))))))))))))))))))))))))))))))</f>
        <v>0</v>
      </c>
      <c r="K3" s="5">
        <f t="shared" ref="K3:K159" si="2">IF(I3=W$28,Z$28,IF(I3=W$29,Z$29,IF(I3=W$30,Z$30,IF(I3=W$31,Z$31,IF(I3=W$32,Z$32,IF(I3=W$33,Z$33,IF(I3=W$34,Z$34,IF(I3=W$35,Z$35,IF(I3=W$36,Z$36,IF(I3=W$37,Z$37,IF(I3=W$38,Z$38,IF(I3=W$39,Z$39,IF(I3=W$40,Z$40,IF(I3=W$41,Z$41,IF(I3=W$42,Z$42,IF(I3=W$43,Z$43,IF(I3=W$44,Z$44,IF(I3=W$45,Z$45,IF(I3=W$46,Z$46,IF(I3=W$47,Z$47,IF(I3=W$48,Z$48,IF(I3=W$49,Z$49,IF(I3=W$50,Z$50,IF(I3=W$51,Z$51,IF(I3=W$52,Z$52,IF(I3=W$53,Z$53,IF(I3=W$54,Z$54,IF(I3=W$55,Z$55,IF(I3=W$56,Z$56,IF(I3=W$57,Z$57,IF(I3=W$58,Z$58,IF(I3=W$59,Z$59,IF(I3=W$60,Z$60,IF(I3=W$61,Z$61,IF(I3=W$62,Z$62,IF(I3=W$63,Z$63,0))))))))))))))))))))))))))))))))))))</f>
        <v>0</v>
      </c>
      <c r="L3" s="20"/>
      <c r="M3" s="21"/>
      <c r="N3" s="18"/>
      <c r="O3" s="18" t="s">
        <v>16</v>
      </c>
      <c r="P3" s="8">
        <f>COUNTIFS(K$3:K$158,"&gt;0")</f>
        <v>82</v>
      </c>
      <c r="Q3" s="8">
        <f t="shared" ref="Q3:Q15" si="3">(P3/P$3)*100</f>
        <v>100</v>
      </c>
      <c r="R3" s="8"/>
      <c r="S3" s="8"/>
      <c r="T3" s="8"/>
      <c r="U3" s="8"/>
      <c r="V3" s="8"/>
      <c r="W3" s="18" t="s">
        <v>17</v>
      </c>
      <c r="X3" s="18" t="s">
        <v>18</v>
      </c>
      <c r="Y3" s="18" t="s">
        <v>19</v>
      </c>
      <c r="Z3" s="18" t="s">
        <v>20</v>
      </c>
      <c r="AA3" s="8"/>
      <c r="AB3" s="18" t="s">
        <v>21</v>
      </c>
      <c r="AC3" s="18" t="s">
        <v>22</v>
      </c>
      <c r="AD3" s="8"/>
      <c r="AE3" s="8"/>
      <c r="AF3" s="8"/>
      <c r="AG3" s="8"/>
      <c r="AH3" s="8"/>
      <c r="AI3" s="8"/>
      <c r="AJ3" s="1"/>
      <c r="AK3" s="1"/>
      <c r="AL3" s="1"/>
      <c r="AM3" s="1"/>
      <c r="AN3" s="1"/>
      <c r="AO3" s="1"/>
      <c r="AP3" s="1"/>
      <c r="AQ3" s="1"/>
      <c r="AR3" s="10"/>
    </row>
    <row r="4" ht="16.5" customHeight="1">
      <c r="A4" s="1"/>
      <c r="B4" s="1"/>
      <c r="C4" s="34" t="str">
        <f t="shared" ref="C4:C159" si="4">IF(E4="",C3,E4)</f>
        <v>Enzo Sipitria</v>
      </c>
      <c r="D4" s="2"/>
      <c r="E4" s="35" t="s">
        <v>25</v>
      </c>
      <c r="F4" s="36">
        <v>0.8194444444444444</v>
      </c>
      <c r="G4" s="37" t="s">
        <v>26</v>
      </c>
      <c r="H4" s="2"/>
      <c r="I4" s="27" t="s">
        <v>27</v>
      </c>
      <c r="J4" s="4">
        <f t="shared" si="1"/>
        <v>13</v>
      </c>
      <c r="K4" s="5">
        <f t="shared" si="2"/>
        <v>4</v>
      </c>
      <c r="L4" s="20"/>
      <c r="M4" s="21"/>
      <c r="N4" s="18" t="s">
        <v>28</v>
      </c>
      <c r="O4" s="18">
        <v>1.0</v>
      </c>
      <c r="P4" s="8">
        <f t="shared" ref="P4:P15" si="5">COUNTIF(K$3:K$158,O4)</f>
        <v>6</v>
      </c>
      <c r="Q4" s="8">
        <f t="shared" si="3"/>
        <v>7.317073171</v>
      </c>
      <c r="R4" s="8"/>
      <c r="S4" s="8" t="str">
        <f>IF(Q4&gt;5,"Problema de Reintegración",0)</f>
        <v>Problema de Reintegración</v>
      </c>
      <c r="T4" s="8">
        <v>0.0</v>
      </c>
      <c r="U4" s="8"/>
      <c r="V4" s="8"/>
      <c r="W4" s="18" t="s">
        <v>29</v>
      </c>
      <c r="X4" s="18" t="s">
        <v>30</v>
      </c>
      <c r="Y4" s="18">
        <f>30/100</f>
        <v>0.3</v>
      </c>
      <c r="Z4" s="18">
        <f>14/100</f>
        <v>0.14</v>
      </c>
      <c r="AA4" s="8"/>
      <c r="AB4" s="8">
        <v>1.0</v>
      </c>
      <c r="AC4" s="8"/>
      <c r="AD4" s="8">
        <f>IF(AC4&gt;5,"Problema de Reintegración",0)</f>
        <v>0</v>
      </c>
      <c r="AE4" s="8">
        <v>0.0</v>
      </c>
      <c r="AF4" s="8" t="s">
        <v>31</v>
      </c>
      <c r="AG4" s="8"/>
      <c r="AH4" s="8"/>
      <c r="AI4" s="8"/>
      <c r="AJ4" s="1"/>
      <c r="AK4" s="1"/>
      <c r="AL4" s="1"/>
      <c r="AM4" s="1"/>
      <c r="AN4" s="1"/>
      <c r="AO4" s="1"/>
      <c r="AP4" s="1"/>
      <c r="AQ4" s="1"/>
      <c r="AR4" s="10"/>
    </row>
    <row r="5" ht="18.0" customHeight="1">
      <c r="A5" s="1"/>
      <c r="B5" s="1"/>
      <c r="C5" s="34" t="str">
        <f t="shared" si="4"/>
        <v>Enzo Sipitria</v>
      </c>
      <c r="D5" s="2"/>
      <c r="E5" s="39"/>
      <c r="F5" s="38"/>
      <c r="G5" s="38"/>
      <c r="H5" s="2"/>
      <c r="I5" s="1"/>
      <c r="J5" s="4">
        <f t="shared" si="1"/>
        <v>0</v>
      </c>
      <c r="K5" s="5">
        <f t="shared" si="2"/>
        <v>0</v>
      </c>
      <c r="L5" s="20"/>
      <c r="M5" s="21"/>
      <c r="N5" s="18" t="s">
        <v>32</v>
      </c>
      <c r="O5" s="18">
        <v>2.0</v>
      </c>
      <c r="P5" s="8">
        <f t="shared" si="5"/>
        <v>5</v>
      </c>
      <c r="Q5" s="8">
        <f t="shared" si="3"/>
        <v>6.097560976</v>
      </c>
      <c r="R5" s="8"/>
      <c r="S5" s="8" t="str">
        <f>IF(Q5&lt;=14,,"Problema de Tensión")</f>
        <v/>
      </c>
      <c r="T5" s="8" t="str">
        <f>IF(Q5&gt;=3,,"Problema de Tensión")</f>
        <v/>
      </c>
      <c r="U5" s="8"/>
      <c r="V5" s="8"/>
      <c r="W5" s="18" t="s">
        <v>29</v>
      </c>
      <c r="X5" s="18" t="s">
        <v>33</v>
      </c>
      <c r="Y5" s="18">
        <f>11/100</f>
        <v>0.11</v>
      </c>
      <c r="Z5" s="18">
        <f>2/100</f>
        <v>0.02</v>
      </c>
      <c r="AA5" s="8"/>
      <c r="AB5" s="8">
        <v>2.0</v>
      </c>
      <c r="AC5" s="8"/>
      <c r="AD5" s="8" t="str">
        <f>IF(AC5&lt;=14,,"Problema de Tensión")</f>
        <v/>
      </c>
      <c r="AE5" s="8" t="str">
        <f>IF(AC5&gt;=3,,"Problema de Tensión")</f>
        <v>Problema de Tensión</v>
      </c>
      <c r="AF5" s="8" t="s">
        <v>31</v>
      </c>
      <c r="AG5" s="8"/>
      <c r="AH5" s="8"/>
      <c r="AI5" s="8"/>
      <c r="AJ5" s="1"/>
      <c r="AK5" s="1"/>
      <c r="AL5" s="1"/>
      <c r="AM5" s="1"/>
      <c r="AN5" s="1"/>
      <c r="AO5" s="1"/>
      <c r="AP5" s="1"/>
      <c r="AQ5" s="1"/>
      <c r="AR5" s="10"/>
    </row>
    <row r="6" ht="15.75" customHeight="1">
      <c r="A6" s="1"/>
      <c r="B6" s="1"/>
      <c r="C6" s="34" t="str">
        <f t="shared" si="4"/>
        <v>Enzo Sipitria</v>
      </c>
      <c r="D6" s="2"/>
      <c r="E6" s="41"/>
      <c r="F6" s="30">
        <v>41962.0</v>
      </c>
      <c r="G6" s="38"/>
      <c r="H6" s="2"/>
      <c r="J6" s="4">
        <f t="shared" si="1"/>
        <v>0</v>
      </c>
      <c r="K6" s="5">
        <f t="shared" si="2"/>
        <v>0</v>
      </c>
      <c r="L6" s="20"/>
      <c r="M6" s="21"/>
      <c r="N6" s="18" t="s">
        <v>34</v>
      </c>
      <c r="O6" s="18">
        <v>3.0</v>
      </c>
      <c r="P6" s="8">
        <f t="shared" si="5"/>
        <v>9</v>
      </c>
      <c r="Q6" s="8">
        <f t="shared" si="3"/>
        <v>10.97560976</v>
      </c>
      <c r="R6" s="8"/>
      <c r="S6" s="8" t="str">
        <f>IF(Q6&lt;=20,,"Problema de Decisión")</f>
        <v/>
      </c>
      <c r="T6" s="8" t="str">
        <f>IF(Q6&gt;=6,,"Problema de Decisión")</f>
        <v/>
      </c>
      <c r="U6" s="8"/>
      <c r="V6" s="8"/>
      <c r="W6" s="18" t="s">
        <v>35</v>
      </c>
      <c r="X6" s="18" t="s">
        <v>36</v>
      </c>
      <c r="Y6" s="18">
        <f>40/100</f>
        <v>0.4</v>
      </c>
      <c r="Z6" s="18">
        <f>21/100</f>
        <v>0.21</v>
      </c>
      <c r="AA6" s="8"/>
      <c r="AB6" s="8">
        <v>3.0</v>
      </c>
      <c r="AC6" s="8"/>
      <c r="AD6" s="8" t="str">
        <f>IF(AC6&lt;=20,,"Problema de Decisión")</f>
        <v/>
      </c>
      <c r="AE6" s="8" t="str">
        <f>IF(AC6&gt;=6,,"Problema de Decisión")</f>
        <v>Problema de Decisión</v>
      </c>
      <c r="AF6" s="8" t="s">
        <v>31</v>
      </c>
      <c r="AG6" s="8"/>
      <c r="AH6" s="8"/>
      <c r="AI6" s="8"/>
      <c r="AJ6" s="1"/>
      <c r="AK6" s="1"/>
      <c r="AL6" s="1"/>
      <c r="AM6" s="1"/>
      <c r="AN6" s="1"/>
      <c r="AO6" s="1"/>
      <c r="AP6" s="1"/>
      <c r="AQ6" s="1"/>
      <c r="AR6" s="10"/>
    </row>
    <row r="7" ht="15.75" customHeight="1">
      <c r="A7" s="1"/>
      <c r="B7" s="1"/>
      <c r="C7" s="34" t="str">
        <f t="shared" si="4"/>
        <v>Enzo Sipitria</v>
      </c>
      <c r="D7" s="2"/>
      <c r="E7" s="44"/>
      <c r="F7" s="45"/>
      <c r="G7" s="46"/>
      <c r="H7" s="2"/>
      <c r="I7" s="1"/>
      <c r="J7" s="4">
        <f t="shared" si="1"/>
        <v>0</v>
      </c>
      <c r="K7" s="5">
        <f t="shared" si="2"/>
        <v>0</v>
      </c>
      <c r="L7" s="20"/>
      <c r="M7" s="21"/>
      <c r="N7" s="18" t="s">
        <v>39</v>
      </c>
      <c r="O7" s="18">
        <v>4.0</v>
      </c>
      <c r="P7" s="8">
        <f t="shared" si="5"/>
        <v>10</v>
      </c>
      <c r="Q7" s="8">
        <f t="shared" si="3"/>
        <v>12.19512195</v>
      </c>
      <c r="R7" s="8"/>
      <c r="S7" s="8" t="str">
        <f>IF(Q7&lt;=11,,"Problema de Control")</f>
        <v>Problema de Control</v>
      </c>
      <c r="T7" s="8" t="str">
        <f>IF(Q7&gt;=4,,"Problema de Control")</f>
        <v/>
      </c>
      <c r="U7" s="8"/>
      <c r="V7" s="8"/>
      <c r="W7" s="18" t="s">
        <v>35</v>
      </c>
      <c r="X7" s="18" t="s">
        <v>40</v>
      </c>
      <c r="Y7" s="18">
        <f>9/100</f>
        <v>0.09</v>
      </c>
      <c r="Z7" s="18">
        <f>1/100</f>
        <v>0.01</v>
      </c>
      <c r="AA7" s="8"/>
      <c r="AB7" s="8">
        <v>4.0</v>
      </c>
      <c r="AC7" s="8"/>
      <c r="AD7" s="8" t="str">
        <f>IF(AC7&lt;=11,,"Problema de Control")</f>
        <v/>
      </c>
      <c r="AE7" s="8" t="str">
        <f>IF(AC7&gt;=4,,"Problema de Control")</f>
        <v>Problema de Control</v>
      </c>
      <c r="AF7" s="8" t="s">
        <v>31</v>
      </c>
      <c r="AG7" s="8"/>
      <c r="AH7" s="8"/>
      <c r="AI7" s="8"/>
      <c r="AJ7" s="1"/>
      <c r="AK7" s="1"/>
      <c r="AL7" s="1"/>
      <c r="AM7" s="1"/>
      <c r="AN7" s="1"/>
      <c r="AO7" s="1"/>
      <c r="AP7" s="1"/>
      <c r="AQ7" s="1"/>
      <c r="AR7" s="10"/>
    </row>
    <row r="8" ht="15.75" customHeight="1">
      <c r="A8" s="1"/>
      <c r="B8" s="1"/>
      <c r="C8" s="27" t="str">
        <f t="shared" si="4"/>
        <v>Juan Cruz </v>
      </c>
      <c r="D8" s="2"/>
      <c r="E8" s="47" t="s">
        <v>45</v>
      </c>
      <c r="F8" s="48" t="s">
        <v>46</v>
      </c>
      <c r="G8" s="49" t="s">
        <v>47</v>
      </c>
      <c r="H8" s="2"/>
      <c r="I8" s="1"/>
      <c r="J8" s="4">
        <f t="shared" si="1"/>
        <v>0</v>
      </c>
      <c r="K8" s="5">
        <f t="shared" si="2"/>
        <v>0</v>
      </c>
      <c r="L8" s="20"/>
      <c r="M8" s="21"/>
      <c r="N8" s="18" t="s">
        <v>42</v>
      </c>
      <c r="O8" s="18">
        <v>5.0</v>
      </c>
      <c r="P8" s="8">
        <f t="shared" si="5"/>
        <v>24</v>
      </c>
      <c r="Q8" s="8">
        <f t="shared" si="3"/>
        <v>29.26829268</v>
      </c>
      <c r="R8" s="8"/>
      <c r="S8" s="8" t="str">
        <f>IF(Q8&lt;=40,,"Problema de Evaluación")</f>
        <v/>
      </c>
      <c r="T8" s="8" t="str">
        <f>IF(Q8&gt;=21,,"Problema de Evaluación")</f>
        <v/>
      </c>
      <c r="U8" s="8"/>
      <c r="V8" s="8"/>
      <c r="W8" s="18" t="s">
        <v>43</v>
      </c>
      <c r="X8" s="18" t="s">
        <v>44</v>
      </c>
      <c r="Y8" s="18">
        <f>11/100</f>
        <v>0.11</v>
      </c>
      <c r="Z8" s="18">
        <f>4/100</f>
        <v>0.04</v>
      </c>
      <c r="AA8" s="8"/>
      <c r="AB8" s="8">
        <v>5.0</v>
      </c>
      <c r="AC8" s="8"/>
      <c r="AD8" s="8" t="str">
        <f>IF(AC8&lt;=40,,"Problema de Evaluación")</f>
        <v/>
      </c>
      <c r="AE8" s="8" t="str">
        <f>IF(AC8&gt;=21,,"Problema de Evaluación")</f>
        <v>Problema de Evaluación</v>
      </c>
      <c r="AF8" s="8" t="s">
        <v>31</v>
      </c>
      <c r="AG8" s="8"/>
      <c r="AH8" s="8"/>
      <c r="AI8" s="8"/>
      <c r="AJ8" s="1"/>
      <c r="AK8" s="1"/>
      <c r="AL8" s="1"/>
      <c r="AM8" s="1"/>
      <c r="AN8" s="1"/>
      <c r="AO8" s="1"/>
      <c r="AP8" s="1"/>
      <c r="AQ8" s="1"/>
      <c r="AR8" s="10"/>
    </row>
    <row r="9" ht="15.75" customHeight="1">
      <c r="A9" s="1"/>
      <c r="B9" s="1"/>
      <c r="C9" s="27" t="str">
        <f t="shared" si="4"/>
        <v>Enzo </v>
      </c>
      <c r="D9" s="2"/>
      <c r="E9" s="51" t="s">
        <v>50</v>
      </c>
      <c r="F9" s="52" t="s">
        <v>51</v>
      </c>
      <c r="G9" s="48" t="s">
        <v>52</v>
      </c>
      <c r="H9" s="2"/>
      <c r="I9" s="27" t="s">
        <v>15</v>
      </c>
      <c r="J9" s="4">
        <f t="shared" si="1"/>
        <v>33</v>
      </c>
      <c r="K9" s="5">
        <f t="shared" si="2"/>
        <v>5</v>
      </c>
      <c r="L9" s="20"/>
      <c r="M9" s="21"/>
      <c r="N9" s="18" t="s">
        <v>48</v>
      </c>
      <c r="O9" s="18">
        <v>6.0</v>
      </c>
      <c r="P9" s="8">
        <f t="shared" si="5"/>
        <v>7</v>
      </c>
      <c r="Q9" s="8">
        <f t="shared" si="3"/>
        <v>8.536585366</v>
      </c>
      <c r="R9" s="8"/>
      <c r="S9" s="8" t="str">
        <f>IF(Q9&lt;=30,,"Problema de Comunicación")</f>
        <v/>
      </c>
      <c r="T9" s="8" t="str">
        <f>IF(Q9&gt;=14,,"Problema de Comunicación")</f>
        <v>Problema de Comunicación</v>
      </c>
      <c r="U9" s="8"/>
      <c r="V9" s="8"/>
      <c r="W9" s="18" t="s">
        <v>43</v>
      </c>
      <c r="X9" s="18" t="s">
        <v>49</v>
      </c>
      <c r="Y9" s="18">
        <f>5/100</f>
        <v>0.05</v>
      </c>
      <c r="Z9" s="18">
        <v>0.0</v>
      </c>
      <c r="AA9" s="8"/>
      <c r="AB9" s="8">
        <v>6.0</v>
      </c>
      <c r="AC9" s="8"/>
      <c r="AD9" s="8" t="str">
        <f>IF(AC9&lt;=30,,"Problema de Comunicación")</f>
        <v/>
      </c>
      <c r="AE9" s="8" t="str">
        <f>IF(AC9&gt;=14,,"Problema de Comunicación")</f>
        <v>Problema de Comunicación</v>
      </c>
      <c r="AF9" s="8" t="s">
        <v>31</v>
      </c>
      <c r="AG9" s="8"/>
      <c r="AH9" s="8"/>
      <c r="AI9" s="8"/>
      <c r="AJ9" s="1"/>
      <c r="AK9" s="1"/>
      <c r="AL9" s="1"/>
      <c r="AM9" s="1"/>
      <c r="AN9" s="1"/>
      <c r="AO9" s="1"/>
      <c r="AP9" s="1"/>
      <c r="AQ9" s="1"/>
      <c r="AR9" s="10"/>
    </row>
    <row r="10" ht="15.75" customHeight="1">
      <c r="A10" s="1"/>
      <c r="B10" s="1"/>
      <c r="C10" s="27" t="str">
        <f t="shared" si="4"/>
        <v>Juan Cruz </v>
      </c>
      <c r="D10" s="2"/>
      <c r="E10" s="51" t="s">
        <v>45</v>
      </c>
      <c r="F10" s="48" t="s">
        <v>51</v>
      </c>
      <c r="G10" s="48" t="s">
        <v>58</v>
      </c>
      <c r="H10" s="2"/>
      <c r="I10" s="1"/>
      <c r="J10" s="4">
        <f t="shared" si="1"/>
        <v>0</v>
      </c>
      <c r="K10" s="5">
        <f t="shared" si="2"/>
        <v>0</v>
      </c>
      <c r="L10" s="20"/>
      <c r="M10" s="21"/>
      <c r="N10" s="18" t="s">
        <v>53</v>
      </c>
      <c r="O10" s="18">
        <v>7.0</v>
      </c>
      <c r="P10" s="8">
        <f t="shared" si="5"/>
        <v>4</v>
      </c>
      <c r="Q10" s="8">
        <f t="shared" si="3"/>
        <v>4.87804878</v>
      </c>
      <c r="R10" s="8"/>
      <c r="S10" s="8" t="str">
        <f>IF(Q10&lt;=11,,"Problema de Comunicación")</f>
        <v/>
      </c>
      <c r="T10" s="8" t="str">
        <f>IF(Q10&gt;=2,,"Problema de Comunicación")</f>
        <v/>
      </c>
      <c r="U10" s="8"/>
      <c r="V10" s="8"/>
      <c r="W10" s="18" t="s">
        <v>54</v>
      </c>
      <c r="X10" s="18" t="s">
        <v>55</v>
      </c>
      <c r="Y10" s="18">
        <f>20/100</f>
        <v>0.2</v>
      </c>
      <c r="Z10" s="18">
        <f>6/100</f>
        <v>0.06</v>
      </c>
      <c r="AA10" s="8"/>
      <c r="AB10" s="8">
        <v>7.0</v>
      </c>
      <c r="AC10" s="8"/>
      <c r="AD10" s="8" t="str">
        <f>IF(AC10&lt;=11,,"Problema de Comunicación")</f>
        <v/>
      </c>
      <c r="AE10" s="8" t="str">
        <f>IF(AC10&gt;=2,,"Problema de Comunicación")</f>
        <v>Problema de Comunicación</v>
      </c>
      <c r="AF10" s="8" t="s">
        <v>31</v>
      </c>
      <c r="AG10" s="8"/>
      <c r="AH10" s="8"/>
      <c r="AI10" s="8"/>
      <c r="AJ10" s="1"/>
      <c r="AK10" s="1"/>
      <c r="AL10" s="1"/>
      <c r="AM10" s="1"/>
      <c r="AN10" s="1"/>
      <c r="AO10" s="1"/>
      <c r="AP10" s="1"/>
      <c r="AQ10" s="1"/>
      <c r="AR10" s="10"/>
    </row>
    <row r="11" ht="15.75" customHeight="1">
      <c r="A11" s="1"/>
      <c r="B11" s="1"/>
      <c r="C11" s="27" t="str">
        <f t="shared" si="4"/>
        <v>Enzo </v>
      </c>
      <c r="D11" s="2"/>
      <c r="E11" s="51" t="s">
        <v>50</v>
      </c>
      <c r="F11" s="48" t="s">
        <v>63</v>
      </c>
      <c r="G11" s="53" t="s">
        <v>64</v>
      </c>
      <c r="H11" s="2"/>
      <c r="I11" s="1"/>
      <c r="J11" s="4">
        <f t="shared" si="1"/>
        <v>0</v>
      </c>
      <c r="K11" s="5">
        <f t="shared" si="2"/>
        <v>0</v>
      </c>
      <c r="L11" s="20"/>
      <c r="M11" s="21"/>
      <c r="N11" s="18" t="s">
        <v>59</v>
      </c>
      <c r="O11" s="18">
        <v>8.0</v>
      </c>
      <c r="P11" s="8">
        <f t="shared" si="5"/>
        <v>5</v>
      </c>
      <c r="Q11" s="8">
        <f t="shared" si="3"/>
        <v>6.097560976</v>
      </c>
      <c r="R11" s="8"/>
      <c r="S11" s="8" t="str">
        <f>IF(Q11&lt;=9,,"Problema de Evaluación")</f>
        <v/>
      </c>
      <c r="T11" s="8" t="str">
        <f>IF(Q11&gt;=1,,"Problema de Evaluación")</f>
        <v/>
      </c>
      <c r="U11" s="8"/>
      <c r="V11" s="8"/>
      <c r="W11" s="18" t="s">
        <v>54</v>
      </c>
      <c r="X11" s="18" t="s">
        <v>60</v>
      </c>
      <c r="Y11" s="18">
        <f>13/100</f>
        <v>0.13</v>
      </c>
      <c r="Z11" s="18">
        <f t="shared" ref="Z11:Z12" si="6">3/100</f>
        <v>0.03</v>
      </c>
      <c r="AA11" s="8"/>
      <c r="AB11" s="8">
        <v>8.0</v>
      </c>
      <c r="AC11" s="8"/>
      <c r="AD11" s="8" t="str">
        <f>IF(AC11&lt;=9,,"Problema de Evaluación")</f>
        <v/>
      </c>
      <c r="AE11" s="8" t="str">
        <f>IF(AC11&gt;=1,,"Problema de Evaluación")</f>
        <v>Problema de Evaluación</v>
      </c>
      <c r="AF11" s="8" t="s">
        <v>31</v>
      </c>
      <c r="AG11" s="8" t="s">
        <v>61</v>
      </c>
      <c r="AH11" s="8"/>
      <c r="AI11" s="8"/>
      <c r="AJ11" s="1"/>
      <c r="AK11" s="1"/>
      <c r="AL11" s="1"/>
      <c r="AM11" s="1"/>
      <c r="AN11" s="1"/>
      <c r="AO11" s="1"/>
      <c r="AP11" s="1"/>
      <c r="AQ11" s="1"/>
      <c r="AR11" s="10"/>
    </row>
    <row r="12" ht="15.75" customHeight="1">
      <c r="A12" s="1"/>
      <c r="B12" s="1"/>
      <c r="C12" s="27" t="str">
        <f t="shared" si="4"/>
        <v>Enzo </v>
      </c>
      <c r="D12" s="2"/>
      <c r="E12" s="54"/>
      <c r="F12" s="45"/>
      <c r="G12" s="48" t="s">
        <v>68</v>
      </c>
      <c r="H12" s="2"/>
      <c r="I12" s="1"/>
      <c r="J12" s="4">
        <f t="shared" si="1"/>
        <v>0</v>
      </c>
      <c r="K12" s="5">
        <f t="shared" si="2"/>
        <v>0</v>
      </c>
      <c r="L12" s="20"/>
      <c r="M12" s="21"/>
      <c r="N12" s="18" t="s">
        <v>65</v>
      </c>
      <c r="O12" s="18">
        <v>9.0</v>
      </c>
      <c r="P12" s="8">
        <f t="shared" si="5"/>
        <v>3</v>
      </c>
      <c r="Q12" s="8">
        <f t="shared" si="3"/>
        <v>3.658536585</v>
      </c>
      <c r="R12" s="8"/>
      <c r="S12" s="8" t="str">
        <f>IF(Q12&lt;=5,,"Problema de Control")</f>
        <v/>
      </c>
      <c r="T12" s="8" t="str">
        <f>IF(Q12&gt;=0,,"Problema de Control")</f>
        <v/>
      </c>
      <c r="U12" s="8"/>
      <c r="V12" s="8"/>
      <c r="W12" s="18" t="s">
        <v>66</v>
      </c>
      <c r="X12" s="18" t="s">
        <v>67</v>
      </c>
      <c r="Y12" s="18">
        <f>14/100</f>
        <v>0.14</v>
      </c>
      <c r="Z12" s="18">
        <f t="shared" si="6"/>
        <v>0.03</v>
      </c>
      <c r="AA12" s="8"/>
      <c r="AB12" s="8">
        <v>9.0</v>
      </c>
      <c r="AC12" s="8"/>
      <c r="AD12" s="8" t="str">
        <f>IF(AC12&lt;=5,,"Problema de Control")</f>
        <v/>
      </c>
      <c r="AE12" s="8" t="str">
        <f>IF(AC12&gt;=0,,"Problema de Control")</f>
        <v/>
      </c>
      <c r="AF12" s="8" t="s">
        <v>31</v>
      </c>
      <c r="AG12" s="8">
        <v>1.0</v>
      </c>
      <c r="AH12" s="8">
        <f t="shared" ref="AH12:AH23" si="7">IF( OR(T4&lt;&gt;0,S4&lt;&gt;0),1,0)</f>
        <v>1</v>
      </c>
      <c r="AI12" s="8"/>
      <c r="AJ12" s="1"/>
      <c r="AK12" s="1"/>
      <c r="AL12" s="1"/>
      <c r="AM12" s="1"/>
      <c r="AN12" s="1"/>
      <c r="AO12" s="1"/>
      <c r="AP12" s="1"/>
      <c r="AQ12" s="1"/>
      <c r="AR12" s="10"/>
    </row>
    <row r="13" ht="24.0" customHeight="1">
      <c r="A13" s="1"/>
      <c r="B13" s="1"/>
      <c r="C13" s="27" t="str">
        <f t="shared" si="4"/>
        <v>Juan Cruz </v>
      </c>
      <c r="D13" s="2"/>
      <c r="E13" s="51" t="s">
        <v>45</v>
      </c>
      <c r="F13" s="48" t="s">
        <v>63</v>
      </c>
      <c r="G13" s="48" t="s">
        <v>71</v>
      </c>
      <c r="H13" s="2"/>
      <c r="I13" s="1"/>
      <c r="J13" s="4">
        <f t="shared" si="1"/>
        <v>0</v>
      </c>
      <c r="K13" s="5">
        <f t="shared" si="2"/>
        <v>0</v>
      </c>
      <c r="L13" s="20"/>
      <c r="M13" s="21"/>
      <c r="N13" s="18" t="s">
        <v>69</v>
      </c>
      <c r="O13" s="18">
        <v>10.0</v>
      </c>
      <c r="P13" s="8">
        <f t="shared" si="5"/>
        <v>0</v>
      </c>
      <c r="Q13" s="8">
        <f t="shared" si="3"/>
        <v>0</v>
      </c>
      <c r="R13" s="8"/>
      <c r="S13" s="8" t="str">
        <f>IF(Q13&lt;=13,,"Problema de Decisión")</f>
        <v/>
      </c>
      <c r="T13" s="8" t="str">
        <f>IF(Q13&gt;=3,,"Problema de Decisión")</f>
        <v>Problema de Decisión</v>
      </c>
      <c r="U13" s="8"/>
      <c r="V13" s="8"/>
      <c r="W13" s="18" t="s">
        <v>66</v>
      </c>
      <c r="X13" s="18" t="s">
        <v>70</v>
      </c>
      <c r="Y13" s="18">
        <f>10/100</f>
        <v>0.1</v>
      </c>
      <c r="Z13" s="18">
        <f>1/100</f>
        <v>0.01</v>
      </c>
      <c r="AA13" s="8"/>
      <c r="AB13" s="8">
        <v>10.0</v>
      </c>
      <c r="AC13" s="8"/>
      <c r="AD13" s="8" t="str">
        <f>IF(AC13&lt;=13,,"Problema de Decisión")</f>
        <v/>
      </c>
      <c r="AE13" s="8" t="str">
        <f>IF(AC13&gt;=3,,"Problema de Decisión")</f>
        <v>Problema de Decisión</v>
      </c>
      <c r="AF13" s="8" t="s">
        <v>31</v>
      </c>
      <c r="AG13" s="8">
        <v>2.0</v>
      </c>
      <c r="AH13" s="8">
        <f t="shared" si="7"/>
        <v>0</v>
      </c>
      <c r="AI13" s="8"/>
      <c r="AJ13" s="1"/>
      <c r="AK13" s="1"/>
      <c r="AL13" s="1"/>
      <c r="AM13" s="1"/>
      <c r="AN13" s="1"/>
      <c r="AO13" s="1"/>
      <c r="AP13" s="1"/>
      <c r="AQ13" s="1"/>
      <c r="AR13" s="10"/>
    </row>
    <row r="14" ht="24.0" customHeight="1">
      <c r="A14" s="1"/>
      <c r="B14" s="1"/>
      <c r="C14" s="27" t="str">
        <f t="shared" si="4"/>
        <v>Enzo </v>
      </c>
      <c r="D14" s="2"/>
      <c r="E14" s="51" t="s">
        <v>50</v>
      </c>
      <c r="F14" s="48" t="s">
        <v>73</v>
      </c>
      <c r="G14" s="48" t="s">
        <v>74</v>
      </c>
      <c r="H14" s="2"/>
      <c r="I14" s="27" t="s">
        <v>75</v>
      </c>
      <c r="J14" s="4">
        <f t="shared" si="1"/>
        <v>29</v>
      </c>
      <c r="K14" s="5">
        <f t="shared" si="2"/>
        <v>4</v>
      </c>
      <c r="L14" s="20"/>
      <c r="M14" s="21"/>
      <c r="N14" s="18" t="s">
        <v>72</v>
      </c>
      <c r="O14" s="18">
        <v>11.0</v>
      </c>
      <c r="P14" s="8">
        <f t="shared" si="5"/>
        <v>9</v>
      </c>
      <c r="Q14" s="8">
        <f t="shared" si="3"/>
        <v>10.97560976</v>
      </c>
      <c r="R14" s="8"/>
      <c r="S14" s="8" t="str">
        <f>IF(Q14&lt;=10,,"Problema de Tensión")</f>
        <v>Problema de Tensión</v>
      </c>
      <c r="T14" s="8" t="str">
        <f>IF(Q14&gt;=1,,"Problema de Tensión")</f>
        <v/>
      </c>
      <c r="U14" s="8"/>
      <c r="V14" s="8"/>
      <c r="W14" s="18" t="s">
        <v>76</v>
      </c>
      <c r="X14" s="18" t="s">
        <v>77</v>
      </c>
      <c r="Y14" s="18">
        <f>5/100</f>
        <v>0.05</v>
      </c>
      <c r="Z14" s="18">
        <v>0.0</v>
      </c>
      <c r="AA14" s="8"/>
      <c r="AB14" s="8">
        <v>11.0</v>
      </c>
      <c r="AC14" s="8"/>
      <c r="AD14" s="8" t="str">
        <f>IF(AC14&lt;=10,,"Problema de Tensión")</f>
        <v/>
      </c>
      <c r="AE14" s="8" t="str">
        <f>IF(AC14&gt;=1,,"Problema de Tensión")</f>
        <v>Problema de Tensión</v>
      </c>
      <c r="AF14" s="8" t="s">
        <v>31</v>
      </c>
      <c r="AG14" s="8">
        <v>3.0</v>
      </c>
      <c r="AH14" s="8">
        <f t="shared" si="7"/>
        <v>0</v>
      </c>
      <c r="AI14" s="8"/>
      <c r="AJ14" s="1"/>
      <c r="AK14" s="1"/>
      <c r="AL14" s="1"/>
      <c r="AM14" s="1"/>
      <c r="AN14" s="1"/>
      <c r="AO14" s="1"/>
      <c r="AP14" s="1"/>
      <c r="AQ14" s="1"/>
      <c r="AR14" s="10"/>
    </row>
    <row r="15" ht="15.75" customHeight="1">
      <c r="A15" s="1"/>
      <c r="B15" s="1"/>
      <c r="C15" s="27" t="str">
        <f t="shared" si="4"/>
        <v>Enzo </v>
      </c>
      <c r="D15" s="2"/>
      <c r="E15" s="56"/>
      <c r="F15" s="56"/>
      <c r="G15" s="48" t="s">
        <v>80</v>
      </c>
      <c r="H15" s="2"/>
      <c r="I15" s="1"/>
      <c r="J15" s="4">
        <f t="shared" si="1"/>
        <v>0</v>
      </c>
      <c r="K15" s="5">
        <f t="shared" si="2"/>
        <v>0</v>
      </c>
      <c r="L15" s="20"/>
      <c r="M15" s="21"/>
      <c r="N15" s="18" t="s">
        <v>79</v>
      </c>
      <c r="O15" s="18">
        <v>12.0</v>
      </c>
      <c r="P15" s="8">
        <f t="shared" si="5"/>
        <v>0</v>
      </c>
      <c r="Q15" s="8">
        <f t="shared" si="3"/>
        <v>0</v>
      </c>
      <c r="R15" s="8"/>
      <c r="S15" s="8" t="str">
        <f>IF(Q15&lt;=7,,"Problema de Reintegración")</f>
        <v/>
      </c>
      <c r="T15" s="8" t="str">
        <f>IF(Q15&gt;=0,,"Problema de Reintegración")</f>
        <v/>
      </c>
      <c r="U15" s="8"/>
      <c r="V15" s="8"/>
      <c r="W15" s="18" t="s">
        <v>76</v>
      </c>
      <c r="X15" s="18" t="s">
        <v>81</v>
      </c>
      <c r="Y15" s="18">
        <f>7/100</f>
        <v>0.07</v>
      </c>
      <c r="Z15" s="18">
        <v>0.0</v>
      </c>
      <c r="AA15" s="8"/>
      <c r="AB15" s="8">
        <v>12.0</v>
      </c>
      <c r="AC15" s="8"/>
      <c r="AD15" s="8" t="str">
        <f>IF(AC15&lt;=7,,"Problema de Reintegración")</f>
        <v/>
      </c>
      <c r="AE15" s="8" t="str">
        <f>IF(AC15&gt;=0,,"Problema de Reintegración")</f>
        <v/>
      </c>
      <c r="AF15" s="8" t="s">
        <v>31</v>
      </c>
      <c r="AG15" s="8">
        <v>4.0</v>
      </c>
      <c r="AH15" s="8">
        <f t="shared" si="7"/>
        <v>1</v>
      </c>
      <c r="AI15" s="8"/>
      <c r="AJ15" s="1"/>
      <c r="AK15" s="1"/>
      <c r="AL15" s="1"/>
      <c r="AM15" s="1"/>
      <c r="AN15" s="1"/>
      <c r="AO15" s="1"/>
      <c r="AP15" s="1"/>
      <c r="AQ15" s="1"/>
      <c r="AR15" s="10"/>
    </row>
    <row r="16" ht="15.75" customHeight="1">
      <c r="A16" s="1"/>
      <c r="B16" s="1"/>
      <c r="C16" s="27" t="str">
        <f t="shared" si="4"/>
        <v>Juan Cruz </v>
      </c>
      <c r="D16" s="2"/>
      <c r="E16" s="51" t="s">
        <v>45</v>
      </c>
      <c r="F16" s="52" t="s">
        <v>83</v>
      </c>
      <c r="G16" s="48" t="s">
        <v>84</v>
      </c>
      <c r="H16" s="2"/>
      <c r="I16" s="1"/>
      <c r="J16" s="4">
        <f t="shared" si="1"/>
        <v>0</v>
      </c>
      <c r="K16" s="5">
        <f t="shared" si="2"/>
        <v>0</v>
      </c>
      <c r="L16" s="20"/>
      <c r="M16" s="21"/>
      <c r="N16" s="18"/>
      <c r="O16" s="18"/>
      <c r="P16" s="8"/>
      <c r="Q16" s="8"/>
      <c r="R16" s="8"/>
      <c r="S16" s="8"/>
      <c r="T16" s="8"/>
      <c r="U16" s="18"/>
      <c r="V16" s="8"/>
      <c r="W16" s="18"/>
      <c r="X16" s="18"/>
      <c r="Y16" s="18"/>
      <c r="Z16" s="18"/>
      <c r="AA16" s="8"/>
      <c r="AB16" s="8"/>
      <c r="AC16" s="8"/>
      <c r="AD16" s="8"/>
      <c r="AE16" s="8"/>
      <c r="AF16" s="8" t="s">
        <v>31</v>
      </c>
      <c r="AG16" s="8">
        <v>5.0</v>
      </c>
      <c r="AH16" s="8">
        <f t="shared" si="7"/>
        <v>0</v>
      </c>
      <c r="AI16" s="8"/>
      <c r="AJ16" s="1"/>
      <c r="AK16" s="1"/>
      <c r="AL16" s="1"/>
      <c r="AM16" s="1"/>
      <c r="AN16" s="1"/>
      <c r="AO16" s="1"/>
      <c r="AP16" s="1"/>
      <c r="AQ16" s="1"/>
      <c r="AR16" s="10"/>
    </row>
    <row r="17" ht="29.25" customHeight="1">
      <c r="A17" s="1"/>
      <c r="B17" s="1"/>
      <c r="C17" s="27" t="str">
        <f t="shared" si="4"/>
        <v>Juan Cruz </v>
      </c>
      <c r="D17" s="2"/>
      <c r="E17" s="45"/>
      <c r="F17" s="45"/>
      <c r="G17" s="57" t="s">
        <v>86</v>
      </c>
      <c r="H17" s="2"/>
      <c r="J17" s="4">
        <f t="shared" si="1"/>
        <v>0</v>
      </c>
      <c r="K17" s="5">
        <f t="shared" si="2"/>
        <v>0</v>
      </c>
      <c r="L17" s="20"/>
      <c r="M17" s="21"/>
      <c r="N17" s="8"/>
      <c r="O17" s="8"/>
      <c r="P17" s="8"/>
      <c r="Q17" s="8"/>
      <c r="R17" s="8"/>
      <c r="S17" s="8"/>
      <c r="T17" s="18"/>
      <c r="U17" s="8" t="s">
        <v>85</v>
      </c>
      <c r="V17" s="8"/>
      <c r="W17" s="8"/>
      <c r="X17" s="8"/>
      <c r="Y17" s="8"/>
      <c r="Z17" s="8"/>
      <c r="AA17" s="8"/>
      <c r="AB17" s="8"/>
      <c r="AC17" s="8"/>
      <c r="AD17" s="8"/>
      <c r="AE17" s="8"/>
      <c r="AF17" s="8"/>
      <c r="AG17" s="8">
        <v>6.0</v>
      </c>
      <c r="AH17" s="8">
        <f t="shared" si="7"/>
        <v>1</v>
      </c>
      <c r="AI17" s="8"/>
      <c r="AJ17" s="1"/>
      <c r="AK17" s="1"/>
      <c r="AL17" s="1"/>
      <c r="AM17" s="1"/>
      <c r="AN17" s="1"/>
      <c r="AO17" s="1"/>
      <c r="AP17" s="1"/>
      <c r="AQ17" s="1"/>
      <c r="AR17" s="10"/>
    </row>
    <row r="18" ht="37.5" customHeight="1">
      <c r="A18" s="1"/>
      <c r="B18" s="1"/>
      <c r="C18" s="27" t="str">
        <f t="shared" si="4"/>
        <v>Juan Cruz </v>
      </c>
      <c r="D18" s="2"/>
      <c r="E18" s="45"/>
      <c r="F18" s="45"/>
      <c r="G18" s="57" t="s">
        <v>93</v>
      </c>
      <c r="H18" s="2"/>
      <c r="I18" s="27" t="s">
        <v>94</v>
      </c>
      <c r="J18" s="4">
        <f t="shared" si="1"/>
        <v>21</v>
      </c>
      <c r="K18" s="5">
        <f t="shared" si="2"/>
        <v>7</v>
      </c>
      <c r="L18" s="20"/>
      <c r="M18" s="21"/>
      <c r="N18" s="18" t="s">
        <v>87</v>
      </c>
      <c r="O18" s="8" t="s">
        <v>88</v>
      </c>
      <c r="P18" s="8" t="s">
        <v>88</v>
      </c>
      <c r="Q18" s="8" t="s">
        <v>88</v>
      </c>
      <c r="R18" s="8"/>
      <c r="S18" s="8" t="s">
        <v>89</v>
      </c>
      <c r="T18" s="8"/>
      <c r="U18" s="8"/>
      <c r="V18" s="8"/>
      <c r="W18" s="8"/>
      <c r="X18" s="8"/>
      <c r="Y18" s="8"/>
      <c r="Z18" s="8"/>
      <c r="AA18" s="8"/>
      <c r="AB18" s="8"/>
      <c r="AC18" s="8"/>
      <c r="AD18" s="8"/>
      <c r="AE18" s="8"/>
      <c r="AF18" s="8"/>
      <c r="AG18" s="8">
        <v>7.0</v>
      </c>
      <c r="AH18" s="8">
        <f t="shared" si="7"/>
        <v>0</v>
      </c>
      <c r="AI18" s="8"/>
      <c r="AJ18" s="1"/>
      <c r="AK18" s="1"/>
      <c r="AL18" s="1"/>
      <c r="AM18" s="1"/>
      <c r="AN18" s="1"/>
      <c r="AO18" s="1"/>
      <c r="AP18" s="1"/>
      <c r="AQ18" s="1"/>
      <c r="AR18" s="10"/>
    </row>
    <row r="19" ht="30.0" customHeight="1">
      <c r="A19" s="1"/>
      <c r="B19" s="1"/>
      <c r="C19" s="27" t="str">
        <f t="shared" si="4"/>
        <v>Enzo </v>
      </c>
      <c r="D19" s="2"/>
      <c r="E19" s="48" t="s">
        <v>50</v>
      </c>
      <c r="F19" s="48" t="s">
        <v>83</v>
      </c>
      <c r="G19" s="57" t="s">
        <v>95</v>
      </c>
      <c r="H19" s="2"/>
      <c r="I19" s="27" t="s">
        <v>96</v>
      </c>
      <c r="J19" s="4">
        <f t="shared" si="1"/>
        <v>31</v>
      </c>
      <c r="K19" s="5">
        <f t="shared" si="2"/>
        <v>1</v>
      </c>
      <c r="L19" s="20"/>
      <c r="M19" s="48" t="s">
        <v>50</v>
      </c>
      <c r="N19" s="18" t="s">
        <v>91</v>
      </c>
      <c r="O19" s="35" t="s">
        <v>25</v>
      </c>
      <c r="P19" s="8">
        <f t="shared" ref="P19:P25" si="8">COUNTIFS(C$3:C$158,O19,K$3:K$158,"&gt;0") + COUNTIFS(C$3:C$158,M19,K$3:K$158,"&gt;0")</f>
        <v>23</v>
      </c>
      <c r="Q19" s="8"/>
      <c r="R19" s="8"/>
      <c r="S19" s="8"/>
      <c r="T19" s="8"/>
      <c r="U19" s="8"/>
      <c r="V19" s="8"/>
      <c r="W19" s="8"/>
      <c r="X19" s="8"/>
      <c r="Y19" s="8"/>
      <c r="Z19" s="8"/>
      <c r="AA19" s="8"/>
      <c r="AB19" s="8"/>
      <c r="AC19" s="8"/>
      <c r="AD19" s="8"/>
      <c r="AE19" s="8"/>
      <c r="AF19" s="8"/>
      <c r="AG19" s="8">
        <v>8.0</v>
      </c>
      <c r="AH19" s="8">
        <f t="shared" si="7"/>
        <v>0</v>
      </c>
      <c r="AI19" s="8"/>
      <c r="AJ19" s="1"/>
      <c r="AK19" s="1"/>
      <c r="AL19" s="1"/>
      <c r="AM19" s="1"/>
      <c r="AN19" s="1"/>
      <c r="AO19" s="1"/>
      <c r="AP19" s="1"/>
      <c r="AQ19" s="1"/>
      <c r="AR19" s="10"/>
    </row>
    <row r="20" ht="36.75" customHeight="1">
      <c r="A20" s="1"/>
      <c r="B20" s="1"/>
      <c r="C20" s="27" t="str">
        <f t="shared" si="4"/>
        <v>Juan Cruz </v>
      </c>
      <c r="D20" s="2"/>
      <c r="E20" s="48" t="s">
        <v>45</v>
      </c>
      <c r="F20" s="48" t="s">
        <v>98</v>
      </c>
      <c r="G20" s="57" t="s">
        <v>99</v>
      </c>
      <c r="H20" s="2"/>
      <c r="I20" s="27" t="s">
        <v>100</v>
      </c>
      <c r="J20" s="4">
        <f t="shared" si="1"/>
        <v>28</v>
      </c>
      <c r="K20" s="5">
        <f t="shared" si="2"/>
        <v>11</v>
      </c>
      <c r="L20" s="20"/>
      <c r="M20" s="48"/>
      <c r="N20" s="18" t="s">
        <v>91</v>
      </c>
      <c r="O20" s="47" t="s">
        <v>45</v>
      </c>
      <c r="P20" s="8">
        <f t="shared" si="8"/>
        <v>33</v>
      </c>
      <c r="Q20" s="8"/>
      <c r="R20" s="8"/>
      <c r="S20" s="8"/>
      <c r="T20" s="8"/>
      <c r="U20" s="8"/>
      <c r="V20" s="8"/>
      <c r="W20" s="8"/>
      <c r="X20" s="8"/>
      <c r="Y20" s="8"/>
      <c r="Z20" s="8"/>
      <c r="AA20" s="8"/>
      <c r="AB20" s="8"/>
      <c r="AC20" s="8"/>
      <c r="AD20" s="8"/>
      <c r="AE20" s="8"/>
      <c r="AF20" s="8"/>
      <c r="AG20" s="8">
        <v>9.0</v>
      </c>
      <c r="AH20" s="8">
        <f t="shared" si="7"/>
        <v>0</v>
      </c>
      <c r="AI20" s="8"/>
      <c r="AJ20" s="1"/>
      <c r="AK20" s="1"/>
      <c r="AL20" s="1"/>
      <c r="AM20" s="1"/>
      <c r="AN20" s="1"/>
      <c r="AO20" s="1"/>
      <c r="AP20" s="1"/>
      <c r="AQ20" s="1"/>
      <c r="AR20" s="10"/>
    </row>
    <row r="21" ht="47.25" customHeight="1">
      <c r="A21" s="1"/>
      <c r="B21" s="1"/>
      <c r="C21" s="27" t="str">
        <f t="shared" si="4"/>
        <v>Enzo </v>
      </c>
      <c r="D21" s="2"/>
      <c r="E21" s="60" t="s">
        <v>50</v>
      </c>
      <c r="F21" s="48" t="s">
        <v>98</v>
      </c>
      <c r="G21" s="57" t="s">
        <v>103</v>
      </c>
      <c r="H21" s="2"/>
      <c r="I21" s="27" t="s">
        <v>96</v>
      </c>
      <c r="J21" s="4">
        <f t="shared" si="1"/>
        <v>31</v>
      </c>
      <c r="K21" s="5">
        <f t="shared" si="2"/>
        <v>1</v>
      </c>
      <c r="L21" s="20"/>
      <c r="M21" s="60"/>
      <c r="N21" s="18" t="s">
        <v>91</v>
      </c>
      <c r="O21" s="60" t="s">
        <v>105</v>
      </c>
      <c r="P21" s="8">
        <f t="shared" si="8"/>
        <v>15</v>
      </c>
      <c r="Q21" s="8"/>
      <c r="R21" s="8"/>
      <c r="S21" s="8"/>
      <c r="T21" s="8"/>
      <c r="U21" s="8"/>
      <c r="V21" s="8"/>
      <c r="W21" s="8"/>
      <c r="X21" s="8"/>
      <c r="Y21" s="8"/>
      <c r="Z21" s="8"/>
      <c r="AA21" s="8"/>
      <c r="AB21" s="8"/>
      <c r="AC21" s="8"/>
      <c r="AD21" s="8"/>
      <c r="AE21" s="8"/>
      <c r="AF21" s="8"/>
      <c r="AG21" s="8">
        <v>10.0</v>
      </c>
      <c r="AH21" s="8">
        <f t="shared" si="7"/>
        <v>1</v>
      </c>
      <c r="AI21" s="8"/>
      <c r="AJ21" s="1"/>
      <c r="AK21" s="1"/>
      <c r="AL21" s="1"/>
      <c r="AM21" s="1"/>
      <c r="AN21" s="1"/>
      <c r="AO21" s="1"/>
      <c r="AP21" s="1"/>
      <c r="AQ21" s="1"/>
      <c r="AR21" s="10"/>
    </row>
    <row r="22" ht="27.0" customHeight="1">
      <c r="A22" s="1"/>
      <c r="B22" s="1"/>
      <c r="C22" s="27" t="str">
        <f t="shared" si="4"/>
        <v>Juan Cruz </v>
      </c>
      <c r="D22" s="2"/>
      <c r="E22" s="60" t="s">
        <v>45</v>
      </c>
      <c r="F22" s="48" t="s">
        <v>98</v>
      </c>
      <c r="G22" s="57" t="s">
        <v>106</v>
      </c>
      <c r="H22" s="2"/>
      <c r="I22" s="27" t="s">
        <v>100</v>
      </c>
      <c r="J22" s="4">
        <f t="shared" si="1"/>
        <v>28</v>
      </c>
      <c r="K22" s="5">
        <f t="shared" si="2"/>
        <v>11</v>
      </c>
      <c r="L22" s="20"/>
      <c r="M22" s="60"/>
      <c r="N22" s="18" t="s">
        <v>91</v>
      </c>
      <c r="O22" s="60" t="s">
        <v>107</v>
      </c>
      <c r="P22" s="8">
        <f t="shared" si="8"/>
        <v>10</v>
      </c>
      <c r="Q22" s="8"/>
      <c r="R22" s="8"/>
      <c r="S22" s="8"/>
      <c r="T22" s="8"/>
      <c r="U22" s="8"/>
      <c r="V22" s="8"/>
      <c r="W22" s="8"/>
      <c r="X22" s="8"/>
      <c r="Y22" s="8"/>
      <c r="Z22" s="8"/>
      <c r="AA22" s="8"/>
      <c r="AB22" s="8"/>
      <c r="AC22" s="8"/>
      <c r="AD22" s="8"/>
      <c r="AE22" s="8"/>
      <c r="AF22" s="8"/>
      <c r="AG22" s="8">
        <v>11.0</v>
      </c>
      <c r="AH22" s="8">
        <f t="shared" si="7"/>
        <v>1</v>
      </c>
      <c r="AI22" s="8"/>
      <c r="AJ22" s="1"/>
      <c r="AK22" s="1"/>
      <c r="AL22" s="1"/>
      <c r="AM22" s="1"/>
      <c r="AN22" s="1"/>
      <c r="AO22" s="1"/>
      <c r="AP22" s="1"/>
      <c r="AQ22" s="1"/>
      <c r="AR22" s="10"/>
    </row>
    <row r="23" ht="27.0" customHeight="1">
      <c r="A23" s="1"/>
      <c r="B23" s="1"/>
      <c r="C23" s="27" t="str">
        <f t="shared" si="4"/>
        <v>Enzo </v>
      </c>
      <c r="D23" s="2"/>
      <c r="E23" s="60" t="s">
        <v>50</v>
      </c>
      <c r="F23" s="48" t="s">
        <v>108</v>
      </c>
      <c r="G23" s="57" t="s">
        <v>109</v>
      </c>
      <c r="H23" s="2"/>
      <c r="I23" s="27" t="s">
        <v>96</v>
      </c>
      <c r="J23" s="4">
        <f t="shared" si="1"/>
        <v>31</v>
      </c>
      <c r="K23" s="5">
        <f t="shared" si="2"/>
        <v>1</v>
      </c>
      <c r="L23" s="20"/>
      <c r="M23" s="27" t="s">
        <v>110</v>
      </c>
      <c r="N23" s="18" t="s">
        <v>91</v>
      </c>
      <c r="O23" s="27" t="s">
        <v>111</v>
      </c>
      <c r="P23" s="8">
        <f t="shared" si="8"/>
        <v>1</v>
      </c>
      <c r="Q23" s="8"/>
      <c r="R23" s="8"/>
      <c r="S23" s="8"/>
      <c r="T23" s="8"/>
      <c r="U23" s="8"/>
      <c r="V23" s="8"/>
      <c r="W23" s="8"/>
      <c r="X23" s="8"/>
      <c r="Y23" s="8"/>
      <c r="Z23" s="8"/>
      <c r="AA23" s="8"/>
      <c r="AB23" s="8"/>
      <c r="AC23" s="8"/>
      <c r="AD23" s="8"/>
      <c r="AE23" s="8"/>
      <c r="AF23" s="8"/>
      <c r="AG23" s="8">
        <v>12.0</v>
      </c>
      <c r="AH23" s="8">
        <f t="shared" si="7"/>
        <v>0</v>
      </c>
      <c r="AI23" s="8"/>
      <c r="AJ23" s="8"/>
      <c r="AK23" s="8"/>
      <c r="AL23" s="8"/>
      <c r="AM23" s="8"/>
      <c r="AN23" s="8"/>
      <c r="AO23" s="8"/>
      <c r="AP23" s="8"/>
      <c r="AQ23" s="8"/>
      <c r="AR23" s="8"/>
    </row>
    <row r="24" ht="24.0" customHeight="1">
      <c r="A24" s="1"/>
      <c r="B24" s="1"/>
      <c r="C24" s="27" t="str">
        <f t="shared" si="4"/>
        <v>Enzo </v>
      </c>
      <c r="D24" s="2"/>
      <c r="E24" s="62"/>
      <c r="F24" s="45"/>
      <c r="G24" s="57" t="s">
        <v>114</v>
      </c>
      <c r="H24" s="2"/>
      <c r="I24" s="1"/>
      <c r="J24" s="4">
        <f t="shared" si="1"/>
        <v>0</v>
      </c>
      <c r="K24" s="5">
        <f t="shared" si="2"/>
        <v>0</v>
      </c>
      <c r="L24" s="20"/>
      <c r="M24" s="21"/>
      <c r="N24" s="18" t="s">
        <v>91</v>
      </c>
      <c r="O24" s="8"/>
      <c r="P24" s="8">
        <f t="shared" si="8"/>
        <v>0</v>
      </c>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row>
    <row r="25" ht="27.75" customHeight="1">
      <c r="A25" s="1"/>
      <c r="B25" s="1"/>
      <c r="C25" s="27" t="str">
        <f t="shared" si="4"/>
        <v>Enzo </v>
      </c>
      <c r="D25" s="2"/>
      <c r="E25" s="62"/>
      <c r="F25" s="45"/>
      <c r="G25" s="57" t="s">
        <v>115</v>
      </c>
      <c r="H25" s="2"/>
      <c r="I25" s="1"/>
      <c r="J25" s="4">
        <f t="shared" si="1"/>
        <v>0</v>
      </c>
      <c r="K25" s="5">
        <f t="shared" si="2"/>
        <v>0</v>
      </c>
      <c r="L25" s="20"/>
      <c r="M25" s="21"/>
      <c r="N25" s="18" t="s">
        <v>91</v>
      </c>
      <c r="O25" s="8"/>
      <c r="P25" s="8">
        <f t="shared" si="8"/>
        <v>0</v>
      </c>
      <c r="Q25" s="18" t="s">
        <v>6</v>
      </c>
      <c r="R25" s="8"/>
      <c r="S25" s="8"/>
      <c r="T25" s="8"/>
      <c r="U25" s="18" t="s">
        <v>6</v>
      </c>
      <c r="V25" s="18" t="s">
        <v>6</v>
      </c>
      <c r="W25" s="8"/>
      <c r="X25" s="8"/>
      <c r="Y25" s="8"/>
      <c r="Z25" s="8"/>
      <c r="AA25" s="8"/>
      <c r="AB25" s="8"/>
      <c r="AC25" s="8"/>
      <c r="AD25" s="8"/>
      <c r="AE25" s="8"/>
      <c r="AF25" s="8"/>
      <c r="AG25" s="8"/>
      <c r="AH25" s="8"/>
      <c r="AI25" s="8"/>
      <c r="AJ25" s="8"/>
      <c r="AK25" s="8"/>
      <c r="AL25" s="8"/>
      <c r="AM25" s="8"/>
      <c r="AN25" s="8"/>
      <c r="AO25" s="8"/>
      <c r="AP25" s="8"/>
      <c r="AQ25" s="8"/>
      <c r="AR25" s="8"/>
    </row>
    <row r="26" ht="35.25" customHeight="1">
      <c r="A26" s="1"/>
      <c r="B26" s="1"/>
      <c r="C26" s="27" t="str">
        <f t="shared" si="4"/>
        <v>Enzo </v>
      </c>
      <c r="D26" s="2"/>
      <c r="E26" s="62"/>
      <c r="F26" s="45"/>
      <c r="G26" s="57" t="s">
        <v>123</v>
      </c>
      <c r="H26" s="2"/>
      <c r="I26" s="1"/>
      <c r="J26" s="4">
        <f t="shared" si="1"/>
        <v>0</v>
      </c>
      <c r="K26" s="5">
        <f t="shared" si="2"/>
        <v>0</v>
      </c>
      <c r="L26" s="20"/>
      <c r="M26" s="21"/>
      <c r="N26" s="18"/>
      <c r="O26" s="8"/>
      <c r="P26" s="18" t="s">
        <v>116</v>
      </c>
      <c r="Q26" s="18" t="s">
        <v>10</v>
      </c>
      <c r="R26" s="18"/>
      <c r="S26" s="18" t="s">
        <v>117</v>
      </c>
      <c r="T26" s="8"/>
      <c r="U26" s="18" t="s">
        <v>118</v>
      </c>
      <c r="V26" s="18" t="s">
        <v>119</v>
      </c>
      <c r="W26" s="8"/>
      <c r="X26" s="8"/>
      <c r="Y26" s="8"/>
      <c r="Z26" s="8"/>
      <c r="AA26" s="8"/>
      <c r="AB26" s="18" t="s">
        <v>120</v>
      </c>
      <c r="AC26" s="8"/>
      <c r="AD26" s="8"/>
      <c r="AE26" s="8"/>
      <c r="AF26" s="8"/>
      <c r="AG26" s="8"/>
      <c r="AH26" s="8"/>
      <c r="AI26" s="8"/>
      <c r="AJ26" s="8"/>
      <c r="AK26" s="8"/>
      <c r="AL26" s="8"/>
      <c r="AM26" s="8"/>
      <c r="AN26" s="8"/>
      <c r="AO26" s="8"/>
      <c r="AP26" s="18" t="s">
        <v>121</v>
      </c>
      <c r="AQ26" s="8"/>
      <c r="AR26" s="8"/>
    </row>
    <row r="27" ht="39.75" customHeight="1">
      <c r="A27" s="1"/>
      <c r="B27" s="1"/>
      <c r="C27" s="27" t="str">
        <f t="shared" si="4"/>
        <v>Juan Cruz </v>
      </c>
      <c r="D27" s="2"/>
      <c r="E27" s="60" t="s">
        <v>45</v>
      </c>
      <c r="F27" s="48" t="s">
        <v>131</v>
      </c>
      <c r="G27" s="57" t="s">
        <v>132</v>
      </c>
      <c r="H27" s="2"/>
      <c r="I27" s="27" t="s">
        <v>134</v>
      </c>
      <c r="J27" s="4">
        <f t="shared" si="1"/>
        <v>6</v>
      </c>
      <c r="K27" s="5">
        <f t="shared" si="2"/>
        <v>5</v>
      </c>
      <c r="L27" s="20"/>
      <c r="M27" s="21"/>
      <c r="N27" s="18" t="s">
        <v>124</v>
      </c>
      <c r="O27" s="8" t="s">
        <v>125</v>
      </c>
      <c r="P27" s="8"/>
      <c r="Q27" s="8"/>
      <c r="R27" s="8"/>
      <c r="S27" s="8">
        <f>COUNTIFS(C$3:C$158,S$18,K$3:K$158,"&gt;0") + COUNTIFS(C$3:C$158,T$18,K$3:K$158,"&gt;0")</f>
        <v>0</v>
      </c>
      <c r="T27" s="8">
        <f>(S27/P$3)*100</f>
        <v>0</v>
      </c>
      <c r="U27" s="8"/>
      <c r="V27" s="63"/>
      <c r="W27" s="64" t="s">
        <v>126</v>
      </c>
      <c r="X27" s="65" t="s">
        <v>127</v>
      </c>
      <c r="Y27" s="65" t="s">
        <v>128</v>
      </c>
      <c r="Z27" s="18" t="s">
        <v>18</v>
      </c>
      <c r="AA27" s="8"/>
      <c r="AB27" s="18" t="s">
        <v>129</v>
      </c>
      <c r="AC27" s="18" t="s">
        <v>130</v>
      </c>
      <c r="AD27" s="18" t="s">
        <v>133</v>
      </c>
      <c r="AE27" s="18" t="s">
        <v>17</v>
      </c>
      <c r="AF27" s="18" t="s">
        <v>18</v>
      </c>
      <c r="AG27" s="18" t="s">
        <v>135</v>
      </c>
      <c r="AH27" s="18" t="s">
        <v>136</v>
      </c>
      <c r="AI27" s="8"/>
      <c r="AJ27" s="8"/>
      <c r="AK27" s="8" t="s">
        <v>137</v>
      </c>
      <c r="AL27" s="8" t="s">
        <v>138</v>
      </c>
      <c r="AM27" s="8" t="s">
        <v>139</v>
      </c>
      <c r="AN27" s="8"/>
      <c r="AO27" s="8"/>
      <c r="AP27" s="8" t="str">
        <f>S18</f>
        <v>hernan</v>
      </c>
      <c r="AQ27" s="8"/>
      <c r="AR27" s="8" t="s">
        <v>31</v>
      </c>
    </row>
    <row r="28" ht="36.75" customHeight="1">
      <c r="A28" s="1"/>
      <c r="B28" s="1"/>
      <c r="C28" s="27" t="str">
        <f t="shared" si="4"/>
        <v>Enzo </v>
      </c>
      <c r="D28" s="2"/>
      <c r="E28" s="60" t="s">
        <v>50</v>
      </c>
      <c r="F28" s="48" t="s">
        <v>141</v>
      </c>
      <c r="G28" s="57" t="s">
        <v>142</v>
      </c>
      <c r="H28" s="2"/>
      <c r="I28" s="27" t="s">
        <v>143</v>
      </c>
      <c r="J28" s="4">
        <f t="shared" si="1"/>
        <v>7</v>
      </c>
      <c r="K28" s="5">
        <f t="shared" si="2"/>
        <v>5</v>
      </c>
      <c r="L28" s="20"/>
      <c r="M28" s="21"/>
      <c r="N28" s="18" t="s">
        <v>140</v>
      </c>
      <c r="O28" s="18">
        <v>1.0</v>
      </c>
      <c r="P28" s="8">
        <f t="shared" ref="P28:P63" si="9">COUNTIF(I$3:I$24,W28)</f>
        <v>0</v>
      </c>
      <c r="Q28" s="8">
        <f t="shared" ref="Q28:Q63" si="10">(P28/P$3)</f>
        <v>0</v>
      </c>
      <c r="R28" s="8"/>
      <c r="S28" s="8">
        <f t="shared" ref="S28:S63" si="11">COUNTIFS(J$3:J$158,O28,C$3:C$158,S$18) + COUNTIFS(J$3:J$158,O28,C$3:C$158,T$18)</f>
        <v>0</v>
      </c>
      <c r="T28" s="8" t="str">
        <f t="shared" ref="T28:T63" si="12">IF(P28&lt;&gt;0,S28/P28,"oo")</f>
        <v>oo</v>
      </c>
      <c r="U28" s="8">
        <f t="shared" ref="U28:U63" si="13">IF(P28&lt;&gt;0,T28,0)</f>
        <v>0</v>
      </c>
      <c r="V28" s="63">
        <f t="shared" ref="V28:V63" si="14">U28*Q28</f>
        <v>0</v>
      </c>
      <c r="W28" s="66" t="s">
        <v>144</v>
      </c>
      <c r="X28" s="67" t="s">
        <v>145</v>
      </c>
      <c r="Y28" s="68" t="s">
        <v>146</v>
      </c>
      <c r="Z28" s="18">
        <v>5.0</v>
      </c>
      <c r="AA28" s="8"/>
      <c r="AB28" s="8">
        <f t="shared" ref="AB28:AB63" si="15">SUMIFS(V$28:V$63,Y$28:Y$63,Y28)</f>
        <v>0</v>
      </c>
      <c r="AC28" s="8">
        <f t="shared" ref="AC28:AC63" si="16">SUMIFS(Q$28:Q$63,Y$28:Y$63,Y28)</f>
        <v>0</v>
      </c>
      <c r="AD28" s="8">
        <f t="shared" ref="AD28:AD63" si="17">IF(AC28&lt;&gt;0,AB28/AC28,0)</f>
        <v>0</v>
      </c>
      <c r="AE28" s="18" t="s">
        <v>147</v>
      </c>
      <c r="AF28" s="18">
        <v>6.0</v>
      </c>
      <c r="AG28" s="18" t="s">
        <v>148</v>
      </c>
      <c r="AH28" s="8">
        <f t="shared" ref="AH28:AH52" si="18">SUMIFS(V$28:V$63,Y$28:Y$63,AG28,Z$28:Z$63,AF28)</f>
        <v>0</v>
      </c>
      <c r="AI28" s="8" t="str">
        <f t="shared" ref="AI28:AI52" si="19">IF(AH28&lt;0.21,"BAJO",0)</f>
        <v>BAJO</v>
      </c>
      <c r="AJ28" s="8">
        <f t="shared" ref="AJ28:AJ52" si="20">IF(AH28&gt;0.5,"ALTO",0)</f>
        <v>0</v>
      </c>
      <c r="AK28" s="8" t="s">
        <v>29</v>
      </c>
      <c r="AL28" s="8" t="s">
        <v>149</v>
      </c>
      <c r="AM28" s="69" t="s">
        <v>150</v>
      </c>
      <c r="AN28" s="8"/>
      <c r="AO28" s="8"/>
      <c r="AP28" s="8" t="str">
        <f>IF(AND(AI$28&lt;&gt;0, AH$17&lt;&gt;0),AL$28&amp;" - "&amp;AK$28,0)</f>
        <v>Estudiante requiere entrenamiento de subhabilidad Informar - Comunicación</v>
      </c>
      <c r="AQ28" s="8" t="str">
        <f>IF( AP28&lt;&gt;0,AM$28,0)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Dado que esta subhabilidad se relaciona con dos atributos, Parafrasear y Explicar/Clarificar, se muestran dos alternativas de respuesta. El estudiante puede optar por hacer su contribución con.
• Primera alternativa: vinculada con el atributo Parafrasear. Contribución comienza con la oración de apertura “En otras palabras…”.
• Segunda alternativa: vinculada con el atributo Explicar/Clarificar. Contribución comienza con la oración de apertura “Yo lo explicaría así…”.</v>
      </c>
      <c r="AR28" s="8" t="s">
        <v>31</v>
      </c>
    </row>
    <row r="29" ht="31.5" customHeight="1">
      <c r="A29" s="1"/>
      <c r="B29" s="1"/>
      <c r="C29" s="27" t="str">
        <f t="shared" si="4"/>
        <v>Enzo </v>
      </c>
      <c r="D29" s="2"/>
      <c r="E29" s="62"/>
      <c r="F29" s="45"/>
      <c r="G29" s="57" t="s">
        <v>151</v>
      </c>
      <c r="H29" s="2"/>
      <c r="I29" s="1"/>
      <c r="J29" s="4">
        <f t="shared" si="1"/>
        <v>0</v>
      </c>
      <c r="K29" s="5">
        <f t="shared" si="2"/>
        <v>0</v>
      </c>
      <c r="L29" s="20"/>
      <c r="M29" s="21"/>
      <c r="N29" s="18" t="s">
        <v>140</v>
      </c>
      <c r="O29" s="18">
        <v>2.0</v>
      </c>
      <c r="P29" s="8">
        <f t="shared" si="9"/>
        <v>0</v>
      </c>
      <c r="Q29" s="8">
        <f t="shared" si="10"/>
        <v>0</v>
      </c>
      <c r="R29" s="8"/>
      <c r="S29" s="8">
        <f t="shared" si="11"/>
        <v>0</v>
      </c>
      <c r="T29" s="8" t="str">
        <f t="shared" si="12"/>
        <v>oo</v>
      </c>
      <c r="U29" s="8">
        <f t="shared" si="13"/>
        <v>0</v>
      </c>
      <c r="V29" s="63">
        <f t="shared" si="14"/>
        <v>0</v>
      </c>
      <c r="W29" s="66" t="s">
        <v>152</v>
      </c>
      <c r="X29" s="67" t="s">
        <v>153</v>
      </c>
      <c r="Y29" s="68" t="s">
        <v>154</v>
      </c>
      <c r="Z29" s="18">
        <v>5.0</v>
      </c>
      <c r="AA29" s="8"/>
      <c r="AB29" s="8">
        <f t="shared" si="15"/>
        <v>0</v>
      </c>
      <c r="AC29" s="8">
        <f t="shared" si="16"/>
        <v>0</v>
      </c>
      <c r="AD29" s="8">
        <f t="shared" si="17"/>
        <v>0</v>
      </c>
      <c r="AE29" s="18"/>
      <c r="AF29" s="18">
        <v>6.0</v>
      </c>
      <c r="AG29" s="18" t="s">
        <v>155</v>
      </c>
      <c r="AH29" s="8">
        <f t="shared" si="18"/>
        <v>0</v>
      </c>
      <c r="AI29" s="8" t="str">
        <f t="shared" si="19"/>
        <v>BAJO</v>
      </c>
      <c r="AJ29" s="8">
        <f t="shared" si="20"/>
        <v>0</v>
      </c>
      <c r="AK29" s="8" t="s">
        <v>29</v>
      </c>
      <c r="AL29" s="8" t="s">
        <v>156</v>
      </c>
      <c r="AM29" s="69" t="s">
        <v>157</v>
      </c>
      <c r="AN29" s="8"/>
      <c r="AO29" s="8"/>
      <c r="AP29" s="8" t="str">
        <f>IF( AND(AI$29&lt;&gt;0,AH$17&lt;&gt;0),AL$29&amp;" - "&amp;AK$29,0)</f>
        <v>Estudiante requiere entrenamiento de subhabilidad Tarea - Comunicación</v>
      </c>
      <c r="AQ29" s="8" t="str">
        <f>IF( AP29&lt;&gt;0,AM$29,0)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Tarea. Dado que esta subhabilidad se relaciona con el atributo Resumir información, el estudiante no posee alternativas para responder, debe hacer su contribución a continuación de la oración de apertura “Resumiendo,…”.</v>
      </c>
      <c r="AR29" s="8" t="s">
        <v>31</v>
      </c>
    </row>
    <row r="30" ht="52.5" customHeight="1">
      <c r="A30" s="1"/>
      <c r="B30" s="1"/>
      <c r="C30" s="27" t="str">
        <f t="shared" si="4"/>
        <v>Enzo </v>
      </c>
      <c r="D30" s="2"/>
      <c r="E30" s="62"/>
      <c r="F30" s="45"/>
      <c r="G30" s="57" t="s">
        <v>158</v>
      </c>
      <c r="H30" s="2"/>
      <c r="I30" s="27" t="s">
        <v>27</v>
      </c>
      <c r="J30" s="4">
        <f t="shared" si="1"/>
        <v>13</v>
      </c>
      <c r="K30" s="5">
        <f t="shared" si="2"/>
        <v>4</v>
      </c>
      <c r="L30" s="20"/>
      <c r="M30" s="21"/>
      <c r="N30" s="18" t="s">
        <v>140</v>
      </c>
      <c r="O30" s="18">
        <v>3.0</v>
      </c>
      <c r="P30" s="8">
        <f t="shared" si="9"/>
        <v>0</v>
      </c>
      <c r="Q30" s="8">
        <f t="shared" si="10"/>
        <v>0</v>
      </c>
      <c r="R30" s="8"/>
      <c r="S30" s="8">
        <f t="shared" si="11"/>
        <v>0</v>
      </c>
      <c r="T30" s="8" t="str">
        <f t="shared" si="12"/>
        <v>oo</v>
      </c>
      <c r="U30" s="8">
        <f t="shared" si="13"/>
        <v>0</v>
      </c>
      <c r="V30" s="63">
        <f t="shared" si="14"/>
        <v>0</v>
      </c>
      <c r="W30" s="66" t="s">
        <v>161</v>
      </c>
      <c r="X30" s="67" t="s">
        <v>162</v>
      </c>
      <c r="Y30" s="68" t="s">
        <v>154</v>
      </c>
      <c r="Z30" s="18">
        <v>5.0</v>
      </c>
      <c r="AA30" s="8"/>
      <c r="AB30" s="8">
        <f t="shared" si="15"/>
        <v>0</v>
      </c>
      <c r="AC30" s="8">
        <f t="shared" si="16"/>
        <v>0</v>
      </c>
      <c r="AD30" s="8">
        <f t="shared" si="17"/>
        <v>0</v>
      </c>
      <c r="AE30" s="18"/>
      <c r="AF30" s="18">
        <v>7.0</v>
      </c>
      <c r="AG30" s="18" t="s">
        <v>163</v>
      </c>
      <c r="AH30" s="8">
        <f t="shared" si="18"/>
        <v>0</v>
      </c>
      <c r="AI30" s="8" t="str">
        <f t="shared" si="19"/>
        <v>BAJO</v>
      </c>
      <c r="AJ30" s="8">
        <f t="shared" si="20"/>
        <v>0</v>
      </c>
      <c r="AK30" s="8" t="s">
        <v>29</v>
      </c>
      <c r="AL30" s="8" t="s">
        <v>164</v>
      </c>
      <c r="AM30" s="69" t="s">
        <v>165</v>
      </c>
      <c r="AN30" s="8"/>
      <c r="AO30" s="8"/>
      <c r="AP30" s="8">
        <f>IF( AND(AI$30&lt;&gt;0,AH$18&lt;&gt;0),AL$30&amp;" - "&amp;AK$30,0)</f>
        <v>0</v>
      </c>
      <c r="AQ30" s="8">
        <f>IF( AP30&lt;&gt;0,AM$30,0)</f>
        <v>0</v>
      </c>
      <c r="AR30" s="8" t="s">
        <v>31</v>
      </c>
    </row>
    <row r="31" ht="24.75" customHeight="1">
      <c r="A31" s="1"/>
      <c r="B31" s="1"/>
      <c r="C31" s="27" t="str">
        <f t="shared" si="4"/>
        <v>Juan Cruz </v>
      </c>
      <c r="D31" s="2"/>
      <c r="E31" s="60" t="s">
        <v>45</v>
      </c>
      <c r="F31" s="48" t="s">
        <v>166</v>
      </c>
      <c r="G31" s="57" t="s">
        <v>167</v>
      </c>
      <c r="H31" s="2"/>
      <c r="I31" s="27" t="s">
        <v>168</v>
      </c>
      <c r="J31" s="4">
        <f t="shared" si="1"/>
        <v>11</v>
      </c>
      <c r="K31" s="5">
        <f t="shared" si="2"/>
        <v>5</v>
      </c>
      <c r="L31" s="20"/>
      <c r="M31" s="21"/>
      <c r="N31" s="18" t="s">
        <v>140</v>
      </c>
      <c r="O31" s="18">
        <v>4.0</v>
      </c>
      <c r="P31" s="8">
        <f t="shared" si="9"/>
        <v>0</v>
      </c>
      <c r="Q31" s="8">
        <f t="shared" si="10"/>
        <v>0</v>
      </c>
      <c r="R31" s="8"/>
      <c r="S31" s="8">
        <f t="shared" si="11"/>
        <v>0</v>
      </c>
      <c r="T31" s="8" t="str">
        <f t="shared" si="12"/>
        <v>oo</v>
      </c>
      <c r="U31" s="8">
        <f t="shared" si="13"/>
        <v>0</v>
      </c>
      <c r="V31" s="63">
        <f t="shared" si="14"/>
        <v>0</v>
      </c>
      <c r="W31" s="66" t="s">
        <v>169</v>
      </c>
      <c r="X31" s="67" t="s">
        <v>170</v>
      </c>
      <c r="Y31" s="68" t="s">
        <v>154</v>
      </c>
      <c r="Z31" s="18">
        <v>12.0</v>
      </c>
      <c r="AA31" s="8"/>
      <c r="AB31" s="8">
        <f t="shared" si="15"/>
        <v>0</v>
      </c>
      <c r="AC31" s="8">
        <f t="shared" si="16"/>
        <v>0</v>
      </c>
      <c r="AD31" s="8">
        <f t="shared" si="17"/>
        <v>0</v>
      </c>
      <c r="AE31" s="18" t="s">
        <v>35</v>
      </c>
      <c r="AF31" s="18">
        <v>5.0</v>
      </c>
      <c r="AG31" s="18" t="s">
        <v>154</v>
      </c>
      <c r="AH31" s="8">
        <f t="shared" si="18"/>
        <v>0</v>
      </c>
      <c r="AI31" s="8" t="str">
        <f t="shared" si="19"/>
        <v>BAJO</v>
      </c>
      <c r="AJ31" s="8">
        <f t="shared" si="20"/>
        <v>0</v>
      </c>
      <c r="AK31" s="8" t="s">
        <v>35</v>
      </c>
      <c r="AL31" s="8" t="s">
        <v>171</v>
      </c>
      <c r="AM31" s="69" t="s">
        <v>172</v>
      </c>
      <c r="AN31" s="8"/>
      <c r="AO31" s="8"/>
      <c r="AP31" s="8">
        <f>IF( AND(AI$31&lt;&gt;0,AH$16&lt;&gt;0),AL$31&amp;" - "&amp;AK$31,0)</f>
        <v>0</v>
      </c>
      <c r="AQ31" s="8">
        <f>IF( AP31&lt;&gt;0,AM$31,0)</f>
        <v>0</v>
      </c>
      <c r="AR31" s="8" t="s">
        <v>31</v>
      </c>
    </row>
    <row r="32" ht="29.25" customHeight="1">
      <c r="A32" s="1"/>
      <c r="B32" s="1"/>
      <c r="C32" s="27" t="str">
        <f t="shared" si="4"/>
        <v>Juan Cruz </v>
      </c>
      <c r="D32" s="2"/>
      <c r="E32" s="62"/>
      <c r="F32" s="45"/>
      <c r="G32" s="57" t="s">
        <v>173</v>
      </c>
      <c r="H32" s="2"/>
      <c r="I32" s="27" t="s">
        <v>174</v>
      </c>
      <c r="J32" s="4">
        <f t="shared" si="1"/>
        <v>14</v>
      </c>
      <c r="K32" s="5">
        <f t="shared" si="2"/>
        <v>5</v>
      </c>
      <c r="L32" s="20"/>
      <c r="M32" s="21"/>
      <c r="N32" s="18" t="s">
        <v>140</v>
      </c>
      <c r="O32" s="18">
        <v>5.0</v>
      </c>
      <c r="P32" s="8">
        <f t="shared" si="9"/>
        <v>0</v>
      </c>
      <c r="Q32" s="8">
        <f t="shared" si="10"/>
        <v>0</v>
      </c>
      <c r="R32" s="8"/>
      <c r="S32" s="8">
        <f t="shared" si="11"/>
        <v>0</v>
      </c>
      <c r="T32" s="8" t="str">
        <f t="shared" si="12"/>
        <v>oo</v>
      </c>
      <c r="U32" s="8">
        <f t="shared" si="13"/>
        <v>0</v>
      </c>
      <c r="V32" s="63">
        <f t="shared" si="14"/>
        <v>0</v>
      </c>
      <c r="W32" s="66" t="s">
        <v>175</v>
      </c>
      <c r="X32" s="67" t="s">
        <v>176</v>
      </c>
      <c r="Y32" s="68" t="s">
        <v>154</v>
      </c>
      <c r="Z32" s="18">
        <v>4.0</v>
      </c>
      <c r="AA32" s="8"/>
      <c r="AB32" s="8">
        <f t="shared" si="15"/>
        <v>0</v>
      </c>
      <c r="AC32" s="8">
        <f t="shared" si="16"/>
        <v>0</v>
      </c>
      <c r="AD32" s="8">
        <f t="shared" si="17"/>
        <v>0</v>
      </c>
      <c r="AE32" s="18"/>
      <c r="AF32" s="18">
        <v>5.0</v>
      </c>
      <c r="AG32" s="18" t="s">
        <v>146</v>
      </c>
      <c r="AH32" s="8">
        <f t="shared" si="18"/>
        <v>0</v>
      </c>
      <c r="AI32" s="8" t="str">
        <f t="shared" si="19"/>
        <v>BAJO</v>
      </c>
      <c r="AJ32" s="8">
        <f t="shared" si="20"/>
        <v>0</v>
      </c>
      <c r="AK32" s="8" t="s">
        <v>35</v>
      </c>
      <c r="AL32" s="8" t="s">
        <v>177</v>
      </c>
      <c r="AM32" s="69" t="s">
        <v>178</v>
      </c>
      <c r="AN32" s="8"/>
      <c r="AO32" s="8"/>
      <c r="AP32" s="8">
        <f>IF( AND(AI$32&lt;&gt;0,AH$16&lt;&gt;0),AL$32&amp;" - "&amp;AK$32,0)</f>
        <v>0</v>
      </c>
      <c r="AQ32" s="8">
        <f>IF( AP32&lt;&gt;0,AM$32,0)</f>
        <v>0</v>
      </c>
      <c r="AR32" s="8" t="s">
        <v>31</v>
      </c>
    </row>
    <row r="33" ht="20.25" customHeight="1">
      <c r="A33" s="1"/>
      <c r="B33" s="1"/>
      <c r="C33" s="27" t="str">
        <f t="shared" si="4"/>
        <v>Enzo </v>
      </c>
      <c r="D33" s="2"/>
      <c r="E33" s="60" t="s">
        <v>50</v>
      </c>
      <c r="F33" s="48" t="s">
        <v>179</v>
      </c>
      <c r="G33" s="57" t="s">
        <v>180</v>
      </c>
      <c r="H33" s="2"/>
      <c r="I33" s="27" t="s">
        <v>113</v>
      </c>
      <c r="J33" s="4">
        <f t="shared" si="1"/>
        <v>26</v>
      </c>
      <c r="K33" s="5">
        <f t="shared" si="2"/>
        <v>3</v>
      </c>
      <c r="L33" s="20"/>
      <c r="M33" s="21"/>
      <c r="N33" s="18" t="s">
        <v>140</v>
      </c>
      <c r="O33" s="18">
        <v>6.0</v>
      </c>
      <c r="P33" s="8">
        <f t="shared" si="9"/>
        <v>0</v>
      </c>
      <c r="Q33" s="8">
        <f t="shared" si="10"/>
        <v>0</v>
      </c>
      <c r="R33" s="8"/>
      <c r="S33" s="8">
        <f t="shared" si="11"/>
        <v>0</v>
      </c>
      <c r="T33" s="8" t="str">
        <f t="shared" si="12"/>
        <v>oo</v>
      </c>
      <c r="U33" s="8">
        <f t="shared" si="13"/>
        <v>0</v>
      </c>
      <c r="V33" s="63">
        <f t="shared" si="14"/>
        <v>0</v>
      </c>
      <c r="W33" s="66" t="s">
        <v>134</v>
      </c>
      <c r="X33" s="67" t="s">
        <v>181</v>
      </c>
      <c r="Y33" s="68" t="s">
        <v>154</v>
      </c>
      <c r="Z33" s="18">
        <v>5.0</v>
      </c>
      <c r="AA33" s="8"/>
      <c r="AB33" s="8">
        <f t="shared" si="15"/>
        <v>0</v>
      </c>
      <c r="AC33" s="8">
        <f t="shared" si="16"/>
        <v>0</v>
      </c>
      <c r="AD33" s="8">
        <f t="shared" si="17"/>
        <v>0</v>
      </c>
      <c r="AE33" s="18"/>
      <c r="AF33" s="18">
        <v>5.0</v>
      </c>
      <c r="AG33" s="18" t="s">
        <v>148</v>
      </c>
      <c r="AH33" s="8">
        <f t="shared" si="18"/>
        <v>0</v>
      </c>
      <c r="AI33" s="8" t="str">
        <f t="shared" si="19"/>
        <v>BAJO</v>
      </c>
      <c r="AJ33" s="8">
        <f t="shared" si="20"/>
        <v>0</v>
      </c>
      <c r="AK33" s="8" t="s">
        <v>35</v>
      </c>
      <c r="AL33" s="8" t="s">
        <v>149</v>
      </c>
      <c r="AM33" s="69" t="s">
        <v>182</v>
      </c>
      <c r="AN33" s="8"/>
      <c r="AO33" s="8"/>
      <c r="AP33" s="8">
        <f>IF( AND(AI$33&lt;&gt;0,AH$16&lt;&gt;0),AL$33&amp;" - "&amp;AK$33,0)</f>
        <v>0</v>
      </c>
      <c r="AQ33" s="8">
        <f>IF( AP33&lt;&gt;0,AM$33,0)</f>
        <v>0</v>
      </c>
      <c r="AR33" s="8" t="s">
        <v>31</v>
      </c>
    </row>
    <row r="34" ht="37.5" customHeight="1">
      <c r="A34" s="1"/>
      <c r="B34" s="1"/>
      <c r="C34" s="27" t="str">
        <f t="shared" si="4"/>
        <v>Juan Cruz </v>
      </c>
      <c r="D34" s="2"/>
      <c r="E34" s="60" t="s">
        <v>45</v>
      </c>
      <c r="F34" s="48" t="s">
        <v>179</v>
      </c>
      <c r="G34" s="57" t="s">
        <v>183</v>
      </c>
      <c r="H34" s="2"/>
      <c r="I34" s="27" t="s">
        <v>160</v>
      </c>
      <c r="J34" s="4">
        <f t="shared" si="1"/>
        <v>9</v>
      </c>
      <c r="K34" s="5">
        <f t="shared" si="2"/>
        <v>11</v>
      </c>
      <c r="L34" s="20"/>
      <c r="M34" s="21"/>
      <c r="N34" s="18" t="s">
        <v>140</v>
      </c>
      <c r="O34" s="18">
        <v>7.0</v>
      </c>
      <c r="P34" s="8">
        <f t="shared" si="9"/>
        <v>0</v>
      </c>
      <c r="Q34" s="8">
        <f t="shared" si="10"/>
        <v>0</v>
      </c>
      <c r="R34" s="8"/>
      <c r="S34" s="8">
        <f t="shared" si="11"/>
        <v>0</v>
      </c>
      <c r="T34" s="8" t="str">
        <f t="shared" si="12"/>
        <v>oo</v>
      </c>
      <c r="U34" s="8">
        <f t="shared" si="13"/>
        <v>0</v>
      </c>
      <c r="V34" s="63">
        <f t="shared" si="14"/>
        <v>0</v>
      </c>
      <c r="W34" s="66" t="s">
        <v>143</v>
      </c>
      <c r="X34" s="67" t="s">
        <v>184</v>
      </c>
      <c r="Y34" s="68" t="s">
        <v>154</v>
      </c>
      <c r="Z34" s="18">
        <v>5.0</v>
      </c>
      <c r="AA34" s="8"/>
      <c r="AB34" s="8">
        <f t="shared" si="15"/>
        <v>0</v>
      </c>
      <c r="AC34" s="8">
        <f t="shared" si="16"/>
        <v>0</v>
      </c>
      <c r="AD34" s="8">
        <f t="shared" si="17"/>
        <v>0</v>
      </c>
      <c r="AE34" s="18"/>
      <c r="AF34" s="18">
        <v>5.0</v>
      </c>
      <c r="AG34" s="18" t="s">
        <v>185</v>
      </c>
      <c r="AH34" s="8">
        <f t="shared" si="18"/>
        <v>0</v>
      </c>
      <c r="AI34" s="8" t="str">
        <f t="shared" si="19"/>
        <v>BAJO</v>
      </c>
      <c r="AJ34" s="8">
        <f t="shared" si="20"/>
        <v>0</v>
      </c>
      <c r="AK34" s="8" t="s">
        <v>35</v>
      </c>
      <c r="AL34" s="8" t="s">
        <v>186</v>
      </c>
      <c r="AM34" s="69" t="s">
        <v>187</v>
      </c>
      <c r="AN34" s="8"/>
      <c r="AO34" s="8"/>
      <c r="AP34" s="8">
        <f>IF( AND(AI$34&lt;&gt;0,AH$16&lt;&gt;0),AL$34&amp;" - "&amp;AK$34,0)</f>
        <v>0</v>
      </c>
      <c r="AQ34" s="8">
        <f>IF( AP34&lt;&gt;0,AM$34,0)</f>
        <v>0</v>
      </c>
      <c r="AR34" s="8" t="s">
        <v>31</v>
      </c>
    </row>
    <row r="35" ht="24.0" customHeight="1">
      <c r="A35" s="1"/>
      <c r="B35" s="1"/>
      <c r="C35" s="27" t="str">
        <f t="shared" si="4"/>
        <v>Enzo </v>
      </c>
      <c r="D35" s="2"/>
      <c r="E35" s="60" t="s">
        <v>50</v>
      </c>
      <c r="F35" s="48" t="s">
        <v>188</v>
      </c>
      <c r="G35" s="57" t="s">
        <v>189</v>
      </c>
      <c r="H35" s="2"/>
      <c r="I35" s="1"/>
      <c r="J35" s="4">
        <f t="shared" si="1"/>
        <v>0</v>
      </c>
      <c r="K35" s="5">
        <f t="shared" si="2"/>
        <v>0</v>
      </c>
      <c r="L35" s="20"/>
      <c r="M35" s="21"/>
      <c r="N35" s="18" t="s">
        <v>140</v>
      </c>
      <c r="O35" s="18">
        <v>8.0</v>
      </c>
      <c r="P35" s="8">
        <f t="shared" si="9"/>
        <v>0</v>
      </c>
      <c r="Q35" s="8">
        <f t="shared" si="10"/>
        <v>0</v>
      </c>
      <c r="R35" s="8"/>
      <c r="S35" s="8">
        <f t="shared" si="11"/>
        <v>0</v>
      </c>
      <c r="T35" s="8" t="str">
        <f t="shared" si="12"/>
        <v>oo</v>
      </c>
      <c r="U35" s="8">
        <f t="shared" si="13"/>
        <v>0</v>
      </c>
      <c r="V35" s="63">
        <f t="shared" si="14"/>
        <v>0</v>
      </c>
      <c r="W35" s="66" t="s">
        <v>191</v>
      </c>
      <c r="X35" s="67" t="s">
        <v>192</v>
      </c>
      <c r="Y35" s="68" t="s">
        <v>154</v>
      </c>
      <c r="Z35" s="18">
        <v>5.0</v>
      </c>
      <c r="AA35" s="8"/>
      <c r="AB35" s="8">
        <f t="shared" si="15"/>
        <v>0</v>
      </c>
      <c r="AC35" s="8">
        <f t="shared" si="16"/>
        <v>0</v>
      </c>
      <c r="AD35" s="8">
        <f t="shared" si="17"/>
        <v>0</v>
      </c>
      <c r="AE35" s="18"/>
      <c r="AF35" s="18">
        <v>5.0</v>
      </c>
      <c r="AG35" s="18" t="s">
        <v>155</v>
      </c>
      <c r="AH35" s="8">
        <f t="shared" si="18"/>
        <v>0</v>
      </c>
      <c r="AI35" s="8" t="str">
        <f t="shared" si="19"/>
        <v>BAJO</v>
      </c>
      <c r="AJ35" s="8">
        <f t="shared" si="20"/>
        <v>0</v>
      </c>
      <c r="AK35" s="8" t="s">
        <v>35</v>
      </c>
      <c r="AL35" s="8" t="s">
        <v>156</v>
      </c>
      <c r="AM35" s="69" t="s">
        <v>193</v>
      </c>
      <c r="AN35" s="8"/>
      <c r="AO35" s="8"/>
      <c r="AP35" s="8">
        <f>IF( AND(AI$35&lt;&gt;0,AH$16&lt;&gt;0),AL$35&amp;" - "&amp;AK$35,0)</f>
        <v>0</v>
      </c>
      <c r="AQ35" s="8">
        <f>IF( AP35&lt;&gt;0,AM$35,0)</f>
        <v>0</v>
      </c>
      <c r="AR35" s="8" t="s">
        <v>31</v>
      </c>
    </row>
    <row r="36" ht="37.5" customHeight="1">
      <c r="A36" s="1"/>
      <c r="B36" s="1"/>
      <c r="C36" s="27" t="str">
        <f t="shared" si="4"/>
        <v>Enzo </v>
      </c>
      <c r="D36" s="2"/>
      <c r="E36" s="62"/>
      <c r="F36" s="45"/>
      <c r="G36" s="57" t="s">
        <v>194</v>
      </c>
      <c r="H36" s="2"/>
      <c r="I36" s="27" t="s">
        <v>57</v>
      </c>
      <c r="J36" s="4">
        <f t="shared" si="1"/>
        <v>35</v>
      </c>
      <c r="K36" s="5">
        <f t="shared" si="2"/>
        <v>6</v>
      </c>
      <c r="L36" s="20"/>
      <c r="M36" s="21"/>
      <c r="N36" s="18" t="s">
        <v>140</v>
      </c>
      <c r="O36" s="18">
        <v>9.0</v>
      </c>
      <c r="P36" s="8">
        <f t="shared" si="9"/>
        <v>0</v>
      </c>
      <c r="Q36" s="8">
        <f t="shared" si="10"/>
        <v>0</v>
      </c>
      <c r="R36" s="8"/>
      <c r="S36" s="8">
        <f t="shared" si="11"/>
        <v>0</v>
      </c>
      <c r="T36" s="8" t="str">
        <f t="shared" si="12"/>
        <v>oo</v>
      </c>
      <c r="U36" s="8">
        <f t="shared" si="13"/>
        <v>0</v>
      </c>
      <c r="V36" s="63">
        <f t="shared" si="14"/>
        <v>0</v>
      </c>
      <c r="W36" s="66" t="s">
        <v>160</v>
      </c>
      <c r="X36" s="67" t="s">
        <v>195</v>
      </c>
      <c r="Y36" s="68" t="s">
        <v>154</v>
      </c>
      <c r="Z36" s="18">
        <v>11.0</v>
      </c>
      <c r="AA36" s="8"/>
      <c r="AB36" s="8">
        <f t="shared" si="15"/>
        <v>0</v>
      </c>
      <c r="AC36" s="8">
        <f t="shared" si="16"/>
        <v>0</v>
      </c>
      <c r="AD36" s="8">
        <f t="shared" si="17"/>
        <v>0</v>
      </c>
      <c r="AE36" s="18"/>
      <c r="AF36" s="18">
        <v>8.0</v>
      </c>
      <c r="AG36" s="18" t="s">
        <v>163</v>
      </c>
      <c r="AH36" s="8">
        <f t="shared" si="18"/>
        <v>0</v>
      </c>
      <c r="AI36" s="8" t="str">
        <f t="shared" si="19"/>
        <v>BAJO</v>
      </c>
      <c r="AJ36" s="8">
        <f t="shared" si="20"/>
        <v>0</v>
      </c>
      <c r="AK36" s="8" t="s">
        <v>35</v>
      </c>
      <c r="AL36" s="8" t="s">
        <v>164</v>
      </c>
      <c r="AM36" s="69" t="s">
        <v>196</v>
      </c>
      <c r="AN36" s="8"/>
      <c r="AO36" s="8"/>
      <c r="AP36" s="8">
        <f>IF( AND(AI$36&lt;&gt;0,AH$19&lt;&gt;0),AL$36&amp;" - "&amp;AK$36,0)</f>
        <v>0</v>
      </c>
      <c r="AQ36" s="8">
        <f>IF( AP36&lt;&gt;0,AM$36,0)</f>
        <v>0</v>
      </c>
      <c r="AR36" s="8" t="s">
        <v>31</v>
      </c>
    </row>
    <row r="37" ht="33.0" customHeight="1">
      <c r="A37" s="1"/>
      <c r="B37" s="1"/>
      <c r="C37" s="27" t="str">
        <f t="shared" si="4"/>
        <v>Juan Cruz </v>
      </c>
      <c r="D37" s="2"/>
      <c r="E37" s="60" t="s">
        <v>45</v>
      </c>
      <c r="F37" s="48" t="s">
        <v>197</v>
      </c>
      <c r="G37" s="57" t="s">
        <v>198</v>
      </c>
      <c r="H37" s="2"/>
      <c r="I37" s="27" t="s">
        <v>199</v>
      </c>
      <c r="J37" s="4">
        <f t="shared" si="1"/>
        <v>20</v>
      </c>
      <c r="K37" s="5">
        <f t="shared" si="2"/>
        <v>9</v>
      </c>
      <c r="L37" s="20"/>
      <c r="M37" s="21"/>
      <c r="N37" s="18" t="s">
        <v>140</v>
      </c>
      <c r="O37" s="18">
        <v>10.0</v>
      </c>
      <c r="P37" s="8">
        <f t="shared" si="9"/>
        <v>0</v>
      </c>
      <c r="Q37" s="8">
        <f t="shared" si="10"/>
        <v>0</v>
      </c>
      <c r="R37" s="8"/>
      <c r="S37" s="8">
        <f t="shared" si="11"/>
        <v>0</v>
      </c>
      <c r="T37" s="8" t="str">
        <f t="shared" si="12"/>
        <v>oo</v>
      </c>
      <c r="U37" s="8">
        <f t="shared" si="13"/>
        <v>0</v>
      </c>
      <c r="V37" s="63">
        <f t="shared" si="14"/>
        <v>0</v>
      </c>
      <c r="W37" s="66" t="s">
        <v>200</v>
      </c>
      <c r="X37" s="67" t="s">
        <v>201</v>
      </c>
      <c r="Y37" s="68" t="s">
        <v>185</v>
      </c>
      <c r="Z37" s="18">
        <v>1.0</v>
      </c>
      <c r="AA37" s="8"/>
      <c r="AB37" s="8">
        <f t="shared" si="15"/>
        <v>0</v>
      </c>
      <c r="AC37" s="8">
        <f t="shared" si="16"/>
        <v>0</v>
      </c>
      <c r="AD37" s="8">
        <f t="shared" si="17"/>
        <v>0</v>
      </c>
      <c r="AE37" s="18"/>
      <c r="AF37" s="18">
        <v>8.0</v>
      </c>
      <c r="AG37" s="18" t="s">
        <v>202</v>
      </c>
      <c r="AH37" s="8">
        <f t="shared" si="18"/>
        <v>0</v>
      </c>
      <c r="AI37" s="8" t="str">
        <f t="shared" si="19"/>
        <v>BAJO</v>
      </c>
      <c r="AJ37" s="8">
        <f t="shared" si="20"/>
        <v>0</v>
      </c>
      <c r="AK37" s="8" t="s">
        <v>35</v>
      </c>
      <c r="AL37" s="8" t="s">
        <v>203</v>
      </c>
      <c r="AM37" s="69" t="s">
        <v>204</v>
      </c>
      <c r="AN37" s="8"/>
      <c r="AO37" s="8"/>
      <c r="AP37" s="8">
        <f>IF( AND(AI$37&lt;&gt;0,AH$19&lt;&gt;0),AL$37&amp;" - "&amp;AK$37,0)</f>
        <v>0</v>
      </c>
      <c r="AQ37" s="8">
        <f>IF( AP37&lt;&gt;0,AM$37,0)</f>
        <v>0</v>
      </c>
      <c r="AR37" s="8" t="s">
        <v>31</v>
      </c>
    </row>
    <row r="38" ht="33.75" customHeight="1">
      <c r="A38" s="1"/>
      <c r="B38" s="1"/>
      <c r="C38" s="27" t="str">
        <f t="shared" si="4"/>
        <v>Enzo </v>
      </c>
      <c r="D38" s="2"/>
      <c r="E38" s="60" t="s">
        <v>50</v>
      </c>
      <c r="F38" s="48" t="s">
        <v>205</v>
      </c>
      <c r="G38" s="57" t="s">
        <v>206</v>
      </c>
      <c r="H38" s="2"/>
      <c r="I38" s="1"/>
      <c r="J38" s="4">
        <f t="shared" si="1"/>
        <v>0</v>
      </c>
      <c r="K38" s="5">
        <f t="shared" si="2"/>
        <v>0</v>
      </c>
      <c r="L38" s="20"/>
      <c r="M38" s="21"/>
      <c r="N38" s="18" t="s">
        <v>140</v>
      </c>
      <c r="O38" s="18">
        <v>11.0</v>
      </c>
      <c r="P38" s="8">
        <f t="shared" si="9"/>
        <v>0</v>
      </c>
      <c r="Q38" s="8">
        <f t="shared" si="10"/>
        <v>0</v>
      </c>
      <c r="R38" s="8"/>
      <c r="S38" s="8">
        <f t="shared" si="11"/>
        <v>0</v>
      </c>
      <c r="T38" s="8" t="str">
        <f t="shared" si="12"/>
        <v>oo</v>
      </c>
      <c r="U38" s="8">
        <f t="shared" si="13"/>
        <v>0</v>
      </c>
      <c r="V38" s="63">
        <f t="shared" si="14"/>
        <v>0</v>
      </c>
      <c r="W38" s="66" t="s">
        <v>168</v>
      </c>
      <c r="X38" s="67" t="s">
        <v>207</v>
      </c>
      <c r="Y38" s="68" t="s">
        <v>185</v>
      </c>
      <c r="Z38" s="18">
        <v>5.0</v>
      </c>
      <c r="AA38" s="8"/>
      <c r="AB38" s="8">
        <f t="shared" si="15"/>
        <v>0</v>
      </c>
      <c r="AC38" s="8">
        <f t="shared" si="16"/>
        <v>0</v>
      </c>
      <c r="AD38" s="8">
        <f t="shared" si="17"/>
        <v>0</v>
      </c>
      <c r="AE38" s="18" t="s">
        <v>43</v>
      </c>
      <c r="AF38" s="18">
        <v>4.0</v>
      </c>
      <c r="AG38" s="18" t="s">
        <v>154</v>
      </c>
      <c r="AH38" s="8">
        <f t="shared" si="18"/>
        <v>0</v>
      </c>
      <c r="AI38" s="8" t="str">
        <f t="shared" si="19"/>
        <v>BAJO</v>
      </c>
      <c r="AJ38" s="8">
        <f t="shared" si="20"/>
        <v>0</v>
      </c>
      <c r="AK38" s="8" t="s">
        <v>43</v>
      </c>
      <c r="AL38" s="8" t="s">
        <v>171</v>
      </c>
      <c r="AM38" s="69" t="s">
        <v>208</v>
      </c>
      <c r="AN38" s="8"/>
      <c r="AO38" s="8"/>
      <c r="AP38" s="8" t="str">
        <f>IF( AND(AI$38&lt;&gt;0,AH$15&lt;&gt;0),AL$38&amp;" - "&amp;AK$38,0)</f>
        <v>Estudiante requiere entrenamiento de subhabilidad Argumentación - Control</v>
      </c>
      <c r="AQ38" s="8" t="str">
        <f>IF( AP38&lt;&gt;0,AM$38,0)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Argumentación. Dado que esta subhabilidad se relaciona con el atributo Ofrecer alternativa, el estudiante no posee alternativas para responder, debe hacer su contribución a continuación de la oración de apertura “En lugar de eso podríamos…”.
</v>
      </c>
      <c r="AR38" s="8" t="s">
        <v>31</v>
      </c>
    </row>
    <row r="39" ht="37.5" customHeight="1">
      <c r="A39" s="1"/>
      <c r="B39" s="1"/>
      <c r="C39" s="27" t="str">
        <f t="shared" si="4"/>
        <v>Enzo </v>
      </c>
      <c r="D39" s="2"/>
      <c r="E39" s="62"/>
      <c r="F39" s="45"/>
      <c r="G39" s="57" t="s">
        <v>209</v>
      </c>
      <c r="H39" s="2"/>
      <c r="J39" s="4">
        <f t="shared" si="1"/>
        <v>0</v>
      </c>
      <c r="K39" s="5">
        <f t="shared" si="2"/>
        <v>0</v>
      </c>
      <c r="L39" s="20"/>
      <c r="M39" s="21"/>
      <c r="N39" s="18" t="s">
        <v>140</v>
      </c>
      <c r="O39" s="18">
        <v>12.0</v>
      </c>
      <c r="P39" s="8">
        <f t="shared" si="9"/>
        <v>0</v>
      </c>
      <c r="Q39" s="8">
        <f t="shared" si="10"/>
        <v>0</v>
      </c>
      <c r="R39" s="8"/>
      <c r="S39" s="8">
        <f t="shared" si="11"/>
        <v>0</v>
      </c>
      <c r="T39" s="8" t="str">
        <f t="shared" si="12"/>
        <v>oo</v>
      </c>
      <c r="U39" s="8">
        <f t="shared" si="13"/>
        <v>0</v>
      </c>
      <c r="V39" s="63">
        <f t="shared" si="14"/>
        <v>0</v>
      </c>
      <c r="W39" s="66" t="s">
        <v>211</v>
      </c>
      <c r="X39" s="67" t="s">
        <v>212</v>
      </c>
      <c r="Y39" s="68" t="s">
        <v>148</v>
      </c>
      <c r="Z39" s="18">
        <v>6.0</v>
      </c>
      <c r="AA39" s="8"/>
      <c r="AB39" s="8">
        <f t="shared" si="15"/>
        <v>0</v>
      </c>
      <c r="AC39" s="8">
        <f t="shared" si="16"/>
        <v>0.01219512195</v>
      </c>
      <c r="AD39" s="8">
        <f t="shared" si="17"/>
        <v>0</v>
      </c>
      <c r="AE39" s="18"/>
      <c r="AF39" s="18">
        <v>4.0</v>
      </c>
      <c r="AG39" s="18" t="s">
        <v>148</v>
      </c>
      <c r="AH39" s="8">
        <f t="shared" si="18"/>
        <v>0</v>
      </c>
      <c r="AI39" s="8" t="str">
        <f t="shared" si="19"/>
        <v>BAJO</v>
      </c>
      <c r="AJ39" s="8">
        <f t="shared" si="20"/>
        <v>0</v>
      </c>
      <c r="AK39" s="8" t="s">
        <v>43</v>
      </c>
      <c r="AL39" s="8" t="s">
        <v>149</v>
      </c>
      <c r="AM39" s="69" t="s">
        <v>213</v>
      </c>
      <c r="AN39" s="8"/>
      <c r="AO39" s="8"/>
      <c r="AP39" s="8" t="str">
        <f>IF( AND(AI$39&lt;&gt;0,AH$15&lt;&gt;0),AL$39&amp;" - "&amp;AK$39,0)</f>
        <v>Estudiante requiere entrenamiento de subhabilidad Informar - Control</v>
      </c>
      <c r="AQ39" s="8" t="str">
        <f>IF( AP39&lt;&gt;0,AM$39,0)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 Entrenar al estudiante, solicitándole que responda al requerimiento de X manifestando la subhabilidad Informar. Dado que esta subhabilidad se relaciona con dos atributos, Guiar y Elaborar, se muestran dos alternativas de respuesta. El estudiante puede optar por hacer su contribución en alguna de ellas.
• Primera alternativa: vinculada con el atributo Guiar. Contribución comienza con la oración de apertura “Intentemos...”.
• Segunda alternativa: vinculada con el atributo Elaborar. Contribución comienza con la oración de apertura “Hay que hacer lo siguiente…”.
</v>
      </c>
      <c r="AR39" s="8" t="s">
        <v>31</v>
      </c>
    </row>
    <row r="40" ht="31.5" customHeight="1">
      <c r="A40" s="1"/>
      <c r="B40" s="1"/>
      <c r="C40" s="27" t="str">
        <f t="shared" si="4"/>
        <v>Enzo </v>
      </c>
      <c r="D40" s="2"/>
      <c r="E40" s="62"/>
      <c r="F40" s="45"/>
      <c r="G40" s="57" t="s">
        <v>214</v>
      </c>
      <c r="H40" s="2"/>
      <c r="I40" s="27" t="s">
        <v>191</v>
      </c>
      <c r="J40" s="4">
        <f t="shared" si="1"/>
        <v>8</v>
      </c>
      <c r="K40" s="5">
        <f t="shared" si="2"/>
        <v>5</v>
      </c>
      <c r="L40" s="20"/>
      <c r="M40" s="21"/>
      <c r="N40" s="18" t="s">
        <v>140</v>
      </c>
      <c r="O40" s="18">
        <v>13.0</v>
      </c>
      <c r="P40" s="8">
        <f t="shared" si="9"/>
        <v>1</v>
      </c>
      <c r="Q40" s="8">
        <f t="shared" si="10"/>
        <v>0.01219512195</v>
      </c>
      <c r="R40" s="8"/>
      <c r="S40" s="8">
        <f t="shared" si="11"/>
        <v>0</v>
      </c>
      <c r="T40" s="8">
        <f t="shared" si="12"/>
        <v>0</v>
      </c>
      <c r="U40" s="8">
        <f t="shared" si="13"/>
        <v>0</v>
      </c>
      <c r="V40" s="63">
        <f t="shared" si="14"/>
        <v>0</v>
      </c>
      <c r="W40" s="66" t="s">
        <v>27</v>
      </c>
      <c r="X40" s="67" t="s">
        <v>216</v>
      </c>
      <c r="Y40" s="68" t="s">
        <v>148</v>
      </c>
      <c r="Z40" s="18">
        <v>4.0</v>
      </c>
      <c r="AA40" s="8"/>
      <c r="AB40" s="8">
        <f t="shared" si="15"/>
        <v>0</v>
      </c>
      <c r="AC40" s="8">
        <f t="shared" si="16"/>
        <v>0.01219512195</v>
      </c>
      <c r="AD40" s="8">
        <f t="shared" si="17"/>
        <v>0</v>
      </c>
      <c r="AE40" s="18"/>
      <c r="AF40" s="18">
        <v>4.0</v>
      </c>
      <c r="AG40" s="18" t="s">
        <v>202</v>
      </c>
      <c r="AH40" s="8">
        <f t="shared" si="18"/>
        <v>0</v>
      </c>
      <c r="AI40" s="8" t="str">
        <f t="shared" si="19"/>
        <v>BAJO</v>
      </c>
      <c r="AJ40" s="8">
        <f t="shared" si="20"/>
        <v>0</v>
      </c>
      <c r="AK40" s="8" t="s">
        <v>43</v>
      </c>
      <c r="AL40" s="8" t="s">
        <v>203</v>
      </c>
      <c r="AM40" s="69" t="s">
        <v>217</v>
      </c>
      <c r="AN40" s="8"/>
      <c r="AO40" s="8"/>
      <c r="AP40" s="8" t="str">
        <f>IF( AND(AI$40&lt;&gt;0,AH$15&lt;&gt;0),AL$40&amp;" - "&amp;AK$40,0)</f>
        <v>Estudiante requiere entrenamiento de subhabilidad Mantenimiento - Control</v>
      </c>
      <c r="AQ40" s="8" t="str">
        <f>IF( AP40&lt;&gt;0,AM$40,0)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Mantenimiento. Dado que esta subhabilidad se relaciona con el atributo Sugerir acción, el estudiante no posee alternativas para responder, debe hacer su contribución a continuación de la oración de apertura “Yo creo que debemos intentar…”.
</v>
      </c>
      <c r="AR40" s="8" t="s">
        <v>31</v>
      </c>
    </row>
    <row r="41" ht="38.25" customHeight="1">
      <c r="A41" s="1"/>
      <c r="B41" s="1"/>
      <c r="C41" s="27" t="str">
        <f t="shared" si="4"/>
        <v>Juan Cruz </v>
      </c>
      <c r="D41" s="2"/>
      <c r="E41" s="60" t="s">
        <v>45</v>
      </c>
      <c r="F41" s="48" t="s">
        <v>218</v>
      </c>
      <c r="G41" s="57" t="s">
        <v>219</v>
      </c>
      <c r="H41" s="2"/>
      <c r="I41" s="27" t="s">
        <v>113</v>
      </c>
      <c r="J41" s="4">
        <f t="shared" si="1"/>
        <v>26</v>
      </c>
      <c r="K41" s="5">
        <f t="shared" si="2"/>
        <v>3</v>
      </c>
      <c r="L41" s="20"/>
      <c r="M41" s="21"/>
      <c r="N41" s="18" t="s">
        <v>140</v>
      </c>
      <c r="O41" s="18">
        <v>14.0</v>
      </c>
      <c r="P41" s="8">
        <f t="shared" si="9"/>
        <v>0</v>
      </c>
      <c r="Q41" s="8">
        <f t="shared" si="10"/>
        <v>0</v>
      </c>
      <c r="R41" s="8"/>
      <c r="S41" s="8">
        <f t="shared" si="11"/>
        <v>0</v>
      </c>
      <c r="T41" s="8" t="str">
        <f t="shared" si="12"/>
        <v>oo</v>
      </c>
      <c r="U41" s="8">
        <f t="shared" si="13"/>
        <v>0</v>
      </c>
      <c r="V41" s="63">
        <f t="shared" si="14"/>
        <v>0</v>
      </c>
      <c r="W41" s="66" t="s">
        <v>174</v>
      </c>
      <c r="X41" s="67" t="s">
        <v>221</v>
      </c>
      <c r="Y41" s="68" t="s">
        <v>148</v>
      </c>
      <c r="Z41" s="18">
        <v>5.0</v>
      </c>
      <c r="AA41" s="8"/>
      <c r="AB41" s="8">
        <f t="shared" si="15"/>
        <v>0</v>
      </c>
      <c r="AC41" s="8">
        <f t="shared" si="16"/>
        <v>0.01219512195</v>
      </c>
      <c r="AD41" s="8">
        <f t="shared" si="17"/>
        <v>0</v>
      </c>
      <c r="AE41" s="18"/>
      <c r="AF41" s="18">
        <v>4.0</v>
      </c>
      <c r="AG41" s="18" t="s">
        <v>155</v>
      </c>
      <c r="AH41" s="8">
        <f t="shared" si="18"/>
        <v>0</v>
      </c>
      <c r="AI41" s="8" t="str">
        <f t="shared" si="19"/>
        <v>BAJO</v>
      </c>
      <c r="AJ41" s="8">
        <f t="shared" si="20"/>
        <v>0</v>
      </c>
      <c r="AK41" s="8" t="s">
        <v>43</v>
      </c>
      <c r="AL41" s="8" t="s">
        <v>156</v>
      </c>
      <c r="AM41" s="69" t="s">
        <v>222</v>
      </c>
      <c r="AN41" s="8"/>
      <c r="AO41" s="8"/>
      <c r="AP41" s="8" t="str">
        <f>IF( AND(AI$41&lt;&gt;0,AH$15&lt;&gt;0),AL$41&amp;" - "&amp;AK$41,0)</f>
        <v>Estudiante requiere entrenamiento de subhabilidad Tarea - Control</v>
      </c>
      <c r="AQ41" s="8" t="str">
        <f>IF( AP41&lt;&gt;0,AM$41,0)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Tarea. Dado que esta subhabilidad se relaciona con el atributo Requerir cambio de enfoque, el estudiante no posee alternativas para responder, debe hacer su contribución a continuación de la oración de apertura “En vez de… probemos…”.
</v>
      </c>
      <c r="AR41" s="8" t="s">
        <v>31</v>
      </c>
    </row>
    <row r="42" ht="32.25" customHeight="1">
      <c r="A42" s="1"/>
      <c r="B42" s="1"/>
      <c r="C42" s="27" t="str">
        <f t="shared" si="4"/>
        <v>Enzo </v>
      </c>
      <c r="D42" s="2"/>
      <c r="E42" s="60" t="s">
        <v>50</v>
      </c>
      <c r="F42" s="48" t="s">
        <v>223</v>
      </c>
      <c r="G42" s="57" t="s">
        <v>224</v>
      </c>
      <c r="H42" s="2"/>
      <c r="I42" s="27" t="s">
        <v>225</v>
      </c>
      <c r="J42" s="4">
        <f t="shared" si="1"/>
        <v>23</v>
      </c>
      <c r="K42" s="5">
        <f t="shared" si="2"/>
        <v>8</v>
      </c>
      <c r="L42" s="20"/>
      <c r="M42" s="21"/>
      <c r="N42" s="18" t="s">
        <v>140</v>
      </c>
      <c r="O42" s="18">
        <v>15.0</v>
      </c>
      <c r="P42" s="8">
        <f t="shared" si="9"/>
        <v>0</v>
      </c>
      <c r="Q42" s="8">
        <f t="shared" si="10"/>
        <v>0</v>
      </c>
      <c r="R42" s="8"/>
      <c r="S42" s="8">
        <f t="shared" si="11"/>
        <v>0</v>
      </c>
      <c r="T42" s="8" t="str">
        <f t="shared" si="12"/>
        <v>oo</v>
      </c>
      <c r="U42" s="8">
        <f t="shared" si="13"/>
        <v>0</v>
      </c>
      <c r="V42" s="63">
        <f t="shared" si="14"/>
        <v>0</v>
      </c>
      <c r="W42" s="66" t="s">
        <v>226</v>
      </c>
      <c r="X42" s="67" t="s">
        <v>227</v>
      </c>
      <c r="Y42" s="68" t="s">
        <v>148</v>
      </c>
      <c r="Z42" s="18">
        <v>4.0</v>
      </c>
      <c r="AA42" s="8"/>
      <c r="AB42" s="8">
        <f t="shared" si="15"/>
        <v>0</v>
      </c>
      <c r="AC42" s="8">
        <f t="shared" si="16"/>
        <v>0.01219512195</v>
      </c>
      <c r="AD42" s="8">
        <f t="shared" si="17"/>
        <v>0</v>
      </c>
      <c r="AE42" s="18"/>
      <c r="AF42" s="18">
        <v>9.0</v>
      </c>
      <c r="AG42" s="18" t="s">
        <v>163</v>
      </c>
      <c r="AH42" s="8">
        <f t="shared" si="18"/>
        <v>0</v>
      </c>
      <c r="AI42" s="8" t="str">
        <f t="shared" si="19"/>
        <v>BAJO</v>
      </c>
      <c r="AJ42" s="8">
        <f t="shared" si="20"/>
        <v>0</v>
      </c>
      <c r="AK42" s="8" t="s">
        <v>43</v>
      </c>
      <c r="AL42" s="8" t="s">
        <v>164</v>
      </c>
      <c r="AM42" s="69" t="s">
        <v>228</v>
      </c>
      <c r="AN42" s="8"/>
      <c r="AO42" s="8"/>
      <c r="AP42" s="8">
        <f>IF( AND(AI$42&lt;&gt;0,AH$20&lt;&gt;0),AL$42&amp;" - "&amp;AK$42,0)</f>
        <v>0</v>
      </c>
      <c r="AQ42" s="8">
        <f>IF( AP42&lt;&gt;0,AM$42,0)</f>
        <v>0</v>
      </c>
      <c r="AR42" s="8" t="s">
        <v>31</v>
      </c>
    </row>
    <row r="43" ht="27.75" customHeight="1">
      <c r="A43" s="1"/>
      <c r="B43" s="1"/>
      <c r="C43" s="27" t="str">
        <f t="shared" si="4"/>
        <v>Enzo </v>
      </c>
      <c r="D43" s="2"/>
      <c r="E43" s="62"/>
      <c r="F43" s="45"/>
      <c r="G43" s="57" t="s">
        <v>229</v>
      </c>
      <c r="H43" s="2"/>
      <c r="I43" s="27" t="s">
        <v>57</v>
      </c>
      <c r="J43" s="4">
        <f t="shared" si="1"/>
        <v>35</v>
      </c>
      <c r="K43" s="5">
        <f t="shared" si="2"/>
        <v>6</v>
      </c>
      <c r="L43" s="20"/>
      <c r="M43" s="21"/>
      <c r="N43" s="18" t="s">
        <v>140</v>
      </c>
      <c r="O43" s="18">
        <v>16.0</v>
      </c>
      <c r="P43" s="8">
        <f t="shared" si="9"/>
        <v>0</v>
      </c>
      <c r="Q43" s="8">
        <f t="shared" si="10"/>
        <v>0</v>
      </c>
      <c r="R43" s="8"/>
      <c r="S43" s="8">
        <f t="shared" si="11"/>
        <v>0</v>
      </c>
      <c r="T43" s="8" t="str">
        <f t="shared" si="12"/>
        <v>oo</v>
      </c>
      <c r="U43" s="8">
        <f t="shared" si="13"/>
        <v>0</v>
      </c>
      <c r="V43" s="63">
        <f t="shared" si="14"/>
        <v>0</v>
      </c>
      <c r="W43" s="66" t="s">
        <v>230</v>
      </c>
      <c r="X43" s="67" t="s">
        <v>231</v>
      </c>
      <c r="Y43" s="68" t="s">
        <v>148</v>
      </c>
      <c r="Z43" s="18">
        <v>6.0</v>
      </c>
      <c r="AA43" s="8"/>
      <c r="AB43" s="8">
        <f t="shared" si="15"/>
        <v>0</v>
      </c>
      <c r="AC43" s="8">
        <f t="shared" si="16"/>
        <v>0.01219512195</v>
      </c>
      <c r="AD43" s="8">
        <f t="shared" si="17"/>
        <v>0</v>
      </c>
      <c r="AE43" s="18" t="s">
        <v>54</v>
      </c>
      <c r="AF43" s="18">
        <v>3.0</v>
      </c>
      <c r="AG43" s="18" t="s">
        <v>232</v>
      </c>
      <c r="AH43" s="8">
        <f t="shared" si="18"/>
        <v>0</v>
      </c>
      <c r="AI43" s="8" t="str">
        <f t="shared" si="19"/>
        <v>BAJO</v>
      </c>
      <c r="AJ43" s="8">
        <f t="shared" si="20"/>
        <v>0</v>
      </c>
      <c r="AK43" s="8" t="s">
        <v>233</v>
      </c>
      <c r="AL43" s="8" t="s">
        <v>233</v>
      </c>
      <c r="AM43" s="8" t="s">
        <v>233</v>
      </c>
      <c r="AN43" s="8"/>
      <c r="AO43" s="8"/>
      <c r="AP43" s="8"/>
      <c r="AQ43" s="8">
        <f>IF( AP43&lt;&gt;0,AM$43,0)</f>
        <v>0</v>
      </c>
      <c r="AR43" s="8" t="s">
        <v>31</v>
      </c>
    </row>
    <row r="44" ht="27.75" customHeight="1">
      <c r="A44" s="1"/>
      <c r="B44" s="1"/>
      <c r="C44" s="27" t="str">
        <f t="shared" si="4"/>
        <v>Juan Cruz </v>
      </c>
      <c r="D44" s="2"/>
      <c r="E44" s="60" t="s">
        <v>45</v>
      </c>
      <c r="F44" s="48" t="s">
        <v>234</v>
      </c>
      <c r="G44" s="57" t="s">
        <v>235</v>
      </c>
      <c r="H44" s="2"/>
      <c r="I44" s="27" t="s">
        <v>113</v>
      </c>
      <c r="J44" s="4">
        <f t="shared" si="1"/>
        <v>26</v>
      </c>
      <c r="K44" s="5">
        <f t="shared" si="2"/>
        <v>3</v>
      </c>
      <c r="L44" s="20"/>
      <c r="M44" s="21"/>
      <c r="N44" s="18" t="s">
        <v>140</v>
      </c>
      <c r="O44" s="18">
        <v>17.0</v>
      </c>
      <c r="P44" s="8">
        <f t="shared" si="9"/>
        <v>0</v>
      </c>
      <c r="Q44" s="8">
        <f t="shared" si="10"/>
        <v>0</v>
      </c>
      <c r="R44" s="8"/>
      <c r="S44" s="8">
        <f t="shared" si="11"/>
        <v>0</v>
      </c>
      <c r="T44" s="8" t="str">
        <f t="shared" si="12"/>
        <v>oo</v>
      </c>
      <c r="U44" s="8">
        <f t="shared" si="13"/>
        <v>0</v>
      </c>
      <c r="V44" s="63">
        <f t="shared" si="14"/>
        <v>0</v>
      </c>
      <c r="W44" s="66" t="s">
        <v>237</v>
      </c>
      <c r="X44" s="67" t="s">
        <v>238</v>
      </c>
      <c r="Y44" s="68" t="s">
        <v>148</v>
      </c>
      <c r="Z44" s="18">
        <v>5.0</v>
      </c>
      <c r="AA44" s="8"/>
      <c r="AB44" s="8">
        <f t="shared" si="15"/>
        <v>0</v>
      </c>
      <c r="AC44" s="8">
        <f t="shared" si="16"/>
        <v>0.01219512195</v>
      </c>
      <c r="AD44" s="8">
        <f t="shared" si="17"/>
        <v>0</v>
      </c>
      <c r="AE44" s="18"/>
      <c r="AF44" s="18">
        <v>10.0</v>
      </c>
      <c r="AG44" s="18" t="s">
        <v>232</v>
      </c>
      <c r="AH44" s="8">
        <f t="shared" si="18"/>
        <v>0</v>
      </c>
      <c r="AI44" s="8" t="str">
        <f t="shared" si="19"/>
        <v>BAJO</v>
      </c>
      <c r="AJ44" s="8">
        <f t="shared" si="20"/>
        <v>0</v>
      </c>
      <c r="AK44" s="8" t="s">
        <v>233</v>
      </c>
      <c r="AL44" s="8" t="s">
        <v>233</v>
      </c>
      <c r="AM44" s="8" t="s">
        <v>233</v>
      </c>
      <c r="AN44" s="8"/>
      <c r="AO44" s="8"/>
      <c r="AP44" s="8"/>
      <c r="AQ44" s="8">
        <f>IF( AP44&lt;&gt;0,AM$44,0)</f>
        <v>0</v>
      </c>
      <c r="AR44" s="8" t="s">
        <v>31</v>
      </c>
    </row>
    <row r="45" ht="33.0" customHeight="1">
      <c r="A45" s="1"/>
      <c r="B45" s="1"/>
      <c r="C45" s="27" t="str">
        <f t="shared" si="4"/>
        <v>Juan Cruz </v>
      </c>
      <c r="D45" s="2"/>
      <c r="E45" s="62"/>
      <c r="F45" s="45"/>
      <c r="G45" s="57" t="s">
        <v>239</v>
      </c>
      <c r="H45" s="2"/>
      <c r="I45" s="27" t="s">
        <v>134</v>
      </c>
      <c r="J45" s="4">
        <f t="shared" si="1"/>
        <v>6</v>
      </c>
      <c r="K45" s="5">
        <f t="shared" si="2"/>
        <v>5</v>
      </c>
      <c r="L45" s="20"/>
      <c r="M45" s="21"/>
      <c r="N45" s="18" t="s">
        <v>140</v>
      </c>
      <c r="O45" s="18">
        <v>18.0</v>
      </c>
      <c r="P45" s="8">
        <f t="shared" si="9"/>
        <v>0</v>
      </c>
      <c r="Q45" s="8">
        <f t="shared" si="10"/>
        <v>0</v>
      </c>
      <c r="R45" s="8"/>
      <c r="S45" s="8">
        <f t="shared" si="11"/>
        <v>0</v>
      </c>
      <c r="T45" s="8" t="str">
        <f t="shared" si="12"/>
        <v>oo</v>
      </c>
      <c r="U45" s="8">
        <f t="shared" si="13"/>
        <v>0</v>
      </c>
      <c r="V45" s="63">
        <f t="shared" si="14"/>
        <v>0</v>
      </c>
      <c r="W45" s="66" t="s">
        <v>241</v>
      </c>
      <c r="X45" s="67" t="s">
        <v>242</v>
      </c>
      <c r="Y45" s="68" t="s">
        <v>148</v>
      </c>
      <c r="Z45" s="18">
        <v>5.0</v>
      </c>
      <c r="AA45" s="8"/>
      <c r="AB45" s="8">
        <f t="shared" si="15"/>
        <v>0</v>
      </c>
      <c r="AC45" s="8">
        <f t="shared" si="16"/>
        <v>0.01219512195</v>
      </c>
      <c r="AD45" s="8">
        <f t="shared" si="17"/>
        <v>0</v>
      </c>
      <c r="AE45" s="8"/>
      <c r="AF45" s="8"/>
      <c r="AG45" s="18" t="s">
        <v>232</v>
      </c>
      <c r="AH45" s="8">
        <f t="shared" si="18"/>
        <v>0</v>
      </c>
      <c r="AI45" s="8" t="str">
        <f t="shared" si="19"/>
        <v>BAJO</v>
      </c>
      <c r="AJ45" s="8">
        <f t="shared" si="20"/>
        <v>0</v>
      </c>
      <c r="AK45" s="8" t="s">
        <v>54</v>
      </c>
      <c r="AL45" s="8" t="s">
        <v>243</v>
      </c>
      <c r="AM45" s="69" t="s">
        <v>244</v>
      </c>
      <c r="AN45" s="8"/>
      <c r="AO45" s="8"/>
      <c r="AP45" s="8" t="str">
        <f>IF( AND(AI$45&lt;&gt;0,OR(AH$21&lt;&gt;0,AH$14&lt;&gt;0)),AL$45&amp;" - "&amp;AK$45,0)</f>
        <v>Estudiante requiere entrenamiento de subhabilidad Reconocimiento - Decisión</v>
      </c>
      <c r="AQ45" s="8" t="str">
        <f>IF( AP45&lt;&gt;0,AM$45,0)</f>
        <v> Entrenar al estudiante, solicitándole que formule una muestra de aprobación al grupo manifestando la subhabilidad Reconocimiento. Dado que esta subhabilidad se relaciona con el atributo Aceptación/Confirmación, el estudiante no posee alternativas para responder, debe hacer su contribución a continuación de la oración de apertura “Sí, estoy de acuerdo…”.</v>
      </c>
      <c r="AR45" s="8" t="s">
        <v>31</v>
      </c>
    </row>
    <row r="46" ht="25.5" customHeight="1">
      <c r="A46" s="1"/>
      <c r="B46" s="1"/>
      <c r="C46" s="27" t="str">
        <f t="shared" si="4"/>
        <v>Juan Cruz </v>
      </c>
      <c r="D46" s="2"/>
      <c r="E46" s="62"/>
      <c r="F46" s="45"/>
      <c r="G46" s="57" t="s">
        <v>245</v>
      </c>
      <c r="H46" s="2"/>
      <c r="I46" s="1"/>
      <c r="J46" s="4">
        <f t="shared" si="1"/>
        <v>0</v>
      </c>
      <c r="K46" s="5">
        <f t="shared" si="2"/>
        <v>0</v>
      </c>
      <c r="L46" s="20"/>
      <c r="M46" s="21"/>
      <c r="N46" s="18" t="s">
        <v>140</v>
      </c>
      <c r="O46" s="18">
        <v>19.0</v>
      </c>
      <c r="P46" s="8">
        <f t="shared" si="9"/>
        <v>0</v>
      </c>
      <c r="Q46" s="8">
        <f t="shared" si="10"/>
        <v>0</v>
      </c>
      <c r="R46" s="8"/>
      <c r="S46" s="8">
        <f t="shared" si="11"/>
        <v>0</v>
      </c>
      <c r="T46" s="8" t="str">
        <f t="shared" si="12"/>
        <v>oo</v>
      </c>
      <c r="U46" s="8">
        <f t="shared" si="13"/>
        <v>0</v>
      </c>
      <c r="V46" s="63">
        <f t="shared" si="14"/>
        <v>0</v>
      </c>
      <c r="W46" s="66" t="s">
        <v>246</v>
      </c>
      <c r="X46" s="67" t="s">
        <v>247</v>
      </c>
      <c r="Y46" s="68" t="s">
        <v>163</v>
      </c>
      <c r="Z46" s="18">
        <v>7.0</v>
      </c>
      <c r="AA46" s="8"/>
      <c r="AB46" s="8">
        <f t="shared" si="15"/>
        <v>0</v>
      </c>
      <c r="AC46" s="8">
        <f t="shared" si="16"/>
        <v>0.01219512195</v>
      </c>
      <c r="AD46" s="8">
        <f t="shared" si="17"/>
        <v>0</v>
      </c>
      <c r="AE46" s="18" t="s">
        <v>66</v>
      </c>
      <c r="AF46" s="18">
        <v>2.0</v>
      </c>
      <c r="AG46" s="18" t="s">
        <v>232</v>
      </c>
      <c r="AH46" s="8">
        <f t="shared" si="18"/>
        <v>0</v>
      </c>
      <c r="AI46" s="8" t="str">
        <f t="shared" si="19"/>
        <v>BAJO</v>
      </c>
      <c r="AJ46" s="8">
        <f t="shared" si="20"/>
        <v>0</v>
      </c>
      <c r="AK46" s="8" t="s">
        <v>66</v>
      </c>
      <c r="AL46" s="8" t="s">
        <v>243</v>
      </c>
      <c r="AM46" s="69" t="s">
        <v>248</v>
      </c>
      <c r="AN46" s="8" t="s">
        <v>31</v>
      </c>
      <c r="AO46" s="8"/>
      <c r="AP46" s="8">
        <f>IF( AND(AI$46&lt;&gt;0,AH$13&lt;&gt;0),AL$46&amp;" - "&amp;AK$46,0)</f>
        <v>0</v>
      </c>
      <c r="AQ46" s="8">
        <f>IF( AP46&lt;&gt;0,AM$46,0)</f>
        <v>0</v>
      </c>
      <c r="AR46" s="8" t="s">
        <v>31</v>
      </c>
    </row>
    <row r="47" ht="24.75" customHeight="1">
      <c r="A47" s="1"/>
      <c r="B47" s="1"/>
      <c r="C47" s="27" t="str">
        <f t="shared" si="4"/>
        <v>gabriela </v>
      </c>
      <c r="D47" s="2"/>
      <c r="E47" s="60" t="s">
        <v>105</v>
      </c>
      <c r="F47" s="48" t="s">
        <v>249</v>
      </c>
      <c r="G47" s="57" t="s">
        <v>250</v>
      </c>
      <c r="H47" s="2"/>
      <c r="I47" s="1"/>
      <c r="J47" s="4">
        <f t="shared" si="1"/>
        <v>0</v>
      </c>
      <c r="K47" s="5">
        <f t="shared" si="2"/>
        <v>0</v>
      </c>
      <c r="L47" s="20"/>
      <c r="M47" s="21"/>
      <c r="N47" s="18" t="s">
        <v>140</v>
      </c>
      <c r="O47" s="18">
        <v>20.0</v>
      </c>
      <c r="P47" s="8">
        <f t="shared" si="9"/>
        <v>0</v>
      </c>
      <c r="Q47" s="8">
        <f t="shared" si="10"/>
        <v>0</v>
      </c>
      <c r="R47" s="8"/>
      <c r="S47" s="8">
        <f t="shared" si="11"/>
        <v>0</v>
      </c>
      <c r="T47" s="8" t="str">
        <f t="shared" si="12"/>
        <v>oo</v>
      </c>
      <c r="U47" s="8">
        <f t="shared" si="13"/>
        <v>0</v>
      </c>
      <c r="V47" s="63">
        <f t="shared" si="14"/>
        <v>0</v>
      </c>
      <c r="W47" s="66" t="s">
        <v>199</v>
      </c>
      <c r="X47" s="67" t="s">
        <v>252</v>
      </c>
      <c r="Y47" s="68" t="s">
        <v>163</v>
      </c>
      <c r="Z47" s="18">
        <v>9.0</v>
      </c>
      <c r="AA47" s="8"/>
      <c r="AB47" s="8">
        <f t="shared" si="15"/>
        <v>0</v>
      </c>
      <c r="AC47" s="8">
        <f t="shared" si="16"/>
        <v>0.01219512195</v>
      </c>
      <c r="AD47" s="8">
        <f t="shared" si="17"/>
        <v>0</v>
      </c>
      <c r="AE47" s="18"/>
      <c r="AF47" s="18">
        <v>11.0</v>
      </c>
      <c r="AG47" s="18" t="s">
        <v>154</v>
      </c>
      <c r="AH47" s="8">
        <f t="shared" si="18"/>
        <v>0</v>
      </c>
      <c r="AI47" s="8" t="str">
        <f t="shared" si="19"/>
        <v>BAJO</v>
      </c>
      <c r="AJ47" s="8">
        <f t="shared" si="20"/>
        <v>0</v>
      </c>
      <c r="AK47" s="8" t="s">
        <v>66</v>
      </c>
      <c r="AL47" s="8" t="s">
        <v>171</v>
      </c>
      <c r="AM47" s="8" t="s">
        <v>253</v>
      </c>
      <c r="AN47" s="8" t="s">
        <v>31</v>
      </c>
      <c r="AO47" s="8"/>
      <c r="AP47" s="8" t="str">
        <f>IF( AND(AI$47&lt;&gt;0,AH$22&lt;&gt;0),AL$47&amp;" - "&amp;AK$47,0)</f>
        <v>Estudiante requiere entrenamiento de subhabilidad Argumentación - Reducción de tensión</v>
      </c>
      <c r="AQ47" s="8" t="str">
        <f>IF( AP47&lt;&gt;0,AM$47,0)</f>
        <v>Puesto que la conducta “Muestra tensión” es calificada por (Bales, 1950) como una conducta negativa, no se considera conveniente entrenar al grupo para que la manifieste.</v>
      </c>
      <c r="AR47" s="8" t="s">
        <v>31</v>
      </c>
    </row>
    <row r="48" ht="24.0" customHeight="1">
      <c r="A48" s="1"/>
      <c r="B48" s="1"/>
      <c r="C48" s="27" t="str">
        <f t="shared" si="4"/>
        <v>gabriela </v>
      </c>
      <c r="D48" s="2"/>
      <c r="E48" s="62"/>
      <c r="F48" s="45"/>
      <c r="G48" s="57" t="s">
        <v>254</v>
      </c>
      <c r="H48" s="2"/>
      <c r="I48" s="1"/>
      <c r="J48" s="4">
        <f t="shared" si="1"/>
        <v>0</v>
      </c>
      <c r="K48" s="5">
        <f t="shared" si="2"/>
        <v>0</v>
      </c>
      <c r="L48" s="20"/>
      <c r="M48" s="21"/>
      <c r="N48" s="18" t="s">
        <v>140</v>
      </c>
      <c r="O48" s="18">
        <v>21.0</v>
      </c>
      <c r="P48" s="8">
        <f t="shared" si="9"/>
        <v>1</v>
      </c>
      <c r="Q48" s="8">
        <f t="shared" si="10"/>
        <v>0.01219512195</v>
      </c>
      <c r="R48" s="8"/>
      <c r="S48" s="8">
        <f t="shared" si="11"/>
        <v>0</v>
      </c>
      <c r="T48" s="8">
        <f t="shared" si="12"/>
        <v>0</v>
      </c>
      <c r="U48" s="8">
        <f t="shared" si="13"/>
        <v>0</v>
      </c>
      <c r="V48" s="63">
        <f t="shared" si="14"/>
        <v>0</v>
      </c>
      <c r="W48" s="66" t="s">
        <v>94</v>
      </c>
      <c r="X48" s="67" t="s">
        <v>255</v>
      </c>
      <c r="Y48" s="68" t="s">
        <v>163</v>
      </c>
      <c r="Z48" s="18">
        <v>7.0</v>
      </c>
      <c r="AA48" s="8"/>
      <c r="AB48" s="8">
        <f t="shared" si="15"/>
        <v>0</v>
      </c>
      <c r="AC48" s="8">
        <f t="shared" si="16"/>
        <v>0.01219512195</v>
      </c>
      <c r="AD48" s="8">
        <f t="shared" si="17"/>
        <v>0</v>
      </c>
      <c r="AE48" s="18"/>
      <c r="AF48" s="18">
        <v>11.0</v>
      </c>
      <c r="AG48" s="18" t="s">
        <v>202</v>
      </c>
      <c r="AH48" s="8">
        <f t="shared" si="18"/>
        <v>0</v>
      </c>
      <c r="AI48" s="8" t="str">
        <f t="shared" si="19"/>
        <v>BAJO</v>
      </c>
      <c r="AJ48" s="8">
        <f t="shared" si="20"/>
        <v>0</v>
      </c>
      <c r="AK48" s="8" t="s">
        <v>66</v>
      </c>
      <c r="AL48" s="8" t="s">
        <v>203</v>
      </c>
      <c r="AM48" s="8" t="s">
        <v>253</v>
      </c>
      <c r="AN48" s="8" t="s">
        <v>31</v>
      </c>
      <c r="AO48" s="8"/>
      <c r="AP48" s="8" t="str">
        <f>IF( AND(AI$48&lt;&gt;0,AH$22&lt;&gt;0),AL$48&amp;" - "&amp;AK$48,0)</f>
        <v>Estudiante requiere entrenamiento de subhabilidad Mantenimiento - Reducción de tensión</v>
      </c>
      <c r="AQ48" s="8" t="str">
        <f>IF( AP48&lt;&gt;0,AM$48,0)</f>
        <v>Puesto que la conducta “Muestra tensión” es calificada por (Bales, 1950) como una conducta negativa, no se considera conveniente entrenar al grupo para que la manifieste.</v>
      </c>
      <c r="AR48" s="8" t="s">
        <v>31</v>
      </c>
    </row>
    <row r="49" ht="22.5" customHeight="1">
      <c r="A49" s="1"/>
      <c r="B49" s="1"/>
      <c r="C49" s="27" t="str">
        <f t="shared" si="4"/>
        <v>gabriela </v>
      </c>
      <c r="D49" s="2"/>
      <c r="E49" s="62"/>
      <c r="F49" s="45"/>
      <c r="G49" s="57" t="s">
        <v>256</v>
      </c>
      <c r="H49" s="2"/>
      <c r="I49" s="1"/>
      <c r="J49" s="4">
        <f t="shared" si="1"/>
        <v>0</v>
      </c>
      <c r="K49" s="5">
        <f t="shared" si="2"/>
        <v>0</v>
      </c>
      <c r="L49" s="20"/>
      <c r="M49" s="21"/>
      <c r="N49" s="18" t="s">
        <v>140</v>
      </c>
      <c r="O49" s="18">
        <v>22.0</v>
      </c>
      <c r="P49" s="8">
        <f t="shared" si="9"/>
        <v>0</v>
      </c>
      <c r="Q49" s="8">
        <f t="shared" si="10"/>
        <v>0</v>
      </c>
      <c r="R49" s="8"/>
      <c r="S49" s="8">
        <f t="shared" si="11"/>
        <v>0</v>
      </c>
      <c r="T49" s="8" t="str">
        <f t="shared" si="12"/>
        <v>oo</v>
      </c>
      <c r="U49" s="8">
        <f t="shared" si="13"/>
        <v>0</v>
      </c>
      <c r="V49" s="63">
        <f t="shared" si="14"/>
        <v>0</v>
      </c>
      <c r="W49" s="66" t="s">
        <v>257</v>
      </c>
      <c r="X49" s="67" t="s">
        <v>258</v>
      </c>
      <c r="Y49" s="68" t="s">
        <v>163</v>
      </c>
      <c r="Z49" s="18">
        <v>8.0</v>
      </c>
      <c r="AA49" s="8"/>
      <c r="AB49" s="8">
        <f t="shared" si="15"/>
        <v>0</v>
      </c>
      <c r="AC49" s="8">
        <f t="shared" si="16"/>
        <v>0.01219512195</v>
      </c>
      <c r="AD49" s="8">
        <f t="shared" si="17"/>
        <v>0</v>
      </c>
      <c r="AE49" s="18" t="s">
        <v>76</v>
      </c>
      <c r="AF49" s="18">
        <v>1.0</v>
      </c>
      <c r="AG49" s="18" t="s">
        <v>185</v>
      </c>
      <c r="AH49" s="8">
        <f t="shared" si="18"/>
        <v>0</v>
      </c>
      <c r="AI49" s="8" t="str">
        <f t="shared" si="19"/>
        <v>BAJO</v>
      </c>
      <c r="AJ49" s="8">
        <f t="shared" si="20"/>
        <v>0</v>
      </c>
      <c r="AK49" s="8" t="s">
        <v>76</v>
      </c>
      <c r="AL49" s="8" t="s">
        <v>259</v>
      </c>
      <c r="AM49" s="8" t="s">
        <v>260</v>
      </c>
      <c r="AN49" s="8" t="s">
        <v>31</v>
      </c>
      <c r="AO49" s="8"/>
      <c r="AP49" s="8" t="str">
        <f>IF( AND(AI$49&lt;&gt;0,AH$12&lt;&gt;0),AL$49&amp;" - "&amp;AK$49,0)</f>
        <v>Estudiante requiere entrenamiento de subhabilidad Motivar  - Reintegración</v>
      </c>
      <c r="AQ49" s="8" t="str">
        <f>IF( AP49&lt;&gt;0,AM$49,0)</f>
        <v> Entrenar al estudiante, solicitándole que formule una muestra de solidaridad al grupo manifestando la subhabilidad Motivar. Dado que esta subhabilidad se relaciona con el atributo Animar, el estudiante no posee alternativas para responder, debe hacer su contribución a continuación de la oración de apertura “¡vamos por buen camino!...”.</v>
      </c>
      <c r="AR49" s="8" t="s">
        <v>31</v>
      </c>
    </row>
    <row r="50" ht="20.25" customHeight="1">
      <c r="A50" s="1"/>
      <c r="B50" s="1"/>
      <c r="C50" s="27" t="str">
        <f t="shared" si="4"/>
        <v>gabriela </v>
      </c>
      <c r="D50" s="2"/>
      <c r="E50" s="62"/>
      <c r="F50" s="45"/>
      <c r="G50" s="57" t="s">
        <v>261</v>
      </c>
      <c r="H50" s="2"/>
      <c r="J50" s="4">
        <f t="shared" si="1"/>
        <v>0</v>
      </c>
      <c r="K50" s="5">
        <f t="shared" si="2"/>
        <v>0</v>
      </c>
      <c r="L50" s="20"/>
      <c r="M50" s="21"/>
      <c r="N50" s="18" t="s">
        <v>140</v>
      </c>
      <c r="O50" s="18">
        <v>23.0</v>
      </c>
      <c r="P50" s="8">
        <f t="shared" si="9"/>
        <v>0</v>
      </c>
      <c r="Q50" s="8">
        <f t="shared" si="10"/>
        <v>0</v>
      </c>
      <c r="R50" s="8"/>
      <c r="S50" s="8">
        <f t="shared" si="11"/>
        <v>0</v>
      </c>
      <c r="T50" s="8" t="str">
        <f t="shared" si="12"/>
        <v>oo</v>
      </c>
      <c r="U50" s="8">
        <f t="shared" si="13"/>
        <v>0</v>
      </c>
      <c r="V50" s="63">
        <f t="shared" si="14"/>
        <v>0</v>
      </c>
      <c r="W50" s="66" t="s">
        <v>225</v>
      </c>
      <c r="X50" s="67" t="s">
        <v>263</v>
      </c>
      <c r="Y50" s="68" t="s">
        <v>163</v>
      </c>
      <c r="Z50" s="18">
        <v>8.0</v>
      </c>
      <c r="AA50" s="8"/>
      <c r="AB50" s="8">
        <f t="shared" si="15"/>
        <v>0</v>
      </c>
      <c r="AC50" s="8">
        <f t="shared" si="16"/>
        <v>0.01219512195</v>
      </c>
      <c r="AD50" s="8">
        <f t="shared" si="17"/>
        <v>0</v>
      </c>
      <c r="AE50" s="8"/>
      <c r="AF50" s="18">
        <v>1.0</v>
      </c>
      <c r="AG50" s="18" t="s">
        <v>202</v>
      </c>
      <c r="AH50" s="8">
        <f t="shared" si="18"/>
        <v>0</v>
      </c>
      <c r="AI50" s="8" t="str">
        <f t="shared" si="19"/>
        <v>BAJO</v>
      </c>
      <c r="AJ50" s="8">
        <f t="shared" si="20"/>
        <v>0</v>
      </c>
      <c r="AK50" s="8" t="s">
        <v>76</v>
      </c>
      <c r="AL50" s="8" t="s">
        <v>203</v>
      </c>
      <c r="AM50" s="69" t="s">
        <v>264</v>
      </c>
      <c r="AN50" s="8" t="s">
        <v>31</v>
      </c>
      <c r="AO50" s="8"/>
      <c r="AP50" s="8" t="str">
        <f>IF( AND(AI$50&lt;&gt;0,AH$12&lt;&gt;0),AL$50&amp;" - "&amp;AK$50,0)</f>
        <v>Estudiante requiere entrenamiento de subhabilidad Mantenimiento - Reintegración</v>
      </c>
      <c r="AQ50" s="8" t="str">
        <f>IF( AP50&lt;&gt;0,AM$50,0)</f>
        <v> Entrenar al estudiante, solicitándole que formule una muestra de solidaridad al grupo manifestando la subhabilidad Mantenimiento. Dado que esta subhabilidad se relaciona con dos atributos, Disculparse y Atender, se muestran dos alternativas de respuesta. El estudiante puede optar por hacer su contribución en alguna de ellas.
• Primera alternativa: vinculada con el atributo Disculparse. Contribución comienza con la oración de apertura “Discúlpenme,…”.
• Segunda alternativa: vinculada con el atributo Atender. Contribución comienza con la oración de apertura “Te explico,…”.</v>
      </c>
      <c r="AR50" s="8" t="s">
        <v>31</v>
      </c>
    </row>
    <row r="51" ht="22.5" customHeight="1">
      <c r="A51" s="1"/>
      <c r="B51" s="1"/>
      <c r="C51" s="27" t="str">
        <f t="shared" si="4"/>
        <v>gabriela </v>
      </c>
      <c r="D51" s="2"/>
      <c r="E51" s="62"/>
      <c r="F51" s="45"/>
      <c r="G51" s="57" t="s">
        <v>265</v>
      </c>
      <c r="H51" s="2"/>
      <c r="I51" s="1"/>
      <c r="J51" s="4">
        <f t="shared" si="1"/>
        <v>0</v>
      </c>
      <c r="K51" s="5">
        <f t="shared" si="2"/>
        <v>0</v>
      </c>
      <c r="L51" s="20"/>
      <c r="M51" s="21"/>
      <c r="N51" s="18" t="s">
        <v>140</v>
      </c>
      <c r="O51" s="18">
        <v>24.0</v>
      </c>
      <c r="P51" s="8">
        <f t="shared" si="9"/>
        <v>0</v>
      </c>
      <c r="Q51" s="8">
        <f t="shared" si="10"/>
        <v>0</v>
      </c>
      <c r="R51" s="8"/>
      <c r="S51" s="8">
        <f t="shared" si="11"/>
        <v>0</v>
      </c>
      <c r="T51" s="8" t="str">
        <f t="shared" si="12"/>
        <v>oo</v>
      </c>
      <c r="U51" s="8">
        <f t="shared" si="13"/>
        <v>0</v>
      </c>
      <c r="V51" s="63">
        <f t="shared" si="14"/>
        <v>0</v>
      </c>
      <c r="W51" s="66" t="s">
        <v>267</v>
      </c>
      <c r="X51" s="67" t="s">
        <v>268</v>
      </c>
      <c r="Y51" s="68" t="s">
        <v>163</v>
      </c>
      <c r="Z51" s="18">
        <v>7.0</v>
      </c>
      <c r="AA51" s="8"/>
      <c r="AB51" s="8">
        <f t="shared" si="15"/>
        <v>0</v>
      </c>
      <c r="AC51" s="8">
        <f t="shared" si="16"/>
        <v>0.01219512195</v>
      </c>
      <c r="AD51" s="8">
        <f t="shared" si="17"/>
        <v>0</v>
      </c>
      <c r="AE51" s="8"/>
      <c r="AF51" s="18">
        <v>1.0</v>
      </c>
      <c r="AG51" s="18" t="s">
        <v>155</v>
      </c>
      <c r="AH51" s="8">
        <f t="shared" si="18"/>
        <v>0</v>
      </c>
      <c r="AI51" s="8" t="str">
        <f t="shared" si="19"/>
        <v>BAJO</v>
      </c>
      <c r="AJ51" s="8">
        <f t="shared" si="20"/>
        <v>0</v>
      </c>
      <c r="AK51" s="8" t="s">
        <v>76</v>
      </c>
      <c r="AL51" s="8" t="s">
        <v>156</v>
      </c>
      <c r="AM51" s="8" t="s">
        <v>269</v>
      </c>
      <c r="AN51" s="8" t="s">
        <v>31</v>
      </c>
      <c r="AO51" s="8"/>
      <c r="AP51" s="8" t="str">
        <f>IF( AND(AI$51&lt;&gt;0,AH$12&lt;&gt;0),AL$51&amp;" - "&amp;AK$51,0)</f>
        <v>Estudiante requiere entrenamiento de subhabilidad Tarea - Reintegración</v>
      </c>
      <c r="AQ51" s="8" t="str">
        <f>IF( AP51&lt;&gt;0,AM$51,0)</f>
        <v> Entrenar al estudiante, solicitándole que formule una muestra de solidaridad al grupo manifestando la subhabilidad Tarea. Dado que esta subhabilidad se relaciona con el atributo Finalizar participación, el estudiante no posee alternativas para responder, debe hacer su contribución a continuación de la oración de apertura “¡Hasta la próxima!...”.</v>
      </c>
      <c r="AR51" s="8" t="s">
        <v>31</v>
      </c>
    </row>
    <row r="52" ht="18.75" customHeight="1">
      <c r="A52" s="1"/>
      <c r="B52" s="1"/>
      <c r="C52" s="27" t="str">
        <f t="shared" si="4"/>
        <v>Enzo </v>
      </c>
      <c r="D52" s="2"/>
      <c r="E52" s="60" t="s">
        <v>50</v>
      </c>
      <c r="F52" s="48" t="s">
        <v>249</v>
      </c>
      <c r="G52" s="57" t="s">
        <v>270</v>
      </c>
      <c r="H52" s="2"/>
      <c r="I52" s="1"/>
      <c r="J52" s="4">
        <f t="shared" si="1"/>
        <v>0</v>
      </c>
      <c r="K52" s="5">
        <f t="shared" si="2"/>
        <v>0</v>
      </c>
      <c r="L52" s="20"/>
      <c r="M52" s="21"/>
      <c r="N52" s="18" t="s">
        <v>140</v>
      </c>
      <c r="O52" s="18">
        <v>25.0</v>
      </c>
      <c r="P52" s="8">
        <f t="shared" si="9"/>
        <v>0</v>
      </c>
      <c r="Q52" s="8">
        <f t="shared" si="10"/>
        <v>0</v>
      </c>
      <c r="R52" s="8"/>
      <c r="S52" s="8">
        <f t="shared" si="11"/>
        <v>0</v>
      </c>
      <c r="T52" s="8" t="str">
        <f t="shared" si="12"/>
        <v>oo</v>
      </c>
      <c r="U52" s="8">
        <f t="shared" si="13"/>
        <v>0</v>
      </c>
      <c r="V52" s="63">
        <f t="shared" si="14"/>
        <v>0</v>
      </c>
      <c r="W52" s="66" t="s">
        <v>271</v>
      </c>
      <c r="X52" s="67" t="s">
        <v>272</v>
      </c>
      <c r="Y52" s="68" t="s">
        <v>232</v>
      </c>
      <c r="Z52" s="18">
        <v>2.0</v>
      </c>
      <c r="AA52" s="8"/>
      <c r="AB52" s="8">
        <f t="shared" si="15"/>
        <v>0</v>
      </c>
      <c r="AC52" s="8">
        <f t="shared" si="16"/>
        <v>0</v>
      </c>
      <c r="AD52" s="8">
        <f t="shared" si="17"/>
        <v>0</v>
      </c>
      <c r="AE52" s="8"/>
      <c r="AF52" s="18">
        <v>12.0</v>
      </c>
      <c r="AG52" s="18" t="s">
        <v>154</v>
      </c>
      <c r="AH52" s="8">
        <f t="shared" si="18"/>
        <v>0</v>
      </c>
      <c r="AI52" s="8" t="str">
        <f t="shared" si="19"/>
        <v>BAJO</v>
      </c>
      <c r="AJ52" s="8">
        <f t="shared" si="20"/>
        <v>0</v>
      </c>
      <c r="AK52" s="8" t="s">
        <v>76</v>
      </c>
      <c r="AL52" s="8" t="s">
        <v>171</v>
      </c>
      <c r="AM52" s="8" t="s">
        <v>273</v>
      </c>
      <c r="AN52" s="8" t="s">
        <v>31</v>
      </c>
      <c r="AO52" s="8"/>
      <c r="AP52" s="8">
        <f>IF( AND(AI$52&lt;&gt;0,AH$23&lt;&gt;0),AL$52&amp;" - "&amp;AK$52,0)</f>
        <v>0</v>
      </c>
      <c r="AQ52" s="8">
        <f>IF( AP52&lt;&gt;0,AM$52,0)</f>
        <v>0</v>
      </c>
      <c r="AR52" s="8" t="s">
        <v>31</v>
      </c>
    </row>
    <row r="53" ht="20.25" customHeight="1">
      <c r="A53" s="1"/>
      <c r="B53" s="1"/>
      <c r="C53" s="27" t="str">
        <f t="shared" si="4"/>
        <v>Juan Cruz </v>
      </c>
      <c r="D53" s="2"/>
      <c r="E53" s="60" t="s">
        <v>45</v>
      </c>
      <c r="F53" s="48" t="s">
        <v>249</v>
      </c>
      <c r="G53" s="57" t="s">
        <v>274</v>
      </c>
      <c r="H53" s="2"/>
      <c r="I53" s="27" t="s">
        <v>168</v>
      </c>
      <c r="J53" s="4">
        <f t="shared" si="1"/>
        <v>11</v>
      </c>
      <c r="K53" s="5">
        <f t="shared" si="2"/>
        <v>5</v>
      </c>
      <c r="L53" s="20"/>
      <c r="M53" s="21"/>
      <c r="N53" s="18" t="s">
        <v>140</v>
      </c>
      <c r="O53" s="18">
        <v>26.0</v>
      </c>
      <c r="P53" s="8">
        <f t="shared" si="9"/>
        <v>0</v>
      </c>
      <c r="Q53" s="8">
        <f t="shared" si="10"/>
        <v>0</v>
      </c>
      <c r="R53" s="8"/>
      <c r="S53" s="8">
        <f t="shared" si="11"/>
        <v>0</v>
      </c>
      <c r="T53" s="8" t="str">
        <f t="shared" si="12"/>
        <v>oo</v>
      </c>
      <c r="U53" s="8">
        <f t="shared" si="13"/>
        <v>0</v>
      </c>
      <c r="V53" s="63">
        <f t="shared" si="14"/>
        <v>0</v>
      </c>
      <c r="W53" s="66" t="s">
        <v>113</v>
      </c>
      <c r="X53" s="67" t="s">
        <v>275</v>
      </c>
      <c r="Y53" s="68" t="s">
        <v>232</v>
      </c>
      <c r="Z53" s="18">
        <v>3.0</v>
      </c>
      <c r="AA53" s="8"/>
      <c r="AB53" s="8">
        <f t="shared" si="15"/>
        <v>0</v>
      </c>
      <c r="AC53" s="8">
        <f t="shared" si="16"/>
        <v>0</v>
      </c>
      <c r="AD53" s="8">
        <f t="shared" si="17"/>
        <v>0</v>
      </c>
      <c r="AE53" s="8"/>
      <c r="AF53" s="8"/>
      <c r="AG53" s="8"/>
      <c r="AH53" s="8"/>
      <c r="AI53" s="8"/>
      <c r="AJ53" s="8"/>
      <c r="AK53" s="8"/>
      <c r="AL53" s="8"/>
      <c r="AM53" s="8"/>
      <c r="AN53" s="8"/>
      <c r="AO53" s="8"/>
      <c r="AP53" s="18" t="s">
        <v>276</v>
      </c>
      <c r="AQ53" s="8"/>
      <c r="AR53" s="8"/>
    </row>
    <row r="54" ht="18.75" customHeight="1">
      <c r="A54" s="1"/>
      <c r="B54" s="1"/>
      <c r="C54" s="27" t="str">
        <f t="shared" si="4"/>
        <v>Gonzalo </v>
      </c>
      <c r="D54" s="2"/>
      <c r="E54" s="60" t="s">
        <v>107</v>
      </c>
      <c r="F54" s="48" t="s">
        <v>249</v>
      </c>
      <c r="G54" s="57" t="s">
        <v>277</v>
      </c>
      <c r="H54" s="2"/>
      <c r="I54" s="1"/>
      <c r="J54" s="4">
        <f t="shared" si="1"/>
        <v>0</v>
      </c>
      <c r="K54" s="5">
        <f t="shared" si="2"/>
        <v>0</v>
      </c>
      <c r="L54" s="20"/>
      <c r="M54" s="21"/>
      <c r="N54" s="18" t="s">
        <v>140</v>
      </c>
      <c r="O54" s="18">
        <v>27.0</v>
      </c>
      <c r="P54" s="8">
        <f t="shared" si="9"/>
        <v>0</v>
      </c>
      <c r="Q54" s="8">
        <f t="shared" si="10"/>
        <v>0</v>
      </c>
      <c r="R54" s="8"/>
      <c r="S54" s="8">
        <f t="shared" si="11"/>
        <v>0</v>
      </c>
      <c r="T54" s="8" t="str">
        <f t="shared" si="12"/>
        <v>oo</v>
      </c>
      <c r="U54" s="8">
        <f t="shared" si="13"/>
        <v>0</v>
      </c>
      <c r="V54" s="63">
        <f t="shared" si="14"/>
        <v>0</v>
      </c>
      <c r="W54" s="66" t="s">
        <v>278</v>
      </c>
      <c r="X54" s="67" t="s">
        <v>279</v>
      </c>
      <c r="Y54" s="68" t="s">
        <v>232</v>
      </c>
      <c r="Z54" s="18">
        <v>10.0</v>
      </c>
      <c r="AA54" s="8"/>
      <c r="AB54" s="8">
        <f t="shared" si="15"/>
        <v>0</v>
      </c>
      <c r="AC54" s="8">
        <f t="shared" si="16"/>
        <v>0</v>
      </c>
      <c r="AD54" s="8">
        <f t="shared" si="17"/>
        <v>0</v>
      </c>
      <c r="AE54" s="8"/>
      <c r="AF54" s="8"/>
      <c r="AG54" s="8"/>
      <c r="AH54" s="8"/>
      <c r="AI54" s="8"/>
      <c r="AJ54" s="8"/>
      <c r="AK54" s="8" t="s">
        <v>29</v>
      </c>
      <c r="AL54" s="8" t="s">
        <v>280</v>
      </c>
      <c r="AM54" s="69" t="s">
        <v>281</v>
      </c>
      <c r="AN54" s="8" t="s">
        <v>31</v>
      </c>
      <c r="AO54" s="8"/>
      <c r="AP54" s="8" t="str">
        <f>IF(AND(AD39&lt;0.5,AI$28&lt;&gt;0, AH$17&lt;&gt;0),AL$28&amp;" - "&amp;AK$28,0)</f>
        <v>Estudiante requiere entrenamiento de subhabilidad Informar - Comunicación</v>
      </c>
      <c r="AQ54" s="8" t="str">
        <f t="shared" ref="AQ54:AQ78" si="21">IF( AP54&lt;&gt;0,AM54,0)</f>
        <v>Debe indicarle que cuando se efectúen un pedido de información, que realice una contribución 
• Primera alternativa: La contribución comienza con la oración de apertura “En otras palabras…”.
• Segunda alternativa: La contribución comienza con la oración de apertura “Yo lo explicaría así…”.</v>
      </c>
      <c r="AR54" s="8" t="s">
        <v>31</v>
      </c>
    </row>
    <row r="55" ht="21.0" customHeight="1">
      <c r="A55" s="1"/>
      <c r="B55" s="1"/>
      <c r="C55" s="27" t="str">
        <f t="shared" si="4"/>
        <v>Juan Cruz </v>
      </c>
      <c r="D55" s="2"/>
      <c r="E55" s="60" t="s">
        <v>45</v>
      </c>
      <c r="F55" s="48" t="s">
        <v>282</v>
      </c>
      <c r="G55" s="57" t="s">
        <v>283</v>
      </c>
      <c r="H55" s="2"/>
      <c r="I55" s="27" t="s">
        <v>15</v>
      </c>
      <c r="J55" s="4">
        <f t="shared" si="1"/>
        <v>33</v>
      </c>
      <c r="K55" s="5">
        <f t="shared" si="2"/>
        <v>5</v>
      </c>
      <c r="L55" s="20"/>
      <c r="M55" s="21"/>
      <c r="N55" s="18" t="s">
        <v>140</v>
      </c>
      <c r="O55" s="18">
        <v>28.0</v>
      </c>
      <c r="P55" s="8">
        <f t="shared" si="9"/>
        <v>2</v>
      </c>
      <c r="Q55" s="8">
        <f t="shared" si="10"/>
        <v>0.0243902439</v>
      </c>
      <c r="R55" s="8"/>
      <c r="S55" s="8">
        <f t="shared" si="11"/>
        <v>0</v>
      </c>
      <c r="T55" s="8">
        <f t="shared" si="12"/>
        <v>0</v>
      </c>
      <c r="U55" s="8">
        <f t="shared" si="13"/>
        <v>0</v>
      </c>
      <c r="V55" s="63">
        <f t="shared" si="14"/>
        <v>0</v>
      </c>
      <c r="W55" s="66" t="s">
        <v>100</v>
      </c>
      <c r="X55" s="67" t="s">
        <v>285</v>
      </c>
      <c r="Y55" s="68" t="s">
        <v>202</v>
      </c>
      <c r="Z55" s="18">
        <v>11.0</v>
      </c>
      <c r="AA55" s="8"/>
      <c r="AB55" s="8">
        <f t="shared" si="15"/>
        <v>0</v>
      </c>
      <c r="AC55" s="8">
        <f t="shared" si="16"/>
        <v>0.07317073171</v>
      </c>
      <c r="AD55" s="8">
        <f t="shared" si="17"/>
        <v>0</v>
      </c>
      <c r="AE55" s="8"/>
      <c r="AF55" s="8"/>
      <c r="AG55" s="8"/>
      <c r="AH55" s="8"/>
      <c r="AI55" s="8"/>
      <c r="AJ55" s="8"/>
      <c r="AK55" s="8" t="s">
        <v>29</v>
      </c>
      <c r="AL55" s="8" t="s">
        <v>286</v>
      </c>
      <c r="AM55" s="69" t="s">
        <v>287</v>
      </c>
      <c r="AN55" s="8" t="s">
        <v>31</v>
      </c>
      <c r="AO55" s="8"/>
      <c r="AP55" s="8" t="str">
        <f>IF( AND(AD60&lt;0.5,AI$29&lt;&gt;0,AH$17&lt;&gt;0),AL$29&amp;" - "&amp;AK$29,0)</f>
        <v>Estudiante requiere entrenamiento de subhabilidad Tarea - Comunicación</v>
      </c>
      <c r="AQ55" s="8" t="str">
        <f t="shared" si="21"/>
        <v>Debe indicarle que cuando se efectúen un pedido de información, que realice una contribución a continuación de la oración de apertura “Resumiendo,…”.</v>
      </c>
      <c r="AR55" s="8" t="s">
        <v>31</v>
      </c>
    </row>
    <row r="56" ht="21.0" customHeight="1">
      <c r="A56" s="1"/>
      <c r="B56" s="1"/>
      <c r="C56" s="27" t="str">
        <f t="shared" si="4"/>
        <v>Juan Cruz </v>
      </c>
      <c r="D56" s="2"/>
      <c r="E56" s="62"/>
      <c r="F56" s="45"/>
      <c r="G56" s="57" t="s">
        <v>289</v>
      </c>
      <c r="H56" s="2"/>
      <c r="I56" s="1"/>
      <c r="J56" s="4">
        <f t="shared" si="1"/>
        <v>0</v>
      </c>
      <c r="K56" s="5">
        <f t="shared" si="2"/>
        <v>0</v>
      </c>
      <c r="L56" s="20"/>
      <c r="M56" s="21"/>
      <c r="N56" s="18" t="s">
        <v>140</v>
      </c>
      <c r="O56" s="18">
        <v>29.0</v>
      </c>
      <c r="P56" s="8">
        <f t="shared" si="9"/>
        <v>1</v>
      </c>
      <c r="Q56" s="8">
        <f t="shared" si="10"/>
        <v>0.01219512195</v>
      </c>
      <c r="R56" s="8"/>
      <c r="S56" s="8">
        <f t="shared" si="11"/>
        <v>0</v>
      </c>
      <c r="T56" s="8">
        <f t="shared" si="12"/>
        <v>0</v>
      </c>
      <c r="U56" s="8">
        <f t="shared" si="13"/>
        <v>0</v>
      </c>
      <c r="V56" s="63">
        <f t="shared" si="14"/>
        <v>0</v>
      </c>
      <c r="W56" s="66" t="s">
        <v>75</v>
      </c>
      <c r="X56" s="67" t="s">
        <v>290</v>
      </c>
      <c r="Y56" s="68" t="s">
        <v>202</v>
      </c>
      <c r="Z56" s="18">
        <v>4.0</v>
      </c>
      <c r="AA56" s="8"/>
      <c r="AB56" s="8">
        <f t="shared" si="15"/>
        <v>0</v>
      </c>
      <c r="AC56" s="8">
        <f t="shared" si="16"/>
        <v>0.07317073171</v>
      </c>
      <c r="AD56" s="8">
        <f t="shared" si="17"/>
        <v>0</v>
      </c>
      <c r="AE56" s="8"/>
      <c r="AF56" s="8"/>
      <c r="AG56" s="8"/>
      <c r="AH56" s="8"/>
      <c r="AI56" s="8"/>
      <c r="AJ56" s="8"/>
      <c r="AK56" s="8" t="s">
        <v>29</v>
      </c>
      <c r="AL56" s="8" t="s">
        <v>291</v>
      </c>
      <c r="AM56" s="69" t="s">
        <v>292</v>
      </c>
      <c r="AN56" s="8" t="s">
        <v>31</v>
      </c>
      <c r="AO56" s="8"/>
      <c r="AP56" s="8">
        <f>IF( AND(AD46&lt;0.5,AI$30&lt;&gt;0,AH$18&lt;&gt;0),AL$30&amp;" - "&amp;AK$30,0)</f>
        <v>0</v>
      </c>
      <c r="AQ56" s="8">
        <f t="shared" si="21"/>
        <v>0</v>
      </c>
      <c r="AR56" s="8" t="s">
        <v>31</v>
      </c>
    </row>
    <row r="57" ht="20.25" customHeight="1">
      <c r="A57" s="1"/>
      <c r="B57" s="1"/>
      <c r="C57" s="27" t="str">
        <f t="shared" si="4"/>
        <v>Enzo </v>
      </c>
      <c r="D57" s="2"/>
      <c r="E57" s="60" t="s">
        <v>50</v>
      </c>
      <c r="F57" s="48" t="s">
        <v>282</v>
      </c>
      <c r="G57" s="57" t="s">
        <v>293</v>
      </c>
      <c r="H57" s="2"/>
      <c r="I57" s="1"/>
      <c r="J57" s="4">
        <f t="shared" si="1"/>
        <v>0</v>
      </c>
      <c r="K57" s="5">
        <f t="shared" si="2"/>
        <v>0</v>
      </c>
      <c r="L57" s="20"/>
      <c r="M57" s="21"/>
      <c r="N57" s="18" t="s">
        <v>140</v>
      </c>
      <c r="O57" s="18">
        <v>30.0</v>
      </c>
      <c r="P57" s="8">
        <f t="shared" si="9"/>
        <v>0</v>
      </c>
      <c r="Q57" s="8">
        <f t="shared" si="10"/>
        <v>0</v>
      </c>
      <c r="R57" s="8"/>
      <c r="S57" s="8">
        <f t="shared" si="11"/>
        <v>0</v>
      </c>
      <c r="T57" s="8" t="str">
        <f t="shared" si="12"/>
        <v>oo</v>
      </c>
      <c r="U57" s="8">
        <f t="shared" si="13"/>
        <v>0</v>
      </c>
      <c r="V57" s="63">
        <f t="shared" si="14"/>
        <v>0</v>
      </c>
      <c r="W57" s="66" t="s">
        <v>294</v>
      </c>
      <c r="X57" s="67" t="s">
        <v>295</v>
      </c>
      <c r="Y57" s="68" t="s">
        <v>202</v>
      </c>
      <c r="Z57" s="18">
        <v>8.0</v>
      </c>
      <c r="AA57" s="8"/>
      <c r="AB57" s="8">
        <f t="shared" si="15"/>
        <v>0</v>
      </c>
      <c r="AC57" s="8">
        <f t="shared" si="16"/>
        <v>0.07317073171</v>
      </c>
      <c r="AD57" s="8">
        <f t="shared" si="17"/>
        <v>0</v>
      </c>
      <c r="AE57" s="8"/>
      <c r="AF57" s="8"/>
      <c r="AG57" s="8"/>
      <c r="AH57" s="8"/>
      <c r="AI57" s="8"/>
      <c r="AJ57" s="8"/>
      <c r="AK57" s="8" t="s">
        <v>35</v>
      </c>
      <c r="AL57" s="8" t="s">
        <v>296</v>
      </c>
      <c r="AM57" s="69" t="s">
        <v>297</v>
      </c>
      <c r="AN57" s="8" t="s">
        <v>31</v>
      </c>
      <c r="AO57" s="8"/>
      <c r="AP57" s="8">
        <f>IF( AND(AD29&lt;0.5,AI$31&lt;&gt;0,AH$16&lt;&gt;0),AL$31&amp;" - "&amp;AK$31,0)</f>
        <v>0</v>
      </c>
      <c r="AQ57" s="8">
        <f t="shared" si="21"/>
        <v>0</v>
      </c>
      <c r="AR57" s="8" t="s">
        <v>31</v>
      </c>
    </row>
    <row r="58" ht="15.75" customHeight="1">
      <c r="A58" s="1"/>
      <c r="B58" s="1"/>
      <c r="C58" s="27" t="str">
        <f t="shared" si="4"/>
        <v>Juan Cruz </v>
      </c>
      <c r="D58" s="2"/>
      <c r="E58" s="60" t="s">
        <v>45</v>
      </c>
      <c r="F58" s="48" t="s">
        <v>282</v>
      </c>
      <c r="G58" s="57" t="s">
        <v>298</v>
      </c>
      <c r="H58" s="2"/>
      <c r="I58" s="1"/>
      <c r="J58" s="4">
        <f t="shared" si="1"/>
        <v>0</v>
      </c>
      <c r="K58" s="5">
        <f t="shared" si="2"/>
        <v>0</v>
      </c>
      <c r="L58" s="20"/>
      <c r="M58" s="21"/>
      <c r="N58" s="18" t="s">
        <v>140</v>
      </c>
      <c r="O58" s="18">
        <v>31.0</v>
      </c>
      <c r="P58" s="8">
        <f t="shared" si="9"/>
        <v>3</v>
      </c>
      <c r="Q58" s="8">
        <f t="shared" si="10"/>
        <v>0.03658536585</v>
      </c>
      <c r="R58" s="8"/>
      <c r="S58" s="8">
        <f t="shared" si="11"/>
        <v>0</v>
      </c>
      <c r="T58" s="8">
        <f t="shared" si="12"/>
        <v>0</v>
      </c>
      <c r="U58" s="8">
        <f t="shared" si="13"/>
        <v>0</v>
      </c>
      <c r="V58" s="63">
        <f t="shared" si="14"/>
        <v>0</v>
      </c>
      <c r="W58" s="66" t="s">
        <v>96</v>
      </c>
      <c r="X58" s="67" t="s">
        <v>299</v>
      </c>
      <c r="Y58" s="68" t="s">
        <v>202</v>
      </c>
      <c r="Z58" s="18">
        <v>1.0</v>
      </c>
      <c r="AA58" s="8"/>
      <c r="AB58" s="8">
        <f t="shared" si="15"/>
        <v>0</v>
      </c>
      <c r="AC58" s="8">
        <f t="shared" si="16"/>
        <v>0.07317073171</v>
      </c>
      <c r="AD58" s="8">
        <f t="shared" si="17"/>
        <v>0</v>
      </c>
      <c r="AE58" s="8"/>
      <c r="AF58" s="8"/>
      <c r="AG58" s="8"/>
      <c r="AH58" s="8"/>
      <c r="AI58" s="8"/>
      <c r="AJ58" s="8"/>
      <c r="AK58" s="8" t="s">
        <v>35</v>
      </c>
      <c r="AL58" s="8" t="s">
        <v>300</v>
      </c>
      <c r="AM58" s="69" t="s">
        <v>301</v>
      </c>
      <c r="AN58" s="8" t="s">
        <v>31</v>
      </c>
      <c r="AO58" s="8"/>
      <c r="AP58" s="8">
        <f>IF( AND(AD28&lt;0.5,AI$32&lt;&gt;0,AH$16&lt;&gt;0),AL$32&amp;" - "&amp;AK$32,0)</f>
        <v>0</v>
      </c>
      <c r="AQ58" s="8">
        <f t="shared" si="21"/>
        <v>0</v>
      </c>
      <c r="AR58" s="8" t="s">
        <v>31</v>
      </c>
    </row>
    <row r="59" ht="17.25" customHeight="1">
      <c r="A59" s="1"/>
      <c r="B59" s="1"/>
      <c r="C59" s="27" t="str">
        <f t="shared" si="4"/>
        <v>Juan Cruz </v>
      </c>
      <c r="D59" s="2"/>
      <c r="E59" s="62"/>
      <c r="F59" s="45"/>
      <c r="G59" s="57" t="s">
        <v>302</v>
      </c>
      <c r="H59" s="2"/>
      <c r="I59" s="1"/>
      <c r="J59" s="4">
        <f t="shared" si="1"/>
        <v>0</v>
      </c>
      <c r="K59" s="5">
        <f t="shared" si="2"/>
        <v>0</v>
      </c>
      <c r="L59" s="70"/>
      <c r="M59" s="71"/>
      <c r="N59" s="18" t="s">
        <v>140</v>
      </c>
      <c r="O59" s="18">
        <v>32.0</v>
      </c>
      <c r="P59" s="8">
        <f t="shared" si="9"/>
        <v>0</v>
      </c>
      <c r="Q59" s="8">
        <f t="shared" si="10"/>
        <v>0</v>
      </c>
      <c r="R59" s="8"/>
      <c r="S59" s="8">
        <f t="shared" si="11"/>
        <v>0</v>
      </c>
      <c r="T59" s="8" t="str">
        <f t="shared" si="12"/>
        <v>oo</v>
      </c>
      <c r="U59" s="8">
        <f t="shared" si="13"/>
        <v>0</v>
      </c>
      <c r="V59" s="63">
        <f t="shared" si="14"/>
        <v>0</v>
      </c>
      <c r="W59" s="66" t="s">
        <v>24</v>
      </c>
      <c r="X59" s="67" t="s">
        <v>304</v>
      </c>
      <c r="Y59" s="68" t="s">
        <v>202</v>
      </c>
      <c r="Z59" s="18">
        <v>1.0</v>
      </c>
      <c r="AA59" s="8"/>
      <c r="AB59" s="8">
        <f t="shared" si="15"/>
        <v>0</v>
      </c>
      <c r="AC59" s="8">
        <f t="shared" si="16"/>
        <v>0.07317073171</v>
      </c>
      <c r="AD59" s="8">
        <f t="shared" si="17"/>
        <v>0</v>
      </c>
      <c r="AE59" s="8"/>
      <c r="AF59" s="8"/>
      <c r="AG59" s="8"/>
      <c r="AH59" s="8"/>
      <c r="AI59" s="8"/>
      <c r="AJ59" s="8"/>
      <c r="AK59" s="8" t="s">
        <v>35</v>
      </c>
      <c r="AL59" s="8" t="s">
        <v>280</v>
      </c>
      <c r="AM59" s="69" t="s">
        <v>305</v>
      </c>
      <c r="AN59" s="8" t="s">
        <v>31</v>
      </c>
      <c r="AO59" s="8"/>
      <c r="AP59" s="8">
        <f>IF( AND(AD39&lt;0.5,AI$33&lt;&gt;0,AH$16&lt;&gt;0),AL$33&amp;" - "&amp;AK$33,0)</f>
        <v>0</v>
      </c>
      <c r="AQ59" s="8">
        <f t="shared" si="21"/>
        <v>0</v>
      </c>
      <c r="AR59" s="8" t="s">
        <v>31</v>
      </c>
    </row>
    <row r="60" ht="17.25" customHeight="1">
      <c r="A60" s="1"/>
      <c r="B60" s="1"/>
      <c r="C60" s="27" t="str">
        <f t="shared" si="4"/>
        <v>Enzo </v>
      </c>
      <c r="D60" s="2"/>
      <c r="E60" s="60" t="s">
        <v>50</v>
      </c>
      <c r="F60" s="48" t="s">
        <v>306</v>
      </c>
      <c r="G60" s="57" t="s">
        <v>307</v>
      </c>
      <c r="H60" s="2"/>
      <c r="I60" s="1"/>
      <c r="J60" s="4">
        <f t="shared" si="1"/>
        <v>0</v>
      </c>
      <c r="K60" s="5">
        <f t="shared" si="2"/>
        <v>0</v>
      </c>
      <c r="L60" s="20"/>
      <c r="M60" s="21"/>
      <c r="N60" s="18" t="s">
        <v>140</v>
      </c>
      <c r="O60" s="18">
        <v>33.0</v>
      </c>
      <c r="P60" s="8">
        <f t="shared" si="9"/>
        <v>1</v>
      </c>
      <c r="Q60" s="8">
        <f t="shared" si="10"/>
        <v>0.01219512195</v>
      </c>
      <c r="R60" s="8"/>
      <c r="S60" s="8">
        <f t="shared" si="11"/>
        <v>0</v>
      </c>
      <c r="T60" s="8">
        <f t="shared" si="12"/>
        <v>0</v>
      </c>
      <c r="U60" s="8">
        <f t="shared" si="13"/>
        <v>0</v>
      </c>
      <c r="V60" s="63">
        <f t="shared" si="14"/>
        <v>0</v>
      </c>
      <c r="W60" s="66" t="s">
        <v>15</v>
      </c>
      <c r="X60" s="67" t="s">
        <v>308</v>
      </c>
      <c r="Y60" s="68" t="s">
        <v>155</v>
      </c>
      <c r="Z60" s="18">
        <v>5.0</v>
      </c>
      <c r="AA60" s="8"/>
      <c r="AB60" s="8">
        <f t="shared" si="15"/>
        <v>0</v>
      </c>
      <c r="AC60" s="8">
        <f t="shared" si="16"/>
        <v>0.01219512195</v>
      </c>
      <c r="AD60" s="8">
        <f t="shared" si="17"/>
        <v>0</v>
      </c>
      <c r="AE60" s="8"/>
      <c r="AF60" s="8"/>
      <c r="AG60" s="8"/>
      <c r="AH60" s="8"/>
      <c r="AI60" s="8"/>
      <c r="AJ60" s="8"/>
      <c r="AK60" s="8" t="s">
        <v>35</v>
      </c>
      <c r="AL60" s="8" t="s">
        <v>309</v>
      </c>
      <c r="AM60" s="69" t="s">
        <v>310</v>
      </c>
      <c r="AN60" s="8" t="s">
        <v>31</v>
      </c>
      <c r="AO60" s="8"/>
      <c r="AP60" s="8">
        <f>IF( AND(AD37&lt;0.5,AI$34&lt;&gt;0,AH$16&lt;&gt;0),AL$34&amp;" - "&amp;AK$34,0)</f>
        <v>0</v>
      </c>
      <c r="AQ60" s="8">
        <f t="shared" si="21"/>
        <v>0</v>
      </c>
      <c r="AR60" s="8" t="s">
        <v>31</v>
      </c>
    </row>
    <row r="61" ht="21.75" customHeight="1">
      <c r="A61" s="1"/>
      <c r="B61" s="1"/>
      <c r="C61" s="27" t="str">
        <f t="shared" si="4"/>
        <v>Juan Cruz </v>
      </c>
      <c r="D61" s="2"/>
      <c r="E61" s="60" t="s">
        <v>45</v>
      </c>
      <c r="F61" s="48" t="s">
        <v>306</v>
      </c>
      <c r="G61" s="57" t="s">
        <v>311</v>
      </c>
      <c r="H61" s="2"/>
      <c r="I61" s="1"/>
      <c r="J61" s="4">
        <f t="shared" si="1"/>
        <v>0</v>
      </c>
      <c r="K61" s="5">
        <f t="shared" si="2"/>
        <v>0</v>
      </c>
      <c r="L61" s="20"/>
      <c r="M61" s="21"/>
      <c r="N61" s="18" t="s">
        <v>140</v>
      </c>
      <c r="O61" s="18">
        <v>34.0</v>
      </c>
      <c r="P61" s="8">
        <f t="shared" si="9"/>
        <v>0</v>
      </c>
      <c r="Q61" s="8">
        <f t="shared" si="10"/>
        <v>0</v>
      </c>
      <c r="R61" s="8"/>
      <c r="S61" s="8">
        <f t="shared" si="11"/>
        <v>0</v>
      </c>
      <c r="T61" s="8" t="str">
        <f t="shared" si="12"/>
        <v>oo</v>
      </c>
      <c r="U61" s="8">
        <f t="shared" si="13"/>
        <v>0</v>
      </c>
      <c r="V61" s="63">
        <f t="shared" si="14"/>
        <v>0</v>
      </c>
      <c r="W61" s="66" t="s">
        <v>313</v>
      </c>
      <c r="X61" s="67" t="s">
        <v>314</v>
      </c>
      <c r="Y61" s="68" t="s">
        <v>155</v>
      </c>
      <c r="Z61" s="18">
        <v>4.0</v>
      </c>
      <c r="AA61" s="8"/>
      <c r="AB61" s="8">
        <f t="shared" si="15"/>
        <v>0</v>
      </c>
      <c r="AC61" s="8">
        <f t="shared" si="16"/>
        <v>0.01219512195</v>
      </c>
      <c r="AD61" s="8">
        <f t="shared" si="17"/>
        <v>0</v>
      </c>
      <c r="AE61" s="8"/>
      <c r="AF61" s="8"/>
      <c r="AG61" s="8"/>
      <c r="AH61" s="8"/>
      <c r="AI61" s="8"/>
      <c r="AJ61" s="8"/>
      <c r="AK61" s="8" t="s">
        <v>35</v>
      </c>
      <c r="AL61" s="8" t="s">
        <v>286</v>
      </c>
      <c r="AM61" s="69" t="s">
        <v>315</v>
      </c>
      <c r="AN61" s="8" t="s">
        <v>31</v>
      </c>
      <c r="AO61" s="8"/>
      <c r="AP61" s="8">
        <f>IF( AND(AD60&lt;0.5,AI$35&lt;&gt;0,AH$16&lt;&gt;0),AL$35&amp;" - "&amp;AK$35,0)</f>
        <v>0</v>
      </c>
      <c r="AQ61" s="8">
        <f t="shared" si="21"/>
        <v>0</v>
      </c>
      <c r="AR61" s="8" t="s">
        <v>31</v>
      </c>
    </row>
    <row r="62" ht="18.75" customHeight="1">
      <c r="A62" s="1"/>
      <c r="B62" s="1"/>
      <c r="C62" s="27" t="str">
        <f t="shared" si="4"/>
        <v>Gonzalo </v>
      </c>
      <c r="D62" s="2"/>
      <c r="E62" s="60" t="s">
        <v>107</v>
      </c>
      <c r="F62" s="48" t="s">
        <v>316</v>
      </c>
      <c r="G62" s="57" t="s">
        <v>317</v>
      </c>
      <c r="H62" s="2"/>
      <c r="I62" s="1"/>
      <c r="J62" s="4">
        <f t="shared" si="1"/>
        <v>0</v>
      </c>
      <c r="K62" s="5">
        <f t="shared" si="2"/>
        <v>0</v>
      </c>
      <c r="L62" s="20"/>
      <c r="M62" s="21"/>
      <c r="N62" s="18" t="s">
        <v>140</v>
      </c>
      <c r="O62" s="18">
        <v>35.0</v>
      </c>
      <c r="P62" s="8">
        <f t="shared" si="9"/>
        <v>0</v>
      </c>
      <c r="Q62" s="8">
        <f t="shared" si="10"/>
        <v>0</v>
      </c>
      <c r="R62" s="8"/>
      <c r="S62" s="8">
        <f t="shared" si="11"/>
        <v>0</v>
      </c>
      <c r="T62" s="8" t="str">
        <f t="shared" si="12"/>
        <v>oo</v>
      </c>
      <c r="U62" s="8">
        <f t="shared" si="13"/>
        <v>0</v>
      </c>
      <c r="V62" s="63">
        <f t="shared" si="14"/>
        <v>0</v>
      </c>
      <c r="W62" s="66" t="s">
        <v>57</v>
      </c>
      <c r="X62" s="67" t="s">
        <v>319</v>
      </c>
      <c r="Y62" s="68" t="s">
        <v>155</v>
      </c>
      <c r="Z62" s="18">
        <v>6.0</v>
      </c>
      <c r="AA62" s="8"/>
      <c r="AB62" s="8">
        <f t="shared" si="15"/>
        <v>0</v>
      </c>
      <c r="AC62" s="8">
        <f t="shared" si="16"/>
        <v>0.01219512195</v>
      </c>
      <c r="AD62" s="8">
        <f t="shared" si="17"/>
        <v>0</v>
      </c>
      <c r="AE62" s="8"/>
      <c r="AF62" s="8"/>
      <c r="AG62" s="8"/>
      <c r="AH62" s="8"/>
      <c r="AI62" s="8"/>
      <c r="AJ62" s="8"/>
      <c r="AK62" s="8" t="s">
        <v>35</v>
      </c>
      <c r="AL62" s="8" t="s">
        <v>291</v>
      </c>
      <c r="AM62" s="69" t="s">
        <v>320</v>
      </c>
      <c r="AN62" s="8"/>
      <c r="AO62" s="8"/>
      <c r="AP62" s="8">
        <f>IF( AND(AD46&lt;0.5,AI$36&lt;&gt;0,AH$19&lt;&gt;0),AL$36&amp;" - "&amp;AK$36,0)</f>
        <v>0</v>
      </c>
      <c r="AQ62" s="8">
        <f t="shared" si="21"/>
        <v>0</v>
      </c>
      <c r="AR62" s="8" t="s">
        <v>31</v>
      </c>
    </row>
    <row r="63" ht="18.0" customHeight="1">
      <c r="A63" s="1"/>
      <c r="B63" s="1"/>
      <c r="C63" s="27" t="str">
        <f t="shared" si="4"/>
        <v>Gonzalo </v>
      </c>
      <c r="D63" s="2"/>
      <c r="E63" s="62"/>
      <c r="F63" s="45"/>
      <c r="G63" s="57" t="s">
        <v>321</v>
      </c>
      <c r="H63" s="2"/>
      <c r="I63" s="27" t="s">
        <v>75</v>
      </c>
      <c r="J63" s="4">
        <f t="shared" si="1"/>
        <v>29</v>
      </c>
      <c r="K63" s="5">
        <f t="shared" si="2"/>
        <v>4</v>
      </c>
      <c r="L63" s="20"/>
      <c r="M63" s="21"/>
      <c r="N63" s="18" t="s">
        <v>140</v>
      </c>
      <c r="O63" s="18">
        <v>36.0</v>
      </c>
      <c r="P63" s="8">
        <f t="shared" si="9"/>
        <v>0</v>
      </c>
      <c r="Q63" s="8">
        <f t="shared" si="10"/>
        <v>0</v>
      </c>
      <c r="R63" s="8"/>
      <c r="S63" s="8">
        <f t="shared" si="11"/>
        <v>0</v>
      </c>
      <c r="T63" s="8" t="str">
        <f t="shared" si="12"/>
        <v>oo</v>
      </c>
      <c r="U63" s="8">
        <f t="shared" si="13"/>
        <v>0</v>
      </c>
      <c r="V63" s="63">
        <f t="shared" si="14"/>
        <v>0</v>
      </c>
      <c r="W63" s="66" t="s">
        <v>322</v>
      </c>
      <c r="X63" s="67" t="s">
        <v>323</v>
      </c>
      <c r="Y63" s="68" t="s">
        <v>155</v>
      </c>
      <c r="Z63" s="18">
        <v>1.0</v>
      </c>
      <c r="AA63" s="8"/>
      <c r="AB63" s="8">
        <f t="shared" si="15"/>
        <v>0</v>
      </c>
      <c r="AC63" s="8">
        <f t="shared" si="16"/>
        <v>0.01219512195</v>
      </c>
      <c r="AD63" s="8">
        <f t="shared" si="17"/>
        <v>0</v>
      </c>
      <c r="AE63" s="8"/>
      <c r="AF63" s="8"/>
      <c r="AG63" s="8"/>
      <c r="AH63" s="8"/>
      <c r="AI63" s="8"/>
      <c r="AJ63" s="8"/>
      <c r="AK63" s="8" t="s">
        <v>35</v>
      </c>
      <c r="AL63" s="8" t="s">
        <v>324</v>
      </c>
      <c r="AM63" s="69" t="s">
        <v>325</v>
      </c>
      <c r="AN63" s="8" t="s">
        <v>31</v>
      </c>
      <c r="AO63" s="8"/>
      <c r="AP63" s="8">
        <f>IF( AND(AD55&lt;0.5,AI$37&lt;&gt;0,AH$19&lt;&gt;0),AL$37&amp;" - "&amp;AK$37,0)</f>
        <v>0</v>
      </c>
      <c r="AQ63" s="8">
        <f t="shared" si="21"/>
        <v>0</v>
      </c>
      <c r="AR63" s="8" t="s">
        <v>31</v>
      </c>
    </row>
    <row r="64" ht="25.5" customHeight="1">
      <c r="A64" s="1"/>
      <c r="B64" s="1"/>
      <c r="C64" s="27" t="str">
        <f t="shared" si="4"/>
        <v>Gonzalo </v>
      </c>
      <c r="D64" s="2"/>
      <c r="E64" s="1"/>
      <c r="F64" s="1"/>
      <c r="G64" s="74" t="s">
        <v>326</v>
      </c>
      <c r="H64" s="2"/>
      <c r="I64" s="1"/>
      <c r="J64" s="4">
        <f t="shared" si="1"/>
        <v>0</v>
      </c>
      <c r="K64" s="5">
        <f t="shared" si="2"/>
        <v>0</v>
      </c>
      <c r="L64" s="20"/>
      <c r="M64" s="21"/>
      <c r="N64" s="8"/>
      <c r="O64" s="8"/>
      <c r="P64" s="8"/>
      <c r="Q64" s="8"/>
      <c r="R64" s="8"/>
      <c r="S64" s="8"/>
      <c r="T64" s="8"/>
      <c r="U64" s="8"/>
      <c r="V64" s="63"/>
      <c r="W64" s="63"/>
      <c r="X64" s="63"/>
      <c r="Y64" s="63"/>
      <c r="Z64" s="8"/>
      <c r="AA64" s="8"/>
      <c r="AB64" s="8"/>
      <c r="AC64" s="8"/>
      <c r="AD64" s="8"/>
      <c r="AE64" s="8"/>
      <c r="AF64" s="8"/>
      <c r="AG64" s="8"/>
      <c r="AH64" s="8"/>
      <c r="AI64" s="8"/>
      <c r="AJ64" s="8"/>
      <c r="AK64" s="8" t="s">
        <v>43</v>
      </c>
      <c r="AL64" s="8" t="s">
        <v>296</v>
      </c>
      <c r="AM64" s="69" t="s">
        <v>327</v>
      </c>
      <c r="AN64" s="8" t="s">
        <v>31</v>
      </c>
      <c r="AO64" s="8"/>
      <c r="AP64" s="8" t="str">
        <f>IF( AND(AD29&lt;0.5,AI$38&lt;&gt;0,AH$15&lt;&gt;0),AL$38&amp;" - "&amp;AK$38,0)</f>
        <v>Estudiante requiere entrenamiento de subhabilidad Argumentación - Control</v>
      </c>
      <c r="AQ64" s="8" t="str">
        <f t="shared" si="21"/>
        <v>Debe indicarle que cuando se efectúen un pedido de sugerencia u orientación, que realice una contribución a continuación de la oración de apertura “En lugar de eso podríamos…”.
</v>
      </c>
      <c r="AR64" s="8" t="s">
        <v>31</v>
      </c>
    </row>
    <row r="65" ht="30.75" customHeight="1">
      <c r="A65" s="1"/>
      <c r="B65" s="1"/>
      <c r="C65" s="27" t="str">
        <f t="shared" si="4"/>
        <v>Enzo </v>
      </c>
      <c r="D65" s="2"/>
      <c r="E65" s="27" t="s">
        <v>50</v>
      </c>
      <c r="F65" s="27" t="s">
        <v>316</v>
      </c>
      <c r="G65" s="74" t="s">
        <v>328</v>
      </c>
      <c r="H65" s="2"/>
      <c r="I65" s="27" t="s">
        <v>57</v>
      </c>
      <c r="J65" s="4">
        <f t="shared" si="1"/>
        <v>35</v>
      </c>
      <c r="K65" s="5">
        <f t="shared" si="2"/>
        <v>6</v>
      </c>
      <c r="L65" s="20"/>
      <c r="M65" s="21"/>
      <c r="N65" s="8"/>
      <c r="O65" s="8"/>
      <c r="P65" s="8"/>
      <c r="Q65" s="8"/>
      <c r="R65" s="8"/>
      <c r="S65" s="8"/>
      <c r="T65" s="8"/>
      <c r="U65" s="8"/>
      <c r="V65" s="63"/>
      <c r="W65" s="63"/>
      <c r="X65" s="63" t="b">
        <f>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$63,O$62,IF(I3=W$63,O$63))))))))))))))))))))))))))))))))))))</f>
        <v>0</v>
      </c>
      <c r="Y65" s="63"/>
      <c r="Z65" s="8"/>
      <c r="AA65" s="8"/>
      <c r="AB65" s="8"/>
      <c r="AC65" s="8"/>
      <c r="AD65" s="8"/>
      <c r="AE65" s="8"/>
      <c r="AF65" s="8"/>
      <c r="AG65" s="8"/>
      <c r="AH65" s="8"/>
      <c r="AI65" s="8"/>
      <c r="AJ65" s="8"/>
      <c r="AK65" s="8" t="s">
        <v>43</v>
      </c>
      <c r="AL65" s="8" t="s">
        <v>280</v>
      </c>
      <c r="AM65" s="69" t="s">
        <v>330</v>
      </c>
      <c r="AN65" s="8" t="s">
        <v>31</v>
      </c>
      <c r="AO65" s="8"/>
      <c r="AP65" s="8" t="str">
        <f>IF( AND(AD39&lt;0.5,AI$39&lt;&gt;0,AH$15&lt;&gt;0),AL$39&amp;" - "&amp;AK$39,0)</f>
        <v>Estudiante requiere entrenamiento de subhabilidad Informar - Control</v>
      </c>
      <c r="AQ65" s="8" t="str">
        <f t="shared" si="21"/>
        <v>Debe indicarle que cuando se efectúen un pedido de sugerencia u orientación, que realice una contribución 
• Primera alternativa: La contribución comienza con la oración de apertura “Intentemos...”.
• Segunda alternativa: La contribución comienza con la oración de apertura “Hay que hacer lo siguiente…”.
</v>
      </c>
      <c r="AR65" s="8" t="s">
        <v>31</v>
      </c>
    </row>
    <row r="66" ht="24.75" customHeight="1">
      <c r="A66" s="1"/>
      <c r="B66" s="1"/>
      <c r="C66" s="27" t="str">
        <f t="shared" si="4"/>
        <v>Juan Cruz </v>
      </c>
      <c r="D66" s="2"/>
      <c r="E66" s="27" t="s">
        <v>45</v>
      </c>
      <c r="F66" s="27" t="s">
        <v>332</v>
      </c>
      <c r="G66" s="74" t="s">
        <v>333</v>
      </c>
      <c r="H66" s="2"/>
      <c r="I66" s="1"/>
      <c r="J66" s="4">
        <f t="shared" si="1"/>
        <v>0</v>
      </c>
      <c r="K66" s="5">
        <f t="shared" si="2"/>
        <v>0</v>
      </c>
      <c r="L66" s="20"/>
      <c r="M66" s="21"/>
      <c r="N66" s="63"/>
      <c r="O66" s="63"/>
      <c r="P66" s="63"/>
      <c r="Q66" s="63"/>
      <c r="R66" s="63"/>
      <c r="S66" s="63"/>
      <c r="T66" s="63"/>
      <c r="U66" s="63"/>
      <c r="V66" s="63"/>
      <c r="W66" s="63"/>
      <c r="X66" s="63"/>
      <c r="Y66" s="63"/>
      <c r="Z66" s="8"/>
      <c r="AA66" s="8"/>
      <c r="AB66" s="8"/>
      <c r="AC66" s="8"/>
      <c r="AD66" s="8"/>
      <c r="AE66" s="8"/>
      <c r="AF66" s="8"/>
      <c r="AG66" s="8"/>
      <c r="AH66" s="8"/>
      <c r="AI66" s="8"/>
      <c r="AJ66" s="8"/>
      <c r="AK66" s="8" t="s">
        <v>43</v>
      </c>
      <c r="AL66" s="8" t="s">
        <v>324</v>
      </c>
      <c r="AM66" s="69" t="s">
        <v>334</v>
      </c>
      <c r="AN66" s="8" t="s">
        <v>31</v>
      </c>
      <c r="AO66" s="8"/>
      <c r="AP66" s="8" t="str">
        <f>IF( AND(AD55&lt;0.5,AI$40&lt;&gt;0,AH$15&lt;&gt;0),AL$40&amp;" - "&amp;AK$40,0)</f>
        <v>Estudiante requiere entrenamiento de subhabilidad Mantenimiento - Control</v>
      </c>
      <c r="AQ66" s="8" t="str">
        <f t="shared" si="21"/>
        <v>Debe indicarle que cuando se efectúen un pedido de sugerencia u orientación, que realice una contribución a continuación de la oración de apertura “Yo creo que debemos intentar…”.
</v>
      </c>
      <c r="AR66" s="8" t="s">
        <v>31</v>
      </c>
    </row>
    <row r="67" ht="27.0" customHeight="1">
      <c r="A67" s="1"/>
      <c r="B67" s="1"/>
      <c r="C67" s="27" t="str">
        <f t="shared" si="4"/>
        <v>Juan Cruz </v>
      </c>
      <c r="D67" s="2"/>
      <c r="E67" s="1"/>
      <c r="F67" s="1"/>
      <c r="G67" s="74" t="s">
        <v>335</v>
      </c>
      <c r="H67" s="2"/>
      <c r="I67" s="27" t="s">
        <v>199</v>
      </c>
      <c r="J67" s="4">
        <f t="shared" si="1"/>
        <v>20</v>
      </c>
      <c r="K67" s="5">
        <f t="shared" si="2"/>
        <v>9</v>
      </c>
      <c r="L67" s="20"/>
      <c r="M67" s="21"/>
      <c r="N67" s="63"/>
      <c r="O67" s="63"/>
      <c r="P67" s="63"/>
      <c r="Q67" s="63"/>
      <c r="R67" s="63"/>
      <c r="S67" s="63"/>
      <c r="T67" s="63"/>
      <c r="U67" s="63"/>
      <c r="V67" s="63"/>
      <c r="W67" s="63"/>
      <c r="X67" s="63"/>
      <c r="Y67" s="63"/>
      <c r="Z67" s="8"/>
      <c r="AA67" s="8"/>
      <c r="AB67" s="8"/>
      <c r="AC67" s="8"/>
      <c r="AD67" s="8"/>
      <c r="AE67" s="8"/>
      <c r="AF67" s="8"/>
      <c r="AG67" s="8"/>
      <c r="AH67" s="8"/>
      <c r="AI67" s="8"/>
      <c r="AJ67" s="8"/>
      <c r="AK67" s="8" t="s">
        <v>43</v>
      </c>
      <c r="AL67" s="8" t="s">
        <v>286</v>
      </c>
      <c r="AM67" s="69" t="s">
        <v>336</v>
      </c>
      <c r="AN67" s="8" t="s">
        <v>31</v>
      </c>
      <c r="AO67" s="8"/>
      <c r="AP67" s="8" t="str">
        <f>IF( AND(AD60&lt;0.5,AI$41&lt;&gt;0,AH$15&lt;&gt;0),AL$41&amp;" - "&amp;AK$41,0)</f>
        <v>Estudiante requiere entrenamiento de subhabilidad Tarea - Control</v>
      </c>
      <c r="AQ67" s="8" t="str">
        <f t="shared" si="21"/>
        <v>Debe indicarle que cuando se efectúen un pedido de sugerencia u orientación, que realice una contribución a continuación de la oración de apertura “En vez de… probemos…”.
</v>
      </c>
      <c r="AR67" s="8" t="s">
        <v>31</v>
      </c>
    </row>
    <row r="68" ht="24.0" customHeight="1">
      <c r="A68" s="1"/>
      <c r="B68" s="1"/>
      <c r="C68" s="27" t="str">
        <f t="shared" si="4"/>
        <v>Enzo </v>
      </c>
      <c r="D68" s="2"/>
      <c r="E68" s="27" t="s">
        <v>50</v>
      </c>
      <c r="F68" s="27" t="s">
        <v>332</v>
      </c>
      <c r="G68" s="74" t="s">
        <v>337</v>
      </c>
      <c r="H68" s="2"/>
      <c r="I68" s="27" t="s">
        <v>96</v>
      </c>
      <c r="J68" s="4">
        <f t="shared" si="1"/>
        <v>31</v>
      </c>
      <c r="K68" s="5">
        <f t="shared" si="2"/>
        <v>1</v>
      </c>
      <c r="L68" s="20"/>
      <c r="M68" s="21"/>
      <c r="N68" s="63"/>
      <c r="O68" s="63"/>
      <c r="P68" s="63"/>
      <c r="Q68" s="63"/>
      <c r="R68" s="63"/>
      <c r="S68" s="63"/>
      <c r="T68" s="63"/>
      <c r="U68" s="63"/>
      <c r="V68" s="63"/>
      <c r="W68" s="63"/>
      <c r="X68" s="63"/>
      <c r="Y68" s="63"/>
      <c r="Z68" s="8"/>
      <c r="AA68" s="8"/>
      <c r="AB68" s="8"/>
      <c r="AC68" s="8"/>
      <c r="AD68" s="8"/>
      <c r="AE68" s="8"/>
      <c r="AF68" s="8"/>
      <c r="AG68" s="8"/>
      <c r="AH68" s="8"/>
      <c r="AI68" s="8"/>
      <c r="AJ68" s="8"/>
      <c r="AK68" s="8" t="s">
        <v>43</v>
      </c>
      <c r="AL68" s="8" t="s">
        <v>291</v>
      </c>
      <c r="AM68" s="69" t="s">
        <v>338</v>
      </c>
      <c r="AN68" s="8" t="s">
        <v>31</v>
      </c>
      <c r="AO68" s="8"/>
      <c r="AP68" s="8">
        <f>IF( AND(AD46&lt;0.5,AI$42&lt;&gt;0,AH$20&lt;&gt;0),AL$42&amp;" - "&amp;AK$42,0)</f>
        <v>0</v>
      </c>
      <c r="AQ68" s="8">
        <f t="shared" si="21"/>
        <v>0</v>
      </c>
      <c r="AR68" s="8" t="s">
        <v>31</v>
      </c>
    </row>
    <row r="69" ht="15.0" customHeight="1">
      <c r="A69" s="1"/>
      <c r="B69" s="1"/>
      <c r="C69" s="27" t="str">
        <f t="shared" si="4"/>
        <v>gabriela </v>
      </c>
      <c r="D69" s="2"/>
      <c r="E69" s="27" t="s">
        <v>105</v>
      </c>
      <c r="F69" s="27" t="s">
        <v>339</v>
      </c>
      <c r="G69" s="74" t="s">
        <v>340</v>
      </c>
      <c r="H69" s="2"/>
      <c r="I69" s="27" t="s">
        <v>57</v>
      </c>
      <c r="J69" s="4">
        <f t="shared" si="1"/>
        <v>35</v>
      </c>
      <c r="K69" s="5">
        <f t="shared" si="2"/>
        <v>6</v>
      </c>
      <c r="L69" s="20"/>
      <c r="M69" s="21"/>
      <c r="N69" s="63"/>
      <c r="O69" s="63"/>
      <c r="P69" s="63"/>
      <c r="Q69" s="63"/>
      <c r="R69" s="63"/>
      <c r="S69" s="63"/>
      <c r="T69" s="63"/>
      <c r="U69" s="63"/>
      <c r="V69" s="63"/>
      <c r="W69" s="63"/>
      <c r="X69" s="63"/>
      <c r="Y69" s="63"/>
      <c r="Z69" s="8"/>
      <c r="AA69" s="8"/>
      <c r="AB69" s="8"/>
      <c r="AC69" s="8"/>
      <c r="AD69" s="8"/>
      <c r="AE69" s="8"/>
      <c r="AF69" s="8"/>
      <c r="AG69" s="8"/>
      <c r="AH69" s="8"/>
      <c r="AI69" s="8"/>
      <c r="AJ69" s="8"/>
      <c r="AK69" s="8" t="s">
        <v>233</v>
      </c>
      <c r="AL69" s="8" t="s">
        <v>233</v>
      </c>
      <c r="AM69" s="8" t="s">
        <v>233</v>
      </c>
      <c r="AN69" s="8" t="s">
        <v>31</v>
      </c>
      <c r="AO69" s="8"/>
      <c r="AP69" s="8"/>
      <c r="AQ69" s="8">
        <f t="shared" si="21"/>
        <v>0</v>
      </c>
      <c r="AR69" s="8" t="s">
        <v>31</v>
      </c>
    </row>
    <row r="70" ht="15.0" customHeight="1">
      <c r="A70" s="1"/>
      <c r="B70" s="1"/>
      <c r="C70" s="27" t="str">
        <f t="shared" si="4"/>
        <v>gabriela </v>
      </c>
      <c r="D70" s="2"/>
      <c r="E70" s="1"/>
      <c r="F70" s="1"/>
      <c r="G70" s="74" t="s">
        <v>341</v>
      </c>
      <c r="H70" s="2"/>
      <c r="I70" s="1"/>
      <c r="J70" s="4">
        <f t="shared" si="1"/>
        <v>0</v>
      </c>
      <c r="K70" s="5">
        <f t="shared" si="2"/>
        <v>0</v>
      </c>
      <c r="L70" s="20"/>
      <c r="M70" s="21"/>
      <c r="N70" s="63"/>
      <c r="O70" s="63"/>
      <c r="P70" s="63"/>
      <c r="Q70" s="63"/>
      <c r="R70" s="63"/>
      <c r="S70" s="63"/>
      <c r="T70" s="63"/>
      <c r="U70" s="63"/>
      <c r="V70" s="63"/>
      <c r="W70" s="63"/>
      <c r="X70" s="63"/>
      <c r="Y70" s="63"/>
      <c r="Z70" s="8"/>
      <c r="AA70" s="8"/>
      <c r="AB70" s="8"/>
      <c r="AC70" s="8"/>
      <c r="AD70" s="8"/>
      <c r="AE70" s="8"/>
      <c r="AF70" s="8"/>
      <c r="AG70" s="8"/>
      <c r="AH70" s="8"/>
      <c r="AI70" s="8"/>
      <c r="AJ70" s="8"/>
      <c r="AK70" s="8" t="s">
        <v>233</v>
      </c>
      <c r="AL70" s="8" t="s">
        <v>233</v>
      </c>
      <c r="AM70" s="8" t="s">
        <v>233</v>
      </c>
      <c r="AN70" s="8" t="s">
        <v>31</v>
      </c>
      <c r="AO70" s="8"/>
      <c r="AP70" s="8"/>
      <c r="AQ70" s="8">
        <f t="shared" si="21"/>
        <v>0</v>
      </c>
      <c r="AR70" s="8" t="s">
        <v>31</v>
      </c>
    </row>
    <row r="71" ht="24.0" customHeight="1">
      <c r="A71" s="1"/>
      <c r="B71" s="1"/>
      <c r="C71" s="27" t="str">
        <f t="shared" si="4"/>
        <v>gabriela </v>
      </c>
      <c r="D71" s="2"/>
      <c r="E71" s="1"/>
      <c r="F71" s="1"/>
      <c r="G71" s="75" t="s">
        <v>342</v>
      </c>
      <c r="H71" s="2"/>
      <c r="I71" s="1"/>
      <c r="J71" s="4">
        <f t="shared" si="1"/>
        <v>0</v>
      </c>
      <c r="K71" s="5">
        <f t="shared" si="2"/>
        <v>0</v>
      </c>
      <c r="L71" s="20"/>
      <c r="M71" s="21"/>
      <c r="N71" s="63"/>
      <c r="O71" s="63"/>
      <c r="P71" s="63"/>
      <c r="Q71" s="63"/>
      <c r="R71" s="63"/>
      <c r="S71" s="63"/>
      <c r="T71" s="63"/>
      <c r="U71" s="63"/>
      <c r="V71" s="63"/>
      <c r="W71" s="63"/>
      <c r="X71" s="63"/>
      <c r="Y71" s="63"/>
      <c r="Z71" s="8"/>
      <c r="AA71" s="8"/>
      <c r="AB71" s="8"/>
      <c r="AC71" s="8"/>
      <c r="AD71" s="8"/>
      <c r="AE71" s="8"/>
      <c r="AF71" s="8"/>
      <c r="AG71" s="8"/>
      <c r="AH71" s="8"/>
      <c r="AI71" s="8"/>
      <c r="AJ71" s="8"/>
      <c r="AK71" s="8" t="s">
        <v>54</v>
      </c>
      <c r="AL71" s="8" t="s">
        <v>344</v>
      </c>
      <c r="AM71" s="69" t="s">
        <v>345</v>
      </c>
      <c r="AN71" s="8"/>
      <c r="AO71" s="8"/>
      <c r="AP71" s="8" t="str">
        <f>IF( AND(AD52&lt;0.5,AI$45&lt;&gt;0,OR(AH$21&lt;&gt;0,AH$14&lt;&gt;0)),AL$45&amp;" - "&amp;AK$45,0)</f>
        <v>Estudiante requiere entrenamiento de subhabilidad Reconocimiento - Decisión</v>
      </c>
      <c r="AQ71" s="8" t="str">
        <f t="shared" si="21"/>
        <v>Indicar que en un futuro debe formular al menos una muestra de aprobación al grupo. El estudiante debe hacer su contribución a continuación de la oración de apertura “Sí, estoy de acuerdo…”.</v>
      </c>
      <c r="AR71" s="8" t="s">
        <v>31</v>
      </c>
    </row>
    <row r="72" ht="24.75" customHeight="1">
      <c r="A72" s="1"/>
      <c r="B72" s="1"/>
      <c r="C72" s="27" t="str">
        <f t="shared" si="4"/>
        <v>Ivan </v>
      </c>
      <c r="D72" s="2"/>
      <c r="E72" s="27" t="s">
        <v>111</v>
      </c>
      <c r="F72" s="27" t="s">
        <v>347</v>
      </c>
      <c r="G72" s="74" t="s">
        <v>348</v>
      </c>
      <c r="H72" s="2"/>
      <c r="I72" s="27" t="s">
        <v>57</v>
      </c>
      <c r="J72" s="4">
        <f t="shared" si="1"/>
        <v>35</v>
      </c>
      <c r="K72" s="5">
        <f t="shared" si="2"/>
        <v>6</v>
      </c>
      <c r="L72" s="20"/>
      <c r="M72" s="21"/>
      <c r="N72" s="63"/>
      <c r="O72" s="63"/>
      <c r="P72" s="63"/>
      <c r="Q72" s="63"/>
      <c r="R72" s="63"/>
      <c r="S72" s="63"/>
      <c r="T72" s="63"/>
      <c r="U72" s="63"/>
      <c r="V72" s="63"/>
      <c r="W72" s="63"/>
      <c r="X72" s="63"/>
      <c r="Y72" s="63"/>
      <c r="Z72" s="8"/>
      <c r="AA72" s="8"/>
      <c r="AB72" s="8"/>
      <c r="AC72" s="8"/>
      <c r="AD72" s="8"/>
      <c r="AE72" s="8"/>
      <c r="AF72" s="8"/>
      <c r="AG72" s="8"/>
      <c r="AH72" s="8"/>
      <c r="AI72" s="8"/>
      <c r="AJ72" s="8"/>
      <c r="AK72" s="8" t="s">
        <v>66</v>
      </c>
      <c r="AL72" s="8" t="s">
        <v>344</v>
      </c>
      <c r="AM72" s="69" t="s">
        <v>349</v>
      </c>
      <c r="AN72" s="8" t="s">
        <v>31</v>
      </c>
      <c r="AO72" s="8"/>
      <c r="AP72" s="8">
        <f>IF( AND(AD52&lt;0.5,AI$46&lt;&gt;0,AH$13&lt;&gt;0),AL$46&amp;" - "&amp;AK$46,0)</f>
        <v>0</v>
      </c>
      <c r="AQ72" s="8">
        <f t="shared" si="21"/>
        <v>0</v>
      </c>
      <c r="AR72" s="8" t="s">
        <v>31</v>
      </c>
    </row>
    <row r="73" ht="15.0" customHeight="1">
      <c r="A73" s="1"/>
      <c r="B73" s="1"/>
      <c r="C73" s="27" t="str">
        <f t="shared" si="4"/>
        <v>Ivan </v>
      </c>
      <c r="D73" s="2"/>
      <c r="E73" s="1"/>
      <c r="F73" s="1"/>
      <c r="G73" s="75" t="s">
        <v>350</v>
      </c>
      <c r="H73" s="2"/>
      <c r="I73" s="1"/>
      <c r="J73" s="4">
        <f t="shared" si="1"/>
        <v>0</v>
      </c>
      <c r="K73" s="5">
        <f t="shared" si="2"/>
        <v>0</v>
      </c>
      <c r="L73" s="20"/>
      <c r="M73" s="21"/>
      <c r="N73" s="63"/>
      <c r="O73" s="63"/>
      <c r="P73" s="63"/>
      <c r="Q73" s="63"/>
      <c r="R73" s="63"/>
      <c r="S73" s="63"/>
      <c r="T73" s="63"/>
      <c r="U73" s="63"/>
      <c r="V73" s="63"/>
      <c r="W73" s="63"/>
      <c r="X73" s="63"/>
      <c r="Y73" s="63"/>
      <c r="Z73" s="8"/>
      <c r="AA73" s="8"/>
      <c r="AB73" s="8"/>
      <c r="AC73" s="8"/>
      <c r="AD73" s="8"/>
      <c r="AE73" s="8"/>
      <c r="AF73" s="8"/>
      <c r="AG73" s="8"/>
      <c r="AH73" s="8"/>
      <c r="AI73" s="8"/>
      <c r="AJ73" s="8"/>
      <c r="AK73" s="8" t="s">
        <v>66</v>
      </c>
      <c r="AL73" s="8" t="s">
        <v>296</v>
      </c>
      <c r="AM73" s="8" t="s">
        <v>353</v>
      </c>
      <c r="AN73" s="8" t="s">
        <v>31</v>
      </c>
      <c r="AO73" s="8"/>
      <c r="AP73" s="8" t="str">
        <f>IF( AND(AD29&lt;0.5,AI$47&lt;&gt;0,AH$22&lt;&gt;0),AL$47&amp;" - "&amp;AK$47,0)</f>
        <v>Estudiante requiere entrenamiento de subhabilidad Argumentación - Reducción de tensión</v>
      </c>
      <c r="AQ73" s="8" t="str">
        <f t="shared" si="21"/>
        <v>Puesto que la conducta “Muestra tensión” es calificada como una conducta negativa, no se considera conveniente entrenarla.</v>
      </c>
      <c r="AR73" s="8" t="s">
        <v>31</v>
      </c>
    </row>
    <row r="74" ht="15.0" customHeight="1">
      <c r="A74" s="1"/>
      <c r="B74" s="1"/>
      <c r="C74" s="27" t="str">
        <f t="shared" si="4"/>
        <v>Enzo </v>
      </c>
      <c r="D74" s="2"/>
      <c r="E74" s="27" t="s">
        <v>50</v>
      </c>
      <c r="F74" s="27" t="s">
        <v>347</v>
      </c>
      <c r="G74" s="74" t="s">
        <v>354</v>
      </c>
      <c r="H74" s="2"/>
      <c r="I74" s="27" t="s">
        <v>134</v>
      </c>
      <c r="J74" s="4">
        <f t="shared" si="1"/>
        <v>6</v>
      </c>
      <c r="K74" s="5">
        <f t="shared" si="2"/>
        <v>5</v>
      </c>
      <c r="L74" s="20"/>
      <c r="M74" s="21"/>
      <c r="N74" s="63"/>
      <c r="O74" s="63"/>
      <c r="P74" s="63"/>
      <c r="Q74" s="63"/>
      <c r="R74" s="63"/>
      <c r="S74" s="63"/>
      <c r="T74" s="63"/>
      <c r="U74" s="63"/>
      <c r="V74" s="63"/>
      <c r="W74" s="63"/>
      <c r="X74" s="63"/>
      <c r="Y74" s="63"/>
      <c r="Z74" s="8"/>
      <c r="AA74" s="8"/>
      <c r="AB74" s="8"/>
      <c r="AC74" s="8"/>
      <c r="AD74" s="8"/>
      <c r="AE74" s="8"/>
      <c r="AF74" s="8"/>
      <c r="AG74" s="8"/>
      <c r="AH74" s="8"/>
      <c r="AI74" s="8"/>
      <c r="AJ74" s="8"/>
      <c r="AK74" s="8" t="s">
        <v>66</v>
      </c>
      <c r="AL74" s="8" t="s">
        <v>324</v>
      </c>
      <c r="AM74" s="8" t="s">
        <v>353</v>
      </c>
      <c r="AN74" s="8" t="s">
        <v>31</v>
      </c>
      <c r="AO74" s="8"/>
      <c r="AP74" s="8" t="str">
        <f>IF( AND(AD55&lt;0.5,AI$48&lt;&gt;0,AH$22&lt;&gt;0),AL$48&amp;" - "&amp;AK$48,0)</f>
        <v>Estudiante requiere entrenamiento de subhabilidad Mantenimiento - Reducción de tensión</v>
      </c>
      <c r="AQ74" s="8" t="str">
        <f t="shared" si="21"/>
        <v>Puesto que la conducta “Muestra tensión” es calificada como una conducta negativa, no se considera conveniente entrenarla.</v>
      </c>
      <c r="AR74" s="8" t="s">
        <v>31</v>
      </c>
    </row>
    <row r="75" ht="15.0" customHeight="1">
      <c r="A75" s="1"/>
      <c r="B75" s="1"/>
      <c r="C75" s="27" t="str">
        <f t="shared" si="4"/>
        <v>Gonzalo </v>
      </c>
      <c r="D75" s="2"/>
      <c r="E75" s="27" t="s">
        <v>107</v>
      </c>
      <c r="F75" s="27" t="s">
        <v>347</v>
      </c>
      <c r="G75" s="74" t="s">
        <v>356</v>
      </c>
      <c r="H75" s="2"/>
      <c r="I75" s="27" t="s">
        <v>113</v>
      </c>
      <c r="J75" s="4">
        <f t="shared" si="1"/>
        <v>26</v>
      </c>
      <c r="K75" s="5">
        <f t="shared" si="2"/>
        <v>3</v>
      </c>
      <c r="L75" s="20"/>
      <c r="M75" s="21"/>
      <c r="N75" s="63"/>
      <c r="O75" s="63"/>
      <c r="P75" s="63"/>
      <c r="Q75" s="63"/>
      <c r="R75" s="63"/>
      <c r="S75" s="63"/>
      <c r="T75" s="63"/>
      <c r="U75" s="63"/>
      <c r="V75" s="63"/>
      <c r="W75" s="63"/>
      <c r="X75" s="63"/>
      <c r="Y75" s="63"/>
      <c r="Z75" s="8"/>
      <c r="AA75" s="8"/>
      <c r="AB75" s="8"/>
      <c r="AC75" s="8"/>
      <c r="AD75" s="8"/>
      <c r="AE75" s="8"/>
      <c r="AF75" s="8"/>
      <c r="AG75" s="8"/>
      <c r="AH75" s="8"/>
      <c r="AI75" s="8"/>
      <c r="AJ75" s="8"/>
      <c r="AK75" s="8" t="s">
        <v>76</v>
      </c>
      <c r="AL75" s="8" t="s">
        <v>358</v>
      </c>
      <c r="AM75" s="8" t="s">
        <v>359</v>
      </c>
      <c r="AN75" s="8" t="s">
        <v>31</v>
      </c>
      <c r="AO75" s="8"/>
      <c r="AP75" s="8" t="str">
        <f>IF( AND(AD37&lt;0.5,AI$49&lt;&gt;0,AH$12&lt;&gt;0),AL$49&amp;" - "&amp;AK$49,0)</f>
        <v>Estudiante requiere entrenamiento de subhabilidad Motivar  - Reintegración</v>
      </c>
      <c r="AQ75" s="8" t="str">
        <f t="shared" si="21"/>
        <v>Indicar que en un futuro debe formular al menos una muestra de solidaridad al grupo. El estudiante debe hacer su contribución a continuación de la oración de apertura “¡vamos por buen camino!...”.</v>
      </c>
      <c r="AR75" s="8" t="s">
        <v>31</v>
      </c>
    </row>
    <row r="76" ht="24.75" customHeight="1">
      <c r="A76" s="1"/>
      <c r="B76" s="1"/>
      <c r="C76" s="27" t="str">
        <f t="shared" si="4"/>
        <v>gabriela </v>
      </c>
      <c r="D76" s="2"/>
      <c r="E76" s="27" t="s">
        <v>105</v>
      </c>
      <c r="F76" s="27" t="s">
        <v>347</v>
      </c>
      <c r="G76" s="74" t="s">
        <v>360</v>
      </c>
      <c r="H76" s="2"/>
      <c r="I76" s="27"/>
      <c r="J76" s="4">
        <f t="shared" si="1"/>
        <v>0</v>
      </c>
      <c r="K76" s="5">
        <f t="shared" si="2"/>
        <v>0</v>
      </c>
      <c r="L76" s="20"/>
      <c r="M76" s="21"/>
      <c r="N76" s="63"/>
      <c r="O76" s="63"/>
      <c r="P76" s="63"/>
      <c r="Q76" s="63"/>
      <c r="R76" s="63"/>
      <c r="S76" s="63"/>
      <c r="T76" s="63"/>
      <c r="U76" s="63"/>
      <c r="V76" s="63"/>
      <c r="W76" s="63"/>
      <c r="X76" s="63"/>
      <c r="Y76" s="63"/>
      <c r="Z76" s="8"/>
      <c r="AA76" s="8"/>
      <c r="AB76" s="8"/>
      <c r="AC76" s="8"/>
      <c r="AD76" s="8"/>
      <c r="AE76" s="8"/>
      <c r="AF76" s="8"/>
      <c r="AG76" s="8"/>
      <c r="AH76" s="8"/>
      <c r="AI76" s="8"/>
      <c r="AJ76" s="8"/>
      <c r="AK76" s="8" t="s">
        <v>76</v>
      </c>
      <c r="AL76" s="8" t="s">
        <v>324</v>
      </c>
      <c r="AM76" s="69" t="s">
        <v>362</v>
      </c>
      <c r="AN76" s="8" t="s">
        <v>31</v>
      </c>
      <c r="AO76" s="8"/>
      <c r="AP76" s="8" t="str">
        <f>IF( AND(AD55&lt;0.5,AI$50&lt;&gt;0,AH$12&lt;&gt;0),AL$50&amp;" - "&amp;AK$50,0)</f>
        <v>Estudiante requiere entrenamiento de subhabilidad Mantenimiento - Reintegración</v>
      </c>
      <c r="AQ76" s="8" t="str">
        <f t="shared" si="21"/>
        <v>Indicar que en un futuro debe formular al menos una muestra de solidaridad al grupo. El estudiante puede optar por: 
• Primera alternativa: La contribución comienza con la oración de apertura “Discúlpenme,…”.
• Segunda alternativa: La contribución comienza con la oración de apertura “Te explico,…”.</v>
      </c>
      <c r="AR76" s="8" t="s">
        <v>31</v>
      </c>
    </row>
    <row r="77" ht="15.0" customHeight="1">
      <c r="A77" s="1"/>
      <c r="B77" s="1"/>
      <c r="C77" s="27" t="str">
        <f t="shared" si="4"/>
        <v>Juan Cruz </v>
      </c>
      <c r="D77" s="2"/>
      <c r="E77" s="27" t="s">
        <v>45</v>
      </c>
      <c r="F77" s="27" t="s">
        <v>363</v>
      </c>
      <c r="G77" s="74" t="s">
        <v>364</v>
      </c>
      <c r="H77" s="2"/>
      <c r="I77" s="27" t="s">
        <v>100</v>
      </c>
      <c r="J77" s="4">
        <f t="shared" si="1"/>
        <v>28</v>
      </c>
      <c r="K77" s="5">
        <f t="shared" si="2"/>
        <v>11</v>
      </c>
      <c r="L77" s="20"/>
      <c r="M77" s="21"/>
      <c r="N77" s="63"/>
      <c r="O77" s="63"/>
      <c r="P77" s="63"/>
      <c r="Q77" s="63"/>
      <c r="R77" s="63"/>
      <c r="S77" s="63"/>
      <c r="T77" s="63"/>
      <c r="U77" s="63"/>
      <c r="V77" s="63"/>
      <c r="W77" s="63"/>
      <c r="X77" s="63"/>
      <c r="Y77" s="63"/>
      <c r="Z77" s="8"/>
      <c r="AA77" s="8"/>
      <c r="AB77" s="8"/>
      <c r="AC77" s="8"/>
      <c r="AD77" s="8"/>
      <c r="AE77" s="8"/>
      <c r="AF77" s="8"/>
      <c r="AG77" s="8"/>
      <c r="AH77" s="8"/>
      <c r="AI77" s="8"/>
      <c r="AJ77" s="8"/>
      <c r="AK77" s="8" t="s">
        <v>76</v>
      </c>
      <c r="AL77" s="8" t="s">
        <v>286</v>
      </c>
      <c r="AM77" s="8" t="s">
        <v>366</v>
      </c>
      <c r="AN77" s="8" t="s">
        <v>31</v>
      </c>
      <c r="AO77" s="8"/>
      <c r="AP77" s="8" t="str">
        <f>IF( AND(AD60&lt;0.5,AI$51&lt;&gt;0,AH$12&lt;&gt;0),AL$51&amp;" - "&amp;AK$51,0)</f>
        <v>Estudiante requiere entrenamiento de subhabilidad Tarea - Reintegración</v>
      </c>
      <c r="AQ77" s="8" t="str">
        <f t="shared" si="21"/>
        <v>Indicar que en un futuro debe formular al menos una muestra de solidaridad al grupo. El estudiante debe hacer su contribución a continuación de la oración de apertura “¡Hasta la próxima!...”.</v>
      </c>
      <c r="AR77" s="8" t="s">
        <v>31</v>
      </c>
    </row>
    <row r="78" ht="15.0" customHeight="1">
      <c r="A78" s="1"/>
      <c r="B78" s="1"/>
      <c r="C78" s="27" t="str">
        <f t="shared" si="4"/>
        <v>Enzo </v>
      </c>
      <c r="D78" s="2"/>
      <c r="E78" s="27" t="s">
        <v>50</v>
      </c>
      <c r="F78" s="27" t="s">
        <v>367</v>
      </c>
      <c r="G78" s="74" t="s">
        <v>368</v>
      </c>
      <c r="H78" s="2"/>
      <c r="I78" s="27" t="s">
        <v>191</v>
      </c>
      <c r="J78" s="4">
        <f t="shared" si="1"/>
        <v>8</v>
      </c>
      <c r="K78" s="5">
        <f t="shared" si="2"/>
        <v>5</v>
      </c>
      <c r="L78" s="20"/>
      <c r="M78" s="21"/>
      <c r="N78" s="63"/>
      <c r="O78" s="63"/>
      <c r="P78" s="63"/>
      <c r="Q78" s="63"/>
      <c r="R78" s="63"/>
      <c r="S78" s="63"/>
      <c r="T78" s="63"/>
      <c r="U78" s="63"/>
      <c r="V78" s="63"/>
      <c r="W78" s="63"/>
      <c r="X78" s="63"/>
      <c r="Y78" s="63"/>
      <c r="Z78" s="8"/>
      <c r="AA78" s="8"/>
      <c r="AB78" s="8"/>
      <c r="AC78" s="8"/>
      <c r="AD78" s="8"/>
      <c r="AE78" s="8"/>
      <c r="AF78" s="8"/>
      <c r="AG78" s="8"/>
      <c r="AH78" s="8"/>
      <c r="AI78" s="8"/>
      <c r="AJ78" s="8"/>
      <c r="AK78" s="8" t="s">
        <v>76</v>
      </c>
      <c r="AL78" s="8" t="s">
        <v>296</v>
      </c>
      <c r="AM78" s="8" t="s">
        <v>369</v>
      </c>
      <c r="AN78" s="8" t="s">
        <v>31</v>
      </c>
      <c r="AO78" s="8"/>
      <c r="AP78" s="8">
        <f>IF( AND(AD29&lt;0.5,AI$52&lt;&gt;0,AH$23&lt;&gt;0),AL$52&amp;" - "&amp;AK$52,0)</f>
        <v>0</v>
      </c>
      <c r="AQ78" s="8">
        <f t="shared" si="21"/>
        <v>0</v>
      </c>
      <c r="AR78" s="8" t="s">
        <v>31</v>
      </c>
    </row>
    <row r="79" ht="15.0" customHeight="1">
      <c r="A79" s="1"/>
      <c r="B79" s="1"/>
      <c r="C79" s="27" t="str">
        <f t="shared" si="4"/>
        <v>Juan Cruz </v>
      </c>
      <c r="D79" s="2"/>
      <c r="E79" s="27" t="s">
        <v>45</v>
      </c>
      <c r="F79" s="27" t="s">
        <v>370</v>
      </c>
      <c r="G79" s="74" t="s">
        <v>371</v>
      </c>
      <c r="H79" s="2"/>
      <c r="I79" s="1"/>
      <c r="J79" s="4">
        <f t="shared" si="1"/>
        <v>0</v>
      </c>
      <c r="K79" s="5">
        <f t="shared" si="2"/>
        <v>0</v>
      </c>
      <c r="L79" s="20"/>
      <c r="M79" s="21"/>
      <c r="N79" s="63"/>
      <c r="O79" s="63"/>
      <c r="P79" s="63"/>
      <c r="Q79" s="63"/>
      <c r="R79" s="63"/>
      <c r="S79" s="63"/>
      <c r="T79" s="63"/>
      <c r="U79" s="63"/>
      <c r="V79" s="63"/>
      <c r="W79" s="63"/>
      <c r="X79" s="63"/>
      <c r="Y79" s="63"/>
      <c r="Z79" s="8"/>
      <c r="AA79" s="8"/>
      <c r="AB79" s="8"/>
      <c r="AC79" s="8"/>
      <c r="AD79" s="8"/>
      <c r="AE79" s="8"/>
      <c r="AF79" s="8"/>
      <c r="AG79" s="8"/>
      <c r="AH79" s="8"/>
      <c r="AI79" s="8"/>
      <c r="AJ79" s="8"/>
      <c r="AK79" s="8"/>
      <c r="AL79" s="8"/>
      <c r="AM79" s="8"/>
      <c r="AN79" s="8"/>
      <c r="AO79" s="8"/>
      <c r="AP79" s="8"/>
      <c r="AQ79" s="8"/>
      <c r="AR79" s="8" t="s">
        <v>31</v>
      </c>
    </row>
    <row r="80" ht="15.0" customHeight="1">
      <c r="A80" s="1"/>
      <c r="B80" s="1"/>
      <c r="C80" s="27" t="str">
        <f t="shared" si="4"/>
        <v>Juan Cruz </v>
      </c>
      <c r="D80" s="2"/>
      <c r="E80" s="1"/>
      <c r="F80" s="1"/>
      <c r="G80" s="74" t="s">
        <v>373</v>
      </c>
      <c r="H80" s="2"/>
      <c r="I80" s="1"/>
      <c r="J80" s="4">
        <f t="shared" si="1"/>
        <v>0</v>
      </c>
      <c r="K80" s="5">
        <f t="shared" si="2"/>
        <v>0</v>
      </c>
      <c r="L80" s="20"/>
      <c r="M80" s="21"/>
      <c r="N80" s="63"/>
      <c r="O80" s="63"/>
      <c r="P80" s="63"/>
      <c r="Q80" s="63"/>
      <c r="R80" s="63"/>
      <c r="S80" s="63"/>
      <c r="T80" s="63"/>
      <c r="U80" s="63"/>
      <c r="V80" s="63"/>
      <c r="W80" s="63"/>
      <c r="X80" s="63"/>
      <c r="Y80" s="63"/>
      <c r="Z80" s="8"/>
      <c r="AA80" s="8"/>
      <c r="AB80" s="8"/>
      <c r="AC80" s="8"/>
      <c r="AD80" s="8"/>
      <c r="AE80" s="8"/>
      <c r="AF80" s="8"/>
      <c r="AG80" s="8"/>
      <c r="AH80" s="8"/>
      <c r="AI80" s="8"/>
      <c r="AJ80" s="8"/>
      <c r="AK80" s="8"/>
      <c r="AL80" s="8"/>
      <c r="AM80" s="8"/>
      <c r="AN80" s="8"/>
      <c r="AO80" s="8"/>
      <c r="AP80" s="8"/>
      <c r="AQ80" s="8"/>
      <c r="AR80" s="8"/>
    </row>
    <row r="81" ht="15.0" customHeight="1">
      <c r="A81" s="1"/>
      <c r="B81" s="1"/>
      <c r="C81" s="27" t="str">
        <f t="shared" si="4"/>
        <v>Gonzalo </v>
      </c>
      <c r="D81" s="2"/>
      <c r="E81" s="27" t="s">
        <v>107</v>
      </c>
      <c r="F81" s="27" t="s">
        <v>374</v>
      </c>
      <c r="G81" s="74" t="s">
        <v>375</v>
      </c>
      <c r="H81" s="2"/>
      <c r="I81" s="1"/>
      <c r="J81" s="4">
        <f t="shared" si="1"/>
        <v>0</v>
      </c>
      <c r="K81" s="5">
        <f t="shared" si="2"/>
        <v>0</v>
      </c>
      <c r="L81" s="20"/>
      <c r="M81" s="21"/>
      <c r="N81" s="63"/>
      <c r="O81" s="63"/>
      <c r="P81" s="63"/>
      <c r="Q81" s="63"/>
      <c r="R81" s="63"/>
      <c r="S81" s="63"/>
      <c r="T81" s="63"/>
      <c r="U81" s="63"/>
      <c r="V81" s="63"/>
      <c r="W81" s="63"/>
      <c r="X81" s="63"/>
      <c r="Y81" s="63"/>
      <c r="Z81" s="8"/>
      <c r="AA81" s="8"/>
      <c r="AB81" s="8"/>
      <c r="AC81" s="8"/>
      <c r="AD81" s="8"/>
      <c r="AE81" s="8"/>
      <c r="AF81" s="8"/>
      <c r="AG81" s="8"/>
      <c r="AH81" s="8"/>
      <c r="AI81" s="8"/>
      <c r="AJ81" s="8"/>
      <c r="AK81" s="8"/>
      <c r="AL81" s="8"/>
      <c r="AM81" s="8"/>
      <c r="AN81" s="8"/>
      <c r="AO81" s="8"/>
      <c r="AP81" s="8"/>
      <c r="AQ81" s="8"/>
      <c r="AR81" s="8"/>
    </row>
    <row r="82" ht="15.0" customHeight="1">
      <c r="A82" s="1"/>
      <c r="B82" s="1"/>
      <c r="C82" s="27" t="str">
        <f t="shared" si="4"/>
        <v>Juan Cruz </v>
      </c>
      <c r="D82" s="2"/>
      <c r="E82" s="27" t="s">
        <v>45</v>
      </c>
      <c r="F82" s="27" t="s">
        <v>376</v>
      </c>
      <c r="G82" s="74" t="s">
        <v>377</v>
      </c>
      <c r="H82" s="2"/>
      <c r="I82" s="1"/>
      <c r="J82" s="4">
        <f t="shared" si="1"/>
        <v>0</v>
      </c>
      <c r="K82" s="5">
        <f t="shared" si="2"/>
        <v>0</v>
      </c>
      <c r="L82" s="20"/>
      <c r="M82" s="21"/>
      <c r="N82" s="63"/>
      <c r="O82" s="63"/>
      <c r="P82" s="63"/>
      <c r="Q82" s="63"/>
      <c r="R82" s="63"/>
      <c r="S82" s="63"/>
      <c r="T82" s="63"/>
      <c r="U82" s="63"/>
      <c r="V82" s="63"/>
      <c r="W82" s="63"/>
      <c r="X82" s="63"/>
      <c r="Y82" s="63"/>
      <c r="Z82" s="8"/>
      <c r="AA82" s="8"/>
      <c r="AB82" s="8"/>
      <c r="AC82" s="8"/>
      <c r="AD82" s="8"/>
      <c r="AE82" s="8"/>
      <c r="AF82" s="8"/>
      <c r="AG82" s="8"/>
      <c r="AH82" s="8"/>
      <c r="AI82" s="8"/>
      <c r="AJ82" s="8"/>
      <c r="AK82" s="8"/>
      <c r="AL82" s="8"/>
      <c r="AM82" s="8"/>
      <c r="AN82" s="8"/>
      <c r="AO82" s="8"/>
      <c r="AP82" s="8"/>
      <c r="AQ82" s="8"/>
      <c r="AR82" s="8"/>
    </row>
    <row r="83" ht="15.0" customHeight="1">
      <c r="A83" s="1"/>
      <c r="B83" s="1"/>
      <c r="C83" s="27" t="str">
        <f t="shared" si="4"/>
        <v>Gonzalo </v>
      </c>
      <c r="D83" s="2"/>
      <c r="E83" s="27" t="s">
        <v>107</v>
      </c>
      <c r="F83" s="27" t="s">
        <v>376</v>
      </c>
      <c r="G83" s="74" t="s">
        <v>378</v>
      </c>
      <c r="H83" s="2"/>
      <c r="I83" s="27" t="s">
        <v>271</v>
      </c>
      <c r="J83" s="4">
        <f t="shared" si="1"/>
        <v>25</v>
      </c>
      <c r="K83" s="5">
        <f t="shared" si="2"/>
        <v>2</v>
      </c>
      <c r="L83" s="20"/>
      <c r="M83" s="21"/>
      <c r="N83" s="63"/>
      <c r="O83" s="63"/>
      <c r="P83" s="63"/>
      <c r="Q83" s="63"/>
      <c r="R83" s="63"/>
      <c r="S83" s="63"/>
      <c r="T83" s="63"/>
      <c r="U83" s="63"/>
      <c r="V83" s="63"/>
      <c r="W83" s="63"/>
      <c r="X83" s="63"/>
      <c r="Y83" s="63"/>
      <c r="Z83" s="8"/>
      <c r="AA83" s="8"/>
      <c r="AB83" s="8"/>
      <c r="AC83" s="8"/>
      <c r="AD83" s="8"/>
      <c r="AE83" s="8"/>
      <c r="AF83" s="8"/>
      <c r="AG83" s="8"/>
      <c r="AH83" s="8"/>
      <c r="AI83" s="8"/>
      <c r="AJ83" s="8"/>
      <c r="AK83" s="8"/>
      <c r="AL83" s="8"/>
      <c r="AM83" s="8"/>
      <c r="AN83" s="8"/>
      <c r="AO83" s="8"/>
      <c r="AP83" s="8"/>
      <c r="AQ83" s="8"/>
      <c r="AR83" s="8"/>
    </row>
    <row r="84" ht="15.0" customHeight="1">
      <c r="A84" s="1"/>
      <c r="B84" s="1"/>
      <c r="C84" s="27" t="str">
        <f t="shared" si="4"/>
        <v>gabriela </v>
      </c>
      <c r="D84" s="2"/>
      <c r="E84" s="27" t="s">
        <v>105</v>
      </c>
      <c r="F84" s="27" t="s">
        <v>376</v>
      </c>
      <c r="G84" s="74" t="s">
        <v>380</v>
      </c>
      <c r="H84" s="2"/>
      <c r="I84" s="27" t="s">
        <v>160</v>
      </c>
      <c r="J84" s="4">
        <f t="shared" si="1"/>
        <v>9</v>
      </c>
      <c r="K84" s="5">
        <f t="shared" si="2"/>
        <v>11</v>
      </c>
      <c r="L84" s="20"/>
      <c r="M84" s="21"/>
      <c r="N84" s="63"/>
      <c r="O84" s="63"/>
      <c r="P84" s="63"/>
      <c r="Q84" s="63"/>
      <c r="R84" s="63"/>
      <c r="S84" s="63"/>
      <c r="T84" s="63"/>
      <c r="U84" s="63"/>
      <c r="V84" s="63"/>
      <c r="W84" s="63"/>
      <c r="X84" s="63"/>
      <c r="Y84" s="63"/>
      <c r="Z84" s="8"/>
      <c r="AA84" s="8"/>
      <c r="AB84" s="8"/>
      <c r="AC84" s="8"/>
      <c r="AD84" s="8"/>
      <c r="AE84" s="8"/>
      <c r="AF84" s="8"/>
      <c r="AG84" s="8"/>
      <c r="AH84" s="8"/>
      <c r="AI84" s="8"/>
      <c r="AJ84" s="8"/>
      <c r="AK84" s="8"/>
      <c r="AL84" s="8"/>
      <c r="AM84" s="8"/>
      <c r="AN84" s="8"/>
      <c r="AO84" s="8"/>
      <c r="AP84" s="8"/>
      <c r="AQ84" s="8"/>
      <c r="AR84" s="8"/>
    </row>
    <row r="85" ht="15.0" customHeight="1">
      <c r="A85" s="1"/>
      <c r="B85" s="1"/>
      <c r="C85" s="27" t="str">
        <f t="shared" si="4"/>
        <v>Juan Cruz </v>
      </c>
      <c r="D85" s="2"/>
      <c r="E85" s="27" t="s">
        <v>45</v>
      </c>
      <c r="F85" s="27" t="s">
        <v>376</v>
      </c>
      <c r="G85" s="74" t="s">
        <v>381</v>
      </c>
      <c r="H85" s="2"/>
      <c r="I85" s="27" t="s">
        <v>168</v>
      </c>
      <c r="J85" s="4">
        <f t="shared" si="1"/>
        <v>11</v>
      </c>
      <c r="K85" s="5">
        <f t="shared" si="2"/>
        <v>5</v>
      </c>
      <c r="L85" s="20"/>
      <c r="M85" s="21"/>
      <c r="N85" s="63"/>
      <c r="O85" s="63"/>
      <c r="P85" s="63"/>
      <c r="Q85" s="63"/>
      <c r="R85" s="63"/>
      <c r="S85" s="63"/>
      <c r="T85" s="63"/>
      <c r="U85" s="63"/>
      <c r="V85" s="63"/>
      <c r="W85" s="63"/>
      <c r="X85" s="63"/>
      <c r="Y85" s="63"/>
      <c r="Z85" s="8"/>
      <c r="AA85" s="8"/>
      <c r="AB85" s="8"/>
      <c r="AC85" s="8"/>
      <c r="AD85" s="8"/>
      <c r="AE85" s="8"/>
      <c r="AF85" s="8"/>
      <c r="AG85" s="8"/>
      <c r="AH85" s="8"/>
      <c r="AI85" s="8"/>
      <c r="AJ85" s="8"/>
      <c r="AK85" s="8"/>
      <c r="AL85" s="8"/>
      <c r="AM85" s="8"/>
      <c r="AN85" s="8"/>
      <c r="AO85" s="8"/>
      <c r="AP85" s="8"/>
      <c r="AQ85" s="8"/>
      <c r="AR85" s="8"/>
    </row>
    <row r="86" ht="15.0" customHeight="1">
      <c r="A86" s="1"/>
      <c r="B86" s="1"/>
      <c r="C86" s="27" t="str">
        <f t="shared" si="4"/>
        <v>gabriela </v>
      </c>
      <c r="D86" s="2"/>
      <c r="E86" s="27" t="s">
        <v>105</v>
      </c>
      <c r="F86" s="27" t="s">
        <v>383</v>
      </c>
      <c r="G86" s="74" t="s">
        <v>384</v>
      </c>
      <c r="H86" s="2"/>
      <c r="I86" s="27" t="s">
        <v>113</v>
      </c>
      <c r="J86" s="4">
        <f t="shared" si="1"/>
        <v>26</v>
      </c>
      <c r="K86" s="5">
        <f t="shared" si="2"/>
        <v>3</v>
      </c>
      <c r="L86" s="20"/>
      <c r="M86" s="21"/>
      <c r="N86" s="63"/>
      <c r="O86" s="63"/>
      <c r="P86" s="63"/>
      <c r="Q86" s="63"/>
      <c r="R86" s="63"/>
      <c r="S86" s="63"/>
      <c r="T86" s="63"/>
      <c r="U86" s="63"/>
      <c r="V86" s="63"/>
      <c r="W86" s="63"/>
      <c r="X86" s="63"/>
      <c r="Y86" s="63"/>
      <c r="Z86" s="8"/>
      <c r="AA86" s="8"/>
      <c r="AB86" s="8"/>
      <c r="AC86" s="8"/>
      <c r="AD86" s="8"/>
      <c r="AE86" s="8"/>
      <c r="AF86" s="8"/>
      <c r="AG86" s="8"/>
      <c r="AH86" s="8"/>
      <c r="AI86" s="8"/>
      <c r="AJ86" s="8"/>
      <c r="AK86" s="8"/>
      <c r="AL86" s="8"/>
      <c r="AM86" s="8"/>
      <c r="AN86" s="8"/>
      <c r="AO86" s="8"/>
      <c r="AP86" s="8"/>
      <c r="AQ86" s="8"/>
      <c r="AR86" s="8"/>
    </row>
    <row r="87" ht="15.0" customHeight="1">
      <c r="A87" s="1"/>
      <c r="B87" s="1"/>
      <c r="C87" s="27" t="str">
        <f t="shared" si="4"/>
        <v>Juan Cruz </v>
      </c>
      <c r="D87" s="2"/>
      <c r="E87" s="27" t="s">
        <v>45</v>
      </c>
      <c r="F87" s="27" t="s">
        <v>383</v>
      </c>
      <c r="G87" s="74" t="s">
        <v>386</v>
      </c>
      <c r="H87" s="2"/>
      <c r="I87" s="27" t="s">
        <v>161</v>
      </c>
      <c r="J87" s="4">
        <f t="shared" si="1"/>
        <v>3</v>
      </c>
      <c r="K87" s="5">
        <f t="shared" si="2"/>
        <v>5</v>
      </c>
      <c r="L87" s="20"/>
      <c r="M87" s="21"/>
      <c r="N87" s="63"/>
      <c r="O87" s="63"/>
      <c r="P87" s="63"/>
      <c r="Q87" s="63"/>
      <c r="R87" s="63"/>
      <c r="S87" s="63"/>
      <c r="T87" s="63"/>
      <c r="U87" s="63"/>
      <c r="V87" s="63"/>
      <c r="W87" s="63"/>
      <c r="X87" s="63"/>
      <c r="Y87" s="63"/>
      <c r="Z87" s="8"/>
      <c r="AA87" s="8"/>
      <c r="AB87" s="8"/>
      <c r="AC87" s="8"/>
      <c r="AD87" s="8"/>
      <c r="AE87" s="8"/>
      <c r="AF87" s="8"/>
      <c r="AG87" s="8"/>
      <c r="AH87" s="8"/>
      <c r="AI87" s="8"/>
      <c r="AJ87" s="8"/>
      <c r="AK87" s="8"/>
      <c r="AL87" s="8"/>
      <c r="AM87" s="8"/>
      <c r="AN87" s="8"/>
      <c r="AO87" s="8"/>
      <c r="AP87" s="8"/>
      <c r="AQ87" s="8"/>
      <c r="AR87" s="8"/>
    </row>
    <row r="88" ht="15.0" customHeight="1">
      <c r="A88" s="1"/>
      <c r="B88" s="1"/>
      <c r="C88" s="27" t="str">
        <f t="shared" si="4"/>
        <v>Gonzalo </v>
      </c>
      <c r="D88" s="2"/>
      <c r="E88" s="27" t="s">
        <v>107</v>
      </c>
      <c r="F88" s="27" t="s">
        <v>383</v>
      </c>
      <c r="G88" s="74" t="s">
        <v>387</v>
      </c>
      <c r="H88" s="2"/>
      <c r="I88" s="1"/>
      <c r="J88" s="4">
        <f t="shared" si="1"/>
        <v>0</v>
      </c>
      <c r="K88" s="5">
        <f t="shared" si="2"/>
        <v>0</v>
      </c>
      <c r="L88" s="20"/>
      <c r="M88" s="21"/>
      <c r="N88" s="63"/>
      <c r="O88" s="63"/>
      <c r="P88" s="63"/>
      <c r="Q88" s="63"/>
      <c r="R88" s="63"/>
      <c r="S88" s="63"/>
      <c r="T88" s="63"/>
      <c r="U88" s="63"/>
      <c r="V88" s="63"/>
      <c r="W88" s="63"/>
      <c r="X88" s="63"/>
      <c r="Y88" s="63"/>
      <c r="Z88" s="8"/>
      <c r="AA88" s="8"/>
      <c r="AB88" s="8"/>
      <c r="AC88" s="8"/>
      <c r="AD88" s="8"/>
      <c r="AE88" s="8"/>
      <c r="AF88" s="8"/>
      <c r="AG88" s="8"/>
      <c r="AH88" s="8"/>
      <c r="AI88" s="8"/>
      <c r="AJ88" s="8"/>
      <c r="AK88" s="8"/>
      <c r="AL88" s="8"/>
      <c r="AM88" s="8"/>
      <c r="AN88" s="8"/>
      <c r="AO88" s="8"/>
      <c r="AP88" s="8"/>
      <c r="AQ88" s="8"/>
      <c r="AR88" s="8"/>
    </row>
    <row r="89" ht="15.0" customHeight="1">
      <c r="A89" s="1"/>
      <c r="B89" s="1"/>
      <c r="C89" s="27" t="str">
        <f t="shared" si="4"/>
        <v>Enzo </v>
      </c>
      <c r="D89" s="2"/>
      <c r="E89" s="27" t="s">
        <v>50</v>
      </c>
      <c r="F89" s="27" t="s">
        <v>383</v>
      </c>
      <c r="G89" s="74" t="s">
        <v>389</v>
      </c>
      <c r="H89" s="2"/>
      <c r="I89" s="1"/>
      <c r="J89" s="4">
        <f t="shared" si="1"/>
        <v>0</v>
      </c>
      <c r="K89" s="5">
        <f t="shared" si="2"/>
        <v>0</v>
      </c>
      <c r="L89" s="20"/>
      <c r="M89" s="21"/>
      <c r="N89" s="63"/>
      <c r="O89" s="63"/>
      <c r="P89" s="63"/>
      <c r="Q89" s="63"/>
      <c r="R89" s="63"/>
      <c r="S89" s="63"/>
      <c r="T89" s="63"/>
      <c r="U89" s="63"/>
      <c r="V89" s="63"/>
      <c r="W89" s="63"/>
      <c r="X89" s="63"/>
      <c r="Y89" s="63"/>
      <c r="Z89" s="63"/>
      <c r="AA89" s="63"/>
      <c r="AB89" s="63"/>
      <c r="AC89" s="63"/>
      <c r="AD89" s="63"/>
      <c r="AE89" s="63"/>
      <c r="AF89" s="63"/>
      <c r="AG89" s="63"/>
      <c r="AH89" s="1"/>
      <c r="AI89" s="1"/>
      <c r="AJ89" s="1"/>
      <c r="AK89" s="1"/>
      <c r="AL89" s="1"/>
      <c r="AM89" s="1"/>
      <c r="AN89" s="1"/>
      <c r="AO89" s="1"/>
      <c r="AP89" s="1"/>
      <c r="AQ89" s="1"/>
      <c r="AR89" s="10"/>
    </row>
    <row r="90" ht="15.0" customHeight="1">
      <c r="C90" s="27" t="str">
        <f t="shared" si="4"/>
        <v>Gonzalo </v>
      </c>
      <c r="E90" s="76" t="s">
        <v>107</v>
      </c>
      <c r="F90" s="76" t="s">
        <v>391</v>
      </c>
      <c r="G90" s="76" t="s">
        <v>392</v>
      </c>
      <c r="I90" s="76" t="s">
        <v>271</v>
      </c>
      <c r="J90" s="4">
        <f t="shared" si="1"/>
        <v>25</v>
      </c>
      <c r="K90" s="5">
        <f t="shared" si="2"/>
        <v>2</v>
      </c>
    </row>
    <row r="91" ht="15.0" customHeight="1">
      <c r="C91" s="27" t="str">
        <f t="shared" si="4"/>
        <v>Juan Cruz </v>
      </c>
      <c r="E91" s="76" t="s">
        <v>45</v>
      </c>
      <c r="F91" s="76" t="s">
        <v>393</v>
      </c>
      <c r="G91" s="76" t="s">
        <v>394</v>
      </c>
      <c r="I91" s="76" t="s">
        <v>226</v>
      </c>
      <c r="J91" s="4">
        <f t="shared" si="1"/>
        <v>15</v>
      </c>
      <c r="K91" s="5">
        <f t="shared" si="2"/>
        <v>4</v>
      </c>
    </row>
    <row r="92" ht="15.0" customHeight="1">
      <c r="C92" s="27" t="str">
        <f t="shared" si="4"/>
        <v>Gonzalo </v>
      </c>
      <c r="E92" s="76" t="s">
        <v>107</v>
      </c>
      <c r="F92" s="76" t="s">
        <v>396</v>
      </c>
      <c r="G92" s="76" t="s">
        <v>397</v>
      </c>
      <c r="I92" s="76" t="s">
        <v>294</v>
      </c>
      <c r="J92" s="4">
        <f t="shared" si="1"/>
        <v>30</v>
      </c>
      <c r="K92" s="5">
        <f t="shared" si="2"/>
        <v>8</v>
      </c>
    </row>
    <row r="93" ht="15.0" customHeight="1">
      <c r="C93" s="27" t="str">
        <f t="shared" si="4"/>
        <v>Enzo </v>
      </c>
      <c r="E93" s="76" t="s">
        <v>50</v>
      </c>
      <c r="F93" s="76" t="s">
        <v>396</v>
      </c>
      <c r="G93" s="76" t="s">
        <v>398</v>
      </c>
      <c r="J93" s="4">
        <f t="shared" si="1"/>
        <v>0</v>
      </c>
      <c r="K93" s="5">
        <f t="shared" si="2"/>
        <v>0</v>
      </c>
    </row>
    <row r="94" ht="15.0" customHeight="1">
      <c r="C94" s="27" t="str">
        <f t="shared" si="4"/>
        <v>gabriela </v>
      </c>
      <c r="E94" s="76" t="s">
        <v>105</v>
      </c>
      <c r="F94" s="76" t="s">
        <v>400</v>
      </c>
      <c r="G94" s="76" t="s">
        <v>401</v>
      </c>
      <c r="J94" s="4">
        <f t="shared" si="1"/>
        <v>0</v>
      </c>
      <c r="K94" s="5">
        <f t="shared" si="2"/>
        <v>0</v>
      </c>
    </row>
    <row r="95" ht="15.0" customHeight="1">
      <c r="C95" s="27" t="str">
        <f t="shared" si="4"/>
        <v>Enzo </v>
      </c>
      <c r="E95" s="76" t="s">
        <v>50</v>
      </c>
      <c r="F95" s="76" t="s">
        <v>403</v>
      </c>
      <c r="G95" s="76" t="s">
        <v>404</v>
      </c>
      <c r="I95" s="76" t="s">
        <v>160</v>
      </c>
      <c r="J95" s="4">
        <f t="shared" si="1"/>
        <v>9</v>
      </c>
      <c r="K95" s="5">
        <f t="shared" si="2"/>
        <v>11</v>
      </c>
    </row>
    <row r="96" ht="15.0" customHeight="1">
      <c r="C96" s="27" t="str">
        <f t="shared" si="4"/>
        <v>Gonzalo </v>
      </c>
      <c r="E96" s="76" t="s">
        <v>107</v>
      </c>
      <c r="F96" s="76" t="s">
        <v>405</v>
      </c>
      <c r="G96" s="76" t="s">
        <v>406</v>
      </c>
      <c r="I96" s="76" t="s">
        <v>57</v>
      </c>
      <c r="J96" s="4">
        <f t="shared" si="1"/>
        <v>35</v>
      </c>
      <c r="K96" s="5">
        <f t="shared" si="2"/>
        <v>6</v>
      </c>
    </row>
    <row r="97" ht="15.0" customHeight="1">
      <c r="C97" s="27" t="str">
        <f t="shared" si="4"/>
        <v>Gonzalo </v>
      </c>
      <c r="G97" s="76" t="s">
        <v>407</v>
      </c>
      <c r="J97" s="4">
        <f t="shared" si="1"/>
        <v>0</v>
      </c>
      <c r="K97" s="5">
        <f t="shared" si="2"/>
        <v>0</v>
      </c>
    </row>
    <row r="98" ht="15.0" customHeight="1">
      <c r="C98" s="27" t="str">
        <f t="shared" si="4"/>
        <v>Gonzalo </v>
      </c>
      <c r="G98" s="76" t="s">
        <v>409</v>
      </c>
      <c r="J98" s="4">
        <f t="shared" si="1"/>
        <v>0</v>
      </c>
      <c r="K98" s="5">
        <f t="shared" si="2"/>
        <v>0</v>
      </c>
    </row>
    <row r="99" ht="15.0" customHeight="1">
      <c r="C99" s="27" t="str">
        <f t="shared" si="4"/>
        <v>Gonzalo </v>
      </c>
      <c r="G99" s="76" t="s">
        <v>410</v>
      </c>
      <c r="J99" s="4">
        <f t="shared" si="1"/>
        <v>0</v>
      </c>
      <c r="K99" s="5">
        <f t="shared" si="2"/>
        <v>0</v>
      </c>
    </row>
    <row r="100" ht="15.0" customHeight="1">
      <c r="C100" s="27" t="str">
        <f t="shared" si="4"/>
        <v>Gonzalo </v>
      </c>
      <c r="G100" s="76" t="s">
        <v>411</v>
      </c>
      <c r="J100" s="4">
        <f t="shared" si="1"/>
        <v>0</v>
      </c>
      <c r="K100" s="5">
        <f t="shared" si="2"/>
        <v>0</v>
      </c>
    </row>
    <row r="101" ht="15.0" customHeight="1">
      <c r="C101" s="27" t="str">
        <f t="shared" si="4"/>
        <v>Gonzalo </v>
      </c>
      <c r="G101" s="76" t="s">
        <v>413</v>
      </c>
      <c r="J101" s="4">
        <f t="shared" si="1"/>
        <v>0</v>
      </c>
      <c r="K101" s="5">
        <f t="shared" si="2"/>
        <v>0</v>
      </c>
    </row>
    <row r="102" ht="15.0" customHeight="1">
      <c r="C102" s="27" t="str">
        <f t="shared" si="4"/>
        <v>Gonzalo </v>
      </c>
      <c r="G102" s="76" t="s">
        <v>414</v>
      </c>
      <c r="J102" s="4">
        <f t="shared" si="1"/>
        <v>0</v>
      </c>
      <c r="K102" s="5">
        <f t="shared" si="2"/>
        <v>0</v>
      </c>
    </row>
    <row r="103" ht="15.0" customHeight="1">
      <c r="C103" s="27" t="str">
        <f t="shared" si="4"/>
        <v>Gonzalo </v>
      </c>
      <c r="G103" s="76" t="s">
        <v>415</v>
      </c>
      <c r="J103" s="4">
        <f t="shared" si="1"/>
        <v>0</v>
      </c>
      <c r="K103" s="5">
        <f t="shared" si="2"/>
        <v>0</v>
      </c>
    </row>
    <row r="104" ht="15.0" customHeight="1">
      <c r="C104" s="27" t="str">
        <f t="shared" si="4"/>
        <v>Gonzalo </v>
      </c>
      <c r="G104" s="76" t="s">
        <v>418</v>
      </c>
      <c r="J104" s="4">
        <f t="shared" si="1"/>
        <v>0</v>
      </c>
      <c r="K104" s="5">
        <f t="shared" si="2"/>
        <v>0</v>
      </c>
    </row>
    <row r="105" ht="15.0" customHeight="1">
      <c r="C105" s="27" t="str">
        <f t="shared" si="4"/>
        <v>Juan Cruz </v>
      </c>
      <c r="E105" s="76" t="s">
        <v>45</v>
      </c>
      <c r="F105" s="76" t="s">
        <v>419</v>
      </c>
      <c r="G105" s="76" t="s">
        <v>420</v>
      </c>
      <c r="J105" s="4">
        <f t="shared" si="1"/>
        <v>0</v>
      </c>
      <c r="K105" s="5">
        <f t="shared" si="2"/>
        <v>0</v>
      </c>
    </row>
    <row r="106" ht="15.0" customHeight="1">
      <c r="C106" s="27" t="str">
        <f t="shared" si="4"/>
        <v>Juan Cruz </v>
      </c>
      <c r="G106" s="76" t="s">
        <v>283</v>
      </c>
      <c r="I106" s="76" t="s">
        <v>15</v>
      </c>
      <c r="J106" s="4">
        <f t="shared" si="1"/>
        <v>33</v>
      </c>
      <c r="K106" s="5">
        <f t="shared" si="2"/>
        <v>5</v>
      </c>
    </row>
    <row r="107" ht="15.0" customHeight="1">
      <c r="C107" s="27" t="str">
        <f t="shared" si="4"/>
        <v>Enzo </v>
      </c>
      <c r="E107" s="76" t="s">
        <v>50</v>
      </c>
      <c r="F107" s="76" t="s">
        <v>419</v>
      </c>
      <c r="G107" s="76" t="s">
        <v>422</v>
      </c>
      <c r="I107" s="76" t="s">
        <v>161</v>
      </c>
      <c r="J107" s="4">
        <f t="shared" si="1"/>
        <v>3</v>
      </c>
      <c r="K107" s="5">
        <f t="shared" si="2"/>
        <v>5</v>
      </c>
    </row>
    <row r="108" ht="15.0" customHeight="1">
      <c r="C108" s="27" t="str">
        <f t="shared" si="4"/>
        <v>Juan Cruz </v>
      </c>
      <c r="E108" s="76" t="s">
        <v>45</v>
      </c>
      <c r="F108" s="76" t="s">
        <v>424</v>
      </c>
      <c r="G108" s="76" t="s">
        <v>425</v>
      </c>
      <c r="I108" s="76" t="s">
        <v>226</v>
      </c>
      <c r="J108" s="4">
        <f t="shared" si="1"/>
        <v>15</v>
      </c>
      <c r="K108" s="5">
        <f t="shared" si="2"/>
        <v>4</v>
      </c>
    </row>
    <row r="109" ht="15.0" customHeight="1">
      <c r="C109" s="27" t="str">
        <f t="shared" si="4"/>
        <v>Juan Cruz </v>
      </c>
      <c r="G109" s="76" t="s">
        <v>426</v>
      </c>
      <c r="J109" s="4">
        <f t="shared" si="1"/>
        <v>0</v>
      </c>
      <c r="K109" s="5">
        <f t="shared" si="2"/>
        <v>0</v>
      </c>
    </row>
    <row r="110" ht="15.0" customHeight="1">
      <c r="C110" s="27" t="str">
        <f t="shared" si="4"/>
        <v>gabriela </v>
      </c>
      <c r="E110" s="76" t="s">
        <v>105</v>
      </c>
      <c r="F110" s="76" t="s">
        <v>427</v>
      </c>
      <c r="G110" s="76" t="s">
        <v>428</v>
      </c>
      <c r="I110" s="76" t="s">
        <v>225</v>
      </c>
      <c r="J110" s="4">
        <f t="shared" si="1"/>
        <v>23</v>
      </c>
      <c r="K110" s="5">
        <f t="shared" si="2"/>
        <v>8</v>
      </c>
    </row>
    <row r="111" ht="15.0" customHeight="1">
      <c r="C111" s="27" t="str">
        <f t="shared" si="4"/>
        <v>gabriela </v>
      </c>
      <c r="G111" s="76" t="s">
        <v>429</v>
      </c>
      <c r="J111" s="4">
        <f t="shared" si="1"/>
        <v>0</v>
      </c>
      <c r="K111" s="5">
        <f t="shared" si="2"/>
        <v>0</v>
      </c>
    </row>
    <row r="112" ht="15.0" customHeight="1">
      <c r="C112" s="27" t="str">
        <f t="shared" si="4"/>
        <v>Gonzalo </v>
      </c>
      <c r="E112" s="76" t="s">
        <v>107</v>
      </c>
      <c r="F112" s="76" t="s">
        <v>431</v>
      </c>
      <c r="G112" s="76" t="s">
        <v>432</v>
      </c>
      <c r="I112" s="76" t="s">
        <v>237</v>
      </c>
      <c r="J112" s="4">
        <f t="shared" si="1"/>
        <v>17</v>
      </c>
      <c r="K112" s="5">
        <f t="shared" si="2"/>
        <v>5</v>
      </c>
    </row>
    <row r="113" ht="15.0" customHeight="1">
      <c r="C113" s="27" t="str">
        <f t="shared" si="4"/>
        <v>Enzo </v>
      </c>
      <c r="E113" s="76" t="s">
        <v>50</v>
      </c>
      <c r="F113" s="76" t="s">
        <v>433</v>
      </c>
      <c r="G113" s="76" t="s">
        <v>434</v>
      </c>
      <c r="I113" s="76" t="s">
        <v>161</v>
      </c>
      <c r="J113" s="4">
        <f t="shared" si="1"/>
        <v>3</v>
      </c>
      <c r="K113" s="5">
        <f t="shared" si="2"/>
        <v>5</v>
      </c>
    </row>
    <row r="114" ht="15.0" customHeight="1">
      <c r="C114" s="27" t="str">
        <f t="shared" si="4"/>
        <v>Enzo </v>
      </c>
      <c r="G114" s="76" t="s">
        <v>436</v>
      </c>
      <c r="J114" s="4">
        <f t="shared" si="1"/>
        <v>0</v>
      </c>
      <c r="K114" s="5">
        <f t="shared" si="2"/>
        <v>0</v>
      </c>
    </row>
    <row r="115" ht="15.0" customHeight="1">
      <c r="C115" s="27" t="str">
        <f t="shared" si="4"/>
        <v>Enzo </v>
      </c>
      <c r="G115" s="76" t="s">
        <v>438</v>
      </c>
      <c r="I115" s="76" t="s">
        <v>322</v>
      </c>
      <c r="J115" s="4">
        <f t="shared" si="1"/>
        <v>36</v>
      </c>
      <c r="K115" s="5">
        <f t="shared" si="2"/>
        <v>1</v>
      </c>
    </row>
    <row r="116" ht="15.0" customHeight="1">
      <c r="C116" s="27" t="str">
        <f t="shared" si="4"/>
        <v>gabriela </v>
      </c>
      <c r="E116" s="76" t="s">
        <v>105</v>
      </c>
      <c r="F116" s="76" t="s">
        <v>440</v>
      </c>
      <c r="G116" s="76" t="s">
        <v>441</v>
      </c>
      <c r="I116" s="76" t="s">
        <v>226</v>
      </c>
      <c r="J116" s="4">
        <f t="shared" si="1"/>
        <v>15</v>
      </c>
      <c r="K116" s="5">
        <f t="shared" si="2"/>
        <v>4</v>
      </c>
    </row>
    <row r="117" ht="15.0" customHeight="1">
      <c r="C117" s="27" t="str">
        <f t="shared" si="4"/>
        <v>Gonzalo </v>
      </c>
      <c r="E117" s="76" t="s">
        <v>107</v>
      </c>
      <c r="F117" s="76" t="s">
        <v>442</v>
      </c>
      <c r="G117" s="76" t="s">
        <v>219</v>
      </c>
      <c r="I117" s="76" t="s">
        <v>113</v>
      </c>
      <c r="J117" s="4">
        <f t="shared" si="1"/>
        <v>26</v>
      </c>
      <c r="K117" s="5">
        <f t="shared" si="2"/>
        <v>3</v>
      </c>
    </row>
    <row r="118" ht="15.0" customHeight="1">
      <c r="C118" s="27" t="str">
        <f t="shared" si="4"/>
        <v>Juan Cruz </v>
      </c>
      <c r="E118" s="76" t="s">
        <v>45</v>
      </c>
      <c r="F118" s="76" t="s">
        <v>444</v>
      </c>
      <c r="G118" s="76" t="s">
        <v>445</v>
      </c>
      <c r="I118" s="76" t="s">
        <v>161</v>
      </c>
      <c r="J118" s="4">
        <f t="shared" si="1"/>
        <v>3</v>
      </c>
      <c r="K118" s="5">
        <f t="shared" si="2"/>
        <v>5</v>
      </c>
    </row>
    <row r="119" ht="15.0" customHeight="1">
      <c r="C119" s="27" t="str">
        <f t="shared" si="4"/>
        <v>Juan Cruz </v>
      </c>
      <c r="G119" s="76" t="s">
        <v>446</v>
      </c>
      <c r="I119" s="76" t="s">
        <v>175</v>
      </c>
      <c r="J119" s="4">
        <f t="shared" si="1"/>
        <v>5</v>
      </c>
      <c r="K119" s="5">
        <f t="shared" si="2"/>
        <v>4</v>
      </c>
    </row>
    <row r="120" ht="15.0" customHeight="1">
      <c r="C120" s="27" t="str">
        <f t="shared" si="4"/>
        <v>gabriela </v>
      </c>
      <c r="E120" s="76" t="s">
        <v>105</v>
      </c>
      <c r="F120" s="76" t="s">
        <v>447</v>
      </c>
      <c r="G120" s="76" t="s">
        <v>448</v>
      </c>
      <c r="I120" s="76" t="s">
        <v>113</v>
      </c>
      <c r="J120" s="4">
        <f t="shared" si="1"/>
        <v>26</v>
      </c>
      <c r="K120" s="5">
        <f t="shared" si="2"/>
        <v>3</v>
      </c>
    </row>
    <row r="121" ht="15.0" customHeight="1">
      <c r="C121" s="27" t="str">
        <f t="shared" si="4"/>
        <v>gabriela </v>
      </c>
      <c r="E121" s="76" t="s">
        <v>105</v>
      </c>
      <c r="F121" s="76" t="s">
        <v>450</v>
      </c>
      <c r="G121" s="76" t="s">
        <v>451</v>
      </c>
      <c r="J121" s="4">
        <f t="shared" si="1"/>
        <v>0</v>
      </c>
      <c r="K121" s="5">
        <f t="shared" si="2"/>
        <v>0</v>
      </c>
    </row>
    <row r="122" ht="15.0" customHeight="1">
      <c r="C122" s="27" t="str">
        <f t="shared" si="4"/>
        <v>Gonzalo </v>
      </c>
      <c r="E122" s="76" t="s">
        <v>107</v>
      </c>
      <c r="F122" s="76" t="s">
        <v>453</v>
      </c>
      <c r="G122" s="76" t="s">
        <v>454</v>
      </c>
      <c r="I122" s="76" t="s">
        <v>271</v>
      </c>
      <c r="J122" s="4">
        <f t="shared" si="1"/>
        <v>25</v>
      </c>
      <c r="K122" s="5">
        <f t="shared" si="2"/>
        <v>2</v>
      </c>
    </row>
    <row r="123" ht="15.0" customHeight="1">
      <c r="C123" s="27" t="str">
        <f t="shared" si="4"/>
        <v>Juan Cruz </v>
      </c>
      <c r="E123" s="76" t="s">
        <v>45</v>
      </c>
      <c r="F123" s="76" t="s">
        <v>455</v>
      </c>
      <c r="G123" s="76" t="s">
        <v>456</v>
      </c>
      <c r="J123" s="4">
        <f t="shared" si="1"/>
        <v>0</v>
      </c>
      <c r="K123" s="5">
        <f t="shared" si="2"/>
        <v>0</v>
      </c>
    </row>
    <row r="124" ht="15.0" customHeight="1">
      <c r="C124" s="27" t="str">
        <f t="shared" si="4"/>
        <v>Juan Cruz </v>
      </c>
      <c r="G124" s="76" t="s">
        <v>458</v>
      </c>
      <c r="I124" s="76" t="s">
        <v>313</v>
      </c>
      <c r="J124" s="4">
        <f t="shared" si="1"/>
        <v>34</v>
      </c>
      <c r="K124" s="5">
        <f t="shared" si="2"/>
        <v>4</v>
      </c>
    </row>
    <row r="125" ht="15.0" customHeight="1">
      <c r="C125" s="27" t="str">
        <f t="shared" si="4"/>
        <v>Juan Cruz </v>
      </c>
      <c r="E125" s="76" t="s">
        <v>45</v>
      </c>
      <c r="F125" s="76" t="s">
        <v>460</v>
      </c>
      <c r="G125" s="76" t="s">
        <v>461</v>
      </c>
      <c r="I125" s="76" t="s">
        <v>199</v>
      </c>
      <c r="J125" s="4">
        <f t="shared" si="1"/>
        <v>20</v>
      </c>
      <c r="K125" s="5">
        <f t="shared" si="2"/>
        <v>9</v>
      </c>
    </row>
    <row r="126" ht="15.0" customHeight="1">
      <c r="C126" s="27" t="str">
        <f t="shared" si="4"/>
        <v>Juan Cruz </v>
      </c>
      <c r="G126" s="76" t="s">
        <v>462</v>
      </c>
      <c r="I126" s="76" t="s">
        <v>226</v>
      </c>
      <c r="J126" s="4">
        <f t="shared" si="1"/>
        <v>15</v>
      </c>
      <c r="K126" s="5">
        <f t="shared" si="2"/>
        <v>4</v>
      </c>
    </row>
    <row r="127" ht="15.0" customHeight="1">
      <c r="C127" s="27" t="str">
        <f t="shared" si="4"/>
        <v>Juan Cruz </v>
      </c>
      <c r="E127" s="76" t="s">
        <v>45</v>
      </c>
      <c r="F127" s="76" t="s">
        <v>463</v>
      </c>
      <c r="J127" s="4">
        <f t="shared" si="1"/>
        <v>0</v>
      </c>
      <c r="K127" s="5">
        <f t="shared" si="2"/>
        <v>0</v>
      </c>
    </row>
    <row r="128" ht="15.0" customHeight="1">
      <c r="C128" s="27" t="str">
        <f t="shared" si="4"/>
        <v>Juan Cruz </v>
      </c>
      <c r="G128" s="76" t="s">
        <v>465</v>
      </c>
      <c r="J128" s="4">
        <f t="shared" si="1"/>
        <v>0</v>
      </c>
      <c r="K128" s="5">
        <f t="shared" si="2"/>
        <v>0</v>
      </c>
    </row>
    <row r="129" ht="15.0" customHeight="1">
      <c r="C129" s="27" t="str">
        <f t="shared" si="4"/>
        <v>Juan Cruz </v>
      </c>
      <c r="G129" s="76" t="s">
        <v>466</v>
      </c>
      <c r="I129" s="76" t="s">
        <v>294</v>
      </c>
      <c r="J129" s="4">
        <f t="shared" si="1"/>
        <v>30</v>
      </c>
      <c r="K129" s="5">
        <f t="shared" si="2"/>
        <v>8</v>
      </c>
    </row>
    <row r="130" ht="15.0" customHeight="1">
      <c r="C130" s="27" t="str">
        <f t="shared" si="4"/>
        <v>Gonzalo </v>
      </c>
      <c r="E130" s="76" t="s">
        <v>107</v>
      </c>
      <c r="F130" s="76" t="s">
        <v>468</v>
      </c>
      <c r="G130" s="76" t="s">
        <v>469</v>
      </c>
      <c r="I130" s="76" t="s">
        <v>161</v>
      </c>
      <c r="J130" s="4">
        <f t="shared" si="1"/>
        <v>3</v>
      </c>
      <c r="K130" s="5">
        <f t="shared" si="2"/>
        <v>5</v>
      </c>
    </row>
    <row r="131" ht="15.0" customHeight="1">
      <c r="C131" s="27" t="str">
        <f t="shared" si="4"/>
        <v>gabriela </v>
      </c>
      <c r="E131" s="76" t="s">
        <v>105</v>
      </c>
      <c r="F131" s="76" t="s">
        <v>470</v>
      </c>
      <c r="G131" s="76" t="s">
        <v>471</v>
      </c>
      <c r="I131" s="76" t="s">
        <v>161</v>
      </c>
      <c r="J131" s="4">
        <f t="shared" si="1"/>
        <v>3</v>
      </c>
      <c r="K131" s="5">
        <f t="shared" si="2"/>
        <v>5</v>
      </c>
    </row>
    <row r="132" ht="15.0" customHeight="1">
      <c r="C132" s="27" t="str">
        <f t="shared" si="4"/>
        <v>Juan Cruz </v>
      </c>
      <c r="E132" s="76" t="s">
        <v>45</v>
      </c>
      <c r="F132" s="76" t="s">
        <v>472</v>
      </c>
      <c r="G132" s="76" t="s">
        <v>473</v>
      </c>
      <c r="J132" s="4">
        <f t="shared" si="1"/>
        <v>0</v>
      </c>
      <c r="K132" s="5">
        <f t="shared" si="2"/>
        <v>0</v>
      </c>
    </row>
    <row r="133" ht="15.0" customHeight="1">
      <c r="C133" s="27" t="str">
        <f t="shared" si="4"/>
        <v>gabriela </v>
      </c>
      <c r="E133" s="76" t="s">
        <v>105</v>
      </c>
      <c r="F133" s="76" t="s">
        <v>476</v>
      </c>
      <c r="G133" s="76" t="s">
        <v>477</v>
      </c>
      <c r="I133" s="76" t="s">
        <v>113</v>
      </c>
      <c r="J133" s="4">
        <f t="shared" si="1"/>
        <v>26</v>
      </c>
      <c r="K133" s="5">
        <f t="shared" si="2"/>
        <v>3</v>
      </c>
    </row>
    <row r="134" ht="15.0" customHeight="1">
      <c r="C134" s="27" t="str">
        <f t="shared" si="4"/>
        <v>Juan Cruz </v>
      </c>
      <c r="E134" s="76" t="s">
        <v>45</v>
      </c>
      <c r="F134" s="76" t="s">
        <v>479</v>
      </c>
      <c r="G134" s="76" t="s">
        <v>480</v>
      </c>
      <c r="J134" s="4">
        <f t="shared" si="1"/>
        <v>0</v>
      </c>
      <c r="K134" s="5">
        <f t="shared" si="2"/>
        <v>0</v>
      </c>
    </row>
    <row r="135" ht="15.0" customHeight="1">
      <c r="C135" s="27" t="str">
        <f t="shared" si="4"/>
        <v>Juan Cruz </v>
      </c>
      <c r="G135" s="76" t="s">
        <v>481</v>
      </c>
      <c r="I135" s="76" t="s">
        <v>94</v>
      </c>
      <c r="J135" s="4">
        <f t="shared" si="1"/>
        <v>21</v>
      </c>
      <c r="K135" s="5">
        <f t="shared" si="2"/>
        <v>7</v>
      </c>
    </row>
    <row r="136" ht="15.0" customHeight="1">
      <c r="C136" s="27" t="str">
        <f t="shared" si="4"/>
        <v>gabriela </v>
      </c>
      <c r="E136" s="76" t="s">
        <v>105</v>
      </c>
      <c r="F136" s="76" t="s">
        <v>479</v>
      </c>
      <c r="G136" s="76" t="s">
        <v>483</v>
      </c>
      <c r="I136" s="76" t="s">
        <v>100</v>
      </c>
      <c r="J136" s="4">
        <f t="shared" si="1"/>
        <v>28</v>
      </c>
      <c r="K136" s="5">
        <f t="shared" si="2"/>
        <v>11</v>
      </c>
    </row>
    <row r="137" ht="15.0" customHeight="1">
      <c r="C137" s="27" t="str">
        <f t="shared" si="4"/>
        <v>Juan Cruz </v>
      </c>
      <c r="E137" s="76" t="s">
        <v>45</v>
      </c>
      <c r="F137" s="76" t="s">
        <v>484</v>
      </c>
      <c r="G137" s="76" t="s">
        <v>485</v>
      </c>
      <c r="I137" s="76" t="s">
        <v>57</v>
      </c>
      <c r="J137" s="4">
        <f t="shared" si="1"/>
        <v>35</v>
      </c>
      <c r="K137" s="5">
        <f t="shared" si="2"/>
        <v>6</v>
      </c>
    </row>
    <row r="138" ht="15.0" customHeight="1">
      <c r="C138" s="27" t="str">
        <f t="shared" si="4"/>
        <v>gabriela </v>
      </c>
      <c r="E138" s="76" t="s">
        <v>105</v>
      </c>
      <c r="F138" s="76" t="s">
        <v>488</v>
      </c>
      <c r="G138" s="76" t="s">
        <v>489</v>
      </c>
      <c r="I138" s="76" t="s">
        <v>160</v>
      </c>
      <c r="J138" s="4">
        <f t="shared" si="1"/>
        <v>9</v>
      </c>
      <c r="K138" s="5">
        <f t="shared" si="2"/>
        <v>11</v>
      </c>
    </row>
    <row r="139" ht="15.0" customHeight="1">
      <c r="C139" s="27" t="str">
        <f t="shared" si="4"/>
        <v>gabriela </v>
      </c>
      <c r="G139" s="76" t="s">
        <v>491</v>
      </c>
      <c r="I139" s="76" t="s">
        <v>134</v>
      </c>
      <c r="J139" s="4">
        <f t="shared" si="1"/>
        <v>6</v>
      </c>
      <c r="K139" s="5">
        <f t="shared" si="2"/>
        <v>5</v>
      </c>
    </row>
    <row r="140" ht="15.0" customHeight="1">
      <c r="C140" s="27" t="str">
        <f t="shared" si="4"/>
        <v>Juan Cruz </v>
      </c>
      <c r="E140" s="76" t="s">
        <v>45</v>
      </c>
      <c r="F140" s="76" t="s">
        <v>488</v>
      </c>
      <c r="G140" s="76" t="s">
        <v>493</v>
      </c>
      <c r="I140" s="76" t="s">
        <v>271</v>
      </c>
      <c r="J140" s="4">
        <f t="shared" si="1"/>
        <v>25</v>
      </c>
      <c r="K140" s="5">
        <f t="shared" si="2"/>
        <v>2</v>
      </c>
    </row>
    <row r="141" ht="15.0" customHeight="1">
      <c r="C141" s="27" t="str">
        <f t="shared" si="4"/>
        <v>gabriela </v>
      </c>
      <c r="E141" s="76" t="s">
        <v>105</v>
      </c>
      <c r="F141" s="76" t="s">
        <v>495</v>
      </c>
      <c r="G141" s="76" t="s">
        <v>496</v>
      </c>
      <c r="I141" s="76" t="s">
        <v>246</v>
      </c>
      <c r="J141" s="4">
        <f t="shared" si="1"/>
        <v>19</v>
      </c>
      <c r="K141" s="5">
        <f t="shared" si="2"/>
        <v>7</v>
      </c>
    </row>
    <row r="142" ht="15.0" customHeight="1">
      <c r="C142" s="27" t="str">
        <f t="shared" si="4"/>
        <v>Juan Cruz </v>
      </c>
      <c r="E142" s="76" t="s">
        <v>45</v>
      </c>
      <c r="F142" s="76" t="s">
        <v>495</v>
      </c>
      <c r="G142" s="76" t="s">
        <v>497</v>
      </c>
      <c r="I142" s="76" t="s">
        <v>15</v>
      </c>
      <c r="J142" s="4">
        <f t="shared" si="1"/>
        <v>33</v>
      </c>
      <c r="K142" s="5">
        <f t="shared" si="2"/>
        <v>5</v>
      </c>
    </row>
    <row r="143" ht="15.0" customHeight="1">
      <c r="C143" s="27" t="str">
        <f t="shared" si="4"/>
        <v>gabriela </v>
      </c>
      <c r="E143" s="76" t="s">
        <v>105</v>
      </c>
      <c r="F143" s="76" t="s">
        <v>500</v>
      </c>
      <c r="G143" s="76" t="s">
        <v>501</v>
      </c>
      <c r="I143" s="76" t="s">
        <v>294</v>
      </c>
      <c r="J143" s="4">
        <f t="shared" si="1"/>
        <v>30</v>
      </c>
      <c r="K143" s="5">
        <f t="shared" si="2"/>
        <v>8</v>
      </c>
    </row>
    <row r="144" ht="15.0" customHeight="1">
      <c r="C144" s="27" t="str">
        <f t="shared" si="4"/>
        <v>Juan Cruz </v>
      </c>
      <c r="E144" s="76" t="s">
        <v>45</v>
      </c>
      <c r="F144" s="76" t="s">
        <v>503</v>
      </c>
      <c r="G144" s="76" t="s">
        <v>219</v>
      </c>
      <c r="I144" s="76" t="s">
        <v>113</v>
      </c>
      <c r="J144" s="4">
        <f t="shared" si="1"/>
        <v>26</v>
      </c>
      <c r="K144" s="5">
        <f t="shared" si="2"/>
        <v>3</v>
      </c>
    </row>
    <row r="145" ht="15.0" customHeight="1">
      <c r="C145" s="27" t="str">
        <f t="shared" si="4"/>
        <v>Juan Cruz </v>
      </c>
      <c r="G145" s="76" t="s">
        <v>235</v>
      </c>
      <c r="J145" s="4">
        <f t="shared" si="1"/>
        <v>0</v>
      </c>
      <c r="K145" s="5">
        <f t="shared" si="2"/>
        <v>0</v>
      </c>
    </row>
    <row r="146" ht="15.0" customHeight="1">
      <c r="C146" s="27" t="str">
        <f t="shared" si="4"/>
        <v>gabriela </v>
      </c>
      <c r="E146" s="76" t="s">
        <v>105</v>
      </c>
      <c r="F146" s="76" t="s">
        <v>505</v>
      </c>
      <c r="G146" s="76" t="s">
        <v>506</v>
      </c>
      <c r="J146" s="4">
        <f t="shared" si="1"/>
        <v>0</v>
      </c>
      <c r="K146" s="5">
        <f t="shared" si="2"/>
        <v>0</v>
      </c>
    </row>
    <row r="147" ht="15.0" customHeight="1">
      <c r="C147" s="27" t="str">
        <f t="shared" si="4"/>
        <v>Juan Cruz </v>
      </c>
      <c r="E147" s="76" t="s">
        <v>45</v>
      </c>
      <c r="F147" s="76" t="s">
        <v>508</v>
      </c>
      <c r="G147" s="76" t="s">
        <v>509</v>
      </c>
      <c r="I147" s="76" t="s">
        <v>246</v>
      </c>
      <c r="J147" s="4">
        <f t="shared" si="1"/>
        <v>19</v>
      </c>
      <c r="K147" s="5">
        <f t="shared" si="2"/>
        <v>7</v>
      </c>
    </row>
    <row r="148" ht="15.0" customHeight="1">
      <c r="C148" s="27" t="str">
        <f t="shared" si="4"/>
        <v>Juan Cruz </v>
      </c>
      <c r="G148" s="76" t="s">
        <v>511</v>
      </c>
      <c r="J148" s="4">
        <f t="shared" si="1"/>
        <v>0</v>
      </c>
      <c r="K148" s="5">
        <f t="shared" si="2"/>
        <v>0</v>
      </c>
    </row>
    <row r="149" ht="15.0" customHeight="1">
      <c r="C149" s="27" t="str">
        <f t="shared" si="4"/>
        <v>gabriela </v>
      </c>
      <c r="E149" s="76" t="s">
        <v>105</v>
      </c>
      <c r="F149" s="76" t="s">
        <v>508</v>
      </c>
      <c r="G149" s="76" t="s">
        <v>513</v>
      </c>
      <c r="I149" s="76" t="s">
        <v>15</v>
      </c>
      <c r="J149" s="4">
        <f t="shared" si="1"/>
        <v>33</v>
      </c>
      <c r="K149" s="5">
        <f t="shared" si="2"/>
        <v>5</v>
      </c>
    </row>
    <row r="150" ht="15.0" customHeight="1">
      <c r="C150" s="27" t="str">
        <f t="shared" si="4"/>
        <v>Juan Cruz </v>
      </c>
      <c r="E150" s="76" t="s">
        <v>45</v>
      </c>
      <c r="F150" s="76" t="s">
        <v>515</v>
      </c>
      <c r="G150" s="76" t="s">
        <v>516</v>
      </c>
      <c r="I150" s="76" t="s">
        <v>271</v>
      </c>
      <c r="J150" s="4">
        <f t="shared" si="1"/>
        <v>25</v>
      </c>
      <c r="K150" s="5">
        <f t="shared" si="2"/>
        <v>2</v>
      </c>
    </row>
    <row r="151" ht="15.0" customHeight="1">
      <c r="C151" s="27" t="str">
        <f t="shared" si="4"/>
        <v>gabriela </v>
      </c>
      <c r="E151" s="76" t="s">
        <v>105</v>
      </c>
      <c r="F151" s="76" t="s">
        <v>517</v>
      </c>
      <c r="G151" s="76" t="s">
        <v>518</v>
      </c>
      <c r="I151" s="76" t="s">
        <v>100</v>
      </c>
      <c r="J151" s="4">
        <f t="shared" si="1"/>
        <v>28</v>
      </c>
      <c r="K151" s="5">
        <f t="shared" si="2"/>
        <v>11</v>
      </c>
    </row>
    <row r="152" ht="15.0" customHeight="1">
      <c r="C152" s="27" t="str">
        <f t="shared" si="4"/>
        <v>Enzo </v>
      </c>
      <c r="E152" s="76" t="s">
        <v>50</v>
      </c>
      <c r="F152" s="76" t="s">
        <v>521</v>
      </c>
      <c r="G152" s="76" t="s">
        <v>522</v>
      </c>
      <c r="I152" s="76" t="s">
        <v>96</v>
      </c>
      <c r="J152" s="4">
        <f t="shared" si="1"/>
        <v>31</v>
      </c>
      <c r="K152" s="5">
        <f t="shared" si="2"/>
        <v>1</v>
      </c>
    </row>
    <row r="153" ht="15.0" customHeight="1">
      <c r="C153" s="27" t="str">
        <f t="shared" si="4"/>
        <v>gabriela </v>
      </c>
      <c r="E153" s="76" t="s">
        <v>105</v>
      </c>
      <c r="F153" s="76" t="s">
        <v>521</v>
      </c>
      <c r="G153" s="76" t="s">
        <v>523</v>
      </c>
      <c r="J153" s="4">
        <f t="shared" si="1"/>
        <v>0</v>
      </c>
      <c r="K153" s="5">
        <f t="shared" si="2"/>
        <v>0</v>
      </c>
    </row>
    <row r="154" ht="15.0" customHeight="1">
      <c r="C154" s="27" t="str">
        <f t="shared" si="4"/>
        <v>Enzo </v>
      </c>
      <c r="E154" s="78" t="s">
        <v>50</v>
      </c>
      <c r="F154" s="76" t="s">
        <v>521</v>
      </c>
      <c r="G154" s="76" t="s">
        <v>526</v>
      </c>
      <c r="I154" s="76" t="s">
        <v>134</v>
      </c>
      <c r="J154" s="4">
        <f t="shared" si="1"/>
        <v>6</v>
      </c>
      <c r="K154" s="5">
        <f t="shared" si="2"/>
        <v>5</v>
      </c>
    </row>
    <row r="155" ht="15.0" customHeight="1">
      <c r="C155" s="27" t="str">
        <f t="shared" si="4"/>
        <v>gabriela </v>
      </c>
      <c r="E155" s="78" t="s">
        <v>105</v>
      </c>
      <c r="F155" s="76" t="s">
        <v>527</v>
      </c>
      <c r="G155" s="76" t="s">
        <v>528</v>
      </c>
      <c r="J155" s="4">
        <f t="shared" si="1"/>
        <v>0</v>
      </c>
      <c r="K155" s="5">
        <f t="shared" si="2"/>
        <v>0</v>
      </c>
    </row>
    <row r="156" ht="15.0" customHeight="1">
      <c r="C156" s="27" t="str">
        <f t="shared" si="4"/>
        <v>gabriela </v>
      </c>
      <c r="G156" s="76" t="s">
        <v>532</v>
      </c>
      <c r="J156" s="4">
        <f t="shared" si="1"/>
        <v>0</v>
      </c>
      <c r="K156" s="5">
        <f t="shared" si="2"/>
        <v>0</v>
      </c>
    </row>
    <row r="157" ht="15.0" customHeight="1">
      <c r="C157" s="27" t="str">
        <f t="shared" si="4"/>
        <v>gabriela </v>
      </c>
      <c r="E157" s="76" t="s">
        <v>105</v>
      </c>
      <c r="F157" s="76" t="s">
        <v>534</v>
      </c>
      <c r="G157" s="76" t="s">
        <v>535</v>
      </c>
      <c r="J157" s="4">
        <f t="shared" si="1"/>
        <v>0</v>
      </c>
      <c r="K157" s="5">
        <f t="shared" si="2"/>
        <v>0</v>
      </c>
    </row>
    <row r="158" ht="15.0" customHeight="1">
      <c r="C158" s="27" t="str">
        <f t="shared" si="4"/>
        <v>gabriela </v>
      </c>
      <c r="J158" s="4">
        <f t="shared" si="1"/>
        <v>0</v>
      </c>
      <c r="K158" s="5">
        <f t="shared" si="2"/>
        <v>0</v>
      </c>
    </row>
    <row r="159" ht="15.0" customHeight="1">
      <c r="C159" s="27" t="str">
        <f t="shared" si="4"/>
        <v>gabriela </v>
      </c>
      <c r="J159" s="4">
        <f t="shared" si="1"/>
        <v>0</v>
      </c>
      <c r="K159" s="5">
        <f t="shared" si="2"/>
        <v>0</v>
      </c>
    </row>
    <row r="160" ht="15.0" customHeight="1"/>
    <row r="161" ht="15.0" customHeight="1"/>
    <row r="162" ht="15.0" customHeight="1"/>
    <row r="163" ht="15.0" customHeight="1"/>
    <row r="164" ht="15.0" customHeight="1"/>
    <row r="165" ht="15.0" customHeight="1"/>
    <row r="166" ht="15.0" customHeight="1"/>
    <row r="167" ht="15.0" customHeight="1"/>
    <row r="168" ht="15.0" customHeight="1"/>
    <row r="169" ht="15.0" customHeight="1"/>
    <row r="170" ht="15.0" customHeight="1"/>
    <row r="171" ht="15.0" customHeight="1"/>
    <row r="172" ht="15.0" customHeight="1"/>
    <row r="173" ht="15.0" customHeight="1"/>
    <row r="174" ht="15.0" customHeight="1"/>
    <row r="175" ht="15.0" customHeight="1"/>
    <row r="176" ht="15.0" customHeight="1"/>
    <row r="177" ht="15.0" customHeight="1"/>
    <row r="178" ht="15.0" customHeight="1"/>
    <row r="179" ht="15.0" customHeight="1"/>
    <row r="180" ht="15.0" customHeight="1"/>
    <row r="181" ht="15.0" customHeight="1"/>
    <row r="182" ht="15.0" customHeight="1"/>
    <row r="183" ht="15.0" customHeight="1"/>
    <row r="184" ht="15.0" customHeight="1"/>
    <row r="185" ht="15.0" customHeight="1"/>
    <row r="186" ht="15.0" customHeight="1"/>
    <row r="187" ht="15.0" customHeight="1"/>
    <row r="188" ht="15.0" customHeight="1"/>
    <row r="189" ht="15.0" customHeight="1"/>
    <row r="190" ht="15.0" customHeight="1"/>
    <row r="191" ht="15.0" customHeight="1"/>
    <row r="192" ht="15.0" customHeight="1"/>
    <row r="193" ht="15.0" customHeight="1"/>
    <row r="194" ht="15.0" customHeight="1"/>
    <row r="195" ht="15.0" customHeight="1"/>
    <row r="196" ht="15.0" customHeight="1"/>
    <row r="197" ht="15.0" customHeight="1"/>
    <row r="198" ht="15.0" customHeight="1"/>
    <row r="199" ht="15.0" customHeight="1"/>
    <row r="200" ht="15.0" customHeight="1"/>
    <row r="201" ht="15.0" customHeight="1"/>
    <row r="202" ht="15.0" customHeight="1"/>
    <row r="203" ht="15.0" customHeight="1"/>
    <row r="204" ht="15.0" customHeight="1"/>
    <row r="205" ht="15.0" customHeight="1"/>
    <row r="206" ht="15.0" customHeight="1"/>
    <row r="207" ht="15.0" customHeight="1"/>
    <row r="208" ht="15.0" customHeight="1"/>
    <row r="209" ht="15.0" customHeight="1"/>
    <row r="210" ht="15.0" customHeight="1"/>
    <row r="211" ht="15.0" customHeight="1"/>
    <row r="212" ht="15.0" customHeight="1"/>
    <row r="213" ht="15.0" customHeight="1"/>
    <row r="214" ht="15.0" customHeight="1"/>
    <row r="215" ht="15.0" customHeight="1"/>
    <row r="216" ht="15.0" customHeight="1"/>
    <row r="217" ht="15.0" customHeight="1"/>
    <row r="218" ht="15.0" customHeight="1"/>
    <row r="219" ht="15.0" customHeight="1"/>
    <row r="220" ht="15.0" customHeight="1"/>
    <row r="221" ht="15.0" customHeight="1"/>
    <row r="222" ht="15.0" customHeight="1"/>
    <row r="223" ht="15.0" customHeight="1"/>
    <row r="224" ht="15.0" customHeight="1"/>
    <row r="225" ht="15.0" customHeight="1"/>
    <row r="226" ht="15.0" customHeight="1"/>
    <row r="227" ht="15.0" customHeight="1"/>
    <row r="228" ht="15.0" customHeight="1"/>
    <row r="229" ht="15.0" customHeight="1"/>
    <row r="230" ht="15.0" customHeight="1"/>
    <row r="231" ht="15.0" customHeight="1"/>
    <row r="232" ht="15.0" customHeight="1"/>
    <row r="233" ht="15.0" customHeight="1"/>
    <row r="234" ht="15.0" customHeight="1"/>
    <row r="235" ht="15.0" customHeight="1"/>
    <row r="236" ht="15.0" customHeight="1"/>
    <row r="237" ht="15.0" customHeight="1"/>
    <row r="238" ht="15.0" customHeight="1"/>
    <row r="239" ht="15.0" customHeight="1"/>
    <row r="240" ht="15.0" customHeight="1"/>
    <row r="241" ht="15.0" customHeight="1"/>
    <row r="242" ht="15.0" customHeight="1"/>
    <row r="243" ht="15.0" customHeight="1"/>
    <row r="244" ht="15.0" customHeight="1"/>
    <row r="245" ht="15.0" customHeight="1"/>
    <row r="246" ht="15.0" customHeight="1"/>
    <row r="247" ht="15.0" customHeight="1"/>
    <row r="248" ht="15.0" customHeight="1"/>
    <row r="249" ht="15.0" customHeight="1"/>
    <row r="250" ht="15.0" customHeight="1"/>
    <row r="251" ht="15.0" customHeight="1"/>
    <row r="252" ht="15.0" customHeight="1"/>
    <row r="253" ht="15.0" customHeight="1"/>
    <row r="254" ht="15.0" customHeight="1"/>
    <row r="255" ht="15.0" customHeight="1"/>
    <row r="256" ht="15.0" customHeight="1"/>
    <row r="257" ht="15.0" customHeight="1"/>
    <row r="258" ht="15.0" customHeight="1"/>
    <row r="259" ht="15.0" customHeight="1"/>
    <row r="260" ht="15.0" customHeight="1"/>
    <row r="261" ht="15.0" customHeight="1"/>
    <row r="262" ht="15.0" customHeight="1"/>
    <row r="263" ht="15.0" customHeight="1"/>
    <row r="264" ht="15.0" customHeight="1"/>
    <row r="265" ht="15.0" customHeight="1"/>
    <row r="266" ht="15.0" customHeight="1"/>
    <row r="267" ht="15.0" customHeight="1"/>
    <row r="268" ht="15.0" customHeight="1"/>
    <row r="269" ht="15.0" customHeight="1"/>
    <row r="270" ht="15.0" customHeight="1"/>
    <row r="271" ht="15.0" customHeight="1"/>
    <row r="272" ht="15.0" customHeight="1"/>
    <row r="273" ht="15.0" customHeight="1"/>
    <row r="274" ht="15.0" customHeight="1"/>
    <row r="275" ht="15.0" customHeight="1"/>
    <row r="276" ht="15.0" customHeight="1"/>
    <row r="277" ht="15.0" customHeight="1"/>
    <row r="278" ht="15.0" customHeight="1"/>
    <row r="279" ht="15.0" customHeight="1"/>
    <row r="280" ht="15.0" customHeight="1"/>
    <row r="281" ht="15.0" customHeight="1"/>
    <row r="282" ht="15.0" customHeight="1"/>
    <row r="283" ht="15.0" customHeight="1"/>
    <row r="284" ht="15.0" customHeight="1"/>
    <row r="285" ht="15.0" customHeight="1"/>
    <row r="286" ht="15.0" customHeight="1"/>
    <row r="287" ht="15.0" customHeight="1"/>
    <row r="288" ht="15.0" customHeight="1"/>
    <row r="289" ht="15.0" customHeight="1"/>
    <row r="290" ht="15.0" customHeight="1"/>
    <row r="291" ht="15.0" customHeight="1"/>
    <row r="292" ht="15.0" customHeight="1"/>
    <row r="293" ht="15.0" customHeight="1"/>
    <row r="294" ht="15.0" customHeight="1"/>
    <row r="295" ht="15.0" customHeight="1"/>
    <row r="296" ht="15.0" customHeight="1"/>
    <row r="297" ht="15.0" customHeight="1"/>
    <row r="298" ht="15.0" customHeight="1"/>
    <row r="299" ht="15.0" customHeight="1"/>
    <row r="300" ht="15.0" customHeight="1"/>
    <row r="301" ht="15.0" customHeight="1"/>
    <row r="302" ht="15.0" customHeight="1"/>
    <row r="303" ht="15.0" customHeight="1"/>
    <row r="304" ht="15.0" customHeight="1"/>
    <row r="305" ht="15.0" customHeight="1"/>
    <row r="306" ht="15.0" customHeight="1"/>
    <row r="307" ht="15.0" customHeight="1"/>
    <row r="308" ht="15.0" customHeight="1"/>
    <row r="309" ht="15.0" customHeight="1"/>
    <row r="310" ht="15.0" customHeight="1"/>
    <row r="311" ht="15.0" customHeight="1"/>
    <row r="312" ht="15.0" customHeight="1"/>
    <row r="313" ht="15.0" customHeight="1"/>
    <row r="314" ht="15.0" customHeight="1"/>
    <row r="315" ht="15.0" customHeight="1"/>
    <row r="316" ht="15.0" customHeight="1"/>
    <row r="317" ht="15.0" customHeight="1"/>
    <row r="318" ht="15.0" customHeight="1"/>
    <row r="319" ht="15.0" customHeight="1"/>
    <row r="320" ht="15.0" customHeight="1"/>
    <row r="321" ht="15.0" customHeight="1"/>
    <row r="322" ht="15.0" customHeight="1"/>
    <row r="323" ht="15.0" customHeight="1"/>
    <row r="324" ht="15.0" customHeight="1"/>
    <row r="325" ht="15.0" customHeight="1"/>
    <row r="326" ht="15.0" customHeight="1"/>
    <row r="327" ht="15.0" customHeight="1"/>
    <row r="328" ht="15.0" customHeight="1"/>
    <row r="329" ht="15.0" customHeight="1"/>
    <row r="330" ht="15.0" customHeight="1"/>
    <row r="331" ht="15.0" customHeight="1"/>
    <row r="332" ht="15.0" customHeight="1"/>
    <row r="333" ht="15.0" customHeight="1"/>
    <row r="334" ht="15.0" customHeight="1"/>
    <row r="335" ht="15.0" customHeight="1"/>
    <row r="336" ht="15.0" customHeight="1"/>
    <row r="337" ht="15.0" customHeight="1"/>
    <row r="338" ht="15.0" customHeight="1"/>
    <row r="339" ht="15.0" customHeight="1"/>
    <row r="340" ht="15.0" customHeight="1"/>
    <row r="341" ht="15.0" customHeight="1"/>
    <row r="342" ht="15.0" customHeight="1"/>
    <row r="343" ht="15.0" customHeight="1"/>
    <row r="344" ht="15.0" customHeight="1"/>
    <row r="345" ht="15.0" customHeight="1"/>
    <row r="346" ht="15.0" customHeight="1"/>
    <row r="347" ht="15.0" customHeight="1"/>
    <row r="348" ht="15.0" customHeight="1"/>
    <row r="349" ht="15.0" customHeight="1"/>
    <row r="350" ht="15.0" customHeight="1"/>
    <row r="351" ht="15.0" customHeight="1"/>
    <row r="352" ht="15.0" customHeight="1"/>
    <row r="353" ht="15.0" customHeight="1"/>
    <row r="354" ht="15.0" customHeight="1"/>
    <row r="355" ht="15.0" customHeight="1"/>
    <row r="356" ht="15.0" customHeight="1"/>
    <row r="357" ht="15.0" customHeight="1"/>
    <row r="358" ht="15.0" customHeight="1"/>
    <row r="359" ht="15.0" customHeight="1"/>
    <row r="360" ht="15.0" customHeight="1"/>
    <row r="361" ht="15.0" customHeight="1"/>
    <row r="362" ht="15.0" customHeight="1"/>
    <row r="363" ht="15.0" customHeight="1"/>
    <row r="364" ht="15.0" customHeight="1"/>
    <row r="365" ht="15.0" customHeight="1"/>
    <row r="366" ht="15.0" customHeight="1"/>
    <row r="367" ht="15.0" customHeight="1"/>
    <row r="368" ht="15.0" customHeight="1"/>
    <row r="369" ht="15.0" customHeight="1"/>
    <row r="370" ht="15.0" customHeight="1"/>
    <row r="371" ht="15.0" customHeight="1"/>
    <row r="372" ht="15.0" customHeight="1"/>
    <row r="373" ht="15.0" customHeight="1"/>
    <row r="374" ht="15.0" customHeight="1"/>
    <row r="375" ht="15.0" customHeight="1"/>
    <row r="376" ht="15.0" customHeight="1"/>
    <row r="377" ht="15.0" customHeight="1"/>
    <row r="378" ht="15.0" customHeight="1"/>
    <row r="379" ht="15.0" customHeight="1"/>
    <row r="380" ht="15.0" customHeight="1"/>
    <row r="381" ht="15.0" customHeight="1"/>
    <row r="382" ht="15.0" customHeight="1"/>
    <row r="383" ht="15.0" customHeight="1"/>
    <row r="384" ht="15.0" customHeight="1"/>
    <row r="385" ht="15.0" customHeight="1"/>
    <row r="386" ht="15.0" customHeight="1"/>
    <row r="387" ht="15.0" customHeight="1"/>
    <row r="388" ht="15.0" customHeight="1"/>
    <row r="389" ht="15.0" customHeight="1"/>
    <row r="390" ht="15.0" customHeight="1"/>
    <row r="391" ht="15.0" customHeight="1"/>
    <row r="392" ht="15.0" customHeight="1"/>
    <row r="393" ht="15.0" customHeight="1"/>
    <row r="394" ht="15.0" customHeight="1"/>
    <row r="395" ht="15.0" customHeight="1"/>
    <row r="396" ht="15.0" customHeight="1"/>
    <row r="397" ht="15.0" customHeight="1"/>
    <row r="398" ht="15.0" customHeight="1"/>
    <row r="399" ht="15.0" customHeight="1"/>
    <row r="400" ht="15.0" customHeight="1"/>
    <row r="401" ht="15.0" customHeight="1"/>
    <row r="402" ht="15.0" customHeight="1"/>
    <row r="403" ht="15.0" customHeight="1"/>
    <row r="404" ht="15.0" customHeight="1"/>
    <row r="405" ht="15.0" customHeight="1"/>
    <row r="406" ht="15.0" customHeight="1"/>
    <row r="407" ht="15.0" customHeight="1"/>
    <row r="408" ht="15.0" customHeight="1"/>
    <row r="409" ht="15.0" customHeight="1"/>
    <row r="410" ht="15.0" customHeight="1"/>
    <row r="411" ht="15.0" customHeight="1"/>
    <row r="412" ht="15.0" customHeight="1"/>
    <row r="413" ht="15.0" customHeight="1"/>
    <row r="414" ht="15.0" customHeight="1"/>
    <row r="415" ht="15.0" customHeight="1"/>
    <row r="416" ht="15.0" customHeight="1"/>
    <row r="417" ht="15.0" customHeight="1"/>
    <row r="418" ht="15.0" customHeight="1"/>
    <row r="419" ht="15.0" customHeight="1"/>
    <row r="420" ht="15.0" customHeight="1"/>
    <row r="421" ht="15.0" customHeight="1"/>
    <row r="422" ht="15.0" customHeight="1"/>
    <row r="423" ht="15.0" customHeight="1"/>
    <row r="424" ht="15.0" customHeight="1"/>
    <row r="425" ht="15.0" customHeight="1"/>
    <row r="426" ht="15.0" customHeight="1"/>
    <row r="427" ht="15.0" customHeight="1"/>
    <row r="428" ht="15.0" customHeight="1"/>
    <row r="429" ht="15.0" customHeight="1"/>
    <row r="430" ht="15.0" customHeight="1"/>
    <row r="431" ht="15.0" customHeight="1"/>
    <row r="432" ht="15.0" customHeight="1"/>
    <row r="433" ht="15.0" customHeight="1"/>
    <row r="434" ht="15.0" customHeight="1"/>
    <row r="435" ht="15.0" customHeight="1"/>
    <row r="436" ht="15.0" customHeight="1"/>
    <row r="437" ht="15.0" customHeight="1"/>
    <row r="438" ht="15.0" customHeight="1"/>
    <row r="439" ht="15.0" customHeight="1"/>
    <row r="440" ht="15.0" customHeight="1"/>
    <row r="441" ht="15.0" customHeight="1"/>
    <row r="442" ht="15.0" customHeight="1"/>
    <row r="443" ht="15.0" customHeight="1"/>
    <row r="444" ht="15.0" customHeight="1"/>
    <row r="445" ht="15.0" customHeight="1"/>
    <row r="446" ht="15.0" customHeight="1"/>
    <row r="447" ht="15.0" customHeight="1"/>
    <row r="448" ht="15.0" customHeight="1"/>
    <row r="449" ht="15.0" customHeight="1"/>
    <row r="450" ht="15.0" customHeight="1"/>
    <row r="451" ht="15.0" customHeight="1"/>
    <row r="452" ht="15.0" customHeight="1"/>
    <row r="453" ht="15.0" customHeight="1"/>
    <row r="454" ht="15.0" customHeight="1"/>
    <row r="455" ht="15.0" customHeight="1"/>
    <row r="456" ht="15.0" customHeight="1"/>
    <row r="457" ht="15.0" customHeight="1"/>
    <row r="458" ht="15.0" customHeight="1"/>
    <row r="459" ht="15.0" customHeight="1"/>
    <row r="460" ht="15.0" customHeight="1"/>
    <row r="461" ht="15.0" customHeight="1"/>
    <row r="462" ht="15.0" customHeight="1"/>
    <row r="463" ht="15.0" customHeight="1"/>
    <row r="464" ht="15.0" customHeight="1"/>
    <row r="465" ht="15.0" customHeight="1"/>
    <row r="466" ht="15.0" customHeight="1"/>
    <row r="467" ht="15.0" customHeight="1"/>
    <row r="468" ht="15.0" customHeight="1"/>
    <row r="469" ht="15.0" customHeight="1"/>
    <row r="470" ht="15.0" customHeight="1"/>
    <row r="471" ht="15.0" customHeight="1"/>
    <row r="472" ht="15.0" customHeight="1"/>
    <row r="473" ht="15.0" customHeight="1"/>
    <row r="474" ht="15.0" customHeight="1"/>
    <row r="475" ht="15.0" customHeight="1"/>
    <row r="476" ht="15.0" customHeight="1"/>
    <row r="477" ht="15.0" customHeight="1"/>
    <row r="478" ht="15.0" customHeight="1"/>
    <row r="479" ht="15.0" customHeight="1"/>
    <row r="480" ht="15.0" customHeight="1"/>
    <row r="481" ht="15.0" customHeight="1"/>
    <row r="482" ht="15.0" customHeight="1"/>
    <row r="483" ht="15.0" customHeight="1"/>
    <row r="484" ht="15.0" customHeight="1"/>
    <row r="485" ht="15.0" customHeight="1"/>
    <row r="486" ht="15.0" customHeight="1"/>
    <row r="487" ht="15.0" customHeight="1"/>
    <row r="488" ht="15.0" customHeight="1"/>
    <row r="489" ht="15.0" customHeight="1"/>
    <row r="490" ht="15.0" customHeight="1"/>
    <row r="491" ht="15.0" customHeight="1"/>
    <row r="492" ht="15.0" customHeight="1"/>
    <row r="493" ht="15.0" customHeight="1"/>
    <row r="494" ht="15.0" customHeight="1"/>
    <row r="495" ht="15.0" customHeight="1"/>
    <row r="496" ht="15.0" customHeight="1"/>
    <row r="497" ht="15.0" customHeight="1"/>
    <row r="498" ht="15.0" customHeight="1"/>
    <row r="499" ht="15.0" customHeight="1"/>
    <row r="500" ht="15.0" customHeight="1"/>
    <row r="501" ht="15.0" customHeight="1"/>
    <row r="502" ht="15.0" customHeight="1"/>
    <row r="503" ht="15.0" customHeight="1"/>
    <row r="504" ht="15.0" customHeight="1"/>
    <row r="505" ht="15.0" customHeight="1"/>
    <row r="506" ht="15.0" customHeight="1"/>
    <row r="507" ht="15.0" customHeight="1"/>
    <row r="508" ht="15.0" customHeight="1"/>
    <row r="509" ht="15.0" customHeight="1"/>
    <row r="510" ht="15.0" customHeight="1"/>
    <row r="511" ht="15.0" customHeight="1"/>
    <row r="512" ht="15.0" customHeight="1"/>
    <row r="513" ht="15.0" customHeight="1"/>
    <row r="514" ht="15.0" customHeight="1"/>
    <row r="515" ht="15.0" customHeight="1"/>
    <row r="516" ht="15.0" customHeight="1"/>
    <row r="517" ht="15.0" customHeight="1"/>
    <row r="518" ht="15.0" customHeight="1"/>
    <row r="519" ht="15.0" customHeight="1"/>
    <row r="520" ht="15.0" customHeight="1"/>
    <row r="521" ht="15.0" customHeight="1"/>
    <row r="522" ht="15.0" customHeight="1"/>
    <row r="523" ht="15.0" customHeight="1"/>
    <row r="524" ht="15.0" customHeight="1"/>
    <row r="525" ht="15.0" customHeight="1"/>
    <row r="526" ht="15.0" customHeight="1"/>
    <row r="527" ht="15.0" customHeight="1"/>
    <row r="528" ht="15.0" customHeight="1"/>
    <row r="529" ht="15.0" customHeight="1"/>
    <row r="530" ht="15.0" customHeight="1"/>
    <row r="531" ht="15.0" customHeight="1"/>
    <row r="532" ht="15.0" customHeight="1"/>
    <row r="533" ht="15.0" customHeight="1"/>
    <row r="534" ht="15.0" customHeight="1"/>
    <row r="535" ht="15.0" customHeight="1"/>
    <row r="536" ht="15.0" customHeight="1"/>
    <row r="537" ht="15.0" customHeight="1"/>
    <row r="538" ht="15.0" customHeight="1"/>
    <row r="539" ht="15.0" customHeight="1"/>
    <row r="540" ht="15.0" customHeight="1"/>
    <row r="541" ht="15.0" customHeight="1"/>
    <row r="542" ht="15.0" customHeight="1"/>
    <row r="543" ht="15.0" customHeight="1"/>
    <row r="544" ht="15.0" customHeight="1"/>
    <row r="545" ht="15.0" customHeight="1"/>
    <row r="546" ht="15.0" customHeight="1"/>
    <row r="547" ht="15.0" customHeight="1"/>
    <row r="548" ht="15.0" customHeight="1"/>
    <row r="549" ht="15.0" customHeight="1"/>
    <row r="550" ht="15.0" customHeight="1"/>
    <row r="551" ht="15.0" customHeight="1"/>
    <row r="552" ht="15.0" customHeight="1"/>
    <row r="553" ht="15.0" customHeight="1"/>
    <row r="554" ht="15.0" customHeight="1"/>
    <row r="555" ht="15.0" customHeight="1"/>
    <row r="556" ht="15.0" customHeight="1"/>
    <row r="557" ht="15.0" customHeight="1"/>
    <row r="558" ht="15.0" customHeight="1"/>
    <row r="559" ht="15.0" customHeight="1"/>
    <row r="560" ht="15.0" customHeight="1"/>
    <row r="561" ht="15.0" customHeight="1"/>
    <row r="562" ht="15.0" customHeight="1"/>
    <row r="563" ht="15.0" customHeight="1"/>
    <row r="564" ht="15.0" customHeight="1"/>
    <row r="565" ht="15.0" customHeight="1"/>
    <row r="566" ht="15.0" customHeight="1"/>
    <row r="567" ht="15.0" customHeight="1"/>
    <row r="568" ht="15.0" customHeight="1"/>
    <row r="569" ht="15.0" customHeight="1"/>
    <row r="570" ht="15.0" customHeight="1"/>
    <row r="571" ht="15.0" customHeight="1"/>
    <row r="572" ht="15.0" customHeight="1"/>
    <row r="573" ht="15.0" customHeight="1"/>
    <row r="574" ht="15.0" customHeight="1"/>
    <row r="575" ht="15.0" customHeight="1"/>
    <row r="576" ht="15.0" customHeight="1"/>
    <row r="577" ht="15.0" customHeight="1"/>
    <row r="578" ht="15.0" customHeight="1"/>
    <row r="579" ht="15.0" customHeight="1"/>
    <row r="580" ht="15.0" customHeight="1"/>
    <row r="581" ht="15.0" customHeight="1"/>
    <row r="582" ht="15.0" customHeight="1"/>
    <row r="583" ht="15.0" customHeight="1"/>
    <row r="584" ht="15.0" customHeight="1"/>
    <row r="585" ht="15.0" customHeight="1"/>
    <row r="586" ht="15.0" customHeight="1"/>
    <row r="587" ht="15.0" customHeight="1"/>
    <row r="588" ht="15.0" customHeight="1"/>
    <row r="589" ht="15.0" customHeight="1"/>
    <row r="590" ht="15.0" customHeight="1"/>
    <row r="591" ht="15.0" customHeight="1"/>
    <row r="592" ht="15.0" customHeight="1"/>
    <row r="593" ht="15.0" customHeight="1"/>
    <row r="594" ht="15.0" customHeight="1"/>
    <row r="595" ht="15.0" customHeight="1"/>
    <row r="596" ht="15.0" customHeight="1"/>
    <row r="597" ht="15.0" customHeight="1"/>
    <row r="598" ht="15.0" customHeight="1"/>
    <row r="599" ht="15.0" customHeight="1"/>
    <row r="600" ht="15.0" customHeight="1"/>
    <row r="601" ht="15.0" customHeight="1"/>
    <row r="602" ht="15.0" customHeight="1"/>
    <row r="603" ht="15.0" customHeight="1"/>
    <row r="604" ht="15.0" customHeight="1"/>
    <row r="605" ht="15.0" customHeight="1"/>
    <row r="606" ht="15.0" customHeight="1"/>
    <row r="607" ht="15.0" customHeight="1"/>
    <row r="608" ht="15.0" customHeight="1"/>
    <row r="609" ht="15.0" customHeight="1"/>
    <row r="610" ht="15.0" customHeight="1"/>
    <row r="611" ht="15.0" customHeight="1"/>
    <row r="612" ht="15.0" customHeight="1"/>
    <row r="613" ht="15.0" customHeight="1"/>
    <row r="614" ht="15.0" customHeight="1"/>
    <row r="615" ht="15.0" customHeight="1"/>
    <row r="616" ht="15.0" customHeight="1"/>
    <row r="617" ht="15.0" customHeight="1"/>
    <row r="618" ht="15.0" customHeight="1"/>
    <row r="619" ht="15.0" customHeight="1"/>
    <row r="620" ht="15.0" customHeight="1"/>
    <row r="621" ht="15.0" customHeight="1"/>
    <row r="622" ht="15.0" customHeight="1"/>
    <row r="623" ht="15.0" customHeight="1"/>
    <row r="624" ht="15.0" customHeight="1"/>
    <row r="625" ht="15.0" customHeight="1"/>
    <row r="626" ht="15.0" customHeight="1"/>
    <row r="627" ht="15.0" customHeight="1"/>
    <row r="628" ht="15.0" customHeight="1"/>
    <row r="629" ht="15.0" customHeight="1"/>
    <row r="630" ht="15.0" customHeight="1"/>
    <row r="631" ht="15.0" customHeight="1"/>
    <row r="632" ht="15.0" customHeight="1"/>
    <row r="633" ht="15.0" customHeight="1"/>
    <row r="634" ht="15.0" customHeight="1"/>
    <row r="635" ht="15.0" customHeight="1"/>
    <row r="636" ht="15.0" customHeight="1"/>
    <row r="637" ht="15.0" customHeight="1"/>
    <row r="638" ht="15.0" customHeight="1"/>
    <row r="639" ht="15.0" customHeight="1"/>
    <row r="640" ht="15.0" customHeight="1"/>
    <row r="641" ht="15.0" customHeight="1"/>
    <row r="642" ht="15.0" customHeight="1"/>
    <row r="643" ht="15.0" customHeight="1"/>
    <row r="644" ht="15.0" customHeight="1"/>
    <row r="645" ht="15.0" customHeight="1"/>
    <row r="646" ht="15.0" customHeight="1"/>
    <row r="647" ht="15.0" customHeight="1"/>
    <row r="648" ht="15.0" customHeight="1"/>
    <row r="649" ht="15.0" customHeight="1"/>
    <row r="650" ht="15.0" customHeight="1"/>
    <row r="651" ht="15.0" customHeight="1"/>
    <row r="652" ht="15.0" customHeight="1"/>
    <row r="653" ht="15.0" customHeight="1"/>
    <row r="654" ht="15.0" customHeight="1"/>
    <row r="655" ht="15.0" customHeight="1"/>
    <row r="656" ht="15.0" customHeight="1"/>
    <row r="657" ht="15.0" customHeight="1"/>
    <row r="658" ht="15.0" customHeight="1"/>
    <row r="659" ht="15.0" customHeight="1"/>
    <row r="660" ht="15.0" customHeight="1"/>
    <row r="661" ht="15.0" customHeight="1"/>
    <row r="662" ht="15.0" customHeight="1"/>
    <row r="663" ht="15.0" customHeight="1"/>
    <row r="664" ht="15.0" customHeight="1"/>
    <row r="665" ht="15.0" customHeight="1"/>
    <row r="666" ht="15.0" customHeight="1"/>
    <row r="667" ht="15.0" customHeight="1"/>
    <row r="668" ht="15.0" customHeight="1"/>
    <row r="669" ht="15.0" customHeight="1"/>
    <row r="670" ht="15.0" customHeight="1"/>
    <row r="671" ht="15.0" customHeight="1"/>
    <row r="672" ht="15.0" customHeight="1"/>
    <row r="673" ht="15.0" customHeight="1"/>
    <row r="674" ht="15.0" customHeight="1"/>
    <row r="675" ht="15.0" customHeight="1"/>
    <row r="676" ht="15.0" customHeight="1"/>
    <row r="677" ht="15.0" customHeight="1"/>
    <row r="678" ht="15.0" customHeight="1"/>
    <row r="679" ht="15.0" customHeight="1"/>
    <row r="680" ht="15.0" customHeight="1"/>
    <row r="681" ht="15.0" customHeight="1"/>
    <row r="682" ht="15.0" customHeight="1"/>
    <row r="683" ht="15.0" customHeight="1"/>
    <row r="684" ht="15.0" customHeight="1"/>
    <row r="685" ht="15.0" customHeight="1"/>
    <row r="686" ht="15.0" customHeight="1"/>
    <row r="687" ht="15.0" customHeight="1"/>
    <row r="688" ht="15.0" customHeight="1"/>
    <row r="689" ht="15.0" customHeight="1"/>
    <row r="690" ht="15.0" customHeight="1"/>
    <row r="691" ht="15.0" customHeight="1"/>
    <row r="692" ht="15.0" customHeight="1"/>
    <row r="693" ht="15.0" customHeight="1"/>
    <row r="694" ht="15.0" customHeight="1"/>
    <row r="695" ht="15.0" customHeight="1"/>
    <row r="696" ht="15.0" customHeight="1"/>
    <row r="697" ht="15.0" customHeight="1"/>
    <row r="698" ht="15.0" customHeight="1"/>
    <row r="699" ht="15.0" customHeight="1"/>
    <row r="700" ht="15.0" customHeight="1"/>
    <row r="701" ht="15.0" customHeight="1"/>
    <row r="702" ht="15.0" customHeight="1"/>
    <row r="703" ht="15.0" customHeight="1"/>
    <row r="704" ht="15.0" customHeight="1"/>
    <row r="705" ht="15.0" customHeight="1"/>
    <row r="706" ht="15.0" customHeight="1"/>
    <row r="707" ht="15.0" customHeight="1"/>
    <row r="708" ht="15.0" customHeight="1"/>
    <row r="709" ht="15.0" customHeight="1"/>
    <row r="710" ht="15.0" customHeight="1"/>
    <row r="711" ht="15.0" customHeight="1"/>
    <row r="712" ht="15.0" customHeight="1"/>
    <row r="713" ht="15.0" customHeight="1"/>
    <row r="714" ht="15.0" customHeight="1"/>
    <row r="715" ht="15.0" customHeight="1"/>
    <row r="716" ht="15.0" customHeight="1"/>
    <row r="717" ht="15.0" customHeight="1"/>
    <row r="718" ht="15.0" customHeight="1"/>
    <row r="719" ht="15.0" customHeight="1"/>
    <row r="720" ht="15.0" customHeight="1"/>
    <row r="721" ht="15.0" customHeight="1"/>
    <row r="722" ht="15.0" customHeight="1"/>
    <row r="723" ht="15.0" customHeight="1"/>
    <row r="724" ht="15.0" customHeight="1"/>
    <row r="725" ht="15.0" customHeight="1"/>
    <row r="726" ht="15.0" customHeight="1"/>
    <row r="727" ht="15.0" customHeight="1"/>
    <row r="728" ht="15.0" customHeight="1"/>
    <row r="729" ht="15.0" customHeight="1"/>
    <row r="730" ht="15.0" customHeight="1"/>
    <row r="731" ht="15.0" customHeight="1"/>
    <row r="732" ht="15.0" customHeight="1"/>
    <row r="733" ht="15.0" customHeight="1"/>
    <row r="734" ht="15.0" customHeight="1"/>
    <row r="735" ht="15.0" customHeight="1"/>
    <row r="736" ht="15.0" customHeight="1"/>
    <row r="737" ht="15.0" customHeight="1"/>
    <row r="738" ht="15.0" customHeight="1"/>
    <row r="739" ht="15.0" customHeight="1"/>
    <row r="740" ht="15.0" customHeight="1"/>
    <row r="741" ht="15.0" customHeight="1"/>
    <row r="742" ht="15.0" customHeight="1"/>
    <row r="743" ht="15.0" customHeight="1"/>
    <row r="744" ht="15.0" customHeight="1"/>
    <row r="745" ht="15.0" customHeight="1"/>
    <row r="746" ht="15.0" customHeight="1"/>
    <row r="747" ht="15.0" customHeight="1"/>
    <row r="748" ht="15.0" customHeight="1"/>
    <row r="749" ht="15.0" customHeight="1"/>
    <row r="750" ht="15.0" customHeight="1"/>
    <row r="751" ht="15.0" customHeight="1"/>
    <row r="752" ht="15.0" customHeight="1"/>
    <row r="753" ht="15.0" customHeight="1"/>
    <row r="754" ht="15.0" customHeight="1"/>
    <row r="755" ht="15.0" customHeight="1"/>
    <row r="756" ht="15.0" customHeight="1"/>
    <row r="757" ht="15.0" customHeight="1"/>
    <row r="758" ht="15.0" customHeight="1"/>
    <row r="759" ht="15.0" customHeight="1"/>
    <row r="760" ht="15.0" customHeight="1"/>
    <row r="761" ht="15.0" customHeight="1"/>
    <row r="762" ht="15.0" customHeight="1"/>
    <row r="763" ht="15.0" customHeight="1"/>
    <row r="764" ht="15.0" customHeight="1"/>
    <row r="765" ht="15.0" customHeight="1"/>
    <row r="766" ht="15.0" customHeight="1"/>
    <row r="767" ht="15.0" customHeight="1"/>
    <row r="768" ht="15.0" customHeight="1"/>
    <row r="769" ht="15.0" customHeight="1"/>
    <row r="770" ht="15.0" customHeight="1"/>
    <row r="771" ht="15.0" customHeight="1"/>
    <row r="772" ht="15.0" customHeight="1"/>
    <row r="773" ht="15.0" customHeight="1"/>
    <row r="774" ht="15.0" customHeight="1"/>
    <row r="775" ht="15.0" customHeight="1"/>
    <row r="776" ht="15.0" customHeight="1"/>
    <row r="777" ht="15.0" customHeight="1"/>
    <row r="778" ht="15.0" customHeight="1"/>
    <row r="779" ht="15.0" customHeight="1"/>
    <row r="780" ht="15.0" customHeight="1"/>
    <row r="781" ht="15.0" customHeight="1"/>
    <row r="782" ht="15.0" customHeight="1"/>
    <row r="783" ht="15.0" customHeight="1"/>
    <row r="784" ht="15.0" customHeight="1"/>
    <row r="785" ht="15.0" customHeight="1"/>
    <row r="786" ht="15.0" customHeight="1"/>
    <row r="787" ht="15.0" customHeight="1"/>
    <row r="788" ht="15.0" customHeight="1"/>
    <row r="789" ht="15.0" customHeight="1"/>
    <row r="790" ht="15.0" customHeight="1"/>
    <row r="791" ht="15.0" customHeight="1"/>
    <row r="792" ht="15.0" customHeight="1"/>
    <row r="793" ht="15.0" customHeight="1"/>
    <row r="794" ht="15.0" customHeight="1"/>
    <row r="795" ht="15.0" customHeight="1"/>
    <row r="796" ht="15.0" customHeight="1"/>
    <row r="797" ht="15.0" customHeight="1"/>
    <row r="798" ht="15.0" customHeight="1"/>
    <row r="799" ht="15.0" customHeight="1"/>
    <row r="800" ht="15.0" customHeight="1"/>
    <row r="801" ht="15.0" customHeight="1"/>
    <row r="802" ht="15.0" customHeight="1"/>
    <row r="803" ht="15.0" customHeight="1"/>
    <row r="804" ht="15.0" customHeight="1"/>
    <row r="805" ht="15.0" customHeight="1"/>
    <row r="806" ht="15.0" customHeight="1"/>
    <row r="807" ht="15.0" customHeight="1"/>
    <row r="808" ht="15.0" customHeight="1"/>
    <row r="809" ht="15.0" customHeight="1"/>
    <row r="810" ht="15.0" customHeight="1"/>
    <row r="811" ht="15.0" customHeight="1"/>
    <row r="812" ht="15.0" customHeight="1"/>
    <row r="813" ht="15.0" customHeight="1"/>
    <row r="814" ht="15.0" customHeight="1"/>
    <row r="815" ht="15.0" customHeight="1"/>
    <row r="816" ht="15.0" customHeight="1"/>
    <row r="817" ht="15.0" customHeight="1"/>
    <row r="818" ht="15.0" customHeight="1"/>
    <row r="819" ht="15.0" customHeight="1"/>
    <row r="820" ht="15.0" customHeight="1"/>
    <row r="821" ht="15.0" customHeight="1"/>
    <row r="822" ht="15.0" customHeight="1"/>
    <row r="823" ht="15.0" customHeight="1"/>
    <row r="824" ht="15.0" customHeight="1"/>
    <row r="825" ht="15.0" customHeight="1"/>
    <row r="826" ht="15.0" customHeight="1"/>
    <row r="827" ht="15.0" customHeight="1"/>
    <row r="828" ht="15.0" customHeight="1"/>
    <row r="829" ht="15.0" customHeight="1"/>
    <row r="830" ht="15.0" customHeight="1"/>
    <row r="831" ht="15.0" customHeight="1"/>
    <row r="832" ht="15.0" customHeight="1"/>
    <row r="833" ht="15.0" customHeight="1"/>
    <row r="834" ht="15.0" customHeight="1"/>
    <row r="835" ht="15.0" customHeight="1"/>
    <row r="836" ht="15.0" customHeight="1"/>
    <row r="837" ht="15.0" customHeight="1"/>
    <row r="838" ht="15.0" customHeight="1"/>
    <row r="839" ht="15.0" customHeight="1"/>
    <row r="840" ht="15.0" customHeight="1"/>
    <row r="841" ht="15.0" customHeight="1"/>
    <row r="842" ht="15.0" customHeight="1"/>
    <row r="843" ht="15.0" customHeight="1"/>
    <row r="844" ht="15.0" customHeight="1"/>
    <row r="845" ht="15.0" customHeight="1"/>
    <row r="846" ht="15.0" customHeight="1"/>
    <row r="847" ht="15.0" customHeight="1"/>
    <row r="848" ht="15.0" customHeight="1"/>
    <row r="849" ht="15.0" customHeight="1"/>
    <row r="850" ht="15.0" customHeight="1"/>
    <row r="851" ht="15.0" customHeight="1"/>
    <row r="852" ht="15.0" customHeight="1"/>
    <row r="853" ht="15.0" customHeight="1"/>
    <row r="854" ht="15.0" customHeight="1"/>
    <row r="855" ht="15.0" customHeight="1"/>
    <row r="856" ht="15.0" customHeight="1"/>
    <row r="857" ht="15.0" customHeight="1"/>
    <row r="858" ht="15.0" customHeight="1"/>
    <row r="859" ht="15.0" customHeight="1"/>
    <row r="860" ht="15.0" customHeight="1"/>
    <row r="861" ht="15.0" customHeight="1"/>
    <row r="862" ht="15.0" customHeight="1"/>
    <row r="863" ht="15.0" customHeight="1"/>
    <row r="864" ht="15.0" customHeight="1"/>
    <row r="865" ht="15.0" customHeight="1"/>
    <row r="866" ht="15.0" customHeight="1"/>
    <row r="867" ht="15.0" customHeight="1"/>
    <row r="868" ht="15.0" customHeight="1"/>
    <row r="869" ht="15.0" customHeight="1"/>
    <row r="870" ht="15.0" customHeight="1"/>
    <row r="871" ht="15.0" customHeight="1"/>
    <row r="872" ht="15.0" customHeight="1"/>
    <row r="873" ht="15.0" customHeight="1"/>
    <row r="874" ht="15.0" customHeight="1"/>
    <row r="875" ht="15.0" customHeight="1"/>
    <row r="876" ht="15.0" customHeight="1"/>
    <row r="877" ht="15.0" customHeight="1"/>
    <row r="878" ht="15.0" customHeight="1"/>
    <row r="879" ht="15.0" customHeight="1"/>
    <row r="880" ht="15.0" customHeight="1"/>
    <row r="881" ht="15.0" customHeight="1"/>
    <row r="882" ht="15.0" customHeight="1"/>
    <row r="883" ht="15.0" customHeight="1"/>
    <row r="884" ht="15.0" customHeight="1"/>
    <row r="885" ht="15.0" customHeight="1"/>
    <row r="886" ht="15.0" customHeight="1"/>
    <row r="887" ht="15.0" customHeight="1"/>
    <row r="888" ht="15.0" customHeight="1"/>
    <row r="889" ht="15.0" customHeight="1"/>
    <row r="890" ht="15.0" customHeight="1"/>
    <row r="891" ht="15.0" customHeight="1"/>
    <row r="892" ht="15.0" customHeight="1"/>
    <row r="893" ht="15.0" customHeight="1"/>
    <row r="894" ht="15.0" customHeight="1"/>
    <row r="895" ht="15.0" customHeight="1"/>
    <row r="896" ht="15.0" customHeight="1"/>
    <row r="897" ht="15.0" customHeight="1"/>
    <row r="898" ht="15.0" customHeight="1"/>
    <row r="899" ht="15.0" customHeight="1"/>
    <row r="900" ht="15.0" customHeight="1"/>
    <row r="901" ht="15.0" customHeight="1"/>
    <row r="902" ht="15.0" customHeight="1"/>
    <row r="903" ht="15.0" customHeight="1"/>
    <row r="904" ht="15.0" customHeight="1"/>
    <row r="905" ht="15.0" customHeight="1"/>
    <row r="906" ht="15.0" customHeight="1"/>
    <row r="907" ht="15.0" customHeight="1"/>
    <row r="908" ht="15.0" customHeight="1"/>
    <row r="909" ht="15.0" customHeight="1"/>
    <row r="910" ht="15.0" customHeight="1"/>
    <row r="911" ht="15.0" customHeight="1"/>
    <row r="912" ht="15.0" customHeight="1"/>
    <row r="913" ht="15.0" customHeight="1"/>
    <row r="914" ht="15.0" customHeight="1"/>
    <row r="915" ht="15.0" customHeight="1"/>
    <row r="916" ht="15.0" customHeight="1"/>
    <row r="917" ht="15.0" customHeight="1"/>
    <row r="918" ht="15.0" customHeight="1"/>
    <row r="919" ht="15.0" customHeight="1"/>
    <row r="920" ht="15.0" customHeight="1"/>
    <row r="921" ht="15.0" customHeight="1"/>
    <row r="922" ht="15.0" customHeight="1"/>
    <row r="923" ht="15.0" customHeight="1"/>
    <row r="924" ht="15.0" customHeight="1"/>
    <row r="925" ht="15.0" customHeight="1"/>
    <row r="926" ht="15.0" customHeight="1"/>
    <row r="927" ht="15.0" customHeight="1"/>
    <row r="928" ht="15.0" customHeight="1"/>
    <row r="929" ht="15.0" customHeight="1"/>
    <row r="930" ht="15.0" customHeight="1"/>
    <row r="931" ht="15.0" customHeight="1"/>
    <row r="932" ht="15.0" customHeight="1"/>
    <row r="933" ht="15.0" customHeight="1"/>
    <row r="934" ht="15.0" customHeight="1"/>
    <row r="935" ht="15.0" customHeight="1"/>
    <row r="936" ht="15.0" customHeight="1"/>
    <row r="937" ht="15.0" customHeight="1"/>
    <row r="938" ht="15.0" customHeight="1"/>
    <row r="939" ht="15.0" customHeight="1"/>
    <row r="940" ht="15.0" customHeight="1"/>
    <row r="941" ht="15.0" customHeight="1"/>
    <row r="942" ht="15.0" customHeight="1"/>
    <row r="943" ht="15.0" customHeight="1"/>
    <row r="944" ht="15.0" customHeight="1"/>
    <row r="945" ht="15.0" customHeight="1"/>
    <row r="946" ht="15.0" customHeight="1"/>
    <row r="947" ht="15.0" customHeight="1"/>
    <row r="948" ht="15.0" customHeight="1"/>
    <row r="949" ht="15.0" customHeight="1"/>
    <row r="950" ht="15.0" customHeight="1"/>
    <row r="951" ht="15.0" customHeight="1"/>
    <row r="952" ht="15.0" customHeight="1"/>
    <row r="953" ht="15.0" customHeight="1"/>
    <row r="954" ht="15.0" customHeight="1"/>
    <row r="955" ht="15.0" customHeight="1"/>
    <row r="956" ht="15.0" customHeight="1"/>
    <row r="957" ht="15.0" customHeight="1"/>
    <row r="958" ht="15.0" customHeight="1"/>
    <row r="959" ht="15.0" customHeight="1"/>
    <row r="960" ht="15.0" customHeight="1"/>
    <row r="961" ht="15.0" customHeight="1"/>
    <row r="962" ht="15.0" customHeight="1"/>
    <row r="963" ht="15.0" customHeight="1"/>
    <row r="964" ht="15.0" customHeight="1"/>
    <row r="965" ht="15.0" customHeight="1"/>
    <row r="966" ht="15.0" customHeight="1"/>
    <row r="967" ht="15.0" customHeight="1"/>
    <row r="968" ht="15.0" customHeight="1"/>
    <row r="969" ht="15.0" customHeight="1"/>
    <row r="970" ht="15.0" customHeight="1"/>
    <row r="971" ht="15.0" customHeight="1"/>
    <row r="972" ht="15.0" customHeight="1"/>
    <row r="973" ht="15.0" customHeight="1"/>
    <row r="974" ht="15.0" customHeight="1"/>
    <row r="975" ht="15.0" customHeight="1"/>
    <row r="976" ht="15.0" customHeight="1"/>
    <row r="977" ht="15.0" customHeight="1"/>
    <row r="978" ht="15.0" customHeight="1"/>
    <row r="979" ht="15.0" customHeight="1"/>
    <row r="980" ht="15.0" customHeight="1"/>
    <row r="981" ht="15.0" customHeight="1"/>
    <row r="982" ht="15.0" customHeight="1"/>
    <row r="983" ht="15.0" customHeight="1"/>
    <row r="984" ht="15.0" customHeight="1"/>
    <row r="985" ht="15.0" customHeight="1"/>
    <row r="986" ht="15.0" customHeight="1"/>
    <row r="987" ht="15.0" customHeight="1"/>
    <row r="988" ht="15.0" customHeight="1"/>
    <row r="989" ht="15.0" customHeight="1"/>
    <row r="990" ht="15.0" customHeight="1"/>
    <row r="991" ht="15.0" customHeight="1"/>
    <row r="992" ht="15.0" customHeight="1"/>
    <row r="993" ht="15.0" customHeight="1"/>
    <row r="994" ht="15.0" customHeight="1"/>
    <row r="995" ht="15.0" customHeight="1"/>
    <row r="996" ht="15.0" customHeight="1"/>
    <row r="997" ht="15.0" customHeight="1"/>
    <row r="998" ht="15.0" customHeight="1"/>
    <row r="999" ht="15.0" customHeight="1"/>
    <row r="1000" ht="15.0" customHeight="1"/>
    <row r="1001" ht="15.0" customHeight="1"/>
    <row r="1002" ht="15.0" customHeight="1"/>
    <row r="1003" ht="15.0" customHeight="1"/>
    <row r="1004" ht="15.0" customHeight="1"/>
    <row r="1005" ht="15.0" customHeight="1"/>
    <row r="1006" ht="15.0" customHeight="1"/>
    <row r="1007" ht="15.0" customHeight="1"/>
    <row r="1008" ht="15.0" customHeight="1"/>
    <row r="1009" ht="15.0" customHeight="1"/>
    <row r="1010" ht="15.0" customHeight="1"/>
    <row r="1011" ht="15.0" customHeight="1"/>
    <row r="1012" ht="15.0" customHeight="1"/>
    <row r="1013" ht="15.0" customHeight="1"/>
    <row r="1014" ht="15.0" customHeight="1"/>
    <row r="1015" ht="15.0" customHeight="1"/>
    <row r="1016" ht="15.0" customHeight="1"/>
    <row r="1017" ht="15.0" customHeight="1"/>
    <row r="1018" ht="15.0" customHeight="1"/>
    <row r="1019" ht="15.0" customHeight="1"/>
    <row r="1020" ht="15.0" customHeight="1"/>
    <row r="1021" ht="15.0" customHeight="1"/>
    <row r="1022" ht="15.0" customHeight="1"/>
    <row r="1023" ht="15.0" customHeight="1"/>
    <row r="1024" ht="15.0" customHeight="1"/>
    <row r="1025" ht="15.0" customHeight="1"/>
    <row r="1026" ht="15.0" customHeight="1"/>
    <row r="1027" ht="15.0" customHeight="1"/>
    <row r="1028" ht="15.0" customHeight="1"/>
    <row r="1029" ht="15.0" customHeight="1"/>
    <row r="1030" ht="15.0" customHeight="1"/>
    <row r="1031" ht="15.0" customHeight="1"/>
    <row r="1032" ht="15.0" customHeight="1"/>
    <row r="1033" ht="15.0" customHeight="1"/>
    <row r="1034" ht="15.0" customHeight="1"/>
    <row r="1035" ht="15.0" customHeight="1"/>
    <row r="1036" ht="15.0" customHeight="1"/>
    <row r="1037" ht="15.0" customHeight="1"/>
    <row r="1038" ht="15.0" customHeight="1"/>
    <row r="1039" ht="15.0" customHeight="1"/>
    <row r="1040" ht="15.0" customHeight="1"/>
    <row r="1041" ht="15.0" customHeight="1"/>
    <row r="1042" ht="15.0" customHeight="1"/>
    <row r="1043" ht="15.0" customHeight="1"/>
    <row r="1044" ht="15.0" customHeight="1"/>
    <row r="1045" ht="15.0" customHeight="1"/>
    <row r="1046" ht="15.0" customHeight="1"/>
    <row r="1047" ht="15.0" customHeight="1"/>
    <row r="1048" ht="15.0" customHeight="1"/>
    <row r="1049" ht="15.0" customHeight="1"/>
    <row r="1050" ht="15.0" customHeight="1"/>
    <row r="1051" ht="15.0" customHeight="1"/>
    <row r="1052" ht="15.0" customHeight="1"/>
    <row r="1053" ht="15.0" customHeight="1"/>
    <row r="1054" ht="15.0" customHeight="1"/>
    <row r="1055" ht="15.0" customHeight="1"/>
    <row r="1056" ht="15.0" customHeight="1"/>
    <row r="1057" ht="15.0" customHeight="1"/>
    <row r="1058" ht="15.0" customHeight="1"/>
    <row r="1059" ht="15.0" customHeight="1"/>
    <row r="1060" ht="15.0" customHeight="1"/>
    <row r="1061" ht="15.0" customHeight="1"/>
    <row r="1062" ht="15.0" customHeight="1"/>
    <row r="1063" ht="15.0" customHeight="1"/>
    <row r="1064" ht="15.0" customHeight="1"/>
    <row r="1065" ht="15.0" customHeight="1"/>
    <row r="1066" ht="15.0" customHeight="1"/>
    <row r="1067" ht="15.0" customHeight="1"/>
    <row r="1068" ht="15.0" customHeight="1"/>
    <row r="1069" ht="15.0" customHeight="1"/>
    <row r="1070" ht="15.0" customHeight="1"/>
    <row r="1071" ht="15.0" customHeight="1"/>
    <row r="1072" ht="15.0" customHeight="1"/>
    <row r="1073" ht="15.0" customHeight="1"/>
    <row r="1074" ht="15.0" customHeight="1"/>
    <row r="1075" ht="15.0" customHeight="1"/>
    <row r="1076" ht="15.0" customHeight="1"/>
    <row r="1077" ht="15.0" customHeight="1"/>
    <row r="1078" ht="15.0" customHeight="1"/>
    <row r="1079" ht="15.0" customHeight="1"/>
    <row r="1080" ht="15.0" customHeight="1"/>
    <row r="1081" ht="15.0" customHeight="1"/>
    <row r="1082" ht="15.0" customHeight="1"/>
    <row r="1083" ht="15.0" customHeight="1"/>
    <row r="1084" ht="15.0" customHeight="1"/>
    <row r="1085" ht="15.0" customHeight="1"/>
    <row r="1086" ht="15.0" customHeight="1"/>
    <row r="1087" ht="15.0" customHeight="1"/>
    <row r="1088" ht="15.0" customHeight="1"/>
    <row r="1089" ht="15.0" customHeight="1"/>
    <row r="1090" ht="15.0" customHeight="1"/>
    <row r="1091" ht="15.0" customHeight="1"/>
    <row r="1092" ht="15.0" customHeight="1"/>
    <row r="1093" ht="15.0" customHeight="1"/>
    <row r="1094" ht="15.0" customHeight="1"/>
    <row r="1095" ht="15.0" customHeight="1"/>
    <row r="1096" ht="15.0" customHeight="1"/>
    <row r="1097" ht="15.0" customHeight="1"/>
    <row r="1098" ht="15.0" customHeight="1"/>
    <row r="1099" ht="15.0" customHeight="1"/>
    <row r="1100" ht="15.0" customHeight="1"/>
    <row r="1101" ht="15.0" customHeight="1"/>
    <row r="1102" ht="15.0" customHeight="1"/>
    <row r="1103" ht="15.0" customHeight="1"/>
    <row r="1104" ht="15.0" customHeight="1"/>
    <row r="1105" ht="15.0" customHeight="1"/>
    <row r="1106" ht="15.0" customHeight="1"/>
    <row r="1107" ht="15.0" customHeight="1"/>
    <row r="1108" ht="15.0" customHeight="1"/>
    <row r="1109" ht="15.0" customHeight="1"/>
    <row r="1110" ht="15.0" customHeight="1"/>
    <row r="1111" ht="15.0" customHeight="1"/>
    <row r="1112" ht="15.0" customHeight="1"/>
    <row r="1113" ht="15.0" customHeight="1"/>
    <row r="1114" ht="15.0" customHeight="1"/>
    <row r="1115" ht="15.0" customHeight="1"/>
    <row r="1116" ht="15.0" customHeight="1"/>
    <row r="1117" ht="15.0" customHeight="1"/>
    <row r="1118" ht="15.0" customHeight="1"/>
    <row r="1119" ht="15.0" customHeight="1"/>
    <row r="1120" ht="15.0" customHeight="1"/>
    <row r="1121" ht="15.0" customHeight="1"/>
    <row r="1122" ht="15.0" customHeight="1"/>
    <row r="1123" ht="15.0" customHeight="1"/>
    <row r="1124" ht="15.0" customHeight="1"/>
    <row r="1125" ht="15.0" customHeight="1"/>
    <row r="1126" ht="15.0" customHeight="1"/>
    <row r="1127" ht="15.0" customHeight="1"/>
    <row r="1128" ht="15.0" customHeight="1"/>
    <row r="1129" ht="15.0" customHeight="1"/>
    <row r="1130" ht="15.0" customHeight="1"/>
    <row r="1131" ht="15.0" customHeight="1"/>
    <row r="1132" ht="15.0" customHeight="1"/>
    <row r="1133" ht="15.0" customHeight="1"/>
    <row r="1134" ht="15.0" customHeight="1"/>
    <row r="1135" ht="15.0" customHeight="1"/>
    <row r="1136" ht="15.0" customHeight="1"/>
    <row r="1137" ht="15.0" customHeight="1"/>
    <row r="1138" ht="15.0" customHeight="1"/>
    <row r="1139" ht="15.0" customHeight="1"/>
    <row r="1140" ht="15.0" customHeight="1"/>
    <row r="1141" ht="15.0" customHeight="1"/>
    <row r="1142" ht="15.0" customHeight="1"/>
    <row r="1143" ht="15.0" customHeight="1"/>
    <row r="1144" ht="15.0" customHeight="1"/>
    <row r="1145" ht="15.0" customHeight="1"/>
    <row r="1146" ht="15.0" customHeight="1"/>
    <row r="1147" ht="15.0" customHeight="1"/>
    <row r="1148" ht="15.0" customHeight="1"/>
    <row r="1149" ht="15.0" customHeight="1"/>
    <row r="1150" ht="15.0" customHeight="1"/>
    <row r="1151" ht="15.0" customHeight="1"/>
    <row r="1152" ht="15.0" customHeight="1"/>
    <row r="1153" ht="15.0" customHeight="1"/>
    <row r="1154" ht="15.0" customHeight="1"/>
    <row r="1155" ht="15.0" customHeight="1"/>
    <row r="1156" ht="15.0" customHeight="1"/>
    <row r="1157" ht="15.0" customHeight="1"/>
    <row r="1158" ht="15.0" customHeight="1"/>
    <row r="1159" ht="15.0" customHeight="1"/>
    <row r="1160" ht="15.0" customHeight="1"/>
    <row r="1161" ht="15.0" customHeight="1"/>
    <row r="1162" ht="15.0" customHeight="1"/>
    <row r="1163" ht="15.0" customHeight="1"/>
    <row r="1164" ht="15.0" customHeight="1"/>
    <row r="1165" ht="15.0" customHeight="1"/>
    <row r="1166" ht="15.0" customHeight="1"/>
    <row r="1167" ht="15.0" customHeight="1"/>
    <row r="1168" ht="15.0" customHeight="1"/>
    <row r="1169" ht="15.0" customHeight="1"/>
    <row r="1170" ht="15.0" customHeight="1"/>
    <row r="1171" ht="15.0" customHeight="1"/>
    <row r="1172" ht="15.0" customHeight="1"/>
    <row r="1173" ht="15.0" customHeight="1"/>
    <row r="1174" ht="15.0" customHeight="1"/>
    <row r="1175" ht="15.0" customHeight="1"/>
    <row r="1176" ht="15.0" customHeight="1"/>
    <row r="1177" ht="15.0" customHeight="1"/>
    <row r="1178" ht="15.0" customHeight="1"/>
    <row r="1179" ht="15.0" customHeight="1"/>
    <row r="1180" ht="15.0" customHeight="1"/>
    <row r="1181" ht="15.0" customHeight="1"/>
    <row r="1182" ht="15.0" customHeight="1"/>
    <row r="1183" ht="15.0" customHeight="1"/>
    <row r="1184" ht="15.0" customHeight="1"/>
    <row r="1185" ht="15.0" customHeight="1"/>
    <row r="1186" ht="15.0" customHeight="1"/>
    <row r="1187" ht="15.0" customHeight="1"/>
    <row r="1188" ht="15.0" customHeight="1"/>
    <row r="1189" ht="15.0" customHeight="1"/>
    <row r="1190" ht="15.0" customHeight="1"/>
    <row r="1191" ht="15.0" customHeight="1"/>
    <row r="1192" ht="15.0" customHeight="1"/>
    <row r="1193" ht="15.0" customHeight="1"/>
    <row r="1194" ht="15.0" customHeight="1"/>
    <row r="1195" ht="15.0" customHeight="1"/>
    <row r="1196" ht="15.0" customHeight="1"/>
    <row r="1197" ht="15.0" customHeight="1"/>
    <row r="1198" ht="15.0" customHeight="1"/>
    <row r="1199" ht="15.0" customHeight="1"/>
    <row r="1200" ht="15.0" customHeight="1"/>
    <row r="1201" ht="15.0" customHeight="1"/>
    <row r="1202" ht="15.0" customHeight="1"/>
    <row r="1203" ht="15.0" customHeight="1"/>
    <row r="1204" ht="15.0" customHeight="1"/>
    <row r="1205" ht="15.0" customHeight="1"/>
    <row r="1206" ht="15.0" customHeight="1"/>
    <row r="1207" ht="15.0" customHeight="1"/>
    <row r="1208" ht="15.0" customHeight="1"/>
    <row r="1209" ht="15.0" customHeight="1"/>
    <row r="1210" ht="15.0" customHeight="1"/>
    <row r="1211" ht="15.0" customHeight="1"/>
    <row r="1212" ht="15.0" customHeight="1"/>
    <row r="1213" ht="15.0" customHeight="1"/>
    <row r="1214" ht="15.0" customHeight="1"/>
    <row r="1215" ht="15.0" customHeight="1"/>
    <row r="1216" ht="15.0" customHeight="1"/>
    <row r="1217" ht="15.0" customHeight="1"/>
    <row r="1218" ht="15.0" customHeight="1"/>
    <row r="1219" ht="15.0" customHeight="1"/>
    <row r="1220" ht="15.0" customHeight="1"/>
    <row r="1221" ht="15.0" customHeight="1"/>
    <row r="1222" ht="15.0" customHeight="1"/>
    <row r="1223" ht="15.0" customHeight="1"/>
    <row r="1224" ht="15.0" customHeight="1"/>
    <row r="1225" ht="15.0" customHeight="1"/>
    <row r="1226" ht="15.0" customHeight="1"/>
    <row r="1227" ht="15.0" customHeight="1"/>
    <row r="1228" ht="15.0" customHeight="1"/>
    <row r="1229" ht="15.0" customHeight="1"/>
    <row r="1230" ht="15.0" customHeight="1"/>
    <row r="1231" ht="15.0" customHeight="1"/>
    <row r="1232" ht="15.0" customHeight="1"/>
    <row r="1233" ht="15.0" customHeight="1"/>
    <row r="1234" ht="15.0" customHeight="1"/>
    <row r="1235" ht="15.0" customHeight="1"/>
    <row r="1236" ht="15.0" customHeight="1"/>
    <row r="1237" ht="15.0" customHeight="1"/>
    <row r="1238" ht="15.0" customHeight="1"/>
    <row r="1239" ht="15.0" customHeight="1"/>
    <row r="1240" ht="15.0" customHeight="1"/>
    <row r="1241" ht="15.0" customHeight="1"/>
    <row r="1242" ht="15.0" customHeight="1"/>
    <row r="1243" ht="15.0" customHeight="1"/>
    <row r="1244" ht="15.0" customHeight="1"/>
    <row r="1245" ht="15.0" customHeight="1"/>
    <row r="1246" ht="15.0" customHeight="1"/>
    <row r="1247" ht="15.0" customHeight="1"/>
    <row r="1248" ht="15.0" customHeight="1"/>
    <row r="1249" ht="15.0" customHeight="1"/>
    <row r="1250" ht="15.0" customHeight="1"/>
    <row r="1251" ht="15.0" customHeight="1"/>
    <row r="1252" ht="15.0" customHeight="1"/>
    <row r="1253" ht="15.0" customHeight="1"/>
    <row r="1254" ht="15.0" customHeight="1"/>
    <row r="1255" ht="15.0" customHeight="1"/>
    <row r="1256" ht="15.0" customHeight="1"/>
    <row r="1257" ht="15.0" customHeight="1"/>
    <row r="1258" ht="15.0" customHeight="1"/>
    <row r="1259" ht="15.0" customHeight="1"/>
    <row r="1260" ht="15.0" customHeight="1"/>
    <row r="1261" ht="15.0" customHeight="1"/>
    <row r="1262" ht="15.0" customHeight="1"/>
    <row r="1263" ht="15.0" customHeight="1"/>
    <row r="1264" ht="15.0" customHeight="1"/>
    <row r="1265" ht="15.0" customHeight="1"/>
    <row r="1266" ht="15.0" customHeight="1"/>
    <row r="1267" ht="15.0" customHeight="1"/>
    <row r="1268" ht="15.0" customHeight="1"/>
    <row r="1269" ht="15.0" customHeight="1"/>
    <row r="1270" ht="15.0" customHeight="1"/>
    <row r="1271" ht="15.0" customHeight="1"/>
    <row r="1272" ht="15.0" customHeight="1"/>
    <row r="1273" ht="15.0" customHeight="1"/>
    <row r="1274" ht="15.0" customHeight="1"/>
    <row r="1275" ht="15.0" customHeight="1"/>
    <row r="1276" ht="15.0" customHeight="1"/>
    <row r="1277" ht="15.0" customHeight="1"/>
    <row r="1278" ht="15.0" customHeight="1"/>
    <row r="1279" ht="15.0" customHeight="1"/>
    <row r="1280" ht="15.0" customHeight="1"/>
    <row r="1281" ht="15.0" customHeight="1"/>
    <row r="1282" ht="15.0" customHeight="1"/>
    <row r="1283" ht="15.0" customHeight="1"/>
    <row r="1284" ht="15.0" customHeight="1"/>
    <row r="1285" ht="15.0" customHeight="1"/>
    <row r="1286" ht="15.0" customHeight="1"/>
    <row r="1287" ht="15.0" customHeight="1"/>
    <row r="1288" ht="15.0" customHeight="1"/>
    <row r="1289" ht="15.0" customHeight="1"/>
    <row r="1290" ht="15.0" customHeight="1"/>
    <row r="1291" ht="15.0" customHeight="1"/>
    <row r="1292" ht="15.0" customHeight="1"/>
    <row r="1293" ht="15.0" customHeight="1"/>
    <row r="1294" ht="15.0" customHeight="1"/>
    <row r="1295" ht="15.0" customHeight="1"/>
    <row r="1296" ht="15.0" customHeight="1"/>
    <row r="1297" ht="15.0" customHeight="1"/>
    <row r="1298" ht="15.0" customHeight="1"/>
    <row r="1299" ht="15.0" customHeight="1"/>
    <row r="1300" ht="15.0" customHeight="1"/>
    <row r="1301" ht="15.0" customHeight="1"/>
    <row r="1302" ht="15.0" customHeight="1"/>
    <row r="1303" ht="15.0" customHeight="1"/>
    <row r="1304" ht="15.0" customHeight="1"/>
    <row r="1305" ht="15.0" customHeight="1"/>
    <row r="1306" ht="15.0" customHeight="1"/>
    <row r="1307" ht="15.0" customHeight="1"/>
    <row r="1308" ht="15.0" customHeight="1"/>
    <row r="1309" ht="15.0" customHeight="1"/>
    <row r="1310" ht="15.0" customHeight="1"/>
    <row r="1311" ht="15.0" customHeight="1"/>
    <row r="1312" ht="15.0" customHeight="1"/>
    <row r="1313" ht="15.0" customHeight="1"/>
    <row r="1314" ht="15.0" customHeight="1"/>
    <row r="1315" ht="15.0" customHeight="1"/>
    <row r="1316" ht="15.0" customHeight="1"/>
    <row r="1317" ht="15.0" customHeight="1"/>
    <row r="1318" ht="15.0" customHeight="1"/>
    <row r="1319" ht="15.0" customHeight="1"/>
    <row r="1320" ht="15.0" customHeight="1"/>
    <row r="1321" ht="15.0" customHeight="1"/>
    <row r="1322" ht="15.0" customHeight="1"/>
    <row r="1323" ht="15.0" customHeight="1"/>
    <row r="1324" ht="15.0" customHeight="1"/>
    <row r="1325" ht="15.0" customHeight="1"/>
    <row r="1326" ht="15.0" customHeight="1"/>
    <row r="1327" ht="15.0" customHeight="1"/>
    <row r="1328" ht="15.0" customHeight="1"/>
    <row r="1329" ht="15.0" customHeight="1"/>
    <row r="1330" ht="15.0" customHeight="1"/>
    <row r="1331" ht="15.0" customHeight="1"/>
    <row r="1332" ht="15.0" customHeight="1"/>
    <row r="1333" ht="15.0" customHeight="1"/>
    <row r="1334" ht="15.0" customHeight="1"/>
    <row r="1335" ht="15.0" customHeight="1"/>
    <row r="1336" ht="15.0" customHeight="1"/>
    <row r="1337" ht="15.0" customHeight="1"/>
    <row r="1338" ht="15.0" customHeight="1"/>
    <row r="1339" ht="15.0" customHeight="1"/>
    <row r="1340" ht="15.0" customHeight="1"/>
    <row r="1341" ht="15.0" customHeight="1"/>
    <row r="1342" ht="15.0" customHeight="1"/>
    <row r="1343" ht="15.0" customHeight="1"/>
    <row r="1344" ht="15.0" customHeight="1"/>
    <row r="1345" ht="15.0" customHeight="1"/>
    <row r="1346" ht="15.0" customHeight="1"/>
    <row r="1347" ht="15.0" customHeight="1"/>
    <row r="1348" ht="15.0" customHeight="1"/>
    <row r="1349" ht="15.0" customHeight="1"/>
    <row r="1350" ht="15.0" customHeight="1"/>
    <row r="1351" ht="15.0" customHeight="1"/>
    <row r="1352" ht="15.0" customHeight="1"/>
    <row r="1353" ht="15.0" customHeight="1"/>
    <row r="1354" ht="15.0" customHeight="1"/>
    <row r="1355" ht="15.0" customHeight="1"/>
    <row r="1356" ht="15.0" customHeight="1"/>
    <row r="1357" ht="15.0" customHeight="1"/>
    <row r="1358" ht="15.0" customHeight="1"/>
    <row r="1359" ht="15.0" customHeight="1"/>
    <row r="1360" ht="15.0" customHeight="1"/>
    <row r="1361" ht="15.0" customHeight="1"/>
    <row r="1362" ht="15.0" customHeight="1"/>
    <row r="1363" ht="15.0" customHeight="1"/>
    <row r="1364" ht="15.0" customHeight="1"/>
    <row r="1365" ht="15.0" customHeight="1"/>
    <row r="1366" ht="15.0" customHeight="1"/>
    <row r="1367" ht="15.0" customHeight="1"/>
    <row r="1368" ht="15.0" customHeight="1"/>
    <row r="1369" ht="15.0" customHeight="1"/>
    <row r="1370" ht="15.0" customHeight="1"/>
    <row r="1371" ht="15.0" customHeight="1"/>
    <row r="1372" ht="15.0" customHeight="1"/>
    <row r="1373" ht="15.0" customHeight="1"/>
    <row r="1374" ht="15.0" customHeight="1"/>
    <row r="1375" ht="15.0" customHeight="1"/>
    <row r="1376" ht="15.0" customHeight="1"/>
    <row r="1377" ht="15.0" customHeight="1"/>
    <row r="1378" ht="15.0" customHeight="1"/>
    <row r="1379" ht="15.0" customHeight="1"/>
    <row r="1380" ht="15.0" customHeight="1"/>
    <row r="1381" ht="15.0" customHeight="1"/>
    <row r="1382" ht="15.0" customHeight="1"/>
    <row r="1383" ht="15.0" customHeight="1"/>
    <row r="1384" ht="15.0" customHeight="1"/>
    <row r="1385" ht="15.0" customHeight="1"/>
    <row r="1386" ht="15.0" customHeight="1"/>
    <row r="1387" ht="15.0" customHeight="1"/>
    <row r="1388" ht="15.0" customHeight="1"/>
    <row r="1389" ht="15.0" customHeight="1"/>
    <row r="1390" ht="15.0" customHeight="1"/>
    <row r="1391" ht="15.0" customHeight="1"/>
    <row r="1392" ht="15.0" customHeight="1"/>
    <row r="1393" ht="15.0" customHeight="1"/>
    <row r="1394" ht="15.0" customHeight="1"/>
    <row r="1395" ht="15.0" customHeight="1"/>
    <row r="1396" ht="15.0" customHeight="1"/>
    <row r="1397" ht="15.0" customHeight="1"/>
    <row r="1398" ht="15.0" customHeight="1"/>
    <row r="1399" ht="15.0" customHeight="1"/>
    <row r="1400" ht="15.0" customHeight="1"/>
    <row r="1401" ht="15.0" customHeight="1"/>
    <row r="1402" ht="15.0" customHeight="1"/>
    <row r="1403" ht="15.0" customHeight="1"/>
    <row r="1404" ht="15.0" customHeight="1"/>
    <row r="1405" ht="15.0" customHeight="1"/>
    <row r="1406" ht="15.0" customHeight="1"/>
    <row r="1407" ht="15.0" customHeight="1"/>
    <row r="1408" ht="15.0" customHeight="1"/>
    <row r="1409" ht="15.0" customHeight="1"/>
    <row r="1410" ht="15.0" customHeight="1"/>
    <row r="1411" ht="15.0" customHeight="1"/>
    <row r="1412" ht="15.0" customHeight="1"/>
    <row r="1413" ht="15.0" customHeight="1"/>
    <row r="1414" ht="15.0" customHeight="1"/>
    <row r="1415" ht="15.0" customHeight="1"/>
    <row r="1416" ht="15.0" customHeight="1"/>
    <row r="1417" ht="15.0" customHeight="1"/>
    <row r="1418" ht="15.0" customHeight="1"/>
    <row r="1419" ht="15.0" customHeight="1"/>
    <row r="1420" ht="15.0" customHeight="1"/>
    <row r="1421" ht="15.0" customHeight="1"/>
    <row r="1422" ht="15.0" customHeight="1"/>
    <row r="1423" ht="15.0" customHeight="1"/>
    <row r="1424" ht="15.0" customHeight="1"/>
    <row r="1425" ht="15.0" customHeight="1"/>
    <row r="1426" ht="15.0" customHeight="1"/>
    <row r="1427" ht="15.0" customHeight="1"/>
    <row r="1428" ht="15.0" customHeight="1"/>
    <row r="1429" ht="15.0" customHeight="1"/>
    <row r="1430" ht="15.0" customHeight="1"/>
    <row r="1431" ht="15.0" customHeight="1"/>
    <row r="1432" ht="15.0" customHeight="1"/>
    <row r="1433" ht="15.0" customHeight="1"/>
    <row r="1434" ht="15.0" customHeight="1"/>
    <row r="1435" ht="15.0" customHeight="1"/>
    <row r="1436" ht="15.0" customHeight="1"/>
    <row r="1437" ht="15.0" customHeight="1"/>
    <row r="1438" ht="15.0" customHeight="1"/>
    <row r="1439" ht="15.0" customHeight="1"/>
    <row r="1440" ht="15.0" customHeight="1"/>
    <row r="1441" ht="15.0" customHeight="1"/>
    <row r="1442" ht="15.0" customHeight="1"/>
    <row r="1443" ht="15.0" customHeight="1"/>
    <row r="1444" ht="15.0" customHeight="1"/>
    <row r="1445" ht="15.0" customHeight="1"/>
    <row r="1446" ht="15.0" customHeight="1"/>
    <row r="1447" ht="15.0" customHeight="1"/>
    <row r="1448" ht="15.0" customHeight="1"/>
    <row r="1449" ht="15.0" customHeight="1"/>
    <row r="1450" ht="15.0" customHeight="1"/>
    <row r="1451" ht="15.0" customHeight="1"/>
    <row r="1452" ht="15.0" customHeight="1"/>
    <row r="1453" ht="15.0" customHeight="1"/>
    <row r="1454" ht="15.0" customHeight="1"/>
    <row r="1455" ht="15.0" customHeight="1"/>
    <row r="1456" ht="15.0" customHeight="1"/>
    <row r="1457" ht="15.0" customHeight="1"/>
    <row r="1458" ht="15.0" customHeight="1"/>
    <row r="1459" ht="15.0" customHeight="1"/>
    <row r="1460" ht="15.0" customHeight="1"/>
    <row r="1461" ht="15.0" customHeight="1"/>
    <row r="1462" ht="15.0" customHeight="1"/>
    <row r="1463" ht="15.0" customHeight="1"/>
    <row r="1464" ht="15.0" customHeight="1"/>
    <row r="1465" ht="15.0" customHeight="1"/>
    <row r="1466" ht="15.0" customHeight="1"/>
    <row r="1467" ht="15.0" customHeight="1"/>
    <row r="1468" ht="15.0" customHeight="1"/>
    <row r="1469" ht="15.0" customHeight="1"/>
    <row r="1470" ht="15.0" customHeight="1"/>
    <row r="1471" ht="15.0" customHeight="1"/>
    <row r="1472" ht="15.0" customHeight="1"/>
    <row r="1473" ht="15.0" customHeight="1"/>
    <row r="1474" ht="15.0" customHeight="1"/>
    <row r="1475" ht="15.0" customHeight="1"/>
    <row r="1476" ht="15.0" customHeight="1"/>
    <row r="1477" ht="15.0" customHeight="1"/>
    <row r="1478" ht="15.0" customHeight="1"/>
    <row r="1479" ht="15.0" customHeight="1"/>
    <row r="1480" ht="15.0" customHeight="1"/>
    <row r="1481" ht="15.0" customHeight="1"/>
    <row r="1482" ht="15.0" customHeight="1"/>
    <row r="1483" ht="15.0" customHeight="1"/>
    <row r="1484" ht="15.0" customHeight="1"/>
    <row r="1485" ht="15.0" customHeight="1"/>
    <row r="1486" ht="15.0" customHeight="1"/>
    <row r="1487" ht="15.0" customHeight="1"/>
    <row r="1488" ht="15.0" customHeight="1"/>
    <row r="1489" ht="15.0" customHeight="1"/>
    <row r="1490" ht="15.0" customHeight="1"/>
    <row r="1491" ht="15.0" customHeight="1"/>
    <row r="1492" ht="15.0" customHeight="1"/>
    <row r="1493" ht="15.0" customHeight="1"/>
    <row r="1494" ht="15.0" customHeight="1"/>
    <row r="1495" ht="15.0" customHeight="1"/>
    <row r="1496" ht="15.0" customHeight="1"/>
    <row r="1497" ht="15.0" customHeight="1"/>
    <row r="1498" ht="15.0" customHeight="1"/>
    <row r="1499" ht="15.0" customHeight="1"/>
    <row r="1500" ht="15.0" customHeight="1"/>
    <row r="1501" ht="15.0" customHeight="1"/>
    <row r="1502" ht="15.0" customHeight="1"/>
    <row r="1503" ht="15.0" customHeight="1"/>
    <row r="1504" ht="15.0" customHeight="1"/>
    <row r="1505" ht="15.0" customHeight="1"/>
    <row r="1506" ht="15.0" customHeight="1"/>
    <row r="1507" ht="15.0" customHeight="1"/>
    <row r="1508" ht="15.0" customHeight="1"/>
    <row r="1509" ht="15.0" customHeight="1"/>
    <row r="1510" ht="15.0" customHeight="1"/>
    <row r="1511" ht="15.0" customHeight="1"/>
    <row r="1512" ht="15.0" customHeight="1"/>
    <row r="1513" ht="15.0" customHeight="1"/>
    <row r="1514" ht="15.0" customHeight="1"/>
    <row r="1515" ht="15.0" customHeight="1"/>
    <row r="1516" ht="15.0" customHeight="1"/>
    <row r="1517" ht="15.0" customHeight="1"/>
    <row r="1518" ht="15.0" customHeight="1"/>
    <row r="1519" ht="15.0" customHeight="1"/>
    <row r="1520" ht="15.0" customHeight="1"/>
    <row r="1521" ht="15.0" customHeight="1"/>
    <row r="1522" ht="15.0" customHeight="1"/>
    <row r="1523" ht="15.0" customHeight="1"/>
    <row r="1524" ht="15.0" customHeight="1"/>
    <row r="1525" ht="15.0" customHeight="1"/>
    <row r="1526" ht="15.0" customHeight="1"/>
    <row r="1527" ht="15.0" customHeight="1"/>
    <row r="1528" ht="15.0" customHeight="1"/>
    <row r="1529" ht="15.0" customHeight="1"/>
    <row r="1530" ht="15.0" customHeight="1"/>
    <row r="1531" ht="15.0" customHeight="1"/>
    <row r="1532" ht="15.0" customHeight="1"/>
    <row r="1533" ht="15.0" customHeight="1"/>
    <row r="1534" ht="15.0" customHeight="1"/>
    <row r="1535" ht="15.0" customHeight="1"/>
    <row r="1536" ht="15.0" customHeight="1"/>
    <row r="1537" ht="15.0" customHeight="1"/>
    <row r="1538" ht="15.0" customHeight="1"/>
    <row r="1539" ht="15.0" customHeight="1"/>
    <row r="1540" ht="15.0" customHeight="1"/>
    <row r="1541" ht="15.0" customHeight="1"/>
    <row r="1542" ht="15.0" customHeight="1"/>
    <row r="1543" ht="15.0" customHeight="1"/>
    <row r="1544" ht="15.0" customHeight="1"/>
    <row r="1545" ht="15.0" customHeight="1"/>
    <row r="1546" ht="15.0" customHeight="1"/>
    <row r="1547" ht="15.0" customHeight="1"/>
    <row r="1548" ht="15.0" customHeight="1"/>
    <row r="1549" ht="15.0" customHeight="1"/>
    <row r="1550" ht="15.0" customHeight="1"/>
    <row r="1551" ht="15.0" customHeight="1"/>
    <row r="1552" ht="15.0" customHeight="1"/>
    <row r="1553" ht="15.0" customHeight="1"/>
    <row r="1554" ht="15.0" customHeight="1"/>
    <row r="1555" ht="15.0" customHeight="1"/>
    <row r="1556" ht="15.0" customHeight="1"/>
    <row r="1557" ht="15.0" customHeight="1"/>
    <row r="1558" ht="15.0" customHeight="1"/>
    <row r="1559" ht="15.0" customHeight="1"/>
    <row r="1560" ht="15.0" customHeight="1"/>
    <row r="1561" ht="15.0" customHeight="1"/>
    <row r="1562" ht="15.0" customHeight="1"/>
    <row r="1563" ht="15.0" customHeight="1"/>
    <row r="1564" ht="15.0" customHeight="1"/>
    <row r="1565" ht="15.0" customHeight="1"/>
    <row r="1566" ht="15.0" customHeight="1"/>
    <row r="1567" ht="15.0" customHeight="1"/>
    <row r="1568" ht="15.0" customHeight="1"/>
    <row r="1569" ht="15.0" customHeight="1"/>
    <row r="1570" ht="15.0" customHeight="1"/>
    <row r="1571" ht="15.0" customHeight="1"/>
    <row r="1572" ht="15.0" customHeight="1"/>
    <row r="1573" ht="15.0" customHeight="1"/>
    <row r="1574" ht="15.0" customHeight="1"/>
    <row r="1575" ht="15.0" customHeight="1"/>
    <row r="1576" ht="15.0" customHeight="1"/>
    <row r="1577" ht="15.0" customHeight="1"/>
    <row r="1578" ht="15.0" customHeight="1"/>
    <row r="1579" ht="15.0" customHeight="1"/>
    <row r="1580" ht="15.0" customHeight="1"/>
    <row r="1581" ht="15.0" customHeight="1"/>
    <row r="1582" ht="15.0" customHeight="1"/>
    <row r="1583" ht="15.0" customHeight="1"/>
    <row r="1584" ht="15.0" customHeight="1"/>
    <row r="1585" ht="15.0" customHeight="1"/>
    <row r="1586" ht="15.0" customHeight="1"/>
    <row r="1587" ht="15.0" customHeight="1"/>
    <row r="1588" ht="15.0" customHeight="1"/>
    <row r="1589" ht="15.0" customHeight="1"/>
    <row r="1590" ht="15.0" customHeight="1"/>
    <row r="1591" ht="15.0" customHeight="1"/>
    <row r="1592" ht="15.0" customHeight="1"/>
    <row r="1593" ht="15.0" customHeight="1"/>
    <row r="1594" ht="15.0" customHeight="1"/>
    <row r="1595" ht="15.0" customHeight="1"/>
    <row r="1596" ht="15.0" customHeight="1"/>
    <row r="1597" ht="15.0" customHeight="1"/>
    <row r="1598" ht="15.0" customHeight="1"/>
    <row r="1599" ht="15.0" customHeight="1"/>
    <row r="1600" ht="15.0" customHeight="1"/>
    <row r="1601" ht="15.0" customHeight="1"/>
    <row r="1602" ht="15.0" customHeight="1"/>
    <row r="1603" ht="15.0" customHeight="1"/>
    <row r="1604" ht="15.0" customHeight="1"/>
    <row r="1605" ht="15.0" customHeight="1"/>
    <row r="1606" ht="15.0" customHeight="1"/>
    <row r="1607" ht="15.0" customHeight="1"/>
    <row r="1608" ht="15.0" customHeight="1"/>
    <row r="1609" ht="15.0" customHeight="1"/>
    <row r="1610" ht="15.0" customHeight="1"/>
    <row r="1611" ht="15.0" customHeight="1"/>
    <row r="1612" ht="15.0" customHeight="1"/>
    <row r="1613" ht="15.0" customHeight="1"/>
    <row r="1614" ht="15.0" customHeight="1"/>
    <row r="1615" ht="15.0" customHeight="1"/>
    <row r="1616" ht="15.0" customHeight="1"/>
    <row r="1617" ht="15.0" customHeight="1"/>
    <row r="1618" ht="15.0" customHeight="1"/>
    <row r="1619" ht="15.0" customHeight="1"/>
    <row r="1620" ht="15.0" customHeight="1"/>
    <row r="1621" ht="15.0" customHeight="1"/>
    <row r="1622" ht="15.0" customHeight="1"/>
    <row r="1623" ht="15.0" customHeight="1"/>
    <row r="1624" ht="15.0" customHeight="1"/>
    <row r="1625" ht="15.0" customHeight="1"/>
    <row r="1626" ht="15.0" customHeight="1"/>
    <row r="1627" ht="15.0" customHeight="1"/>
    <row r="1628" ht="15.0" customHeight="1"/>
    <row r="1629" ht="15.0" customHeight="1"/>
    <row r="1630" ht="15.0" customHeight="1"/>
    <row r="1631" ht="15.0" customHeight="1"/>
    <row r="1632" ht="15.0" customHeight="1"/>
    <row r="1633" ht="15.0" customHeight="1"/>
    <row r="1634" ht="15.0" customHeight="1"/>
    <row r="1635" ht="15.0" customHeight="1"/>
    <row r="1636" ht="15.0" customHeight="1"/>
    <row r="1637" ht="15.0" customHeight="1"/>
    <row r="1638" ht="15.0" customHeight="1"/>
    <row r="1639" ht="15.0" customHeight="1"/>
    <row r="1640" ht="15.0" customHeight="1"/>
    <row r="1641" ht="15.0" customHeight="1"/>
    <row r="1642" ht="15.0" customHeight="1"/>
    <row r="1643" ht="15.0" customHeight="1"/>
    <row r="1644" ht="15.0" customHeight="1"/>
    <row r="1645" ht="15.0" customHeight="1"/>
    <row r="1646" ht="15.0" customHeight="1"/>
    <row r="1647" ht="15.0" customHeight="1"/>
    <row r="1648" ht="15.0" customHeight="1"/>
    <row r="1649" ht="15.0" customHeight="1"/>
    <row r="1650" ht="15.0" customHeight="1"/>
    <row r="1651" ht="15.0" customHeight="1"/>
    <row r="1652" ht="15.0" customHeight="1"/>
    <row r="1653" ht="15.0" customHeight="1"/>
    <row r="1654" ht="15.0" customHeight="1"/>
    <row r="1655" ht="15.0" customHeight="1"/>
    <row r="1656" ht="15.0" customHeight="1"/>
    <row r="1657" ht="15.0" customHeight="1"/>
    <row r="1658" ht="15.0" customHeight="1"/>
    <row r="1659" ht="15.0" customHeight="1"/>
    <row r="1660" ht="15.0" customHeight="1"/>
    <row r="1661" ht="15.0" customHeight="1"/>
    <row r="1662" ht="15.0" customHeight="1"/>
    <row r="1663" ht="15.0" customHeight="1"/>
    <row r="1664" ht="15.0" customHeight="1"/>
    <row r="1665" ht="15.0" customHeight="1"/>
    <row r="1666" ht="15.0" customHeight="1"/>
    <row r="1667" ht="15.0" customHeight="1"/>
    <row r="1668" ht="15.0" customHeight="1"/>
    <row r="1669" ht="15.0" customHeight="1"/>
    <row r="1670" ht="15.0" customHeight="1"/>
    <row r="1671" ht="15.0" customHeight="1"/>
    <row r="1672" ht="15.0" customHeight="1"/>
    <row r="1673" ht="15.0" customHeight="1"/>
    <row r="1674" ht="15.0" customHeight="1"/>
    <row r="1675" ht="15.0" customHeight="1"/>
    <row r="1676" ht="15.0" customHeight="1"/>
    <row r="1677" ht="15.0" customHeight="1"/>
    <row r="1678" ht="15.0" customHeight="1"/>
    <row r="1679" ht="15.0" customHeight="1"/>
    <row r="1680" ht="15.0" customHeight="1"/>
    <row r="1681" ht="15.0" customHeight="1"/>
    <row r="1682" ht="15.0" customHeight="1"/>
    <row r="1683" ht="15.0" customHeight="1"/>
    <row r="1684" ht="15.0" customHeight="1"/>
    <row r="1685" ht="15.0" customHeight="1"/>
    <row r="1686" ht="15.0" customHeight="1"/>
    <row r="1687" ht="15.0" customHeight="1"/>
    <row r="1688" ht="15.0" customHeight="1"/>
    <row r="1689" ht="15.0" customHeight="1"/>
    <row r="1690" ht="15.0" customHeight="1"/>
    <row r="1691" ht="15.0" customHeight="1"/>
    <row r="1692" ht="15.0" customHeight="1"/>
    <row r="1693" ht="15.0" customHeight="1"/>
    <row r="1694" ht="15.0" customHeight="1"/>
    <row r="1695" ht="15.0" customHeight="1"/>
    <row r="1696" ht="15.0" customHeight="1"/>
    <row r="1697" ht="15.0" customHeight="1"/>
    <row r="1698" ht="15.0" customHeight="1"/>
    <row r="1699" ht="15.0" customHeight="1"/>
    <row r="1700" ht="15.0" customHeight="1"/>
    <row r="1701" ht="15.0" customHeight="1"/>
    <row r="1702" ht="15.0" customHeight="1"/>
    <row r="1703" ht="15.0" customHeight="1"/>
    <row r="1704" ht="15.0" customHeight="1"/>
    <row r="1705" ht="15.0" customHeight="1"/>
    <row r="1706" ht="15.0" customHeight="1"/>
    <row r="1707" ht="15.0" customHeight="1"/>
    <row r="1708" ht="15.0" customHeight="1"/>
    <row r="1709" ht="15.0" customHeight="1"/>
    <row r="1710" ht="15.0" customHeight="1"/>
    <row r="1711" ht="15.0" customHeight="1"/>
    <row r="1712" ht="15.0" customHeight="1"/>
    <row r="1713" ht="15.0" customHeight="1"/>
    <row r="1714" ht="15.0" customHeight="1"/>
    <row r="1715" ht="15.0" customHeight="1"/>
    <row r="1716" ht="15.0" customHeight="1"/>
    <row r="1717" ht="15.0" customHeight="1"/>
    <row r="1718" ht="15.0" customHeight="1"/>
    <row r="1719" ht="15.0" customHeight="1"/>
    <row r="1720" ht="15.0" customHeight="1"/>
    <row r="1721" ht="15.0" customHeight="1"/>
    <row r="1722" ht="15.0" customHeight="1"/>
    <row r="1723" ht="15.0" customHeight="1"/>
    <row r="1724" ht="15.0" customHeight="1"/>
    <row r="1725" ht="15.0" customHeight="1"/>
    <row r="1726" ht="15.0" customHeight="1"/>
    <row r="1727" ht="15.0" customHeight="1"/>
    <row r="1728" ht="15.0" customHeight="1"/>
    <row r="1729" ht="15.0" customHeight="1"/>
    <row r="1730" ht="15.0" customHeight="1"/>
    <row r="1731" ht="15.0" customHeight="1"/>
    <row r="1732" ht="15.0" customHeight="1"/>
    <row r="1733" ht="15.0" customHeight="1"/>
    <row r="1734" ht="15.0" customHeight="1"/>
    <row r="1735" ht="15.0" customHeight="1"/>
    <row r="1736" ht="15.0" customHeight="1"/>
    <row r="1737" ht="15.0" customHeight="1"/>
    <row r="1738" ht="15.0" customHeight="1"/>
    <row r="1739" ht="15.0" customHeight="1"/>
    <row r="1740" ht="15.0" customHeight="1"/>
    <row r="1741" ht="15.0" customHeight="1"/>
    <row r="1742" ht="15.0" customHeight="1"/>
    <row r="1743" ht="15.0" customHeight="1"/>
    <row r="1744" ht="15.0" customHeight="1"/>
    <row r="1745" ht="15.0" customHeight="1"/>
    <row r="1746" ht="15.0" customHeight="1"/>
    <row r="1747" ht="15.0" customHeight="1"/>
    <row r="1748" ht="15.0" customHeight="1"/>
    <row r="1749" ht="15.0" customHeight="1"/>
    <row r="1750" ht="15.0" customHeight="1"/>
    <row r="1751" ht="15.0" customHeight="1"/>
    <row r="1752" ht="15.0" customHeight="1"/>
    <row r="1753" ht="15.0" customHeight="1"/>
    <row r="1754" ht="15.0" customHeight="1"/>
    <row r="1755" ht="15.0" customHeight="1"/>
    <row r="1756" ht="15.0" customHeight="1"/>
    <row r="1757" ht="15.0" customHeight="1"/>
    <row r="1758" ht="15.0" customHeight="1"/>
    <row r="1759" ht="15.0" customHeight="1"/>
    <row r="1760" ht="15.0" customHeight="1"/>
    <row r="1761" ht="15.0" customHeight="1"/>
    <row r="1762" ht="15.0" customHeight="1"/>
    <row r="1763" ht="15.0" customHeight="1"/>
    <row r="1764" ht="15.0" customHeight="1"/>
    <row r="1765" ht="15.0" customHeight="1"/>
    <row r="1766" ht="15.0" customHeight="1"/>
    <row r="1767" ht="15.0" customHeight="1"/>
    <row r="1768" ht="15.0" customHeight="1"/>
    <row r="1769" ht="15.0" customHeight="1"/>
    <row r="1770" ht="15.0" customHeight="1"/>
    <row r="1771" ht="15.0" customHeight="1"/>
    <row r="1772" ht="15.0" customHeight="1"/>
    <row r="1773" ht="15.0" customHeight="1"/>
    <row r="1774" ht="15.0" customHeight="1"/>
    <row r="1775" ht="15.0" customHeight="1"/>
    <row r="1776" ht="15.0" customHeight="1"/>
    <row r="1777" ht="15.0" customHeight="1"/>
    <row r="1778" ht="15.0" customHeight="1"/>
    <row r="1779" ht="15.0" customHeight="1"/>
    <row r="1780" ht="15.0" customHeight="1"/>
    <row r="1781" ht="15.0" customHeight="1"/>
    <row r="1782" ht="15.0" customHeight="1"/>
    <row r="1783" ht="15.0" customHeight="1"/>
    <row r="1784" ht="15.0" customHeight="1"/>
    <row r="1785" ht="15.0" customHeight="1"/>
    <row r="1786" ht="15.0" customHeight="1"/>
    <row r="1787" ht="15.0" customHeight="1"/>
    <row r="1788" ht="15.0" customHeight="1"/>
    <row r="1789" ht="15.0" customHeight="1"/>
    <row r="1790" ht="15.0" customHeight="1"/>
    <row r="1791" ht="15.0" customHeight="1"/>
    <row r="1792" ht="15.0" customHeight="1"/>
    <row r="1793" ht="15.0" customHeight="1"/>
    <row r="1794" ht="15.0" customHeight="1"/>
    <row r="1795" ht="15.0" customHeight="1"/>
    <row r="1796" ht="15.0" customHeight="1"/>
    <row r="1797" ht="15.0" customHeight="1"/>
    <row r="1798" ht="15.0" customHeight="1"/>
    <row r="1799" ht="15.0" customHeight="1"/>
    <row r="1800" ht="15.0" customHeight="1"/>
    <row r="1801" ht="15.0" customHeight="1"/>
    <row r="1802" ht="15.0" customHeight="1"/>
    <row r="1803" ht="15.0" customHeight="1"/>
    <row r="1804" ht="15.0" customHeight="1"/>
    <row r="1805" ht="15.0" customHeight="1"/>
    <row r="1806" ht="15.0" customHeight="1"/>
    <row r="1807" ht="15.0" customHeight="1"/>
    <row r="1808" ht="15.0" customHeight="1"/>
    <row r="1809" ht="15.0" customHeight="1"/>
    <row r="1810" ht="15.0" customHeight="1"/>
    <row r="1811" ht="15.0" customHeight="1"/>
    <row r="1812" ht="15.0" customHeight="1"/>
    <row r="1813" ht="15.0" customHeight="1"/>
    <row r="1814" ht="15.0" customHeight="1"/>
    <row r="1815" ht="15.0" customHeight="1"/>
    <row r="1816" ht="15.0" customHeight="1"/>
    <row r="1817" ht="15.0" customHeight="1"/>
    <row r="1818" ht="15.0" customHeight="1"/>
    <row r="1819" ht="15.0" customHeight="1"/>
    <row r="1820" ht="15.0" customHeight="1"/>
    <row r="1821" ht="15.0" customHeight="1"/>
    <row r="1822" ht="15.0" customHeight="1"/>
    <row r="1823" ht="15.0" customHeight="1"/>
    <row r="1824" ht="15.0" customHeight="1"/>
    <row r="1825" ht="15.0" customHeight="1"/>
    <row r="1826" ht="15.0" customHeight="1"/>
    <row r="1827" ht="15.0" customHeight="1"/>
    <row r="1828" ht="15.0" customHeight="1"/>
    <row r="1829" ht="15.0" customHeight="1"/>
    <row r="1830" ht="15.0" customHeight="1"/>
    <row r="1831" ht="15.0" customHeight="1"/>
    <row r="1832" ht="15.0" customHeight="1"/>
    <row r="1833" ht="15.0" customHeight="1"/>
    <row r="1834" ht="15.0" customHeight="1"/>
    <row r="1835" ht="15.0" customHeight="1"/>
    <row r="1836" ht="15.0" customHeight="1"/>
    <row r="1837" ht="15.0" customHeight="1"/>
    <row r="1838" ht="15.0" customHeight="1"/>
    <row r="1839" ht="15.0" customHeight="1"/>
    <row r="1840" ht="15.0" customHeight="1"/>
    <row r="1841" ht="15.0" customHeight="1"/>
    <row r="1842" ht="15.0" customHeight="1"/>
    <row r="1843" ht="15.0" customHeight="1"/>
    <row r="1844" ht="15.0" customHeight="1"/>
    <row r="1845" ht="15.0" customHeight="1"/>
    <row r="1846" ht="15.0" customHeight="1"/>
    <row r="1847" ht="15.0" customHeight="1"/>
    <row r="1848" ht="15.0" customHeight="1"/>
    <row r="1849" ht="15.0" customHeight="1"/>
    <row r="1850" ht="15.0" customHeight="1"/>
    <row r="1851" ht="15.0" customHeight="1"/>
    <row r="1852" ht="15.0" customHeight="1"/>
    <row r="1853" ht="15.0" customHeight="1"/>
    <row r="1854" ht="15.0" customHeight="1"/>
    <row r="1855" ht="15.0" customHeight="1"/>
    <row r="1856" ht="15.0" customHeight="1"/>
    <row r="1857" ht="15.0" customHeight="1"/>
    <row r="1858" ht="15.0" customHeight="1"/>
    <row r="1859" ht="15.0" customHeight="1"/>
    <row r="1860" ht="15.0" customHeight="1"/>
    <row r="1861" ht="15.0" customHeight="1"/>
    <row r="1862" ht="15.0" customHeight="1"/>
    <row r="1863" ht="15.0" customHeight="1"/>
    <row r="1864" ht="15.0" customHeight="1"/>
    <row r="1865" ht="15.0" customHeight="1"/>
    <row r="1866" ht="15.0" customHeight="1"/>
    <row r="1867" ht="15.0" customHeight="1"/>
    <row r="1868" ht="15.0" customHeight="1"/>
    <row r="1869" ht="15.0" customHeight="1"/>
    <row r="1870" ht="15.0" customHeight="1"/>
    <row r="1871" ht="15.0" customHeight="1"/>
    <row r="1872" ht="15.0" customHeight="1"/>
    <row r="1873" ht="15.0" customHeight="1"/>
    <row r="1874" ht="15.0" customHeight="1"/>
    <row r="1875" ht="15.0" customHeight="1"/>
    <row r="1876" ht="15.0" customHeight="1"/>
    <row r="1877" ht="15.0" customHeight="1"/>
    <row r="1878" ht="15.0" customHeight="1"/>
    <row r="1879" ht="15.0" customHeight="1"/>
    <row r="1880" ht="15.0" customHeight="1"/>
    <row r="1881" ht="15.0" customHeight="1"/>
    <row r="1882" ht="15.0" customHeight="1"/>
    <row r="1883" ht="15.0" customHeight="1"/>
    <row r="1884" ht="15.0" customHeight="1"/>
    <row r="1885" ht="15.0" customHeight="1"/>
    <row r="1886" ht="15.0" customHeight="1"/>
    <row r="1887" ht="15.0" customHeight="1"/>
    <row r="1888" ht="15.0" customHeight="1"/>
    <row r="1889" ht="15.0" customHeight="1"/>
    <row r="1890" ht="15.0" customHeight="1"/>
    <row r="1891" ht="15.0" customHeight="1"/>
    <row r="1892" ht="15.0" customHeight="1"/>
    <row r="1893" ht="15.0" customHeight="1"/>
    <row r="1894" ht="15.0" customHeight="1"/>
    <row r="1895" ht="15.0" customHeight="1"/>
    <row r="1896" ht="15.0" customHeight="1"/>
    <row r="1897" ht="15.0" customHeight="1"/>
    <row r="1898" ht="15.0" customHeight="1"/>
    <row r="1899" ht="15.0" customHeight="1"/>
    <row r="1900" ht="15.0" customHeight="1"/>
    <row r="1901" ht="15.0" customHeight="1"/>
    <row r="1902" ht="15.0" customHeight="1"/>
    <row r="1903" ht="15.0" customHeight="1"/>
    <row r="1904" ht="15.0" customHeight="1"/>
    <row r="1905" ht="15.0" customHeight="1"/>
    <row r="1906" ht="15.0" customHeight="1"/>
    <row r="1907" ht="15.0" customHeight="1"/>
    <row r="1908" ht="15.0" customHeight="1"/>
    <row r="1909" ht="15.0" customHeight="1"/>
    <row r="1910" ht="15.0" customHeight="1"/>
    <row r="1911" ht="15.0" customHeight="1"/>
    <row r="1912" ht="15.0" customHeight="1"/>
    <row r="1913" ht="15.0" customHeight="1"/>
    <row r="1914" ht="15.0" customHeight="1"/>
    <row r="1915" ht="15.0" customHeight="1"/>
    <row r="1916" ht="15.0" customHeight="1"/>
    <row r="1917" ht="15.0" customHeight="1"/>
    <row r="1918" ht="15.0" customHeight="1"/>
    <row r="1919" ht="15.0" customHeight="1"/>
    <row r="1920" ht="15.0" customHeight="1"/>
    <row r="1921" ht="15.0" customHeight="1"/>
    <row r="1922" ht="15.0" customHeight="1"/>
    <row r="1923" ht="15.0" customHeight="1"/>
    <row r="1924" ht="15.0" customHeight="1"/>
    <row r="1925" ht="15.0" customHeight="1"/>
    <row r="1926" ht="15.0" customHeight="1"/>
    <row r="1927" ht="15.0" customHeight="1"/>
    <row r="1928" ht="15.0" customHeight="1"/>
    <row r="1929" ht="15.0" customHeight="1"/>
    <row r="1930" ht="15.0" customHeight="1"/>
    <row r="1931" ht="15.0" customHeight="1"/>
    <row r="1932" ht="15.0" customHeight="1"/>
    <row r="1933" ht="15.0" customHeight="1"/>
    <row r="1934" ht="15.0" customHeight="1"/>
    <row r="1935" ht="15.0" customHeight="1"/>
    <row r="1936" ht="15.0" customHeight="1"/>
    <row r="1937" ht="15.0" customHeight="1"/>
    <row r="1938" ht="15.0" customHeight="1"/>
    <row r="1939" ht="15.0" customHeight="1"/>
    <row r="1940" ht="15.0" customHeight="1"/>
    <row r="1941" ht="15.0" customHeight="1"/>
    <row r="1942" ht="15.0" customHeight="1"/>
    <row r="1943" ht="15.0" customHeight="1"/>
    <row r="1944" ht="15.0" customHeight="1"/>
    <row r="1945" ht="15.0" customHeight="1"/>
    <row r="1946" ht="15.0" customHeight="1"/>
    <row r="1947" ht="15.0" customHeight="1"/>
    <row r="1948" ht="15.0" customHeight="1"/>
    <row r="1949" ht="15.0" customHeight="1"/>
    <row r="1950" ht="15.0" customHeight="1"/>
    <row r="1951" ht="15.0" customHeight="1"/>
    <row r="1952" ht="15.0" customHeight="1"/>
    <row r="1953" ht="15.0" customHeight="1"/>
    <row r="1954" ht="15.0" customHeight="1"/>
    <row r="1955" ht="15.0" customHeight="1"/>
    <row r="1956" ht="15.0" customHeight="1"/>
    <row r="1957" ht="15.0" customHeight="1"/>
    <row r="1958" ht="15.0" customHeight="1"/>
    <row r="1959" ht="15.0" customHeight="1"/>
    <row r="1960" ht="15.0" customHeight="1"/>
    <row r="1961" ht="15.0" customHeight="1"/>
    <row r="1962" ht="15.0" customHeight="1"/>
    <row r="1963" ht="15.0" customHeight="1"/>
    <row r="1964" ht="15.0" customHeight="1"/>
    <row r="1965" ht="15.0" customHeight="1"/>
    <row r="1966" ht="15.0" customHeight="1"/>
    <row r="1967" ht="15.0" customHeight="1"/>
    <row r="1968" ht="15.0" customHeight="1"/>
    <row r="1969" ht="15.0" customHeight="1"/>
    <row r="1970" ht="15.0" customHeight="1"/>
    <row r="1971" ht="15.0" customHeight="1"/>
    <row r="1972" ht="15.0" customHeight="1"/>
    <row r="1973" ht="15.0" customHeight="1"/>
    <row r="1974" ht="15.0" customHeight="1"/>
    <row r="1975" ht="15.0" customHeight="1"/>
    <row r="1976" ht="15.0" customHeight="1"/>
    <row r="1977" ht="15.0" customHeight="1"/>
    <row r="1978" ht="15.0" customHeight="1"/>
    <row r="1979" ht="15.0" customHeight="1"/>
    <row r="1980" ht="15.0" customHeight="1"/>
    <row r="1981" ht="15.0" customHeight="1"/>
    <row r="1982" ht="15.0" customHeight="1"/>
    <row r="1983" ht="15.0" customHeight="1"/>
    <row r="1984" ht="15.0" customHeight="1"/>
    <row r="1985" ht="15.0" customHeight="1"/>
    <row r="1986" ht="15.0" customHeight="1"/>
    <row r="1987" ht="15.0" customHeight="1"/>
    <row r="1988" ht="15.0" customHeight="1"/>
    <row r="1989" ht="15.0" customHeight="1"/>
    <row r="1990" ht="15.0" customHeight="1"/>
    <row r="1991" ht="15.0" customHeight="1"/>
    <row r="1992" ht="15.0" customHeight="1"/>
    <row r="1993" ht="15.0" customHeight="1"/>
    <row r="1994" ht="15.0" customHeight="1"/>
    <row r="1995" ht="15.0" customHeight="1"/>
    <row r="1996" ht="15.0" customHeight="1"/>
    <row r="1997" ht="15.0" customHeight="1"/>
    <row r="1998" ht="15.0" customHeight="1"/>
    <row r="1999" ht="15.0" customHeight="1"/>
    <row r="2000" ht="15.0" customHeight="1"/>
    <row r="2001" ht="15.0" customHeight="1"/>
    <row r="2002" ht="15.0" customHeight="1"/>
    <row r="2003" ht="15.0" customHeight="1"/>
    <row r="2004" ht="15.0" customHeight="1"/>
    <row r="2005" ht="15.0" customHeight="1"/>
    <row r="2006" ht="15.0" customHeight="1"/>
    <row r="2007" ht="15.0" customHeight="1"/>
    <row r="2008" ht="15.0" customHeight="1"/>
    <row r="2009" ht="15.0" customHeight="1"/>
    <row r="2010" ht="15.0" customHeight="1"/>
    <row r="2011" ht="15.0" customHeight="1"/>
    <row r="2012" ht="15.0" customHeight="1"/>
    <row r="2013" ht="15.0" customHeight="1"/>
    <row r="2014" ht="15.0" customHeight="1"/>
    <row r="2015" ht="15.0" customHeight="1"/>
    <row r="2016" ht="15.0" customHeight="1"/>
    <row r="2017" ht="15.0" customHeight="1"/>
    <row r="2018" ht="15.0" customHeight="1"/>
    <row r="2019" ht="15.0" customHeight="1"/>
    <row r="2020" ht="15.0" customHeight="1"/>
    <row r="2021" ht="15.0" customHeight="1"/>
    <row r="2022" ht="15.0" customHeight="1"/>
    <row r="2023" ht="15.0" customHeight="1"/>
    <row r="2024" ht="15.0" customHeight="1"/>
    <row r="2025" ht="15.0" customHeight="1"/>
    <row r="2026" ht="15.0" customHeight="1"/>
    <row r="2027" ht="15.0" customHeight="1"/>
    <row r="2028" ht="15.0" customHeight="1"/>
    <row r="2029" ht="15.0" customHeight="1"/>
    <row r="2030" ht="15.0" customHeight="1"/>
    <row r="2031" ht="15.0" customHeight="1"/>
    <row r="2032" ht="15.0" customHeight="1"/>
    <row r="2033" ht="15.0" customHeight="1"/>
    <row r="2034" ht="15.0" customHeight="1"/>
    <row r="2035" ht="15.0" customHeight="1"/>
    <row r="2036" ht="15.0" customHeight="1"/>
    <row r="2037" ht="15.0" customHeight="1"/>
    <row r="2038" ht="15.0" customHeight="1"/>
    <row r="2039" ht="15.0" customHeight="1"/>
    <row r="2040" ht="15.0" customHeight="1"/>
    <row r="2041" ht="15.0" customHeight="1"/>
    <row r="2042" ht="15.0" customHeight="1"/>
    <row r="2043" ht="15.0" customHeight="1"/>
    <row r="2044" ht="15.0" customHeight="1"/>
    <row r="2045" ht="15.0" customHeight="1"/>
    <row r="2046" ht="15.0" customHeight="1"/>
    <row r="2047" ht="15.0" customHeight="1"/>
    <row r="2048" ht="15.0" customHeight="1"/>
    <row r="2049" ht="15.0" customHeight="1"/>
    <row r="2050" ht="15.0" customHeight="1"/>
    <row r="2051" ht="15.0" customHeight="1"/>
    <row r="2052" ht="15.0" customHeight="1"/>
    <row r="2053" ht="15.0" customHeight="1"/>
    <row r="2054" ht="15.0" customHeight="1"/>
    <row r="2055" ht="15.0" customHeight="1"/>
    <row r="2056" ht="15.0" customHeight="1"/>
    <row r="2057" ht="15.0" customHeight="1"/>
    <row r="2058" ht="15.0" customHeight="1"/>
    <row r="2059" ht="15.0" customHeight="1"/>
    <row r="2060" ht="15.0" customHeight="1"/>
    <row r="2061" ht="15.0" customHeight="1"/>
    <row r="2062" ht="15.0" customHeight="1"/>
    <row r="2063" ht="15.0" customHeight="1"/>
    <row r="2064" ht="15.0" customHeight="1"/>
    <row r="2065" ht="15.0" customHeight="1"/>
    <row r="2066" ht="15.0" customHeight="1"/>
    <row r="2067" ht="15.0" customHeight="1"/>
    <row r="2068" ht="15.0" customHeight="1"/>
    <row r="2069" ht="15.0" customHeight="1"/>
    <row r="2070" ht="15.0" customHeight="1"/>
    <row r="2071" ht="15.0" customHeight="1"/>
    <row r="2072" ht="15.0" customHeight="1"/>
    <row r="2073" ht="15.0" customHeight="1"/>
    <row r="2074" ht="15.0" customHeight="1"/>
    <row r="2075" ht="15.0" customHeight="1"/>
    <row r="2076" ht="15.0" customHeight="1"/>
    <row r="2077" ht="15.0" customHeight="1"/>
    <row r="2078" ht="15.0" customHeight="1"/>
    <row r="2079" ht="15.0" customHeight="1"/>
    <row r="2080" ht="15.0" customHeight="1"/>
    <row r="2081" ht="15.0" customHeight="1"/>
    <row r="2082" ht="15.0" customHeight="1"/>
    <row r="2083" ht="15.0" customHeight="1"/>
    <row r="2084" ht="15.0" customHeight="1"/>
    <row r="2085" ht="15.0" customHeight="1"/>
    <row r="2086" ht="15.0" customHeight="1"/>
    <row r="2087" ht="15.0" customHeight="1"/>
    <row r="2088" ht="15.0" customHeight="1"/>
    <row r="2089" ht="15.0" customHeight="1"/>
    <row r="2090" ht="15.0" customHeight="1"/>
    <row r="2091" ht="15.0" customHeight="1"/>
    <row r="2092" ht="15.0" customHeight="1"/>
    <row r="2093" ht="15.0" customHeight="1"/>
    <row r="2094" ht="15.0" customHeight="1"/>
    <row r="2095" ht="15.0" customHeight="1"/>
    <row r="2096" ht="15.0" customHeight="1"/>
    <row r="2097" ht="15.0" customHeight="1"/>
    <row r="2098" ht="15.0" customHeight="1"/>
    <row r="2099" ht="15.0" customHeight="1"/>
    <row r="2100" ht="15.0" customHeight="1"/>
    <row r="2101" ht="15.0" customHeight="1"/>
    <row r="2102" ht="15.0" customHeight="1"/>
    <row r="2103" ht="15.0" customHeight="1"/>
    <row r="2104" ht="15.0" customHeight="1"/>
    <row r="2105" ht="15.0" customHeight="1"/>
    <row r="2106" ht="15.0" customHeight="1"/>
    <row r="2107" ht="15.0" customHeight="1"/>
    <row r="2108" ht="15.0" customHeight="1"/>
    <row r="2109" ht="15.0" customHeight="1"/>
    <row r="2110" ht="15.0" customHeight="1"/>
    <row r="2111" ht="15.0" customHeight="1"/>
    <row r="2112" ht="15.0" customHeight="1"/>
    <row r="2113" ht="15.0" customHeight="1"/>
    <row r="2114" ht="15.0" customHeight="1"/>
    <row r="2115" ht="15.0" customHeight="1"/>
    <row r="2116" ht="15.0" customHeight="1"/>
    <row r="2117" ht="15.0" customHeight="1"/>
    <row r="2118" ht="15.0" customHeight="1"/>
    <row r="2119" ht="15.0" customHeight="1"/>
    <row r="2120" ht="15.0" customHeight="1"/>
    <row r="2121" ht="15.0" customHeight="1"/>
    <row r="2122" ht="15.0" customHeight="1"/>
    <row r="2123" ht="15.0" customHeight="1"/>
    <row r="2124" ht="15.0" customHeight="1"/>
    <row r="2125" ht="15.0" customHeight="1"/>
    <row r="2126" ht="15.0" customHeight="1"/>
    <row r="2127" ht="15.0" customHeight="1"/>
    <row r="2128" ht="15.0" customHeight="1"/>
    <row r="2129" ht="15.0" customHeight="1"/>
    <row r="2130" ht="15.0" customHeight="1"/>
    <row r="2131" ht="15.0" customHeight="1"/>
    <row r="2132" ht="15.0" customHeight="1"/>
    <row r="2133" ht="15.0" customHeight="1"/>
    <row r="2134" ht="15.0" customHeight="1"/>
    <row r="2135" ht="15.0" customHeight="1"/>
    <row r="2136" ht="15.0" customHeight="1"/>
    <row r="2137" ht="15.0" customHeight="1"/>
    <row r="2138" ht="15.0" customHeight="1"/>
    <row r="2139" ht="15.0" customHeight="1"/>
    <row r="2140" ht="15.0" customHeight="1"/>
    <row r="2141" ht="15.0" customHeight="1"/>
    <row r="2142" ht="15.0" customHeight="1"/>
    <row r="2143" ht="15.0" customHeight="1"/>
    <row r="2144" ht="15.0" customHeight="1"/>
    <row r="2145" ht="15.0" customHeight="1"/>
    <row r="2146" ht="15.0" customHeight="1"/>
    <row r="2147" ht="15.0" customHeight="1"/>
    <row r="2148" ht="15.0" customHeight="1"/>
    <row r="2149" ht="15.0" customHeight="1"/>
    <row r="2150" ht="15.0" customHeight="1"/>
    <row r="2151" ht="15.0" customHeight="1"/>
    <row r="2152" ht="15.0" customHeight="1"/>
    <row r="2153" ht="15.0" customHeight="1"/>
    <row r="2154" ht="15.0" customHeight="1"/>
    <row r="2155" ht="15.0" customHeight="1"/>
    <row r="2156" ht="15.0" customHeight="1"/>
    <row r="2157" ht="15.0" customHeight="1"/>
    <row r="2158" ht="15.0" customHeight="1"/>
    <row r="2159" ht="15.0" customHeight="1"/>
    <row r="2160" ht="15.0" customHeight="1"/>
    <row r="2161" ht="15.0" customHeight="1"/>
    <row r="2162" ht="15.0" customHeight="1"/>
    <row r="2163" ht="15.0" customHeight="1"/>
    <row r="2164" ht="15.0" customHeight="1"/>
    <row r="2165" ht="15.0" customHeight="1"/>
    <row r="2166" ht="15.0" customHeight="1"/>
    <row r="2167" ht="15.0" customHeight="1"/>
    <row r="2168" ht="15.0" customHeight="1"/>
    <row r="2169" ht="15.0" customHeight="1"/>
    <row r="2170" ht="15.0" customHeight="1"/>
    <row r="2171" ht="15.0" customHeight="1"/>
    <row r="2172" ht="15.0" customHeight="1"/>
    <row r="2173" ht="15.0" customHeight="1"/>
    <row r="2174" ht="15.0" customHeight="1"/>
    <row r="2175" ht="15.0" customHeight="1"/>
    <row r="2176" ht="15.0" customHeight="1"/>
    <row r="2177" ht="15.0" customHeight="1"/>
    <row r="2178" ht="15.0" customHeight="1"/>
    <row r="2179" ht="15.0" customHeight="1"/>
    <row r="2180" ht="15.0" customHeight="1"/>
    <row r="2181" ht="15.0" customHeight="1"/>
    <row r="2182" ht="15.0" customHeight="1"/>
    <row r="2183" ht="15.0" customHeight="1"/>
    <row r="2184" ht="15.0" customHeight="1"/>
    <row r="2185" ht="15.0" customHeight="1"/>
    <row r="2186" ht="15.0" customHeight="1"/>
    <row r="2187" ht="15.0" customHeight="1"/>
    <row r="2188" ht="15.0" customHeight="1"/>
    <row r="2189" ht="15.0" customHeight="1"/>
    <row r="2190" ht="15.0" customHeight="1"/>
    <row r="2191" ht="15.0" customHeight="1"/>
    <row r="2192" ht="15.0" customHeight="1"/>
    <row r="2193" ht="15.0" customHeight="1"/>
    <row r="2194" ht="15.0" customHeight="1"/>
    <row r="2195" ht="15.0" customHeight="1"/>
    <row r="2196" ht="15.0" customHeight="1"/>
    <row r="2197" ht="15.0" customHeight="1"/>
    <row r="2198" ht="15.0" customHeight="1"/>
    <row r="2199" ht="15.0" customHeight="1"/>
    <row r="2200" ht="15.0" customHeight="1"/>
    <row r="2201" ht="15.0" customHeight="1"/>
    <row r="2202" ht="15.0" customHeight="1"/>
    <row r="2203" ht="15.0" customHeight="1"/>
    <row r="2204" ht="15.0" customHeight="1"/>
    <row r="2205" ht="15.0" customHeight="1"/>
    <row r="2206" ht="15.0" customHeight="1"/>
    <row r="2207" ht="15.0" customHeight="1"/>
    <row r="2208" ht="15.0" customHeight="1"/>
    <row r="2209" ht="15.0" customHeight="1"/>
    <row r="2210" ht="15.0" customHeight="1"/>
    <row r="2211" ht="15.0" customHeight="1"/>
    <row r="2212" ht="15.0" customHeight="1"/>
    <row r="2213" ht="15.0" customHeight="1"/>
    <row r="2214" ht="15.0" customHeight="1"/>
    <row r="2215" ht="15.0" customHeight="1"/>
    <row r="2216" ht="15.0" customHeight="1"/>
    <row r="2217" ht="15.0" customHeight="1"/>
    <row r="2218" ht="15.0" customHeight="1"/>
    <row r="2219" ht="15.0" customHeight="1"/>
    <row r="2220" ht="15.0" customHeight="1"/>
    <row r="2221" ht="15.0" customHeight="1"/>
    <row r="2222" ht="15.0" customHeight="1"/>
    <row r="2223" ht="15.0" customHeight="1"/>
    <row r="2224" ht="15.0" customHeight="1"/>
    <row r="2225" ht="15.0" customHeight="1"/>
    <row r="2226" ht="15.0" customHeight="1"/>
    <row r="2227" ht="15.0" customHeight="1"/>
    <row r="2228" ht="15.0" customHeight="1"/>
    <row r="2229" ht="15.0" customHeight="1"/>
    <row r="2230" ht="15.0" customHeight="1"/>
    <row r="2231" ht="15.0" customHeight="1"/>
    <row r="2232" ht="15.0" customHeight="1"/>
    <row r="2233" ht="15.0" customHeight="1"/>
    <row r="2234" ht="15.0" customHeight="1"/>
    <row r="2235" ht="15.0" customHeight="1"/>
    <row r="2236" ht="15.0" customHeight="1"/>
    <row r="2237" ht="15.0" customHeight="1"/>
    <row r="2238" ht="15.0" customHeight="1"/>
    <row r="2239" ht="15.0" customHeight="1"/>
    <row r="2240" ht="15.0" customHeight="1"/>
    <row r="2241" ht="15.0" customHeight="1"/>
    <row r="2242" ht="15.0" customHeight="1"/>
    <row r="2243" ht="15.0" customHeight="1"/>
    <row r="2244" ht="15.0" customHeight="1"/>
    <row r="2245" ht="15.0" customHeight="1"/>
    <row r="2246" ht="15.0" customHeight="1"/>
    <row r="2247" ht="15.0" customHeight="1"/>
    <row r="2248" ht="15.0" customHeight="1"/>
    <row r="2249" ht="15.0" customHeight="1"/>
    <row r="2250" ht="15.0" customHeight="1"/>
    <row r="2251" ht="15.0" customHeight="1"/>
    <row r="2252" ht="15.0" customHeight="1"/>
    <row r="2253" ht="15.0" customHeight="1"/>
    <row r="2254" ht="15.0" customHeight="1"/>
    <row r="2255" ht="15.0" customHeight="1"/>
    <row r="2256" ht="15.0" customHeight="1"/>
    <row r="2257" ht="15.0" customHeight="1"/>
    <row r="2258" ht="15.0" customHeight="1"/>
    <row r="2259" ht="15.0" customHeight="1"/>
    <row r="2260" ht="15.0" customHeight="1"/>
    <row r="2261" ht="15.0" customHeight="1"/>
    <row r="2262" ht="15.0" customHeight="1"/>
    <row r="2263" ht="15.0" customHeight="1"/>
    <row r="2264" ht="15.0" customHeight="1"/>
    <row r="2265" ht="15.0" customHeight="1"/>
    <row r="2266" ht="15.0" customHeight="1"/>
    <row r="2267" ht="15.0" customHeight="1"/>
    <row r="2268" ht="15.0" customHeight="1"/>
    <row r="2269" ht="15.0" customHeight="1"/>
    <row r="2270" ht="15.0" customHeight="1"/>
    <row r="2271" ht="15.0" customHeight="1"/>
    <row r="2272" ht="15.0" customHeight="1"/>
    <row r="2273" ht="15.0" customHeight="1"/>
    <row r="2274" ht="15.0" customHeight="1"/>
    <row r="2275" ht="15.0" customHeight="1"/>
    <row r="2276" ht="15.0" customHeight="1"/>
    <row r="2277" ht="15.0" customHeight="1"/>
    <row r="2278" ht="15.0" customHeight="1"/>
    <row r="2279" ht="15.0" customHeight="1"/>
    <row r="2280" ht="15.0" customHeight="1"/>
    <row r="2281" ht="15.0" customHeight="1"/>
    <row r="2282" ht="15.0" customHeight="1"/>
    <row r="2283" ht="15.0" customHeight="1"/>
    <row r="2284" ht="15.0" customHeight="1"/>
    <row r="2285" ht="15.0" customHeight="1"/>
    <row r="2286" ht="15.0" customHeight="1"/>
    <row r="2287" ht="15.0" customHeight="1"/>
    <row r="2288" ht="15.0" customHeight="1"/>
    <row r="2289" ht="15.0" customHeight="1"/>
    <row r="2290" ht="15.0" customHeight="1"/>
    <row r="2291" ht="15.0" customHeight="1"/>
    <row r="2292" ht="15.0" customHeight="1"/>
    <row r="2293" ht="15.0" customHeight="1"/>
    <row r="2294" ht="15.0" customHeight="1"/>
    <row r="2295" ht="15.0" customHeight="1"/>
    <row r="2296" ht="15.0" customHeight="1"/>
    <row r="2297" ht="15.0" customHeight="1"/>
    <row r="2298" ht="15.0" customHeight="1"/>
    <row r="2299" ht="15.0" customHeight="1"/>
    <row r="2300" ht="15.0" customHeight="1"/>
    <row r="2301" ht="15.0" customHeight="1"/>
    <row r="2302" ht="15.0" customHeight="1"/>
    <row r="2303" ht="15.0" customHeight="1"/>
    <row r="2304" ht="15.0" customHeight="1"/>
    <row r="2305" ht="15.0" customHeight="1"/>
    <row r="2306" ht="15.0" customHeight="1"/>
    <row r="2307" ht="15.0" customHeight="1"/>
    <row r="2308" ht="15.0" customHeight="1"/>
    <row r="2309" ht="15.0" customHeight="1"/>
    <row r="2310" ht="15.0" customHeight="1"/>
    <row r="2311" ht="15.0" customHeight="1"/>
    <row r="2312" ht="15.0" customHeight="1"/>
    <row r="2313" ht="15.0" customHeight="1"/>
    <row r="2314" ht="15.0" customHeight="1"/>
    <row r="2315" ht="15.0" customHeight="1"/>
    <row r="2316" ht="15.0" customHeight="1"/>
    <row r="2317" ht="15.0" customHeight="1"/>
    <row r="2318" ht="15.0" customHeight="1"/>
    <row r="2319" ht="15.0" customHeight="1"/>
    <row r="2320" ht="15.0" customHeight="1"/>
    <row r="2321" ht="15.0" customHeight="1"/>
    <row r="2322" ht="15.0" customHeight="1"/>
    <row r="2323" ht="15.0" customHeight="1"/>
    <row r="2324" ht="15.0" customHeight="1"/>
    <row r="2325" ht="15.0" customHeight="1"/>
    <row r="2326" ht="15.0" customHeight="1"/>
    <row r="2327" ht="15.0" customHeight="1"/>
    <row r="2328" ht="15.0" customHeight="1"/>
    <row r="2329" ht="15.0" customHeight="1"/>
    <row r="2330" ht="15.0" customHeight="1"/>
    <row r="2331" ht="15.0" customHeight="1"/>
    <row r="2332" ht="15.0" customHeight="1"/>
    <row r="2333" ht="15.0" customHeight="1"/>
    <row r="2334" ht="15.0" customHeight="1"/>
    <row r="2335" ht="15.0" customHeight="1"/>
    <row r="2336" ht="15.0" customHeight="1"/>
    <row r="2337" ht="15.0" customHeight="1"/>
    <row r="2338" ht="15.0" customHeight="1"/>
    <row r="2339" ht="15.0" customHeight="1"/>
    <row r="2340" ht="15.0" customHeight="1"/>
    <row r="2341" ht="15.0" customHeight="1"/>
    <row r="2342" ht="15.0" customHeight="1"/>
    <row r="2343" ht="15.0" customHeight="1"/>
    <row r="2344" ht="15.0" customHeight="1"/>
    <row r="2345" ht="15.0" customHeight="1"/>
    <row r="2346" ht="15.0" customHeight="1"/>
    <row r="2347" ht="15.0" customHeight="1"/>
    <row r="2348" ht="15.0" customHeight="1"/>
    <row r="2349" ht="15.0" customHeight="1"/>
    <row r="2350" ht="15.0" customHeight="1"/>
    <row r="2351" ht="15.0" customHeight="1"/>
    <row r="2352" ht="15.0" customHeight="1"/>
    <row r="2353" ht="15.0" customHeight="1"/>
    <row r="2354" ht="15.0" customHeight="1"/>
    <row r="2355" ht="15.0" customHeight="1"/>
    <row r="2356" ht="15.0" customHeight="1"/>
    <row r="2357" ht="15.0" customHeight="1"/>
    <row r="2358" ht="15.0" customHeight="1"/>
    <row r="2359" ht="15.0" customHeight="1"/>
    <row r="2360" ht="15.0" customHeight="1"/>
    <row r="2361" ht="15.0" customHeight="1"/>
    <row r="2362" ht="15.0" customHeight="1"/>
    <row r="2363" ht="15.0" customHeight="1"/>
    <row r="2364" ht="15.0" customHeight="1"/>
    <row r="2365" ht="15.0" customHeight="1"/>
    <row r="2366" ht="15.0" customHeight="1"/>
    <row r="2367" ht="15.0" customHeight="1"/>
    <row r="2368" ht="15.0" customHeight="1"/>
    <row r="2369" ht="15.0" customHeight="1"/>
    <row r="2370" ht="15.0" customHeight="1"/>
    <row r="2371" ht="15.0" customHeight="1"/>
    <row r="2372" ht="15.0" customHeight="1"/>
    <row r="2373" ht="15.0" customHeight="1"/>
    <row r="2374" ht="15.0" customHeight="1"/>
    <row r="2375" ht="15.0" customHeight="1"/>
    <row r="2376" ht="15.0" customHeight="1"/>
    <row r="2377" ht="15.0" customHeight="1"/>
    <row r="2378" ht="15.0" customHeight="1"/>
    <row r="2379" ht="15.0" customHeight="1"/>
    <row r="2380" ht="15.0" customHeight="1"/>
    <row r="2381" ht="15.0" customHeight="1"/>
    <row r="2382" ht="15.0" customHeight="1"/>
    <row r="2383" ht="15.0" customHeight="1"/>
    <row r="2384" ht="15.0" customHeight="1"/>
    <row r="2385" ht="15.0" customHeight="1"/>
    <row r="2386" ht="15.0" customHeight="1"/>
    <row r="2387" ht="15.0" customHeight="1"/>
    <row r="2388" ht="15.0" customHeight="1"/>
    <row r="2389" ht="15.0" customHeight="1"/>
    <row r="2390" ht="15.0" customHeight="1"/>
    <row r="2391" ht="15.0" customHeight="1"/>
    <row r="2392" ht="15.0" customHeight="1"/>
    <row r="2393" ht="15.0" customHeight="1"/>
    <row r="2394" ht="15.0" customHeight="1"/>
    <row r="2395" ht="15.0" customHeight="1"/>
    <row r="2396" ht="15.0" customHeight="1"/>
    <row r="2397" ht="15.0" customHeight="1"/>
    <row r="2398" ht="15.0" customHeight="1"/>
    <row r="2399" ht="15.0" customHeight="1"/>
    <row r="2400" ht="15.0" customHeight="1"/>
    <row r="2401" ht="15.0" customHeight="1"/>
    <row r="2402" ht="15.0" customHeight="1"/>
    <row r="2403" ht="15.0" customHeight="1"/>
    <row r="2404" ht="15.0" customHeight="1"/>
    <row r="2405" ht="15.0" customHeight="1"/>
    <row r="2406" ht="15.0" customHeight="1"/>
    <row r="2407" ht="15.0" customHeight="1"/>
    <row r="2408" ht="15.0" customHeight="1"/>
    <row r="2409" ht="15.0" customHeight="1"/>
    <row r="2410" ht="15.0" customHeight="1"/>
    <row r="2411" ht="15.0" customHeight="1"/>
    <row r="2412" ht="15.0" customHeight="1"/>
    <row r="2413" ht="15.0" customHeight="1"/>
    <row r="2414" ht="15.0" customHeight="1"/>
    <row r="2415" ht="15.0" customHeight="1"/>
    <row r="2416" ht="15.0" customHeight="1"/>
    <row r="2417" ht="15.0" customHeight="1"/>
    <row r="2418" ht="15.0" customHeight="1"/>
    <row r="2419" ht="15.0" customHeight="1"/>
    <row r="2420" ht="15.0" customHeight="1"/>
    <row r="2421" ht="15.0" customHeight="1"/>
    <row r="2422" ht="15.0" customHeight="1"/>
    <row r="2423" ht="15.0" customHeight="1"/>
    <row r="2424" ht="15.0" customHeight="1"/>
    <row r="2425" ht="15.0" customHeight="1"/>
    <row r="2426" ht="15.0" customHeight="1"/>
    <row r="2427" ht="15.0" customHeight="1"/>
    <row r="2428" ht="15.0" customHeight="1"/>
    <row r="2429" ht="15.0" customHeight="1"/>
    <row r="2430" ht="15.0" customHeight="1"/>
    <row r="2431" ht="15.0" customHeight="1"/>
    <row r="2432" ht="15.0" customHeight="1"/>
    <row r="2433" ht="15.0" customHeight="1"/>
    <row r="2434" ht="15.0" customHeight="1"/>
    <row r="2435" ht="15.0" customHeight="1"/>
    <row r="2436" ht="15.0" customHeight="1"/>
    <row r="2437" ht="15.0" customHeight="1"/>
    <row r="2438" ht="15.0" customHeight="1"/>
    <row r="2439" ht="15.0" customHeight="1"/>
    <row r="2440" ht="15.0" customHeight="1"/>
    <row r="2441" ht="15.0" customHeight="1"/>
    <row r="2442" ht="15.0" customHeight="1"/>
    <row r="2443" ht="15.0" customHeight="1"/>
    <row r="2444" ht="15.0" customHeight="1"/>
    <row r="2445" ht="15.0" customHeight="1"/>
    <row r="2446" ht="15.0" customHeight="1"/>
    <row r="2447" ht="15.0" customHeight="1"/>
    <row r="2448" ht="15.0" customHeight="1"/>
    <row r="2449" ht="15.0" customHeight="1"/>
    <row r="2450" ht="15.0" customHeight="1"/>
    <row r="2451" ht="15.0" customHeight="1"/>
    <row r="2452" ht="15.0" customHeight="1"/>
    <row r="2453" ht="15.0" customHeight="1"/>
    <row r="2454" ht="15.0" customHeight="1"/>
    <row r="2455" ht="15.0" customHeight="1"/>
    <row r="2456" ht="15.0" customHeight="1"/>
    <row r="2457" ht="15.0" customHeight="1"/>
    <row r="2458" ht="15.0" customHeight="1"/>
    <row r="2459" ht="15.0" customHeight="1"/>
    <row r="2460" ht="15.0" customHeight="1"/>
    <row r="2461" ht="15.0" customHeight="1"/>
    <row r="2462" ht="15.0" customHeight="1"/>
    <row r="2463" ht="15.0" customHeight="1"/>
    <row r="2464" ht="15.0" customHeight="1"/>
    <row r="2465" ht="15.0" customHeight="1"/>
    <row r="2466" ht="15.0" customHeight="1"/>
    <row r="2467" ht="15.0" customHeight="1"/>
    <row r="2468" ht="15.0" customHeight="1"/>
    <row r="2469" ht="15.0" customHeight="1"/>
    <row r="2470" ht="15.0" customHeight="1"/>
    <row r="2471" ht="15.0" customHeight="1"/>
    <row r="2472" ht="15.0" customHeight="1"/>
    <row r="2473" ht="15.0" customHeight="1"/>
    <row r="2474" ht="15.0" customHeight="1"/>
    <row r="2475" ht="15.0" customHeight="1"/>
    <row r="2476" ht="15.0" customHeight="1"/>
    <row r="2477" ht="15.0" customHeight="1"/>
    <row r="2478" ht="15.0" customHeight="1"/>
    <row r="2479" ht="15.0" customHeight="1"/>
    <row r="2480" ht="15.0" customHeight="1"/>
    <row r="2481" ht="15.0" customHeight="1"/>
    <row r="2482" ht="15.0" customHeight="1"/>
    <row r="2483" ht="15.0" customHeight="1"/>
    <row r="2484" ht="15.0" customHeight="1"/>
    <row r="2485" ht="15.0" customHeight="1"/>
    <row r="2486" ht="15.0" customHeight="1"/>
    <row r="2487" ht="15.0" customHeight="1"/>
    <row r="2488" ht="15.0" customHeight="1"/>
    <row r="2489" ht="15.0" customHeight="1"/>
    <row r="2490" ht="15.0" customHeight="1"/>
    <row r="2491" ht="15.0" customHeight="1"/>
    <row r="2492" ht="15.0" customHeight="1"/>
    <row r="2493" ht="15.0" customHeight="1"/>
    <row r="2494" ht="15.0" customHeight="1"/>
    <row r="2495" ht="15.0" customHeight="1"/>
    <row r="2496" ht="15.0" customHeight="1"/>
    <row r="2497" ht="15.0" customHeight="1"/>
    <row r="2498" ht="15.0" customHeight="1"/>
    <row r="2499" ht="15.0" customHeight="1"/>
    <row r="2500" ht="15.0" customHeight="1"/>
    <row r="2501" ht="15.0" customHeight="1"/>
    <row r="2502" ht="15.0" customHeight="1"/>
    <row r="2503" ht="15.0" customHeight="1"/>
    <row r="2504" ht="15.0" customHeight="1"/>
    <row r="2505" ht="15.0" customHeight="1"/>
    <row r="2506" ht="15.0" customHeight="1"/>
    <row r="2507" ht="15.0" customHeight="1"/>
    <row r="2508" ht="15.0" customHeight="1"/>
    <row r="2509" ht="15.0" customHeight="1"/>
    <row r="2510" ht="15.0" customHeight="1"/>
    <row r="2511" ht="15.0" customHeight="1"/>
    <row r="2512" ht="15.0" customHeight="1"/>
    <row r="2513" ht="15.0" customHeight="1"/>
    <row r="2514" ht="15.0" customHeight="1"/>
    <row r="2515" ht="15.0" customHeight="1"/>
    <row r="2516" ht="15.0" customHeight="1"/>
    <row r="2517" ht="15.0" customHeight="1"/>
    <row r="2518" ht="15.0" customHeight="1"/>
    <row r="2519" ht="15.0" customHeight="1"/>
    <row r="2520" ht="15.0" customHeight="1"/>
    <row r="2521" ht="15.0" customHeight="1"/>
    <row r="2522" ht="15.0" customHeight="1"/>
    <row r="2523" ht="15.0" customHeight="1"/>
    <row r="2524" ht="15.0" customHeight="1"/>
    <row r="2525" ht="15.0" customHeight="1"/>
    <row r="2526" ht="15.0" customHeight="1"/>
    <row r="2527" ht="15.0" customHeight="1"/>
    <row r="2528" ht="15.0" customHeight="1"/>
    <row r="2529" ht="15.0" customHeight="1"/>
    <row r="2530" ht="15.0" customHeight="1"/>
    <row r="2531" ht="15.0" customHeight="1"/>
    <row r="2532" ht="15.0" customHeight="1"/>
    <row r="2533" ht="15.0" customHeight="1"/>
    <row r="2534" ht="15.0" customHeight="1"/>
    <row r="2535" ht="15.0" customHeight="1"/>
    <row r="2536" ht="15.0" customHeight="1"/>
    <row r="2537" ht="15.0" customHeight="1"/>
    <row r="2538" ht="15.0" customHeight="1"/>
    <row r="2539" ht="15.0" customHeight="1"/>
    <row r="2540" ht="15.0" customHeight="1"/>
    <row r="2541" ht="15.0" customHeight="1"/>
    <row r="2542" ht="15.0" customHeight="1"/>
    <row r="2543" ht="15.0" customHeight="1"/>
    <row r="2544" ht="15.0" customHeight="1"/>
    <row r="2545" ht="15.0" customHeight="1"/>
    <row r="2546" ht="15.0" customHeight="1"/>
    <row r="2547" ht="15.0" customHeight="1"/>
    <row r="2548" ht="15.0" customHeight="1"/>
    <row r="2549" ht="15.0" customHeight="1"/>
    <row r="2550" ht="15.0" customHeight="1"/>
    <row r="2551" ht="15.0" customHeight="1"/>
    <row r="2552" ht="15.0" customHeight="1"/>
    <row r="2553" ht="15.0" customHeight="1"/>
    <row r="2554" ht="15.0" customHeight="1"/>
    <row r="2555" ht="15.0" customHeight="1"/>
    <row r="2556" ht="15.0" customHeight="1"/>
    <row r="2557" ht="15.0" customHeight="1"/>
    <row r="2558" ht="15.0" customHeight="1"/>
    <row r="2559" ht="15.0" customHeight="1"/>
    <row r="2560" ht="15.0" customHeight="1"/>
    <row r="2561" ht="15.0" customHeight="1"/>
    <row r="2562" ht="15.0" customHeight="1"/>
    <row r="2563" ht="15.0" customHeight="1"/>
    <row r="2564" ht="15.0" customHeight="1"/>
    <row r="2565" ht="15.0" customHeight="1"/>
    <row r="2566" ht="15.0" customHeight="1"/>
    <row r="2567" ht="15.0" customHeight="1"/>
    <row r="2568" ht="15.0" customHeight="1"/>
    <row r="2569" ht="15.0" customHeight="1"/>
    <row r="2570" ht="15.0" customHeight="1"/>
    <row r="2571" ht="15.0" customHeight="1"/>
    <row r="2572" ht="15.0" customHeight="1"/>
    <row r="2573" ht="15.0" customHeight="1"/>
    <row r="2574" ht="15.0" customHeight="1"/>
    <row r="2575" ht="15.0" customHeight="1"/>
    <row r="2576" ht="15.0" customHeight="1"/>
    <row r="2577" ht="15.0" customHeight="1"/>
    <row r="2578" ht="15.0" customHeight="1"/>
    <row r="2579" ht="15.0" customHeight="1"/>
    <row r="2580" ht="15.0" customHeight="1"/>
    <row r="2581" ht="15.0" customHeight="1"/>
    <row r="2582" ht="15.0" customHeight="1"/>
    <row r="2583" ht="15.0" customHeight="1"/>
    <row r="2584" ht="15.0" customHeight="1"/>
    <row r="2585" ht="15.0" customHeight="1"/>
    <row r="2586" ht="15.0" customHeight="1"/>
    <row r="2587" ht="15.0" customHeight="1"/>
    <row r="2588" ht="15.0" customHeight="1"/>
    <row r="2589" ht="15.0" customHeight="1"/>
    <row r="2590" ht="15.0" customHeight="1"/>
    <row r="2591" ht="15.0" customHeight="1"/>
    <row r="2592" ht="15.0" customHeight="1"/>
    <row r="2593" ht="15.0" customHeight="1"/>
    <row r="2594" ht="15.0" customHeight="1"/>
    <row r="2595" ht="15.0" customHeight="1"/>
    <row r="2596" ht="15.0" customHeight="1"/>
    <row r="2597" ht="15.0" customHeight="1"/>
    <row r="2598" ht="15.0" customHeight="1"/>
    <row r="2599" ht="15.0" customHeight="1"/>
    <row r="2600" ht="15.0" customHeight="1"/>
    <row r="2601" ht="15.0" customHeight="1"/>
    <row r="2602" ht="15.0" customHeight="1"/>
    <row r="2603" ht="15.0" customHeight="1"/>
    <row r="2604" ht="15.0" customHeight="1"/>
    <row r="2605" ht="15.0" customHeight="1"/>
    <row r="2606" ht="15.0" customHeight="1"/>
    <row r="2607" ht="15.0" customHeight="1"/>
    <row r="2608" ht="15.0" customHeight="1"/>
    <row r="2609" ht="15.0" customHeight="1"/>
    <row r="2610" ht="15.0" customHeight="1"/>
    <row r="2611" ht="15.0" customHeight="1"/>
    <row r="2612" ht="15.0" customHeight="1"/>
    <row r="2613" ht="15.0" customHeight="1"/>
    <row r="2614" ht="15.0" customHeight="1"/>
    <row r="2615" ht="15.0" customHeight="1"/>
    <row r="2616" ht="15.0" customHeight="1"/>
    <row r="2617" ht="15.0" customHeight="1"/>
    <row r="2618" ht="15.0" customHeight="1"/>
    <row r="2619" ht="15.0" customHeight="1"/>
    <row r="2620" ht="15.0" customHeight="1"/>
    <row r="2621" ht="15.0" customHeight="1"/>
    <row r="2622" ht="15.0" customHeight="1"/>
    <row r="2623" ht="15.0" customHeight="1"/>
    <row r="2624" ht="15.0" customHeight="1"/>
    <row r="2625" ht="15.0" customHeight="1"/>
    <row r="2626" ht="15.0" customHeight="1"/>
    <row r="2627" ht="15.0" customHeight="1"/>
    <row r="2628" ht="15.0" customHeight="1"/>
    <row r="2629" ht="15.0" customHeight="1"/>
    <row r="2630" ht="15.0" customHeight="1"/>
    <row r="2631" ht="15.0" customHeight="1"/>
    <row r="2632" ht="15.0" customHeight="1"/>
    <row r="2633" ht="15.0" customHeight="1"/>
    <row r="2634" ht="15.0" customHeight="1"/>
    <row r="2635" ht="15.0" customHeight="1"/>
    <row r="2636" ht="15.0" customHeight="1"/>
    <row r="2637" ht="15.0" customHeight="1"/>
    <row r="2638" ht="15.0" customHeight="1"/>
    <row r="2639" ht="15.0" customHeight="1"/>
    <row r="2640" ht="15.0" customHeight="1"/>
    <row r="2641" ht="15.0" customHeight="1"/>
    <row r="2642" ht="15.0" customHeight="1"/>
    <row r="2643" ht="15.0" customHeight="1"/>
    <row r="2644" ht="15.0" customHeight="1"/>
    <row r="2645" ht="15.0" customHeight="1"/>
    <row r="2646" ht="15.0" customHeight="1"/>
    <row r="2647" ht="15.0" customHeight="1"/>
    <row r="2648" ht="15.0" customHeight="1"/>
    <row r="2649" ht="15.0" customHeight="1"/>
    <row r="2650" ht="15.0" customHeight="1"/>
    <row r="2651" ht="15.0" customHeight="1"/>
    <row r="2652" ht="15.0" customHeight="1"/>
    <row r="2653" ht="15.0" customHeight="1"/>
    <row r="2654" ht="15.0" customHeight="1"/>
    <row r="2655" ht="15.0" customHeight="1"/>
    <row r="2656" ht="15.0" customHeight="1"/>
    <row r="2657" ht="15.0" customHeight="1"/>
    <row r="2658" ht="15.0" customHeight="1"/>
    <row r="2659" ht="15.0" customHeight="1"/>
    <row r="2660" ht="15.0" customHeight="1"/>
    <row r="2661" ht="15.0" customHeight="1"/>
    <row r="2662" ht="15.0" customHeight="1"/>
    <row r="2663" ht="15.0" customHeight="1"/>
    <row r="2664" ht="15.0" customHeight="1"/>
    <row r="2665" ht="15.0" customHeight="1"/>
    <row r="2666" ht="15.0" customHeight="1"/>
    <row r="2667" ht="15.0" customHeight="1"/>
    <row r="2668" ht="15.0" customHeight="1"/>
    <row r="2669" ht="15.0" customHeight="1"/>
    <row r="2670" ht="15.0" customHeight="1"/>
    <row r="2671" ht="15.0" customHeight="1"/>
    <row r="2672" ht="15.0" customHeight="1"/>
    <row r="2673" ht="15.0" customHeight="1"/>
    <row r="2674" ht="15.0" customHeight="1"/>
    <row r="2675" ht="15.0" customHeight="1"/>
    <row r="2676" ht="15.0" customHeight="1"/>
    <row r="2677" ht="15.0" customHeight="1"/>
    <row r="2678" ht="15.0" customHeight="1"/>
    <row r="2679" ht="15.0" customHeight="1"/>
    <row r="2680" ht="15.0" customHeight="1"/>
    <row r="2681" ht="15.0" customHeight="1"/>
    <row r="2682" ht="15.0" customHeight="1"/>
    <row r="2683" ht="15.0" customHeight="1"/>
    <row r="2684" ht="15.0" customHeight="1"/>
    <row r="2685" ht="15.0" customHeight="1"/>
    <row r="2686" ht="15.0" customHeight="1"/>
    <row r="2687" ht="15.0" customHeight="1"/>
    <row r="2688" ht="15.0" customHeight="1"/>
    <row r="2689" ht="15.0" customHeight="1"/>
    <row r="2690" ht="15.0" customHeight="1"/>
    <row r="2691" ht="15.0" customHeight="1"/>
    <row r="2692" ht="15.0" customHeight="1"/>
    <row r="2693" ht="15.0" customHeight="1"/>
    <row r="2694" ht="15.0" customHeight="1"/>
    <row r="2695" ht="15.0" customHeight="1"/>
    <row r="2696" ht="15.0" customHeight="1"/>
    <row r="2697" ht="15.0" customHeight="1"/>
    <row r="2698" ht="15.0" customHeight="1"/>
    <row r="2699" ht="15.0" customHeight="1"/>
    <row r="2700" ht="15.0" customHeight="1"/>
    <row r="2701" ht="15.0" customHeight="1"/>
    <row r="2702" ht="15.0" customHeight="1"/>
    <row r="2703" ht="15.0" customHeight="1"/>
    <row r="2704" ht="15.0" customHeight="1"/>
    <row r="2705" ht="15.0" customHeight="1"/>
    <row r="2706" ht="15.0" customHeight="1"/>
    <row r="2707" ht="15.0" customHeight="1"/>
    <row r="2708" ht="15.0" customHeight="1"/>
    <row r="2709" ht="15.0" customHeight="1"/>
    <row r="2710" ht="15.0" customHeight="1"/>
    <row r="2711" ht="15.0" customHeight="1"/>
    <row r="2712" ht="15.0" customHeight="1"/>
    <row r="2713" ht="15.0" customHeight="1"/>
    <row r="2714" ht="15.0" customHeight="1"/>
    <row r="2715" ht="15.0" customHeight="1"/>
    <row r="2716" ht="15.0" customHeight="1"/>
    <row r="2717" ht="15.0" customHeight="1"/>
    <row r="2718" ht="15.0" customHeight="1"/>
    <row r="2719" ht="15.0" customHeight="1"/>
    <row r="2720" ht="15.0" customHeight="1"/>
    <row r="2721" ht="15.0" customHeight="1"/>
    <row r="2722" ht="15.0" customHeight="1"/>
    <row r="2723" ht="15.0" customHeight="1"/>
    <row r="2724" ht="15.0" customHeight="1"/>
    <row r="2725" ht="15.0" customHeight="1"/>
    <row r="2726" ht="15.0" customHeight="1"/>
    <row r="2727" ht="15.0" customHeight="1"/>
    <row r="2728" ht="15.0" customHeight="1"/>
    <row r="2729" ht="15.0" customHeight="1"/>
    <row r="2730" ht="15.0" customHeight="1"/>
    <row r="2731" ht="15.0" customHeight="1"/>
    <row r="2732" ht="15.0" customHeight="1"/>
    <row r="2733" ht="15.0" customHeight="1"/>
    <row r="2734" ht="15.0" customHeight="1"/>
    <row r="2735" ht="15.0" customHeight="1"/>
    <row r="2736" ht="15.0" customHeight="1"/>
    <row r="2737" ht="15.0" customHeight="1"/>
    <row r="2738" ht="15.0" customHeight="1"/>
    <row r="2739" ht="15.0" customHeight="1"/>
    <row r="2740" ht="15.0" customHeight="1"/>
    <row r="2741" ht="15.0" customHeight="1"/>
    <row r="2742" ht="15.0" customHeight="1"/>
    <row r="2743" ht="15.0" customHeight="1"/>
    <row r="2744" ht="15.0" customHeight="1"/>
    <row r="2745" ht="15.0" customHeight="1"/>
    <row r="2746" ht="15.0" customHeight="1"/>
    <row r="2747" ht="15.0" customHeight="1"/>
    <row r="2748" ht="15.0" customHeight="1"/>
    <row r="2749" ht="15.0" customHeight="1"/>
    <row r="2750" ht="15.0" customHeight="1"/>
    <row r="2751" ht="15.0" customHeight="1"/>
    <row r="2752" ht="15.0" customHeight="1"/>
    <row r="2753" ht="15.0" customHeight="1"/>
    <row r="2754" ht="15.0" customHeight="1"/>
    <row r="2755" ht="15.0" customHeight="1"/>
    <row r="2756" ht="15.0" customHeight="1"/>
    <row r="2757" ht="15.0" customHeight="1"/>
    <row r="2758" ht="15.0" customHeight="1"/>
    <row r="2759" ht="15.0" customHeight="1"/>
    <row r="2760" ht="15.0" customHeight="1"/>
    <row r="2761" ht="15.0" customHeight="1"/>
    <row r="2762" ht="15.0" customHeight="1"/>
    <row r="2763" ht="15.0" customHeight="1"/>
    <row r="2764" ht="15.0" customHeight="1"/>
    <row r="2765" ht="15.0" customHeight="1"/>
    <row r="2766" ht="15.0" customHeight="1"/>
    <row r="2767" ht="15.0" customHeight="1"/>
    <row r="2768" ht="15.0" customHeight="1"/>
    <row r="2769" ht="15.0" customHeight="1"/>
    <row r="2770" ht="15.0" customHeight="1"/>
    <row r="2771" ht="15.0" customHeight="1"/>
    <row r="2772" ht="15.0" customHeight="1"/>
    <row r="2773" ht="15.0" customHeight="1"/>
    <row r="2774" ht="15.0" customHeight="1"/>
    <row r="2775" ht="15.0" customHeight="1"/>
    <row r="2776" ht="15.0" customHeight="1"/>
    <row r="2777" ht="15.0" customHeight="1"/>
    <row r="2778" ht="15.0" customHeight="1"/>
    <row r="2779" ht="15.0" customHeight="1"/>
    <row r="2780" ht="15.0" customHeight="1"/>
    <row r="2781" ht="15.0" customHeight="1"/>
    <row r="2782" ht="15.0" customHeight="1"/>
    <row r="2783" ht="15.0" customHeight="1"/>
    <row r="2784" ht="15.0" customHeight="1"/>
    <row r="2785" ht="15.0" customHeight="1"/>
    <row r="2786" ht="15.0" customHeight="1"/>
    <row r="2787" ht="15.0" customHeight="1"/>
    <row r="2788" ht="15.0" customHeight="1"/>
    <row r="2789" ht="15.0" customHeight="1"/>
    <row r="2790" ht="15.0" customHeight="1"/>
    <row r="2791" ht="15.0" customHeight="1"/>
    <row r="2792" ht="15.0" customHeight="1"/>
    <row r="2793" ht="15.0" customHeight="1"/>
    <row r="2794" ht="15.0" customHeight="1"/>
    <row r="2795" ht="15.0" customHeight="1"/>
    <row r="2796" ht="15.0" customHeight="1"/>
    <row r="2797" ht="15.0" customHeight="1"/>
    <row r="2798" ht="15.0" customHeight="1"/>
    <row r="2799" ht="15.0" customHeight="1"/>
    <row r="2800" ht="15.0" customHeight="1"/>
    <row r="2801" ht="15.0" customHeight="1"/>
    <row r="2802" ht="15.0" customHeight="1"/>
    <row r="2803" ht="15.0" customHeight="1"/>
    <row r="2804" ht="15.0" customHeight="1"/>
    <row r="2805" ht="15.0" customHeight="1"/>
    <row r="2806" ht="15.0" customHeight="1"/>
    <row r="2807" ht="15.0" customHeight="1"/>
    <row r="2808" ht="15.0" customHeight="1"/>
    <row r="2809" ht="15.0" customHeight="1"/>
    <row r="2810" ht="15.0" customHeight="1"/>
    <row r="2811" ht="15.0" customHeight="1"/>
    <row r="2812" ht="15.0" customHeight="1"/>
    <row r="2813" ht="15.0" customHeight="1"/>
    <row r="2814" ht="15.0" customHeight="1"/>
    <row r="2815" ht="15.0" customHeight="1"/>
    <row r="2816" ht="15.0" customHeight="1"/>
    <row r="2817" ht="15.0" customHeight="1"/>
    <row r="2818" ht="15.0" customHeight="1"/>
    <row r="2819" ht="15.0" customHeight="1"/>
    <row r="2820" ht="15.0" customHeight="1"/>
    <row r="2821" ht="15.0" customHeight="1"/>
    <row r="2822" ht="15.0" customHeight="1"/>
    <row r="2823" ht="15.0" customHeight="1"/>
    <row r="2824" ht="15.0" customHeight="1"/>
    <row r="2825" ht="15.0" customHeight="1"/>
    <row r="2826" ht="15.0" customHeight="1"/>
    <row r="2827" ht="15.0" customHeight="1"/>
    <row r="2828" ht="15.0" customHeight="1"/>
    <row r="2829" ht="15.0" customHeight="1"/>
    <row r="2830" ht="15.0" customHeight="1"/>
    <row r="2831" ht="15.0" customHeight="1"/>
    <row r="2832" ht="15.0" customHeight="1"/>
    <row r="2833" ht="15.0" customHeight="1"/>
    <row r="2834" ht="15.0" customHeight="1"/>
    <row r="2835" ht="15.0" customHeight="1"/>
    <row r="2836" ht="15.0" customHeight="1"/>
    <row r="2837" ht="15.0" customHeight="1"/>
    <row r="2838" ht="15.0" customHeight="1"/>
    <row r="2839" ht="15.0" customHeight="1"/>
    <row r="2840" ht="15.0" customHeight="1"/>
    <row r="2841" ht="15.0" customHeight="1"/>
    <row r="2842" ht="15.0" customHeight="1"/>
    <row r="2843" ht="15.0" customHeight="1"/>
    <row r="2844" ht="15.0" customHeight="1"/>
    <row r="2845" ht="15.0" customHeight="1"/>
    <row r="2846" ht="15.0" customHeight="1"/>
    <row r="2847" ht="15.0" customHeight="1"/>
    <row r="2848" ht="15.0" customHeight="1"/>
    <row r="2849" ht="15.0" customHeight="1"/>
    <row r="2850" ht="15.0" customHeight="1"/>
    <row r="2851" ht="15.0" customHeight="1"/>
    <row r="2852" ht="15.0" customHeight="1"/>
    <row r="2853" ht="15.0" customHeight="1"/>
    <row r="2854" ht="15.0" customHeight="1"/>
    <row r="2855" ht="15.0" customHeight="1"/>
    <row r="2856" ht="15.0" customHeight="1"/>
    <row r="2857" ht="15.0" customHeight="1"/>
    <row r="2858" ht="15.0" customHeight="1"/>
    <row r="2859" ht="15.0" customHeight="1"/>
    <row r="2860" ht="15.0" customHeight="1"/>
    <row r="2861" ht="15.0" customHeight="1"/>
    <row r="2862" ht="15.0" customHeight="1"/>
    <row r="2863" ht="15.0" customHeight="1"/>
    <row r="2864" ht="15.0" customHeight="1"/>
    <row r="2865" ht="15.0" customHeight="1"/>
    <row r="2866" ht="15.0" customHeight="1"/>
    <row r="2867" ht="15.0" customHeight="1"/>
    <row r="2868" ht="15.0" customHeight="1"/>
    <row r="2869" ht="15.0" customHeight="1"/>
    <row r="2870" ht="15.0" customHeight="1"/>
    <row r="2871" ht="15.0" customHeight="1"/>
    <row r="2872" ht="15.0" customHeight="1"/>
    <row r="2873" ht="15.0" customHeight="1"/>
    <row r="2874" ht="15.0" customHeight="1"/>
    <row r="2875" ht="15.0" customHeight="1"/>
    <row r="2876" ht="15.0" customHeight="1"/>
    <row r="2877" ht="15.0" customHeight="1"/>
    <row r="2878" ht="15.0" customHeight="1"/>
    <row r="2879" ht="15.0" customHeight="1"/>
    <row r="2880" ht="15.0" customHeight="1"/>
    <row r="2881" ht="15.0" customHeight="1"/>
    <row r="2882" ht="15.0" customHeight="1"/>
    <row r="2883" ht="15.0" customHeight="1"/>
    <row r="2884" ht="15.0" customHeight="1"/>
    <row r="2885" ht="15.0" customHeight="1"/>
    <row r="2886" ht="15.0" customHeight="1"/>
    <row r="2887" ht="15.0" customHeight="1"/>
    <row r="2888" ht="15.0" customHeight="1"/>
    <row r="2889" ht="15.0" customHeight="1"/>
    <row r="2890" ht="15.0" customHeight="1"/>
    <row r="2891" ht="15.0" customHeight="1"/>
    <row r="2892" ht="15.0" customHeight="1"/>
    <row r="2893" ht="15.0" customHeight="1"/>
    <row r="2894" ht="15.0" customHeight="1"/>
    <row r="2895" ht="15.0" customHeight="1"/>
    <row r="2896" ht="15.0" customHeight="1"/>
    <row r="2897" ht="15.0" customHeight="1"/>
    <row r="2898" ht="15.0" customHeight="1"/>
    <row r="2899" ht="15.0" customHeight="1"/>
    <row r="2900" ht="15.0" customHeight="1"/>
    <row r="2901" ht="15.0" customHeight="1"/>
    <row r="2902" ht="15.0" customHeight="1"/>
    <row r="2903" ht="15.0" customHeight="1"/>
    <row r="2904" ht="15.0" customHeight="1"/>
    <row r="2905" ht="15.0" customHeight="1"/>
    <row r="2906" ht="15.0" customHeight="1"/>
    <row r="2907" ht="15.0" customHeight="1"/>
    <row r="2908" ht="15.0" customHeight="1"/>
    <row r="2909" ht="15.0" customHeight="1"/>
    <row r="2910" ht="15.0" customHeight="1"/>
    <row r="2911" ht="15.0" customHeight="1"/>
    <row r="2912" ht="15.0" customHeight="1"/>
    <row r="2913" ht="15.0" customHeight="1"/>
    <row r="2914" ht="15.0" customHeight="1"/>
    <row r="2915" ht="15.0" customHeight="1"/>
    <row r="2916" ht="15.0" customHeight="1"/>
    <row r="2917" ht="15.0" customHeight="1"/>
    <row r="2918" ht="15.0" customHeight="1"/>
    <row r="2919" ht="15.0" customHeight="1"/>
    <row r="2920" ht="15.0" customHeight="1"/>
    <row r="2921" ht="15.0" customHeight="1"/>
    <row r="2922" ht="15.0" customHeight="1"/>
    <row r="2923" ht="15.0" customHeight="1"/>
    <row r="2924" ht="15.0" customHeight="1"/>
    <row r="2925" ht="15.0" customHeight="1"/>
    <row r="2926" ht="15.0" customHeight="1"/>
    <row r="2927" ht="15.0" customHeight="1"/>
    <row r="2928" ht="15.0" customHeight="1"/>
    <row r="2929" ht="15.0" customHeight="1"/>
    <row r="2930" ht="15.0" customHeight="1"/>
    <row r="2931" ht="15.0" customHeight="1"/>
    <row r="2932" ht="15.0" customHeight="1"/>
    <row r="2933" ht="15.0" customHeight="1"/>
    <row r="2934" ht="15.0" customHeight="1"/>
    <row r="2935" ht="15.0" customHeight="1"/>
    <row r="2936" ht="15.0" customHeight="1"/>
    <row r="2937" ht="15.0" customHeight="1"/>
    <row r="2938" ht="15.0" customHeight="1"/>
    <row r="2939" ht="15.0" customHeight="1"/>
    <row r="2940" ht="15.0" customHeight="1"/>
    <row r="2941" ht="15.0" customHeight="1"/>
    <row r="2942" ht="15.0" customHeight="1"/>
    <row r="2943" ht="15.0" customHeight="1"/>
    <row r="2944" ht="15.0" customHeight="1"/>
    <row r="2945" ht="15.0" customHeight="1"/>
    <row r="2946" ht="15.0" customHeight="1"/>
    <row r="2947" ht="15.0" customHeight="1"/>
    <row r="2948" ht="15.0" customHeight="1"/>
    <row r="2949" ht="15.0" customHeight="1"/>
    <row r="2950" ht="15.0" customHeight="1"/>
    <row r="2951" ht="15.0" customHeight="1"/>
    <row r="2952" ht="15.0" customHeight="1"/>
    <row r="2953" ht="15.0" customHeight="1"/>
    <row r="2954" ht="15.0" customHeight="1"/>
    <row r="2955" ht="15.0" customHeight="1"/>
    <row r="2956" ht="15.0" customHeight="1"/>
    <row r="2957" ht="15.0" customHeight="1"/>
    <row r="2958" ht="15.0" customHeight="1"/>
    <row r="2959" ht="15.0" customHeight="1"/>
    <row r="2960" ht="15.0" customHeight="1"/>
    <row r="2961" ht="15.0" customHeight="1"/>
    <row r="2962" ht="15.0" customHeight="1"/>
    <row r="2963" ht="15.0" customHeight="1"/>
    <row r="2964" ht="15.0" customHeight="1"/>
    <row r="2965" ht="15.0" customHeight="1"/>
    <row r="2966" ht="15.0" customHeight="1"/>
    <row r="2967" ht="15.0" customHeight="1"/>
    <row r="2968" ht="15.0" customHeight="1"/>
    <row r="2969" ht="15.0" customHeight="1"/>
    <row r="2970" ht="15.0" customHeight="1"/>
    <row r="2971" ht="15.0" customHeight="1"/>
    <row r="2972" ht="15.0" customHeight="1"/>
    <row r="2973" ht="15.0" customHeight="1"/>
    <row r="2974" ht="15.0" customHeight="1"/>
    <row r="2975" ht="15.0" customHeight="1"/>
    <row r="2976" ht="15.0" customHeight="1"/>
    <row r="2977" ht="15.0" customHeight="1"/>
    <row r="2978" ht="15.0" customHeight="1"/>
    <row r="2979" ht="15.0" customHeight="1"/>
    <row r="2980" ht="15.0" customHeight="1"/>
    <row r="2981" ht="15.0" customHeight="1"/>
    <row r="2982" ht="15.0" customHeight="1"/>
    <row r="2983" ht="15.0" customHeight="1"/>
    <row r="2984" ht="15.0" customHeight="1"/>
    <row r="2985" ht="15.0" customHeight="1"/>
    <row r="2986" ht="15.0" customHeight="1"/>
    <row r="2987" ht="15.0" customHeight="1"/>
    <row r="2988" ht="15.0" customHeight="1"/>
    <row r="2989" ht="15.0" customHeight="1"/>
    <row r="2990" ht="15.0" customHeight="1"/>
    <row r="2991" ht="15.0" customHeight="1"/>
    <row r="2992" ht="15.0" customHeight="1"/>
    <row r="2993" ht="15.0" customHeight="1"/>
    <row r="2994" ht="15.0" customHeight="1"/>
    <row r="2995" ht="15.0" customHeight="1"/>
    <row r="2996" ht="15.0" customHeight="1"/>
    <row r="2997" ht="15.0" customHeight="1"/>
    <row r="2998" ht="15.0" customHeight="1"/>
    <row r="2999" ht="15.0" customHeight="1"/>
    <row r="3000" ht="15.0" customHeight="1"/>
    <row r="3001" ht="15.0" customHeight="1"/>
    <row r="3002" ht="15.0" customHeight="1"/>
    <row r="3003" ht="15.0" customHeight="1"/>
    <row r="3004" ht="15.0" customHeight="1"/>
    <row r="3005" ht="15.0" customHeight="1"/>
    <row r="3006" ht="15.0" customHeight="1"/>
    <row r="3007" ht="15.0" customHeight="1"/>
    <row r="3008" ht="15.0" customHeight="1"/>
    <row r="3009" ht="15.0" customHeight="1"/>
    <row r="3010" ht="15.0" customHeight="1"/>
    <row r="3011" ht="15.0" customHeight="1"/>
    <row r="3012" ht="15.0" customHeight="1"/>
    <row r="3013" ht="15.0" customHeight="1"/>
    <row r="3014" ht="15.0" customHeight="1"/>
    <row r="3015" ht="15.0" customHeight="1"/>
    <row r="3016" ht="15.0" customHeight="1"/>
    <row r="3017" ht="15.0" customHeight="1"/>
    <row r="3018" ht="15.0" customHeight="1"/>
    <row r="3019" ht="15.0" customHeight="1"/>
    <row r="3020" ht="15.0" customHeight="1"/>
    <row r="3021" ht="15.0" customHeight="1"/>
    <row r="3022" ht="15.0" customHeight="1"/>
    <row r="3023" ht="15.0" customHeight="1"/>
    <row r="3024" ht="15.0" customHeight="1"/>
    <row r="3025" ht="15.0" customHeight="1"/>
    <row r="3026" ht="15.0" customHeight="1"/>
    <row r="3027" ht="15.0" customHeight="1"/>
    <row r="3028" ht="15.0" customHeight="1"/>
    <row r="3029" ht="15.0" customHeight="1"/>
    <row r="3030" ht="15.0" customHeight="1"/>
    <row r="3031" ht="15.0" customHeight="1"/>
    <row r="3032" ht="15.0" customHeight="1"/>
    <row r="3033" ht="15.0" customHeight="1"/>
    <row r="3034" ht="15.0" customHeight="1"/>
    <row r="3035" ht="15.0" customHeight="1"/>
    <row r="3036" ht="15.0" customHeight="1"/>
    <row r="3037" ht="15.0" customHeight="1"/>
    <row r="3038" ht="15.0" customHeight="1"/>
    <row r="3039" ht="15.0" customHeight="1"/>
    <row r="3040" ht="15.0" customHeight="1"/>
    <row r="3041" ht="15.0" customHeight="1"/>
    <row r="3042" ht="15.0" customHeight="1"/>
    <row r="3043" ht="15.0" customHeight="1"/>
    <row r="3044" ht="15.0" customHeight="1"/>
    <row r="3045" ht="15.0" customHeight="1"/>
    <row r="3046" ht="15.0" customHeight="1"/>
    <row r="3047" ht="15.0" customHeight="1"/>
    <row r="3048" ht="15.0" customHeight="1"/>
    <row r="3049" ht="15.0" customHeight="1"/>
    <row r="3050" ht="15.0" customHeight="1"/>
    <row r="3051" ht="15.0" customHeight="1"/>
    <row r="3052" ht="15.0" customHeight="1"/>
    <row r="3053" ht="15.0" customHeight="1"/>
    <row r="3054" ht="15.0" customHeight="1"/>
    <row r="3055" ht="15.0" customHeight="1"/>
    <row r="3056" ht="15.0" customHeight="1"/>
    <row r="3057" ht="15.0" customHeight="1"/>
    <row r="3058" ht="15.0" customHeight="1"/>
    <row r="3059" ht="15.0" customHeight="1"/>
    <row r="3060" ht="15.0" customHeight="1"/>
    <row r="3061" ht="15.0" customHeight="1"/>
    <row r="3062" ht="15.0" customHeight="1"/>
    <row r="3063" ht="15.0" customHeight="1"/>
    <row r="3064" ht="15.0" customHeight="1"/>
    <row r="3065" ht="15.0" customHeight="1"/>
    <row r="3066" ht="15.0" customHeight="1"/>
    <row r="3067" ht="15.0" customHeight="1"/>
    <row r="3068" ht="15.0" customHeight="1"/>
    <row r="3069" ht="15.0" customHeight="1"/>
    <row r="3070" ht="15.0" customHeight="1"/>
    <row r="3071" ht="15.0" customHeight="1"/>
    <row r="3072" ht="15.0" customHeight="1"/>
    <row r="3073" ht="15.0" customHeight="1"/>
    <row r="3074" ht="15.0" customHeight="1"/>
    <row r="3075" ht="15.0" customHeight="1"/>
    <row r="3076" ht="15.0" customHeight="1"/>
    <row r="3077" ht="15.0" customHeight="1"/>
    <row r="3078" ht="15.0" customHeight="1"/>
    <row r="3079" ht="15.0" customHeight="1"/>
    <row r="3080" ht="15.0" customHeight="1"/>
    <row r="3081" ht="15.0" customHeight="1"/>
    <row r="3082" ht="15.0" customHeight="1"/>
    <row r="3083" ht="15.0" customHeight="1"/>
    <row r="3084" ht="15.0" customHeight="1"/>
    <row r="3085" ht="15.0" customHeight="1"/>
    <row r="3086" ht="15.0" customHeight="1"/>
    <row r="3087" ht="15.0" customHeight="1"/>
    <row r="3088" ht="15.0" customHeight="1"/>
    <row r="3089" ht="15.0" customHeight="1"/>
    <row r="3090" ht="15.0" customHeight="1"/>
    <row r="3091" ht="15.0" customHeight="1"/>
    <row r="3092" ht="15.0" customHeight="1"/>
    <row r="3093" ht="15.0" customHeight="1"/>
    <row r="3094" ht="15.0" customHeight="1"/>
    <row r="3095" ht="15.0" customHeight="1"/>
    <row r="3096" ht="15.0" customHeight="1"/>
    <row r="3097" ht="15.0" customHeight="1"/>
    <row r="3098" ht="15.0" customHeight="1"/>
    <row r="3099" ht="15.0" customHeight="1"/>
    <row r="3100" ht="15.0" customHeight="1"/>
    <row r="3101" ht="15.0" customHeight="1"/>
    <row r="3102" ht="15.0" customHeight="1"/>
    <row r="3103" ht="15.0" customHeight="1"/>
    <row r="3104" ht="15.0" customHeight="1"/>
    <row r="3105" ht="15.0" customHeight="1"/>
    <row r="3106" ht="15.0" customHeight="1"/>
    <row r="3107" ht="15.0" customHeight="1"/>
    <row r="3108" ht="15.0" customHeight="1"/>
    <row r="3109" ht="15.0" customHeight="1"/>
    <row r="3110" ht="15.0" customHeight="1"/>
    <row r="3111" ht="15.0" customHeight="1"/>
    <row r="3112" ht="15.0" customHeight="1"/>
    <row r="3113" ht="15.0" customHeight="1"/>
    <row r="3114" ht="15.0" customHeight="1"/>
    <row r="3115" ht="15.0" customHeight="1"/>
    <row r="3116" ht="15.0" customHeight="1"/>
    <row r="3117" ht="15.0" customHeight="1"/>
    <row r="3118" ht="15.0" customHeight="1"/>
    <row r="3119" ht="15.0" customHeight="1"/>
    <row r="3120" ht="15.0" customHeight="1"/>
    <row r="3121" ht="15.0" customHeight="1"/>
    <row r="3122" ht="15.0" customHeight="1"/>
    <row r="3123" ht="15.0" customHeight="1"/>
    <row r="3124" ht="15.0" customHeight="1"/>
    <row r="3125" ht="15.0" customHeight="1"/>
    <row r="3126" ht="15.0" customHeight="1"/>
    <row r="3127" ht="15.0" customHeight="1"/>
    <row r="3128" ht="15.0" customHeight="1"/>
    <row r="3129" ht="15.0" customHeight="1"/>
    <row r="3130" ht="15.0" customHeight="1"/>
    <row r="3131" ht="15.0" customHeight="1"/>
    <row r="3132" ht="15.0" customHeight="1"/>
    <row r="3133" ht="15.0" customHeight="1"/>
    <row r="3134" ht="15.0" customHeight="1"/>
    <row r="3135" ht="15.0" customHeight="1"/>
    <row r="3136" ht="15.0" customHeight="1"/>
    <row r="3137" ht="15.0" customHeight="1"/>
    <row r="3138" ht="15.0" customHeight="1"/>
    <row r="3139" ht="15.0" customHeight="1"/>
    <row r="3140" ht="15.0" customHeight="1"/>
    <row r="3141" ht="15.0" customHeight="1"/>
    <row r="3142" ht="15.0" customHeight="1"/>
    <row r="3143" ht="15.0" customHeight="1"/>
    <row r="3144" ht="15.0" customHeight="1"/>
    <row r="3145" ht="15.0" customHeight="1"/>
    <row r="3146" ht="15.0" customHeight="1"/>
    <row r="3147" ht="15.0" customHeight="1"/>
    <row r="3148" ht="15.0" customHeight="1"/>
    <row r="3149" ht="15.0" customHeight="1"/>
    <row r="3150" ht="15.0" customHeight="1"/>
    <row r="3151" ht="15.0" customHeight="1"/>
    <row r="3152" ht="15.0" customHeight="1"/>
    <row r="3153" ht="15.0" customHeight="1"/>
    <row r="3154" ht="15.0" customHeight="1"/>
    <row r="3155" ht="15.0" customHeight="1"/>
    <row r="3156" ht="15.0" customHeight="1"/>
    <row r="3157" ht="15.0" customHeight="1"/>
    <row r="3158" ht="15.0" customHeight="1"/>
    <row r="3159" ht="15.0" customHeight="1"/>
    <row r="3160" ht="15.0" customHeight="1"/>
    <row r="3161" ht="15.0" customHeight="1"/>
    <row r="3162" ht="15.0" customHeight="1"/>
    <row r="3163" ht="15.0" customHeight="1"/>
    <row r="3164" ht="15.0" customHeight="1"/>
    <row r="3165" ht="15.0" customHeight="1"/>
    <row r="3166" ht="15.0" customHeight="1"/>
    <row r="3167" ht="15.0" customHeight="1"/>
    <row r="3168" ht="15.0" customHeight="1"/>
    <row r="3169" ht="15.0" customHeight="1"/>
    <row r="3170" ht="15.0" customHeight="1"/>
    <row r="3171" ht="15.0" customHeight="1"/>
    <row r="3172" ht="15.0" customHeight="1"/>
    <row r="3173" ht="15.0" customHeight="1"/>
    <row r="3174" ht="15.0" customHeight="1"/>
    <row r="3175" ht="15.0" customHeight="1"/>
    <row r="3176" ht="15.0" customHeight="1"/>
    <row r="3177" ht="15.0" customHeight="1"/>
    <row r="3178" ht="15.0" customHeight="1"/>
    <row r="3179" ht="15.0" customHeight="1"/>
    <row r="3180" ht="15.0" customHeight="1"/>
    <row r="3181" ht="15.0" customHeight="1"/>
    <row r="3182" ht="15.0" customHeight="1"/>
    <row r="3183" ht="15.0" customHeight="1"/>
    <row r="3184" ht="15.0" customHeight="1"/>
    <row r="3185" ht="15.0" customHeight="1"/>
    <row r="3186" ht="15.0" customHeight="1"/>
    <row r="3187" ht="15.0" customHeight="1"/>
    <row r="3188" ht="15.0" customHeight="1"/>
    <row r="3189" ht="15.0" customHeight="1"/>
    <row r="3190" ht="15.0" customHeight="1"/>
    <row r="3191" ht="15.0" customHeight="1"/>
    <row r="3192" ht="15.0" customHeight="1"/>
    <row r="3193" ht="15.0" customHeight="1"/>
    <row r="3194" ht="15.0" customHeight="1"/>
    <row r="3195" ht="15.0" customHeight="1"/>
    <row r="3196" ht="15.0" customHeight="1"/>
    <row r="3197" ht="15.0" customHeight="1"/>
    <row r="3198" ht="15.0" customHeight="1"/>
    <row r="3199" ht="15.0" customHeight="1"/>
    <row r="3200" ht="15.0" customHeight="1"/>
    <row r="3201" ht="15.0" customHeight="1"/>
    <row r="3202" ht="15.0" customHeight="1"/>
    <row r="3203" ht="15.0" customHeight="1"/>
    <row r="3204" ht="15.0" customHeight="1"/>
    <row r="3205" ht="15.0" customHeight="1"/>
    <row r="3206" ht="15.0" customHeight="1"/>
    <row r="3207" ht="15.0" customHeight="1"/>
    <row r="3208" ht="15.0" customHeight="1"/>
    <row r="3209" ht="15.0" customHeight="1"/>
    <row r="3210" ht="15.0" customHeight="1"/>
    <row r="3211" ht="15.0" customHeight="1"/>
    <row r="3212" ht="15.0" customHeight="1"/>
    <row r="3213" ht="15.0" customHeight="1"/>
    <row r="3214" ht="15.0" customHeight="1"/>
    <row r="3215" ht="15.0" customHeight="1"/>
    <row r="3216" ht="15.0" customHeight="1"/>
    <row r="3217" ht="15.0" customHeight="1"/>
    <row r="3218" ht="15.0" customHeight="1"/>
    <row r="3219" ht="15.0" customHeight="1"/>
    <row r="3220" ht="15.0" customHeight="1"/>
    <row r="3221" ht="15.0" customHeight="1"/>
    <row r="3222" ht="15.0" customHeight="1"/>
    <row r="3223" ht="15.0" customHeight="1"/>
    <row r="3224" ht="15.0" customHeight="1"/>
    <row r="3225" ht="15.0" customHeight="1"/>
    <row r="3226" ht="15.0" customHeight="1"/>
    <row r="3227" ht="15.0" customHeight="1"/>
    <row r="3228" ht="15.0" customHeight="1"/>
    <row r="3229" ht="15.0" customHeight="1"/>
    <row r="3230" ht="15.0" customHeight="1"/>
    <row r="3231" ht="15.0" customHeight="1"/>
    <row r="3232" ht="15.0" customHeight="1"/>
    <row r="3233" ht="15.0" customHeight="1"/>
    <row r="3234" ht="15.0" customHeight="1"/>
    <row r="3235" ht="15.0" customHeight="1"/>
    <row r="3236" ht="15.0" customHeight="1"/>
    <row r="3237" ht="15.0" customHeight="1"/>
    <row r="3238" ht="15.0" customHeight="1"/>
    <row r="3239" ht="15.0" customHeight="1"/>
    <row r="3240" ht="15.0" customHeight="1"/>
    <row r="3241" ht="15.0" customHeight="1"/>
    <row r="3242" ht="15.0" customHeight="1"/>
    <row r="3243" ht="15.0" customHeight="1"/>
    <row r="3244" ht="15.0" customHeight="1"/>
    <row r="3245" ht="15.0" customHeight="1"/>
    <row r="3246" ht="15.0" customHeight="1"/>
    <row r="3247" ht="15.0" customHeight="1"/>
    <row r="3248" ht="15.0" customHeight="1"/>
    <row r="3249" ht="15.0" customHeight="1"/>
    <row r="3250" ht="15.0" customHeight="1"/>
    <row r="3251" ht="15.0" customHeight="1"/>
    <row r="3252" ht="15.0" customHeight="1"/>
    <row r="3253" ht="15.0" customHeight="1"/>
    <row r="3254" ht="15.0" customHeight="1"/>
    <row r="3255" ht="15.0" customHeight="1"/>
    <row r="3256" ht="15.0" customHeight="1"/>
    <row r="3257" ht="15.0" customHeight="1"/>
    <row r="3258" ht="15.0" customHeight="1"/>
    <row r="3259" ht="15.0" customHeight="1"/>
    <row r="3260" ht="15.0" customHeight="1"/>
    <row r="3261" ht="15.0" customHeight="1"/>
    <row r="3262" ht="15.0" customHeight="1"/>
    <row r="3263" ht="15.0" customHeight="1"/>
    <row r="3264" ht="15.0" customHeight="1"/>
    <row r="3265" ht="15.0" customHeight="1"/>
    <row r="3266" ht="15.0" customHeight="1"/>
    <row r="3267" ht="15.0" customHeight="1"/>
    <row r="3268" ht="15.0" customHeight="1"/>
    <row r="3269" ht="15.0" customHeight="1"/>
    <row r="3270" ht="15.0" customHeight="1"/>
    <row r="3271" ht="15.0" customHeight="1"/>
    <row r="3272" ht="15.0" customHeight="1"/>
    <row r="3273" ht="15.0" customHeight="1"/>
    <row r="3274" ht="15.0" customHeight="1"/>
    <row r="3275" ht="15.0" customHeight="1"/>
    <row r="3276" ht="15.0" customHeight="1"/>
    <row r="3277" ht="15.0" customHeight="1"/>
    <row r="3278" ht="15.0" customHeight="1"/>
    <row r="3279" ht="15.0" customHeight="1"/>
    <row r="3280" ht="15.0" customHeight="1"/>
    <row r="3281" ht="15.0" customHeight="1"/>
    <row r="3282" ht="15.0" customHeight="1"/>
    <row r="3283" ht="15.0" customHeight="1"/>
    <row r="3284" ht="15.0" customHeight="1"/>
    <row r="3285" ht="15.0" customHeight="1"/>
    <row r="3286" ht="15.0" customHeight="1"/>
    <row r="3287" ht="15.0" customHeight="1"/>
    <row r="3288" ht="15.0" customHeight="1"/>
    <row r="3289" ht="15.0" customHeight="1"/>
    <row r="3290" ht="15.0" customHeight="1"/>
    <row r="3291" ht="15.0" customHeight="1"/>
    <row r="3292" ht="15.0" customHeight="1"/>
    <row r="3293" ht="15.0" customHeight="1"/>
    <row r="3294" ht="15.0" customHeight="1"/>
    <row r="3295" ht="15.0" customHeight="1"/>
    <row r="3296" ht="15.0" customHeight="1"/>
    <row r="3297" ht="15.0" customHeight="1"/>
    <row r="3298" ht="15.0" customHeight="1"/>
    <row r="3299" ht="15.0" customHeight="1"/>
    <row r="3300" ht="15.0" customHeight="1"/>
    <row r="3301" ht="15.0" customHeight="1"/>
    <row r="3302" ht="15.0" customHeight="1"/>
    <row r="3303" ht="15.0" customHeight="1"/>
    <row r="3304" ht="15.0" customHeight="1"/>
    <row r="3305" ht="15.0" customHeight="1"/>
    <row r="3306" ht="15.0" customHeight="1"/>
    <row r="3307" ht="15.0" customHeight="1"/>
    <row r="3308" ht="15.0" customHeight="1"/>
    <row r="3309" ht="15.0" customHeight="1"/>
    <row r="3310" ht="15.0" customHeight="1"/>
    <row r="3311" ht="15.0" customHeight="1"/>
    <row r="3312" ht="15.0" customHeight="1"/>
    <row r="3313" ht="15.0" customHeight="1"/>
    <row r="3314" ht="15.0" customHeight="1"/>
    <row r="3315" ht="15.0" customHeight="1"/>
    <row r="3316" ht="15.0" customHeight="1"/>
    <row r="3317" ht="15.0" customHeight="1"/>
    <row r="3318" ht="15.0" customHeight="1"/>
    <row r="3319" ht="15.0" customHeight="1"/>
    <row r="3320" ht="15.0" customHeight="1"/>
    <row r="3321" ht="15.0" customHeight="1"/>
    <row r="3322" ht="15.0" customHeight="1"/>
    <row r="3323" ht="15.0" customHeight="1"/>
    <row r="3324" ht="15.0" customHeight="1"/>
    <row r="3325" ht="15.0" customHeight="1"/>
    <row r="3326" ht="15.0" customHeight="1"/>
    <row r="3327" ht="15.0" customHeight="1"/>
    <row r="3328" ht="15.0" customHeight="1"/>
    <row r="3329" ht="15.0" customHeight="1"/>
    <row r="3330" ht="15.0" customHeight="1"/>
    <row r="3331" ht="15.0" customHeight="1"/>
    <row r="3332" ht="15.0" customHeight="1"/>
    <row r="3333" ht="15.0" customHeight="1"/>
    <row r="3334" ht="15.0" customHeight="1"/>
    <row r="3335" ht="15.0" customHeight="1"/>
    <row r="3336" ht="15.0" customHeight="1"/>
    <row r="3337" ht="15.0" customHeight="1"/>
    <row r="3338" ht="15.0" customHeight="1"/>
    <row r="3339" ht="15.0" customHeight="1"/>
    <row r="3340" ht="15.0" customHeight="1"/>
    <row r="3341" ht="15.0" customHeight="1"/>
    <row r="3342" ht="15.0" customHeight="1"/>
    <row r="3343" ht="15.0" customHeight="1"/>
    <row r="3344" ht="15.0" customHeight="1"/>
    <row r="3345" ht="15.0" customHeight="1"/>
    <row r="3346" ht="15.0" customHeight="1"/>
    <row r="3347" ht="15.0" customHeight="1"/>
    <row r="3348" ht="15.0" customHeight="1"/>
    <row r="3349" ht="15.0" customHeight="1"/>
    <row r="3350" ht="15.0" customHeight="1"/>
    <row r="3351" ht="15.0" customHeight="1"/>
    <row r="3352" ht="15.0" customHeight="1"/>
    <row r="3353" ht="15.0" customHeight="1"/>
    <row r="3354" ht="15.0" customHeight="1"/>
    <row r="3355" ht="15.0" customHeight="1"/>
    <row r="3356" ht="15.0" customHeight="1"/>
    <row r="3357" ht="15.0" customHeight="1"/>
    <row r="3358" ht="15.0" customHeight="1"/>
    <row r="3359" ht="15.0" customHeight="1"/>
    <row r="3360" ht="15.0" customHeight="1"/>
    <row r="3361" ht="15.0" customHeight="1"/>
    <row r="3362" ht="15.0" customHeight="1"/>
    <row r="3363" ht="15.0" customHeight="1"/>
    <row r="3364" ht="15.0" customHeight="1"/>
    <row r="3365" ht="15.0" customHeight="1"/>
    <row r="3366" ht="15.0" customHeight="1"/>
    <row r="3367" ht="15.0" customHeight="1"/>
    <row r="3368" ht="15.0" customHeight="1"/>
    <row r="3369" ht="15.0" customHeight="1"/>
    <row r="3370" ht="15.0" customHeight="1"/>
    <row r="3371" ht="15.0" customHeight="1"/>
    <row r="3372" ht="15.0" customHeight="1"/>
    <row r="3373" ht="15.0" customHeight="1"/>
    <row r="3374" ht="15.0" customHeight="1"/>
    <row r="3375" ht="15.0" customHeight="1"/>
    <row r="3376" ht="15.0" customHeight="1"/>
    <row r="3377" ht="15.0" customHeight="1"/>
    <row r="3378" ht="15.0" customHeight="1"/>
    <row r="3379" ht="15.0" customHeight="1"/>
    <row r="3380" ht="15.0" customHeight="1"/>
    <row r="3381" ht="15.0" customHeight="1"/>
    <row r="3382" ht="15.0" customHeight="1"/>
    <row r="3383" ht="15.0" customHeight="1"/>
    <row r="3384" ht="15.0" customHeight="1"/>
    <row r="3385" ht="15.0" customHeight="1"/>
    <row r="3386" ht="15.0" customHeight="1"/>
    <row r="3387" ht="15.0" customHeight="1"/>
    <row r="3388" ht="15.0" customHeight="1"/>
    <row r="3389" ht="15.0" customHeight="1"/>
    <row r="3390" ht="15.0" customHeight="1"/>
    <row r="3391" ht="15.0" customHeight="1"/>
    <row r="3392" ht="15.0" customHeight="1"/>
    <row r="3393" ht="15.0" customHeight="1"/>
    <row r="3394" ht="15.0" customHeight="1"/>
    <row r="3395" ht="15.0" customHeight="1"/>
    <row r="3396" ht="15.0" customHeight="1"/>
    <row r="3397" ht="15.0" customHeight="1"/>
    <row r="3398" ht="15.0" customHeight="1"/>
    <row r="3399" ht="15.0" customHeight="1"/>
    <row r="3400" ht="15.0" customHeight="1"/>
    <row r="3401" ht="15.0" customHeight="1"/>
    <row r="3402" ht="15.0" customHeight="1"/>
    <row r="3403" ht="15.0" customHeight="1"/>
    <row r="3404" ht="15.0" customHeight="1"/>
    <row r="3405" ht="15.0" customHeight="1"/>
    <row r="3406" ht="15.0" customHeight="1"/>
    <row r="3407" ht="15.0" customHeight="1"/>
    <row r="3408" ht="15.0" customHeight="1"/>
    <row r="3409" ht="15.0" customHeight="1"/>
    <row r="3410" ht="15.0" customHeight="1"/>
    <row r="3411" ht="15.0" customHeight="1"/>
    <row r="3412" ht="15.0" customHeight="1"/>
    <row r="3413" ht="15.0" customHeight="1"/>
    <row r="3414" ht="15.0" customHeight="1"/>
    <row r="3415" ht="15.0" customHeight="1"/>
    <row r="3416" ht="15.0" customHeight="1"/>
    <row r="3417" ht="15.0" customHeight="1"/>
    <row r="3418" ht="15.0" customHeight="1"/>
    <row r="3419" ht="15.0" customHeight="1"/>
    <row r="3420" ht="15.0" customHeight="1"/>
    <row r="3421" ht="15.0" customHeight="1"/>
    <row r="3422" ht="15.0" customHeight="1"/>
    <row r="3423" ht="15.0" customHeight="1"/>
    <row r="3424" ht="15.0" customHeight="1"/>
    <row r="3425" ht="15.0" customHeight="1"/>
    <row r="3426" ht="15.0" customHeight="1"/>
    <row r="3427" ht="15.0" customHeight="1"/>
    <row r="3428" ht="15.0" customHeight="1"/>
    <row r="3429" ht="15.0" customHeight="1"/>
    <row r="3430" ht="15.0" customHeight="1"/>
    <row r="3431" ht="15.0" customHeight="1"/>
    <row r="3432" ht="15.0" customHeight="1"/>
    <row r="3433" ht="15.0" customHeight="1"/>
    <row r="3434" ht="15.0" customHeight="1"/>
    <row r="3435" ht="15.0" customHeight="1"/>
    <row r="3436" ht="15.0" customHeight="1"/>
    <row r="3437" ht="15.0" customHeight="1"/>
    <row r="3438" ht="15.0" customHeight="1"/>
    <row r="3439" ht="15.0" customHeight="1"/>
    <row r="3440" ht="15.0" customHeight="1"/>
    <row r="3441" ht="15.0" customHeight="1"/>
    <row r="3442" ht="15.0" customHeight="1"/>
    <row r="3443" ht="15.0" customHeight="1"/>
    <row r="3444" ht="15.0" customHeight="1"/>
    <row r="3445" ht="15.0" customHeight="1"/>
    <row r="3446" ht="15.0" customHeight="1"/>
    <row r="3447" ht="15.0" customHeight="1"/>
    <row r="3448" ht="15.0" customHeight="1"/>
    <row r="3449" ht="15.0" customHeight="1"/>
    <row r="3450" ht="15.0" customHeight="1"/>
    <row r="3451" ht="15.0" customHeight="1"/>
    <row r="3452" ht="15.0" customHeight="1"/>
    <row r="3453" ht="15.0" customHeight="1"/>
    <row r="3454" ht="15.0" customHeight="1"/>
    <row r="3455" ht="15.0" customHeight="1"/>
    <row r="3456" ht="15.0" customHeight="1"/>
    <row r="3457" ht="15.0" customHeight="1"/>
    <row r="3458" ht="15.0" customHeight="1"/>
    <row r="3459" ht="15.0" customHeight="1"/>
    <row r="3460" ht="15.0" customHeight="1"/>
    <row r="3461" ht="15.0" customHeight="1"/>
    <row r="3462" ht="15.0" customHeight="1"/>
    <row r="3463" ht="15.0" customHeight="1"/>
    <row r="3464" ht="15.0" customHeight="1"/>
    <row r="3465" ht="15.0" customHeight="1"/>
    <row r="3466" ht="15.0" customHeight="1"/>
    <row r="3467" ht="15.0" customHeight="1"/>
    <row r="3468" ht="15.0" customHeight="1"/>
    <row r="3469" ht="15.0" customHeight="1"/>
    <row r="3470" ht="15.0" customHeight="1"/>
    <row r="3471" ht="15.0" customHeight="1"/>
    <row r="3472" ht="15.0" customHeight="1"/>
    <row r="3473" ht="15.0" customHeight="1"/>
    <row r="3474" ht="15.0" customHeight="1"/>
    <row r="3475" ht="15.0" customHeight="1"/>
    <row r="3476" ht="15.0" customHeight="1"/>
    <row r="3477" ht="15.0" customHeight="1"/>
    <row r="3478" ht="15.0" customHeight="1"/>
    <row r="3479" ht="15.0" customHeight="1"/>
    <row r="3480" ht="15.0" customHeight="1"/>
    <row r="3481" ht="15.0" customHeight="1"/>
    <row r="3482" ht="15.0" customHeight="1"/>
    <row r="3483" ht="15.0" customHeight="1"/>
    <row r="3484" ht="15.0" customHeight="1"/>
    <row r="3485" ht="15.0" customHeight="1"/>
    <row r="3486" ht="15.0" customHeight="1"/>
    <row r="3487" ht="15.0" customHeight="1"/>
    <row r="3488" ht="15.0" customHeight="1"/>
    <row r="3489" ht="15.0" customHeight="1"/>
    <row r="3490" ht="15.0" customHeight="1"/>
    <row r="3491" ht="15.0" customHeight="1"/>
    <row r="3492" ht="15.0" customHeight="1"/>
    <row r="3493" ht="15.0" customHeight="1"/>
    <row r="3494" ht="15.0" customHeight="1"/>
    <row r="3495" ht="15.0" customHeight="1"/>
    <row r="3496" ht="15.0" customHeight="1"/>
    <row r="3497" ht="15.0" customHeight="1"/>
    <row r="3498" ht="15.0" customHeight="1"/>
    <row r="3499" ht="15.0" customHeight="1"/>
    <row r="3500" ht="15.0" customHeight="1"/>
    <row r="3501" ht="15.0" customHeight="1"/>
    <row r="3502" ht="15.0" customHeight="1"/>
    <row r="3503" ht="15.0" customHeight="1"/>
    <row r="3504" ht="15.0" customHeight="1"/>
    <row r="3505" ht="15.0" customHeight="1"/>
    <row r="3506" ht="15.0" customHeight="1"/>
    <row r="3507" ht="15.0" customHeight="1"/>
    <row r="3508" ht="15.0" customHeight="1"/>
    <row r="3509" ht="15.0" customHeight="1"/>
    <row r="3510" ht="15.0" customHeight="1"/>
    <row r="3511" ht="15.0" customHeight="1"/>
    <row r="3512" ht="15.0" customHeight="1"/>
    <row r="3513" ht="15.0" customHeight="1"/>
    <row r="3514" ht="15.0" customHeight="1"/>
    <row r="3515" ht="15.0" customHeight="1"/>
    <row r="3516" ht="15.0" customHeight="1"/>
    <row r="3517" ht="15.0" customHeight="1"/>
    <row r="3518" ht="15.0" customHeight="1"/>
    <row r="3519" ht="15.0" customHeight="1"/>
    <row r="3520" ht="15.0" customHeight="1"/>
    <row r="3521" ht="15.0" customHeight="1"/>
    <row r="3522" ht="15.0" customHeight="1"/>
    <row r="3523" ht="15.0" customHeight="1"/>
    <row r="3524" ht="15.0" customHeight="1"/>
    <row r="3525" ht="15.0" customHeight="1"/>
    <row r="3526" ht="15.0" customHeight="1"/>
    <row r="3527" ht="15.0" customHeight="1"/>
    <row r="3528" ht="15.0" customHeight="1"/>
    <row r="3529" ht="15.0" customHeight="1"/>
    <row r="3530" ht="15.0" customHeight="1"/>
    <row r="3531" ht="15.0" customHeight="1"/>
    <row r="3532" ht="15.0" customHeight="1"/>
    <row r="3533" ht="15.0" customHeight="1"/>
    <row r="3534" ht="15.0" customHeight="1"/>
    <row r="3535" ht="15.0" customHeight="1"/>
    <row r="3536" ht="15.0" customHeight="1"/>
    <row r="3537" ht="15.0" customHeight="1"/>
    <row r="3538" ht="15.0" customHeight="1"/>
    <row r="3539" ht="15.0" customHeight="1"/>
    <row r="3540" ht="15.0" customHeight="1"/>
    <row r="3541" ht="15.0" customHeight="1"/>
    <row r="3542" ht="15.0" customHeight="1"/>
    <row r="3543" ht="15.0" customHeight="1"/>
    <row r="3544" ht="15.0" customHeight="1"/>
    <row r="3545" ht="15.0" customHeight="1"/>
    <row r="3546" ht="15.0" customHeight="1"/>
    <row r="3547" ht="15.0" customHeight="1"/>
    <row r="3548" ht="15.0" customHeight="1"/>
    <row r="3549" ht="15.0" customHeight="1"/>
    <row r="3550" ht="15.0" customHeight="1"/>
    <row r="3551" ht="15.0" customHeight="1"/>
    <row r="3552" ht="15.0" customHeight="1"/>
    <row r="3553" ht="15.0" customHeight="1"/>
    <row r="3554" ht="15.0" customHeight="1"/>
    <row r="3555" ht="15.0" customHeight="1"/>
    <row r="3556" ht="15.0" customHeight="1"/>
    <row r="3557" ht="15.0" customHeight="1"/>
    <row r="3558" ht="15.0" customHeight="1"/>
    <row r="3559" ht="15.0" customHeight="1"/>
    <row r="3560" ht="15.0" customHeight="1"/>
    <row r="3561" ht="15.0" customHeight="1"/>
    <row r="3562" ht="15.0" customHeight="1"/>
    <row r="3563" ht="15.0" customHeight="1"/>
    <row r="3564" ht="15.0" customHeight="1"/>
    <row r="3565" ht="15.0" customHeight="1"/>
    <row r="3566" ht="15.0" customHeight="1"/>
    <row r="3567" ht="15.0" customHeight="1"/>
    <row r="3568" ht="15.0" customHeight="1"/>
    <row r="3569" ht="15.0" customHeight="1"/>
    <row r="3570" ht="15.0" customHeight="1"/>
    <row r="3571" ht="15.0" customHeight="1"/>
    <row r="3572" ht="15.0" customHeight="1"/>
    <row r="3573" ht="15.0" customHeight="1"/>
    <row r="3574" ht="15.0" customHeight="1"/>
    <row r="3575" ht="15.0" customHeight="1"/>
    <row r="3576" ht="15.0" customHeight="1"/>
    <row r="3577" ht="15.0" customHeight="1"/>
    <row r="3578" ht="15.0" customHeight="1"/>
    <row r="3579" ht="15.0" customHeight="1"/>
    <row r="3580" ht="15.0" customHeight="1"/>
    <row r="3581" ht="15.0" customHeight="1"/>
    <row r="3582" ht="15.0" customHeight="1"/>
    <row r="3583" ht="15.0" customHeight="1"/>
    <row r="3584" ht="15.0" customHeight="1"/>
    <row r="3585" ht="15.0" customHeight="1"/>
    <row r="3586" ht="15.0" customHeight="1"/>
    <row r="3587" ht="15.0" customHeight="1"/>
    <row r="3588" ht="15.0" customHeight="1"/>
    <row r="3589" ht="15.0" customHeight="1"/>
    <row r="3590" ht="15.0" customHeight="1"/>
    <row r="3591" ht="15.0" customHeight="1"/>
    <row r="3592" ht="15.0" customHeight="1"/>
    <row r="3593" ht="15.0" customHeight="1"/>
    <row r="3594" ht="15.0" customHeight="1"/>
    <row r="3595" ht="15.0" customHeight="1"/>
    <row r="3596" ht="15.0" customHeight="1"/>
    <row r="3597" ht="15.0" customHeight="1"/>
    <row r="3598" ht="15.0" customHeight="1"/>
    <row r="3599" ht="15.0" customHeight="1"/>
    <row r="3600" ht="15.0" customHeight="1"/>
    <row r="3601" ht="15.0" customHeight="1"/>
    <row r="3602" ht="15.0" customHeight="1"/>
    <row r="3603" ht="15.0" customHeight="1"/>
    <row r="3604" ht="15.0" customHeight="1"/>
    <row r="3605" ht="15.0" customHeight="1"/>
    <row r="3606" ht="15.0" customHeight="1"/>
    <row r="3607" ht="15.0" customHeight="1"/>
    <row r="3608" ht="15.0" customHeight="1"/>
    <row r="3609" ht="15.0" customHeight="1"/>
    <row r="3610" ht="15.0" customHeight="1"/>
    <row r="3611" ht="15.0" customHeight="1"/>
    <row r="3612" ht="15.0" customHeight="1"/>
    <row r="3613" ht="15.0" customHeight="1"/>
    <row r="3614" ht="15.0" customHeight="1"/>
    <row r="3615" ht="15.0" customHeight="1"/>
    <row r="3616" ht="15.0" customHeight="1"/>
    <row r="3617" ht="15.0" customHeight="1"/>
    <row r="3618" ht="15.0" customHeight="1"/>
    <row r="3619" ht="15.0" customHeight="1"/>
    <row r="3620" ht="15.0" customHeight="1"/>
    <row r="3621" ht="15.0" customHeight="1"/>
    <row r="3622" ht="15.0" customHeight="1"/>
    <row r="3623" ht="15.0" customHeight="1"/>
    <row r="3624" ht="15.0" customHeight="1"/>
    <row r="3625" ht="15.0" customHeight="1"/>
    <row r="3626" ht="15.0" customHeight="1"/>
    <row r="3627" ht="15.0" customHeight="1"/>
    <row r="3628" ht="15.0" customHeight="1"/>
    <row r="3629" ht="15.0" customHeight="1"/>
    <row r="3630" ht="15.0" customHeight="1"/>
    <row r="3631" ht="15.0" customHeight="1"/>
    <row r="3632" ht="15.0" customHeight="1"/>
    <row r="3633" ht="15.0" customHeight="1"/>
    <row r="3634" ht="15.0" customHeight="1"/>
    <row r="3635" ht="15.0" customHeight="1"/>
    <row r="3636" ht="15.0" customHeight="1"/>
    <row r="3637" ht="15.0" customHeight="1"/>
    <row r="3638" ht="15.0" customHeight="1"/>
    <row r="3639" ht="15.0" customHeight="1"/>
    <row r="3640" ht="15.0" customHeight="1"/>
    <row r="3641" ht="15.0" customHeight="1"/>
    <row r="3642" ht="15.0" customHeight="1"/>
    <row r="3643" ht="15.0" customHeight="1"/>
    <row r="3644" ht="15.0" customHeight="1"/>
    <row r="3645" ht="15.0" customHeight="1"/>
    <row r="3646" ht="15.0" customHeight="1"/>
    <row r="3647" ht="15.0" customHeight="1"/>
    <row r="3648" ht="15.0" customHeight="1"/>
    <row r="3649" ht="15.0" customHeight="1"/>
    <row r="3650" ht="15.0" customHeight="1"/>
    <row r="3651" ht="15.0" customHeight="1"/>
    <row r="3652" ht="15.0" customHeight="1"/>
    <row r="3653" ht="15.0" customHeight="1"/>
    <row r="3654" ht="15.0" customHeight="1"/>
    <row r="3655" ht="15.0" customHeight="1"/>
    <row r="3656" ht="15.0" customHeight="1"/>
    <row r="3657" ht="15.0" customHeight="1"/>
    <row r="3658" ht="15.0" customHeight="1"/>
    <row r="3659" ht="15.0" customHeight="1"/>
    <row r="3660" ht="15.0" customHeight="1"/>
    <row r="3661" ht="15.0" customHeight="1"/>
    <row r="3662" ht="15.0" customHeight="1"/>
    <row r="3663" ht="15.0" customHeight="1"/>
    <row r="3664" ht="15.0" customHeight="1"/>
    <row r="3665" ht="15.0" customHeight="1"/>
    <row r="3666" ht="15.0" customHeight="1"/>
    <row r="3667" ht="15.0" customHeight="1"/>
    <row r="3668" ht="15.0" customHeight="1"/>
    <row r="3669" ht="15.0" customHeight="1"/>
    <row r="3670" ht="15.0" customHeight="1"/>
    <row r="3671" ht="15.0" customHeight="1"/>
    <row r="3672" ht="15.0" customHeight="1"/>
    <row r="3673" ht="15.0" customHeight="1"/>
    <row r="3674" ht="15.0" customHeight="1"/>
    <row r="3675" ht="15.0" customHeight="1"/>
    <row r="3676" ht="15.0" customHeight="1"/>
    <row r="3677" ht="15.0" customHeight="1"/>
    <row r="3678" ht="15.0" customHeight="1"/>
    <row r="3679" ht="15.0" customHeight="1"/>
    <row r="3680" ht="15.0" customHeight="1"/>
    <row r="3681" ht="15.0" customHeight="1"/>
    <row r="3682" ht="15.0" customHeight="1"/>
    <row r="3683" ht="15.0" customHeight="1"/>
    <row r="3684" ht="15.0" customHeight="1"/>
    <row r="3685" ht="15.0" customHeight="1"/>
    <row r="3686" ht="15.0" customHeight="1"/>
    <row r="3687" ht="15.0" customHeight="1"/>
    <row r="3688" ht="15.0" customHeight="1"/>
    <row r="3689" ht="15.0" customHeight="1"/>
    <row r="3690" ht="15.0" customHeight="1"/>
    <row r="3691" ht="15.0" customHeight="1"/>
    <row r="3692" ht="15.0" customHeight="1"/>
    <row r="3693" ht="15.0" customHeight="1"/>
    <row r="3694" ht="15.0" customHeight="1"/>
    <row r="3695" ht="15.0" customHeight="1"/>
    <row r="3696" ht="15.0" customHeight="1"/>
    <row r="3697" ht="15.0" customHeight="1"/>
    <row r="3698" ht="15.0" customHeight="1"/>
    <row r="3699" ht="15.0" customHeight="1"/>
    <row r="3700" ht="15.0" customHeight="1"/>
    <row r="3701" ht="15.0" customHeight="1"/>
    <row r="3702" ht="15.0" customHeight="1"/>
    <row r="3703" ht="15.0" customHeight="1"/>
    <row r="3704" ht="15.0" customHeight="1"/>
    <row r="3705" ht="15.0" customHeight="1"/>
    <row r="3706" ht="15.0" customHeight="1"/>
    <row r="3707" ht="15.0" customHeight="1"/>
    <row r="3708" ht="15.0" customHeight="1"/>
    <row r="3709" ht="15.0" customHeight="1"/>
    <row r="3710" ht="15.0" customHeight="1"/>
    <row r="3711" ht="15.0" customHeight="1"/>
    <row r="3712" ht="15.0" customHeight="1"/>
    <row r="3713" ht="15.0" customHeight="1"/>
    <row r="3714" ht="15.0" customHeight="1"/>
    <row r="3715" ht="15.0" customHeight="1"/>
    <row r="3716" ht="15.0" customHeight="1"/>
    <row r="3717" ht="15.0" customHeight="1"/>
    <row r="3718" ht="15.0" customHeight="1"/>
    <row r="3719" ht="15.0" customHeight="1"/>
    <row r="3720" ht="15.0" customHeight="1"/>
    <row r="3721" ht="15.0" customHeight="1"/>
    <row r="3722" ht="15.0" customHeight="1"/>
    <row r="3723" ht="15.0" customHeight="1"/>
    <row r="3724" ht="15.0" customHeight="1"/>
    <row r="3725" ht="15.0" customHeight="1"/>
    <row r="3726" ht="15.0" customHeight="1"/>
    <row r="3727" ht="15.0" customHeight="1"/>
    <row r="3728" ht="15.0" customHeight="1"/>
    <row r="3729" ht="15.0" customHeight="1"/>
    <row r="3730" ht="15.0" customHeight="1"/>
    <row r="3731" ht="15.0" customHeight="1"/>
    <row r="3732" ht="15.0" customHeight="1"/>
    <row r="3733" ht="15.0" customHeight="1"/>
    <row r="3734" ht="15.0" customHeight="1"/>
    <row r="3735" ht="15.0" customHeight="1"/>
    <row r="3736" ht="15.0" customHeight="1"/>
    <row r="3737" ht="15.0" customHeight="1"/>
    <row r="3738" ht="15.0" customHeight="1"/>
    <row r="3739" ht="15.0" customHeight="1"/>
    <row r="3740" ht="15.0" customHeight="1"/>
    <row r="3741" ht="15.0" customHeight="1"/>
    <row r="3742" ht="15.0" customHeight="1"/>
    <row r="3743" ht="15.0" customHeight="1"/>
    <row r="3744" ht="15.0" customHeight="1"/>
    <row r="3745" ht="15.0" customHeight="1"/>
    <row r="3746" ht="15.0" customHeight="1"/>
    <row r="3747" ht="15.0" customHeight="1"/>
    <row r="3748" ht="15.0" customHeight="1"/>
    <row r="3749" ht="15.0" customHeight="1"/>
    <row r="3750" ht="15.0" customHeight="1"/>
    <row r="3751" ht="15.0" customHeight="1"/>
    <row r="3752" ht="15.0" customHeight="1"/>
    <row r="3753" ht="15.0" customHeight="1"/>
    <row r="3754" ht="15.0" customHeight="1"/>
    <row r="3755" ht="15.0" customHeight="1"/>
    <row r="3756" ht="15.0" customHeight="1"/>
    <row r="3757" ht="15.0" customHeight="1"/>
    <row r="3758" ht="15.0" customHeight="1"/>
    <row r="3759" ht="15.0" customHeight="1"/>
    <row r="3760" ht="15.0" customHeight="1"/>
    <row r="3761" ht="15.0" customHeight="1"/>
    <row r="3762" ht="15.0" customHeight="1"/>
    <row r="3763" ht="15.0" customHeight="1"/>
    <row r="3764" ht="15.0" customHeight="1"/>
    <row r="3765" ht="15.0" customHeight="1"/>
    <row r="3766" ht="15.0" customHeight="1"/>
    <row r="3767" ht="15.0" customHeight="1"/>
    <row r="3768" ht="15.0" customHeight="1"/>
    <row r="3769" ht="15.0" customHeight="1"/>
    <row r="3770" ht="15.0" customHeight="1"/>
    <row r="3771" ht="15.0" customHeight="1"/>
    <row r="3772" ht="15.0" customHeight="1"/>
    <row r="3773" ht="15.0" customHeight="1"/>
    <row r="3774" ht="15.0" customHeight="1"/>
    <row r="3775" ht="15.0" customHeight="1"/>
    <row r="3776" ht="15.0" customHeight="1"/>
    <row r="3777" ht="15.0" customHeight="1"/>
    <row r="3778" ht="15.0" customHeight="1"/>
    <row r="3779" ht="15.0" customHeight="1"/>
    <row r="3780" ht="15.0" customHeight="1"/>
    <row r="3781" ht="15.0" customHeight="1"/>
    <row r="3782" ht="15.0" customHeight="1"/>
    <row r="3783" ht="15.0" customHeight="1"/>
    <row r="3784" ht="15.0" customHeight="1"/>
    <row r="3785" ht="15.0" customHeight="1"/>
    <row r="3786" ht="15.0" customHeight="1"/>
    <row r="3787" ht="15.0" customHeight="1"/>
    <row r="3788" ht="15.0" customHeight="1"/>
    <row r="3789" ht="15.0" customHeight="1"/>
    <row r="3790" ht="15.0" customHeight="1"/>
    <row r="3791" ht="15.0" customHeight="1"/>
    <row r="3792" ht="15.0" customHeight="1"/>
    <row r="3793" ht="15.0" customHeight="1"/>
    <row r="3794" ht="15.0" customHeight="1"/>
    <row r="3795" ht="15.0" customHeight="1"/>
    <row r="3796" ht="15.0" customHeight="1"/>
    <row r="3797" ht="15.0" customHeight="1"/>
    <row r="3798" ht="15.0" customHeight="1"/>
    <row r="3799" ht="15.0" customHeight="1"/>
    <row r="3800" ht="15.0" customHeight="1"/>
    <row r="3801" ht="15.0" customHeight="1"/>
    <row r="3802" ht="15.0" customHeight="1"/>
    <row r="3803" ht="15.0" customHeight="1"/>
    <row r="3804" ht="15.0" customHeight="1"/>
    <row r="3805" ht="15.0" customHeight="1"/>
    <row r="3806" ht="15.0" customHeight="1"/>
    <row r="3807" ht="15.0" customHeight="1"/>
    <row r="3808" ht="15.0" customHeight="1"/>
    <row r="3809" ht="15.0" customHeight="1"/>
    <row r="3810" ht="15.0" customHeight="1"/>
    <row r="3811" ht="15.0" customHeight="1"/>
    <row r="3812" ht="15.0" customHeight="1"/>
    <row r="3813" ht="15.0" customHeight="1"/>
    <row r="3814" ht="15.0" customHeight="1"/>
    <row r="3815" ht="15.0" customHeight="1"/>
    <row r="3816" ht="15.0" customHeight="1"/>
    <row r="3817" ht="15.0" customHeight="1"/>
    <row r="3818" ht="15.0" customHeight="1"/>
    <row r="3819" ht="15.0" customHeight="1"/>
    <row r="3820" ht="15.0" customHeight="1"/>
    <row r="3821" ht="15.0" customHeight="1"/>
    <row r="3822" ht="15.0" customHeight="1"/>
    <row r="3823" ht="15.0" customHeight="1"/>
    <row r="3824" ht="15.0" customHeight="1"/>
    <row r="3825" ht="15.0" customHeight="1"/>
    <row r="3826" ht="15.0" customHeight="1"/>
    <row r="3827" ht="15.0" customHeight="1"/>
    <row r="3828" ht="15.0" customHeight="1"/>
    <row r="3829" ht="15.0" customHeight="1"/>
    <row r="3830" ht="15.0" customHeight="1"/>
    <row r="3831" ht="15.0" customHeight="1"/>
    <row r="3832" ht="15.0" customHeight="1"/>
    <row r="3833" ht="15.0" customHeight="1"/>
    <row r="3834" ht="15.0" customHeight="1"/>
    <row r="3835" ht="15.0" customHeight="1"/>
    <row r="3836" ht="15.0" customHeight="1"/>
    <row r="3837" ht="15.0" customHeight="1"/>
    <row r="3838" ht="15.0" customHeight="1"/>
    <row r="3839" ht="15.0" customHeight="1"/>
    <row r="3840" ht="15.0" customHeight="1"/>
    <row r="3841" ht="15.0" customHeight="1"/>
    <row r="3842" ht="15.0" customHeight="1"/>
    <row r="3843" ht="15.0" customHeight="1"/>
    <row r="3844" ht="15.0" customHeight="1"/>
    <row r="3845" ht="15.0" customHeight="1"/>
    <row r="3846" ht="15.0" customHeight="1"/>
    <row r="3847" ht="15.0" customHeight="1"/>
    <row r="3848" ht="15.0" customHeight="1"/>
    <row r="3849" ht="15.0" customHeight="1"/>
    <row r="3850" ht="15.0" customHeight="1"/>
    <row r="3851" ht="15.0" customHeight="1"/>
    <row r="3852" ht="15.0" customHeight="1"/>
    <row r="3853" ht="15.0" customHeight="1"/>
    <row r="3854" ht="15.0" customHeight="1"/>
    <row r="3855" ht="15.0" customHeight="1"/>
    <row r="3856" ht="15.0" customHeight="1"/>
    <row r="3857" ht="15.0" customHeight="1"/>
    <row r="3858" ht="15.0" customHeight="1"/>
    <row r="3859" ht="15.0" customHeight="1"/>
    <row r="3860" ht="15.0" customHeight="1"/>
    <row r="3861" ht="15.0" customHeight="1"/>
    <row r="3862" ht="15.0" customHeight="1"/>
    <row r="3863" ht="15.0" customHeight="1"/>
    <row r="3864" ht="15.0" customHeight="1"/>
    <row r="3865" ht="15.0" customHeight="1"/>
    <row r="3866" ht="15.0" customHeight="1"/>
    <row r="3867" ht="15.0" customHeight="1"/>
    <row r="3868" ht="15.0" customHeight="1"/>
    <row r="3869" ht="15.0" customHeight="1"/>
    <row r="3870" ht="15.0" customHeight="1"/>
    <row r="3871" ht="15.0" customHeight="1"/>
    <row r="3872" ht="15.0" customHeight="1"/>
    <row r="3873" ht="15.0" customHeight="1"/>
    <row r="3874" ht="15.0" customHeight="1"/>
    <row r="3875" ht="15.0" customHeight="1"/>
    <row r="3876" ht="15.0" customHeight="1"/>
    <row r="3877" ht="15.0" customHeight="1"/>
    <row r="3878" ht="15.0" customHeight="1"/>
    <row r="3879" ht="15.0" customHeight="1"/>
    <row r="3880" ht="15.0" customHeight="1"/>
    <row r="3881" ht="15.0" customHeight="1"/>
    <row r="3882" ht="15.0" customHeight="1"/>
    <row r="3883" ht="15.0" customHeight="1"/>
    <row r="3884" ht="15.0" customHeight="1"/>
    <row r="3885" ht="15.0" customHeight="1"/>
    <row r="3886" ht="15.0" customHeight="1"/>
    <row r="3887" ht="15.0" customHeight="1"/>
    <row r="3888" ht="15.0" customHeight="1"/>
    <row r="3889" ht="15.0" customHeight="1"/>
    <row r="3890" ht="15.0" customHeight="1"/>
    <row r="3891" ht="15.0" customHeight="1"/>
    <row r="3892" ht="15.0" customHeight="1"/>
    <row r="3893" ht="15.0" customHeight="1"/>
    <row r="3894" ht="15.0" customHeight="1"/>
    <row r="3895" ht="15.0" customHeight="1"/>
    <row r="3896" ht="15.0" customHeight="1"/>
    <row r="3897" ht="15.0" customHeight="1"/>
    <row r="3898" ht="15.0" customHeight="1"/>
    <row r="3899" ht="15.0" customHeight="1"/>
    <row r="3900" ht="15.0" customHeight="1"/>
    <row r="3901" ht="15.0" customHeight="1"/>
    <row r="3902" ht="15.0" customHeight="1"/>
    <row r="3903" ht="15.0" customHeight="1"/>
    <row r="3904" ht="15.0" customHeight="1"/>
    <row r="3905" ht="15.0" customHeight="1"/>
    <row r="3906" ht="15.0" customHeight="1"/>
    <row r="3907" ht="15.0" customHeight="1"/>
    <row r="3908" ht="15.0" customHeight="1"/>
    <row r="3909" ht="15.0" customHeight="1"/>
    <row r="3910" ht="15.0" customHeight="1"/>
    <row r="3911" ht="15.0" customHeight="1"/>
    <row r="3912" ht="15.0" customHeight="1"/>
    <row r="3913" ht="15.0" customHeight="1"/>
    <row r="3914" ht="15.0" customHeight="1"/>
    <row r="3915" ht="15.0" customHeight="1"/>
    <row r="3916" ht="15.0" customHeight="1"/>
    <row r="3917" ht="15.0" customHeight="1"/>
    <row r="3918" ht="15.0" customHeight="1"/>
    <row r="3919" ht="15.0" customHeight="1"/>
    <row r="3920" ht="15.0" customHeight="1"/>
    <row r="3921" ht="15.0" customHeight="1"/>
    <row r="3922" ht="15.0" customHeight="1"/>
    <row r="3923" ht="15.0" customHeight="1"/>
    <row r="3924" ht="15.0" customHeight="1"/>
    <row r="3925" ht="15.0" customHeight="1"/>
    <row r="3926" ht="15.0" customHeight="1"/>
    <row r="3927" ht="15.0" customHeight="1"/>
    <row r="3928" ht="15.0" customHeight="1"/>
    <row r="3929" ht="15.0" customHeight="1"/>
    <row r="3930" ht="15.0" customHeight="1"/>
    <row r="3931" ht="15.0" customHeight="1"/>
    <row r="3932" ht="15.0" customHeight="1"/>
    <row r="3933" ht="15.0" customHeight="1"/>
    <row r="3934" ht="15.0" customHeight="1"/>
    <row r="3935" ht="15.0" customHeight="1"/>
    <row r="3936" ht="15.0" customHeight="1"/>
    <row r="3937" ht="15.0" customHeight="1"/>
    <row r="3938" ht="15.0" customHeight="1"/>
    <row r="3939" ht="15.0" customHeight="1"/>
    <row r="3940" ht="15.0" customHeight="1"/>
    <row r="3941" ht="15.0" customHeight="1"/>
    <row r="3942" ht="15.0" customHeight="1"/>
    <row r="3943" ht="15.0" customHeight="1"/>
    <row r="3944" ht="15.0" customHeight="1"/>
    <row r="3945" ht="15.0" customHeight="1"/>
    <row r="3946" ht="15.0" customHeight="1"/>
    <row r="3947" ht="15.0" customHeight="1"/>
    <row r="3948" ht="15.0" customHeight="1"/>
    <row r="3949" ht="15.0" customHeight="1"/>
    <row r="3950" ht="15.0" customHeight="1"/>
    <row r="3951" ht="15.0" customHeight="1"/>
    <row r="3952" ht="15.0" customHeight="1"/>
    <row r="3953" ht="15.0" customHeight="1"/>
    <row r="3954" ht="15.0" customHeight="1"/>
    <row r="3955" ht="15.0" customHeight="1"/>
    <row r="3956" ht="15.0" customHeight="1"/>
    <row r="3957" ht="15.0" customHeight="1"/>
    <row r="3958" ht="15.0" customHeight="1"/>
    <row r="3959" ht="15.0" customHeight="1"/>
    <row r="3960" ht="15.0" customHeight="1"/>
    <row r="3961" ht="15.0" customHeight="1"/>
    <row r="3962" ht="15.0" customHeight="1"/>
    <row r="3963" ht="15.0" customHeight="1"/>
    <row r="3964" ht="15.0" customHeight="1"/>
    <row r="3965" ht="15.0" customHeight="1"/>
    <row r="3966" ht="15.0" customHeight="1"/>
    <row r="3967" ht="15.0" customHeight="1"/>
    <row r="3968" ht="15.0" customHeight="1"/>
    <row r="3969" ht="15.0" customHeight="1"/>
    <row r="3970" ht="15.0" customHeight="1"/>
    <row r="3971" ht="15.0" customHeight="1"/>
    <row r="3972" ht="15.0" customHeight="1"/>
    <row r="3973" ht="15.0" customHeight="1"/>
    <row r="3974" ht="15.0" customHeight="1"/>
    <row r="3975" ht="15.0" customHeight="1"/>
    <row r="3976" ht="15.0" customHeight="1"/>
    <row r="3977" ht="15.0" customHeight="1"/>
    <row r="3978" ht="15.0" customHeight="1"/>
    <row r="3979" ht="15.0" customHeight="1"/>
    <row r="3980" ht="15.0" customHeight="1"/>
    <row r="3981" ht="15.0" customHeight="1"/>
    <row r="3982" ht="15.0" customHeight="1"/>
    <row r="3983" ht="15.0" customHeight="1"/>
    <row r="3984" ht="15.0" customHeight="1"/>
    <row r="3985" ht="15.0" customHeight="1"/>
    <row r="3986" ht="15.0" customHeight="1"/>
    <row r="3987" ht="15.0" customHeight="1"/>
    <row r="3988" ht="15.0" customHeight="1"/>
    <row r="3989" ht="15.0" customHeight="1"/>
    <row r="3990" ht="15.0" customHeight="1"/>
    <row r="3991" ht="15.0" customHeight="1"/>
    <row r="3992" ht="15.0" customHeight="1"/>
    <row r="3993" ht="15.0" customHeight="1"/>
    <row r="3994" ht="15.0" customHeight="1"/>
    <row r="3995" ht="15.0" customHeight="1"/>
    <row r="3996" ht="15.0" customHeight="1"/>
    <row r="3997" ht="15.0" customHeight="1"/>
    <row r="3998" ht="15.0" customHeight="1"/>
    <row r="3999" ht="15.0" customHeight="1"/>
    <row r="4000" ht="15.0" customHeight="1"/>
    <row r="4001" ht="15.0" customHeight="1"/>
    <row r="4002" ht="15.0" customHeight="1"/>
    <row r="4003" ht="15.0" customHeight="1"/>
    <row r="4004" ht="15.0" customHeight="1"/>
    <row r="4005" ht="15.0" customHeight="1"/>
    <row r="4006" ht="15.0" customHeight="1"/>
    <row r="4007" ht="15.0" customHeight="1"/>
    <row r="4008" ht="15.0" customHeight="1"/>
    <row r="4009" ht="15.0" customHeight="1"/>
    <row r="4010" ht="15.0" customHeight="1"/>
    <row r="4011" ht="15.0" customHeight="1"/>
    <row r="4012" ht="15.0" customHeight="1"/>
    <row r="4013" ht="15.0" customHeight="1"/>
    <row r="4014" ht="15.0" customHeight="1"/>
    <row r="4015" ht="15.0" customHeight="1"/>
    <row r="4016" ht="15.0" customHeight="1"/>
    <row r="4017" ht="15.0" customHeight="1"/>
    <row r="4018" ht="15.0" customHeight="1"/>
    <row r="4019" ht="15.0" customHeight="1"/>
    <row r="4020" ht="15.0" customHeight="1"/>
    <row r="4021" ht="15.0" customHeight="1"/>
    <row r="4022" ht="15.0" customHeight="1"/>
    <row r="4023" ht="15.0" customHeight="1"/>
    <row r="4024" ht="15.0" customHeight="1"/>
    <row r="4025" ht="15.0" customHeight="1"/>
    <row r="4026" ht="15.0" customHeight="1"/>
    <row r="4027" ht="15.0" customHeight="1"/>
    <row r="4028" ht="15.0" customHeight="1"/>
    <row r="4029" ht="15.0" customHeight="1"/>
    <row r="4030" ht="15.0" customHeight="1"/>
    <row r="4031" ht="15.0" customHeight="1"/>
    <row r="4032" ht="15.0" customHeight="1"/>
    <row r="4033" ht="15.0" customHeight="1"/>
    <row r="4034" ht="15.0" customHeight="1"/>
    <row r="4035" ht="15.0" customHeight="1"/>
    <row r="4036" ht="15.0" customHeight="1"/>
    <row r="4037" ht="15.0" customHeight="1"/>
    <row r="4038" ht="15.0" customHeight="1"/>
    <row r="4039" ht="15.0" customHeight="1"/>
    <row r="4040" ht="15.0" customHeight="1"/>
    <row r="4041" ht="15.0" customHeight="1"/>
    <row r="4042" ht="15.0" customHeight="1"/>
    <row r="4043" ht="15.0" customHeight="1"/>
    <row r="4044" ht="15.0" customHeight="1"/>
    <row r="4045" ht="15.0" customHeight="1"/>
    <row r="4046" ht="15.0" customHeight="1"/>
    <row r="4047" ht="15.0" customHeight="1"/>
    <row r="4048" ht="15.0" customHeight="1"/>
    <row r="4049" ht="15.0" customHeight="1"/>
    <row r="4050" ht="15.0" customHeight="1"/>
    <row r="4051" ht="15.0" customHeight="1"/>
    <row r="4052" ht="15.0" customHeight="1"/>
    <row r="4053" ht="15.0" customHeight="1"/>
    <row r="4054" ht="15.0" customHeight="1"/>
    <row r="4055" ht="15.0" customHeight="1"/>
    <row r="4056" ht="15.0" customHeight="1"/>
    <row r="4057" ht="15.0" customHeight="1"/>
    <row r="4058" ht="15.0" customHeight="1"/>
    <row r="4059" ht="15.0" customHeight="1"/>
    <row r="4060" ht="15.0" customHeight="1"/>
    <row r="4061" ht="15.0" customHeight="1"/>
    <row r="4062" ht="15.0" customHeight="1"/>
    <row r="4063" ht="15.0" customHeight="1"/>
    <row r="4064" ht="15.0" customHeight="1"/>
    <row r="4065" ht="15.0" customHeight="1"/>
    <row r="4066" ht="15.0" customHeight="1"/>
    <row r="4067" ht="15.0" customHeight="1"/>
    <row r="4068" ht="15.0" customHeight="1"/>
    <row r="4069" ht="15.0" customHeight="1"/>
    <row r="4070" ht="15.0" customHeight="1"/>
    <row r="4071" ht="15.0" customHeight="1"/>
    <row r="4072" ht="15.0" customHeight="1"/>
    <row r="4073" ht="15.0" customHeight="1"/>
    <row r="4074" ht="15.0" customHeight="1"/>
    <row r="4075" ht="15.0" customHeight="1"/>
    <row r="4076" ht="15.0" customHeight="1"/>
    <row r="4077" ht="15.0" customHeight="1"/>
    <row r="4078" ht="15.0" customHeight="1"/>
    <row r="4079" ht="15.0" customHeight="1"/>
    <row r="4080" ht="15.0" customHeight="1"/>
    <row r="4081" ht="15.0" customHeight="1"/>
    <row r="4082" ht="15.0" customHeight="1"/>
    <row r="4083" ht="15.0" customHeight="1"/>
    <row r="4084" ht="15.0" customHeight="1"/>
    <row r="4085" ht="15.0" customHeight="1"/>
    <row r="4086" ht="15.0" customHeight="1"/>
    <row r="4087" ht="15.0" customHeight="1"/>
    <row r="4088" ht="15.0" customHeight="1"/>
    <row r="4089" ht="15.0" customHeight="1"/>
    <row r="4090" ht="15.0" customHeight="1"/>
    <row r="4091" ht="15.0" customHeight="1"/>
    <row r="4092" ht="15.0" customHeight="1"/>
    <row r="4093" ht="15.0" customHeight="1"/>
    <row r="4094" ht="15.0" customHeight="1"/>
    <row r="4095" ht="15.0" customHeight="1"/>
    <row r="4096" ht="15.0" customHeight="1"/>
    <row r="4097" ht="15.0" customHeight="1"/>
    <row r="4098" ht="15.0" customHeight="1"/>
    <row r="4099" ht="15.0" customHeight="1"/>
    <row r="4100" ht="15.0" customHeight="1"/>
    <row r="4101" ht="15.0" customHeight="1"/>
    <row r="4102" ht="15.0" customHeight="1"/>
    <row r="4103" ht="15.0" customHeight="1"/>
    <row r="4104" ht="15.0" customHeight="1"/>
    <row r="4105" ht="15.0" customHeight="1"/>
    <row r="4106" ht="15.0" customHeight="1"/>
    <row r="4107" ht="15.0" customHeight="1"/>
    <row r="4108" ht="15.0" customHeight="1"/>
    <row r="4109" ht="15.0" customHeight="1"/>
    <row r="4110" ht="15.0" customHeight="1"/>
    <row r="4111" ht="15.0" customHeight="1"/>
    <row r="4112" ht="15.0" customHeight="1"/>
    <row r="4113" ht="15.0" customHeight="1"/>
    <row r="4114" ht="15.0" customHeight="1"/>
    <row r="4115" ht="15.0" customHeight="1"/>
    <row r="4116" ht="15.0" customHeight="1"/>
    <row r="4117" ht="15.0" customHeight="1"/>
    <row r="4118" ht="15.0" customHeight="1"/>
    <row r="4119" ht="15.0" customHeight="1"/>
    <row r="4120" ht="15.0" customHeight="1"/>
    <row r="4121" ht="15.0" customHeight="1"/>
    <row r="4122" ht="15.0" customHeight="1"/>
    <row r="4123" ht="15.0" customHeight="1"/>
    <row r="4124" ht="15.0" customHeight="1"/>
    <row r="4125" ht="15.0" customHeight="1"/>
    <row r="4126" ht="15.0" customHeight="1"/>
    <row r="4127" ht="15.0" customHeight="1"/>
    <row r="4128" ht="15.0" customHeight="1"/>
    <row r="4129" ht="15.0" customHeight="1"/>
    <row r="4130" ht="15.0" customHeight="1"/>
    <row r="4131" ht="15.0" customHeight="1"/>
    <row r="4132" ht="15.0" customHeight="1"/>
    <row r="4133" ht="15.0" customHeight="1"/>
    <row r="4134" ht="15.0" customHeight="1"/>
    <row r="4135" ht="15.0" customHeight="1"/>
    <row r="4136" ht="15.0" customHeight="1"/>
    <row r="4137" ht="15.0" customHeight="1"/>
    <row r="4138" ht="15.0" customHeight="1"/>
    <row r="4139" ht="15.0" customHeight="1"/>
    <row r="4140" ht="15.0" customHeight="1"/>
    <row r="4141" ht="15.0" customHeight="1"/>
    <row r="4142" ht="15.0" customHeight="1"/>
    <row r="4143" ht="15.0" customHeight="1"/>
    <row r="4144" ht="15.0" customHeight="1"/>
    <row r="4145" ht="15.0" customHeight="1"/>
    <row r="4146" ht="15.0" customHeight="1"/>
    <row r="4147" ht="15.0" customHeight="1"/>
    <row r="4148" ht="15.0" customHeight="1"/>
    <row r="4149" ht="15.0" customHeight="1"/>
    <row r="4150" ht="15.0" customHeight="1"/>
    <row r="4151" ht="15.0" customHeight="1"/>
    <row r="4152" ht="15.0" customHeight="1"/>
    <row r="4153" ht="15.0" customHeight="1"/>
    <row r="4154" ht="15.0" customHeight="1"/>
    <row r="4155" ht="15.0" customHeight="1"/>
    <row r="4156" ht="15.0" customHeight="1"/>
    <row r="4157" ht="15.0" customHeight="1"/>
    <row r="4158" ht="15.0" customHeight="1"/>
    <row r="4159" ht="15.0" customHeight="1"/>
    <row r="4160" ht="15.0" customHeight="1"/>
    <row r="4161" ht="15.0" customHeight="1"/>
    <row r="4162" ht="15.0" customHeight="1"/>
    <row r="4163" ht="15.0" customHeight="1"/>
    <row r="4164" ht="15.0" customHeight="1"/>
    <row r="4165" ht="15.0" customHeight="1"/>
    <row r="4166" ht="15.0" customHeight="1"/>
    <row r="4167" ht="15.0" customHeight="1"/>
    <row r="4168" ht="15.0" customHeight="1"/>
    <row r="4169" ht="15.0" customHeight="1"/>
    <row r="4170" ht="15.0" customHeight="1"/>
    <row r="4171" ht="15.0" customHeight="1"/>
    <row r="4172" ht="15.0" customHeight="1"/>
    <row r="4173" ht="15.0" customHeight="1"/>
    <row r="4174" ht="15.0" customHeight="1"/>
    <row r="4175" ht="15.0" customHeight="1"/>
    <row r="4176" ht="15.0" customHeight="1"/>
    <row r="4177" ht="15.0" customHeight="1"/>
    <row r="4178" ht="15.0" customHeight="1"/>
    <row r="4179" ht="15.0" customHeight="1"/>
    <row r="4180" ht="15.0" customHeight="1"/>
    <row r="4181" ht="15.0" customHeight="1"/>
    <row r="4182" ht="15.0" customHeight="1"/>
    <row r="4183" ht="15.0" customHeight="1"/>
    <row r="4184" ht="15.0" customHeight="1"/>
    <row r="4185" ht="15.0" customHeight="1"/>
    <row r="4186" ht="15.0" customHeight="1"/>
    <row r="4187" ht="15.0" customHeight="1"/>
    <row r="4188" ht="15.0" customHeight="1"/>
    <row r="4189" ht="15.0" customHeight="1"/>
    <row r="4190" ht="15.0" customHeight="1"/>
    <row r="4191" ht="15.0" customHeight="1"/>
    <row r="4192" ht="15.0" customHeight="1"/>
    <row r="4193" ht="15.0" customHeight="1"/>
    <row r="4194" ht="15.0" customHeight="1"/>
    <row r="4195" ht="15.0" customHeight="1"/>
    <row r="4196" ht="15.0" customHeight="1"/>
    <row r="4197" ht="15.0" customHeight="1"/>
    <row r="4198" ht="15.0" customHeight="1"/>
    <row r="4199" ht="15.0" customHeight="1"/>
    <row r="4200" ht="15.0" customHeight="1"/>
    <row r="4201" ht="15.0" customHeight="1"/>
    <row r="4202" ht="15.0" customHeight="1"/>
    <row r="4203" ht="15.0" customHeight="1"/>
    <row r="4204" ht="15.0" customHeight="1"/>
    <row r="4205" ht="15.0" customHeight="1"/>
    <row r="4206" ht="15.0" customHeight="1"/>
    <row r="4207" ht="15.0" customHeight="1"/>
    <row r="4208" ht="15.0" customHeight="1"/>
    <row r="4209" ht="15.0" customHeight="1"/>
    <row r="4210" ht="15.0" customHeight="1"/>
    <row r="4211" ht="15.0" customHeight="1"/>
    <row r="4212" ht="15.0" customHeight="1"/>
    <row r="4213" ht="15.0" customHeight="1"/>
    <row r="4214" ht="15.0" customHeight="1"/>
    <row r="4215" ht="15.0" customHeight="1"/>
    <row r="4216" ht="15.0" customHeight="1"/>
    <row r="4217" ht="15.0" customHeight="1"/>
    <row r="4218" ht="15.0" customHeight="1"/>
    <row r="4219" ht="15.0" customHeight="1"/>
    <row r="4220" ht="15.0" customHeight="1"/>
    <row r="4221" ht="15.0" customHeight="1"/>
    <row r="4222" ht="15.0" customHeight="1"/>
    <row r="4223" ht="15.0" customHeight="1"/>
    <row r="4224" ht="15.0" customHeight="1"/>
    <row r="4225" ht="15.0" customHeight="1"/>
    <row r="4226" ht="15.0" customHeight="1"/>
    <row r="4227" ht="15.0" customHeight="1"/>
    <row r="4228" ht="15.0" customHeight="1"/>
    <row r="4229" ht="15.0" customHeight="1"/>
    <row r="4230" ht="15.0" customHeight="1"/>
    <row r="4231" ht="15.0" customHeight="1"/>
    <row r="4232" ht="15.0" customHeight="1"/>
    <row r="4233" ht="15.0" customHeight="1"/>
    <row r="4234" ht="15.0" customHeight="1"/>
    <row r="4235" ht="15.0" customHeight="1"/>
    <row r="4236" ht="15.0" customHeight="1"/>
    <row r="4237" ht="15.0" customHeight="1"/>
    <row r="4238" ht="15.0" customHeight="1"/>
    <row r="4239" ht="15.0" customHeight="1"/>
    <row r="4240" ht="15.0" customHeight="1"/>
    <row r="4241" ht="15.0" customHeight="1"/>
    <row r="4242" ht="15.0" customHeight="1"/>
    <row r="4243" ht="15.0" customHeight="1"/>
    <row r="4244" ht="15.0" customHeight="1"/>
    <row r="4245" ht="15.0" customHeight="1"/>
    <row r="4246" ht="15.0" customHeight="1"/>
    <row r="4247" ht="15.0" customHeight="1"/>
    <row r="4248" ht="15.0" customHeight="1"/>
    <row r="4249" ht="15.0" customHeight="1"/>
    <row r="4250" ht="15.0" customHeight="1"/>
    <row r="4251" ht="15.0" customHeight="1"/>
    <row r="4252" ht="15.0" customHeight="1"/>
    <row r="4253" ht="15.0" customHeight="1"/>
    <row r="4254" ht="15.0" customHeight="1"/>
    <row r="4255" ht="15.0" customHeight="1"/>
    <row r="4256" ht="15.0" customHeight="1"/>
    <row r="4257" ht="15.0" customHeight="1"/>
    <row r="4258" ht="15.0" customHeight="1"/>
    <row r="4259" ht="15.0" customHeight="1"/>
    <row r="4260" ht="15.0" customHeight="1"/>
    <row r="4261" ht="15.0" customHeight="1"/>
    <row r="4262" ht="15.0" customHeight="1"/>
    <row r="4263" ht="15.0" customHeight="1"/>
    <row r="4264" ht="15.0" customHeight="1"/>
    <row r="4265" ht="15.0" customHeight="1"/>
    <row r="4266" ht="15.0" customHeight="1"/>
    <row r="4267" ht="15.0" customHeight="1"/>
    <row r="4268" ht="15.0" customHeight="1"/>
    <row r="4269" ht="15.0" customHeight="1"/>
    <row r="4270" ht="15.0" customHeight="1"/>
    <row r="4271" ht="15.0" customHeight="1"/>
    <row r="4272" ht="15.0" customHeight="1"/>
    <row r="4273" ht="15.0" customHeight="1"/>
    <row r="4274" ht="15.0" customHeight="1"/>
    <row r="4275" ht="15.0" customHeight="1"/>
    <row r="4276" ht="15.0" customHeight="1"/>
    <row r="4277" ht="15.0" customHeight="1"/>
    <row r="4278" ht="15.0" customHeight="1"/>
    <row r="4279" ht="15.0" customHeight="1"/>
    <row r="4280" ht="15.0" customHeight="1"/>
    <row r="4281" ht="15.0" customHeight="1"/>
    <row r="4282" ht="15.0" customHeight="1"/>
    <row r="4283" ht="15.0" customHeight="1"/>
    <row r="4284" ht="15.0" customHeight="1"/>
    <row r="4285" ht="15.0" customHeight="1"/>
    <row r="4286" ht="15.0" customHeight="1"/>
    <row r="4287" ht="15.0" customHeight="1"/>
    <row r="4288" ht="15.0" customHeight="1"/>
    <row r="4289" ht="15.0" customHeight="1"/>
    <row r="4290" ht="15.0" customHeight="1"/>
    <row r="4291" ht="15.0" customHeight="1"/>
    <row r="4292" ht="15.0" customHeight="1"/>
    <row r="4293" ht="15.0" customHeight="1"/>
    <row r="4294" ht="15.0" customHeight="1"/>
    <row r="4295" ht="15.0" customHeight="1"/>
    <row r="4296" ht="15.0" customHeight="1"/>
    <row r="4297" ht="15.0" customHeight="1"/>
    <row r="4298" ht="15.0" customHeight="1"/>
    <row r="4299" ht="15.0" customHeight="1"/>
    <row r="4300" ht="15.0" customHeight="1"/>
    <row r="4301" ht="15.0" customHeight="1"/>
    <row r="4302" ht="15.0" customHeight="1"/>
    <row r="4303" ht="15.0" customHeight="1"/>
    <row r="4304" ht="15.0" customHeight="1"/>
    <row r="4305" ht="15.0" customHeight="1"/>
    <row r="4306" ht="15.0" customHeight="1"/>
    <row r="4307" ht="15.0" customHeight="1"/>
    <row r="4308" ht="15.0" customHeight="1"/>
    <row r="4309" ht="15.0" customHeight="1"/>
    <row r="4310" ht="15.0" customHeight="1"/>
    <row r="4311" ht="15.0" customHeight="1"/>
    <row r="4312" ht="15.0" customHeight="1"/>
    <row r="4313" ht="15.0" customHeight="1"/>
    <row r="4314" ht="15.0" customHeight="1"/>
    <row r="4315" ht="15.0" customHeight="1"/>
    <row r="4316" ht="15.0" customHeight="1"/>
    <row r="4317" ht="15.0" customHeight="1"/>
    <row r="4318" ht="15.0" customHeight="1"/>
    <row r="4319" ht="15.0" customHeight="1"/>
    <row r="4320" ht="15.0" customHeight="1"/>
    <row r="4321" ht="15.0" customHeight="1"/>
    <row r="4322" ht="15.0" customHeight="1"/>
    <row r="4323" ht="15.0" customHeight="1"/>
    <row r="4324" ht="15.0" customHeight="1"/>
    <row r="4325" ht="15.0" customHeight="1"/>
    <row r="4326" ht="15.0" customHeight="1"/>
    <row r="4327" ht="15.0" customHeight="1"/>
    <row r="4328" ht="15.0" customHeight="1"/>
    <row r="4329" ht="15.0" customHeight="1"/>
    <row r="4330" ht="15.0" customHeight="1"/>
    <row r="4331" ht="15.0" customHeight="1"/>
    <row r="4332" ht="15.0" customHeight="1"/>
    <row r="4333" ht="15.0" customHeight="1"/>
    <row r="4334" ht="15.0" customHeight="1"/>
    <row r="4335" ht="15.0" customHeight="1"/>
    <row r="4336" ht="15.0" customHeight="1"/>
    <row r="4337" ht="15.0" customHeight="1"/>
    <row r="4338" ht="15.0" customHeight="1"/>
    <row r="4339" ht="15.0" customHeight="1"/>
    <row r="4340" ht="15.0" customHeight="1"/>
    <row r="4341" ht="15.0" customHeight="1"/>
    <row r="4342" ht="15.0" customHeight="1"/>
    <row r="4343" ht="15.0" customHeight="1"/>
    <row r="4344" ht="15.0" customHeight="1"/>
    <row r="4345" ht="15.0" customHeight="1"/>
    <row r="4346" ht="15.0" customHeight="1"/>
    <row r="4347" ht="15.0" customHeight="1"/>
    <row r="4348" ht="15.0" customHeight="1"/>
    <row r="4349" ht="15.0" customHeight="1"/>
    <row r="4350" ht="15.0" customHeight="1"/>
    <row r="4351" ht="15.0" customHeight="1"/>
    <row r="4352" ht="15.0" customHeight="1"/>
    <row r="4353" ht="15.0" customHeight="1"/>
    <row r="4354" ht="15.0" customHeight="1"/>
    <row r="4355" ht="15.0" customHeight="1"/>
    <row r="4356" ht="15.0" customHeight="1"/>
    <row r="4357" ht="15.0" customHeight="1"/>
    <row r="4358" ht="15.0" customHeight="1"/>
    <row r="4359" ht="15.0" customHeight="1"/>
    <row r="4360" ht="15.0" customHeight="1"/>
    <row r="4361" ht="15.0" customHeight="1"/>
    <row r="4362" ht="15.0" customHeight="1"/>
    <row r="4363" ht="15.0" customHeight="1"/>
    <row r="4364" ht="15.0" customHeight="1"/>
    <row r="4365" ht="15.0" customHeight="1"/>
    <row r="4366" ht="15.0" customHeight="1"/>
    <row r="4367" ht="15.0" customHeight="1"/>
    <row r="4368" ht="15.0" customHeight="1"/>
    <row r="4369" ht="15.0" customHeight="1"/>
    <row r="4370" ht="15.0" customHeight="1"/>
    <row r="4371" ht="15.0" customHeight="1"/>
    <row r="4372" ht="15.0" customHeight="1"/>
    <row r="4373" ht="15.0" customHeight="1"/>
    <row r="4374" ht="15.0" customHeight="1"/>
    <row r="4375" ht="15.0" customHeight="1"/>
    <row r="4376" ht="15.0" customHeight="1"/>
    <row r="4377" ht="15.0" customHeight="1"/>
    <row r="4378" ht="15.0" customHeight="1"/>
    <row r="4379" ht="15.0" customHeight="1"/>
    <row r="4380" ht="15.0" customHeight="1"/>
    <row r="4381" ht="15.0" customHeight="1"/>
    <row r="4382" ht="15.0" customHeight="1"/>
    <row r="4383" ht="15.0" customHeight="1"/>
    <row r="4384" ht="15.0" customHeight="1"/>
    <row r="4385" ht="15.0" customHeight="1"/>
    <row r="4386" ht="15.0" customHeight="1"/>
    <row r="4387" ht="15.0" customHeight="1"/>
    <row r="4388" ht="15.0" customHeight="1"/>
    <row r="4389" ht="15.0" customHeight="1"/>
    <row r="4390" ht="15.0" customHeight="1"/>
    <row r="4391" ht="15.0" customHeight="1"/>
    <row r="4392" ht="15.0" customHeight="1"/>
    <row r="4393" ht="15.0" customHeight="1"/>
    <row r="4394" ht="15.0" customHeight="1"/>
    <row r="4395" ht="15.0" customHeight="1"/>
    <row r="4396" ht="15.0" customHeight="1"/>
    <row r="4397" ht="15.0" customHeight="1"/>
    <row r="4398" ht="15.0" customHeight="1"/>
    <row r="4399" ht="15.0" customHeight="1"/>
    <row r="4400" ht="15.0" customHeight="1"/>
    <row r="4401" ht="15.0" customHeight="1"/>
    <row r="4402" ht="15.0" customHeight="1"/>
    <row r="4403" ht="15.0" customHeight="1"/>
    <row r="4404" ht="15.0" customHeight="1"/>
    <row r="4405" ht="15.0" customHeight="1"/>
    <row r="4406" ht="15.0" customHeight="1"/>
    <row r="4407" ht="15.0" customHeight="1"/>
    <row r="4408" ht="15.0" customHeight="1"/>
    <row r="4409" ht="15.0" customHeight="1"/>
    <row r="4410" ht="15.0" customHeight="1"/>
    <row r="4411" ht="15.0" customHeight="1"/>
    <row r="4412" ht="15.0" customHeight="1"/>
    <row r="4413" ht="15.0" customHeight="1"/>
    <row r="4414" ht="15.0" customHeight="1"/>
    <row r="4415" ht="15.0" customHeight="1"/>
    <row r="4416" ht="15.0" customHeight="1"/>
    <row r="4417" ht="15.0" customHeight="1"/>
    <row r="4418" ht="15.0" customHeight="1"/>
    <row r="4419" ht="15.0" customHeight="1"/>
    <row r="4420" ht="15.0" customHeight="1"/>
    <row r="4421" ht="15.0" customHeight="1"/>
    <row r="4422" ht="15.0" customHeight="1"/>
    <row r="4423" ht="15.0" customHeight="1"/>
    <row r="4424" ht="15.0" customHeight="1"/>
    <row r="4425" ht="15.0" customHeight="1"/>
    <row r="4426" ht="15.0" customHeight="1"/>
    <row r="4427" ht="15.0" customHeight="1"/>
    <row r="4428" ht="15.0" customHeight="1"/>
    <row r="4429" ht="15.0" customHeight="1"/>
    <row r="4430" ht="15.0" customHeight="1"/>
    <row r="4431" ht="15.0" customHeight="1"/>
    <row r="4432" ht="15.0" customHeight="1"/>
    <row r="4433" ht="15.0" customHeight="1"/>
    <row r="4434" ht="15.0" customHeight="1"/>
    <row r="4435" ht="15.0" customHeight="1"/>
    <row r="4436" ht="15.0" customHeight="1"/>
    <row r="4437" ht="15.0" customHeight="1"/>
    <row r="4438" ht="15.0" customHeight="1"/>
    <row r="4439" ht="15.0" customHeight="1"/>
    <row r="4440" ht="15.0" customHeight="1"/>
    <row r="4441" ht="15.0" customHeight="1"/>
    <row r="4442" ht="15.0" customHeight="1"/>
    <row r="4443" ht="15.0" customHeight="1"/>
    <row r="4444" ht="15.0" customHeight="1"/>
    <row r="4445" ht="15.0" customHeight="1"/>
    <row r="4446" ht="15.0" customHeight="1"/>
    <row r="4447" ht="15.0" customHeight="1"/>
    <row r="4448" ht="15.0" customHeight="1"/>
    <row r="4449" ht="15.0" customHeight="1"/>
    <row r="4450" ht="15.0" customHeight="1"/>
    <row r="4451" ht="15.0" customHeight="1"/>
    <row r="4452" ht="15.0" customHeight="1"/>
    <row r="4453" ht="15.0" customHeight="1"/>
    <row r="4454" ht="15.0" customHeight="1"/>
    <row r="4455" ht="15.0" customHeight="1"/>
    <row r="4456" ht="15.0" customHeight="1"/>
    <row r="4457" ht="15.0" customHeight="1"/>
    <row r="4458" ht="15.0" customHeight="1"/>
    <row r="4459" ht="15.0" customHeight="1"/>
    <row r="4460" ht="15.0" customHeight="1"/>
    <row r="4461" ht="15.0" customHeight="1"/>
    <row r="4462" ht="15.0" customHeight="1"/>
    <row r="4463" ht="15.0" customHeight="1"/>
    <row r="4464" ht="15.0" customHeight="1"/>
    <row r="4465" ht="15.0" customHeight="1"/>
    <row r="4466" ht="15.0" customHeight="1"/>
    <row r="4467" ht="15.0" customHeight="1"/>
    <row r="4468" ht="15.0" customHeight="1"/>
    <row r="4469" ht="15.0" customHeight="1"/>
    <row r="4470" ht="15.0" customHeight="1"/>
    <row r="4471" ht="15.0" customHeight="1"/>
    <row r="4472" ht="15.0" customHeight="1"/>
    <row r="4473" ht="15.0" customHeight="1"/>
    <row r="4474" ht="15.0" customHeight="1"/>
    <row r="4475" ht="15.0" customHeight="1"/>
    <row r="4476" ht="15.0" customHeight="1"/>
    <row r="4477" ht="15.0" customHeight="1"/>
    <row r="4478" ht="15.0" customHeight="1"/>
    <row r="4479" ht="15.0" customHeight="1"/>
    <row r="4480" ht="15.0" customHeight="1"/>
    <row r="4481" ht="15.0" customHeight="1"/>
    <row r="4482" ht="15.0" customHeight="1"/>
    <row r="4483" ht="15.0" customHeight="1"/>
    <row r="4484" ht="15.0" customHeight="1"/>
    <row r="4485" ht="15.0" customHeight="1"/>
    <row r="4486" ht="15.0" customHeight="1"/>
    <row r="4487" ht="15.0" customHeight="1"/>
    <row r="4488" ht="15.0" customHeight="1"/>
    <row r="4489" ht="15.0" customHeight="1"/>
    <row r="4490" ht="15.0" customHeight="1"/>
    <row r="4491" ht="15.0" customHeight="1"/>
    <row r="4492" ht="15.0" customHeight="1"/>
    <row r="4493" ht="15.0" customHeight="1"/>
    <row r="4494" ht="15.0" customHeight="1"/>
    <row r="4495" ht="15.0" customHeight="1"/>
    <row r="4496" ht="15.0" customHeight="1"/>
    <row r="4497" ht="15.0" customHeight="1"/>
    <row r="4498" ht="15.0" customHeight="1"/>
    <row r="4499" ht="15.0" customHeight="1"/>
    <row r="4500" ht="15.0" customHeight="1"/>
    <row r="4501" ht="15.0" customHeight="1"/>
    <row r="4502" ht="15.0" customHeight="1"/>
    <row r="4503" ht="15.0" customHeight="1"/>
    <row r="4504" ht="15.0" customHeight="1"/>
    <row r="4505" ht="15.0" customHeight="1"/>
    <row r="4506" ht="15.0" customHeight="1"/>
    <row r="4507" ht="15.0" customHeight="1"/>
    <row r="4508" ht="15.0" customHeight="1"/>
    <row r="4509" ht="15.0" customHeight="1"/>
    <row r="4510" ht="15.0" customHeight="1"/>
    <row r="4511" ht="15.0" customHeight="1"/>
    <row r="4512" ht="15.0" customHeight="1"/>
    <row r="4513" ht="15.0" customHeight="1"/>
    <row r="4514" ht="15.0" customHeight="1"/>
    <row r="4515" ht="15.0" customHeight="1"/>
    <row r="4516" ht="15.0" customHeight="1"/>
    <row r="4517" ht="15.0" customHeight="1"/>
    <row r="4518" ht="15.0" customHeight="1"/>
    <row r="4519" ht="15.0" customHeight="1"/>
    <row r="4520" ht="15.0" customHeight="1"/>
    <row r="4521" ht="15.0" customHeight="1"/>
    <row r="4522" ht="15.0" customHeight="1"/>
    <row r="4523" ht="15.0" customHeight="1"/>
    <row r="4524" ht="15.0" customHeight="1"/>
    <row r="4525" ht="15.0" customHeight="1"/>
    <row r="4526" ht="15.0" customHeight="1"/>
    <row r="4527" ht="15.0" customHeight="1"/>
    <row r="4528" ht="15.0" customHeight="1"/>
    <row r="4529" ht="15.0" customHeight="1"/>
    <row r="4530" ht="15.0" customHeight="1"/>
    <row r="4531" ht="15.0" customHeight="1"/>
    <row r="4532" ht="15.0" customHeight="1"/>
    <row r="4533" ht="15.0" customHeight="1"/>
    <row r="4534" ht="15.0" customHeight="1"/>
    <row r="4535" ht="15.0" customHeight="1"/>
    <row r="4536" ht="15.0" customHeight="1"/>
    <row r="4537" ht="15.0" customHeight="1"/>
    <row r="4538" ht="15.0" customHeight="1"/>
    <row r="4539" ht="15.0" customHeight="1"/>
    <row r="4540" ht="15.0" customHeight="1"/>
    <row r="4541" ht="15.0" customHeight="1"/>
    <row r="4542" ht="15.0" customHeight="1"/>
    <row r="4543" ht="15.0" customHeight="1"/>
    <row r="4544" ht="15.0" customHeight="1"/>
    <row r="4545" ht="15.0" customHeight="1"/>
    <row r="4546" ht="15.0" customHeight="1"/>
    <row r="4547" ht="15.0" customHeight="1"/>
    <row r="4548" ht="15.0" customHeight="1"/>
    <row r="4549" ht="15.0" customHeight="1"/>
    <row r="4550" ht="15.0" customHeight="1"/>
    <row r="4551" ht="15.0" customHeight="1"/>
    <row r="4552" ht="15.0" customHeight="1"/>
    <row r="4553" ht="15.0" customHeight="1"/>
    <row r="4554" ht="15.0" customHeight="1"/>
    <row r="4555" ht="15.0" customHeight="1"/>
    <row r="4556" ht="15.0" customHeight="1"/>
    <row r="4557" ht="15.0" customHeight="1"/>
    <row r="4558" ht="15.0" customHeight="1"/>
    <row r="4559" ht="15.0" customHeight="1"/>
    <row r="4560" ht="15.0" customHeight="1"/>
    <row r="4561" ht="15.0" customHeight="1"/>
    <row r="4562" ht="15.0" customHeight="1"/>
    <row r="4563" ht="15.0" customHeight="1"/>
    <row r="4564" ht="15.0" customHeight="1"/>
    <row r="4565" ht="15.0" customHeight="1"/>
    <row r="4566" ht="15.0" customHeight="1"/>
    <row r="4567" ht="15.0" customHeight="1"/>
    <row r="4568" ht="15.0" customHeight="1"/>
    <row r="4569" ht="15.0" customHeight="1"/>
    <row r="4570" ht="15.0" customHeight="1"/>
    <row r="4571" ht="15.0" customHeight="1"/>
    <row r="4572" ht="15.0" customHeight="1"/>
    <row r="4573" ht="15.0" customHeight="1"/>
    <row r="4574" ht="15.0" customHeight="1"/>
    <row r="4575" ht="15.0" customHeight="1"/>
    <row r="4576" ht="15.0" customHeight="1"/>
    <row r="4577" ht="15.0" customHeight="1"/>
    <row r="4578" ht="15.0" customHeight="1"/>
    <row r="4579" ht="15.0" customHeight="1"/>
    <row r="4580" ht="15.0" customHeight="1"/>
    <row r="4581" ht="15.0" customHeight="1"/>
    <row r="4582" ht="15.0" customHeight="1"/>
    <row r="4583" ht="15.0" customHeight="1"/>
    <row r="4584" ht="15.0" customHeight="1"/>
    <row r="4585" ht="15.0" customHeight="1"/>
    <row r="4586" ht="15.0" customHeight="1"/>
    <row r="4587" ht="15.0" customHeight="1"/>
    <row r="4588" ht="15.0" customHeight="1"/>
    <row r="4589" ht="15.0" customHeight="1"/>
    <row r="4590" ht="15.0" customHeight="1"/>
    <row r="4591" ht="15.0" customHeight="1"/>
    <row r="4592" ht="15.0" customHeight="1"/>
    <row r="4593" ht="15.0" customHeight="1"/>
    <row r="4594" ht="15.0" customHeight="1"/>
    <row r="4595" ht="15.0" customHeight="1"/>
    <row r="4596" ht="15.0" customHeight="1"/>
    <row r="4597" ht="15.0" customHeight="1"/>
    <row r="4598" ht="15.0" customHeight="1"/>
    <row r="4599" ht="15.0" customHeight="1"/>
    <row r="4600" ht="15.0" customHeight="1"/>
    <row r="4601" ht="15.0" customHeight="1"/>
    <row r="4602" ht="15.0" customHeight="1"/>
    <row r="4603" ht="15.0" customHeight="1"/>
    <row r="4604" ht="15.0" customHeight="1"/>
    <row r="4605" ht="15.0" customHeight="1"/>
    <row r="4606" ht="15.0" customHeight="1"/>
    <row r="4607" ht="15.0" customHeight="1"/>
    <row r="4608" ht="15.0" customHeight="1"/>
    <row r="4609" ht="15.0" customHeight="1"/>
    <row r="4610" ht="15.0" customHeight="1"/>
    <row r="4611" ht="15.0" customHeight="1"/>
    <row r="4612" ht="15.0" customHeight="1"/>
    <row r="4613" ht="15.0" customHeight="1"/>
    <row r="4614" ht="15.0" customHeight="1"/>
    <row r="4615" ht="15.0" customHeight="1"/>
    <row r="4616" ht="15.0" customHeight="1"/>
    <row r="4617" ht="15.0" customHeight="1"/>
    <row r="4618" ht="15.0" customHeight="1"/>
    <row r="4619" ht="15.0" customHeight="1"/>
    <row r="4620" ht="15.0" customHeight="1"/>
    <row r="4621" ht="15.0" customHeight="1"/>
    <row r="4622" ht="15.0" customHeight="1"/>
    <row r="4623" ht="15.0" customHeight="1"/>
    <row r="4624" ht="15.0" customHeight="1"/>
    <row r="4625" ht="15.0" customHeight="1"/>
    <row r="4626" ht="15.0" customHeight="1"/>
    <row r="4627" ht="15.0" customHeight="1"/>
    <row r="4628" ht="15.0" customHeight="1"/>
    <row r="4629" ht="15.0" customHeight="1"/>
    <row r="4630" ht="15.0" customHeight="1"/>
    <row r="4631" ht="15.0" customHeight="1"/>
    <row r="4632" ht="15.0" customHeight="1"/>
    <row r="4633" ht="15.0" customHeight="1"/>
    <row r="4634" ht="15.0" customHeight="1"/>
    <row r="4635" ht="15.0" customHeight="1"/>
    <row r="4636" ht="15.0" customHeight="1"/>
    <row r="4637" ht="15.0" customHeight="1"/>
    <row r="4638" ht="15.0" customHeight="1"/>
    <row r="4639" ht="15.0" customHeight="1"/>
    <row r="4640" ht="15.0" customHeight="1"/>
    <row r="4641" ht="15.0" customHeight="1"/>
    <row r="4642" ht="15.0" customHeight="1"/>
    <row r="4643" ht="15.0" customHeight="1"/>
    <row r="4644" ht="15.0" customHeight="1"/>
    <row r="4645" ht="15.0" customHeight="1"/>
    <row r="4646" ht="15.0" customHeight="1"/>
    <row r="4647" ht="15.0" customHeight="1"/>
    <row r="4648" ht="15.0" customHeight="1"/>
    <row r="4649" ht="15.0" customHeight="1"/>
    <row r="4650" ht="15.0" customHeight="1"/>
    <row r="4651" ht="15.0" customHeight="1"/>
    <row r="4652" ht="15.0" customHeight="1"/>
    <row r="4653" ht="15.0" customHeight="1"/>
    <row r="4654" ht="15.0" customHeight="1"/>
    <row r="4655" ht="15.0" customHeight="1"/>
    <row r="4656" ht="15.0" customHeight="1"/>
    <row r="4657" ht="15.0" customHeight="1"/>
    <row r="4658" ht="15.0" customHeight="1"/>
    <row r="4659" ht="15.0" customHeight="1"/>
    <row r="4660" ht="15.0" customHeight="1"/>
    <row r="4661" ht="15.0" customHeight="1"/>
    <row r="4662" ht="15.0" customHeight="1"/>
    <row r="4663" ht="15.0" customHeight="1"/>
    <row r="4664" ht="15.0" customHeight="1"/>
    <row r="4665" ht="15.0" customHeight="1"/>
    <row r="4666" ht="15.0" customHeight="1"/>
    <row r="4667" ht="15.0" customHeight="1"/>
    <row r="4668" ht="15.0" customHeight="1"/>
    <row r="4669" ht="15.0" customHeight="1"/>
    <row r="4670" ht="15.0" customHeight="1"/>
    <row r="4671" ht="15.0" customHeight="1"/>
    <row r="4672" ht="15.0" customHeight="1"/>
    <row r="4673" ht="15.0" customHeight="1"/>
    <row r="4674" ht="15.0" customHeight="1"/>
    <row r="4675" ht="15.0" customHeight="1"/>
    <row r="4676" ht="15.0" customHeight="1"/>
    <row r="4677" ht="15.0" customHeight="1"/>
    <row r="4678" ht="15.0" customHeight="1"/>
    <row r="4679" ht="15.0" customHeight="1"/>
    <row r="4680" ht="15.0" customHeight="1"/>
    <row r="4681" ht="15.0" customHeight="1"/>
    <row r="4682" ht="15.0" customHeight="1"/>
    <row r="4683" ht="15.0" customHeight="1"/>
    <row r="4684" ht="15.0" customHeight="1"/>
    <row r="4685" ht="15.0" customHeight="1"/>
    <row r="4686" ht="15.0" customHeight="1"/>
    <row r="4687" ht="15.0" customHeight="1"/>
    <row r="4688" ht="15.0" customHeight="1"/>
    <row r="4689" ht="15.0" customHeight="1"/>
    <row r="4690" ht="15.0" customHeight="1"/>
    <row r="4691" ht="15.0" customHeight="1"/>
    <row r="4692" ht="15.0" customHeight="1"/>
    <row r="4693" ht="15.0" customHeight="1"/>
    <row r="4694" ht="15.0" customHeight="1"/>
    <row r="4695" ht="15.0" customHeight="1"/>
    <row r="4696" ht="15.0" customHeight="1"/>
    <row r="4697" ht="15.0" customHeight="1"/>
    <row r="4698" ht="15.0" customHeight="1"/>
    <row r="4699" ht="15.0" customHeight="1"/>
    <row r="4700" ht="15.0" customHeight="1"/>
    <row r="4701" ht="15.0" customHeight="1"/>
    <row r="4702" ht="15.0" customHeight="1"/>
    <row r="4703" ht="15.0" customHeight="1"/>
    <row r="4704" ht="15.0" customHeight="1"/>
    <row r="4705" ht="15.0" customHeight="1"/>
    <row r="4706" ht="15.0" customHeight="1"/>
    <row r="4707" ht="15.0" customHeight="1"/>
    <row r="4708" ht="15.0" customHeight="1"/>
    <row r="4709" ht="15.0" customHeight="1"/>
    <row r="4710" ht="15.0" customHeight="1"/>
    <row r="4711" ht="15.0" customHeight="1"/>
    <row r="4712" ht="15.0" customHeight="1"/>
    <row r="4713" ht="15.0" customHeight="1"/>
    <row r="4714" ht="15.0" customHeight="1"/>
    <row r="4715" ht="15.0" customHeight="1"/>
    <row r="4716" ht="15.0" customHeight="1"/>
    <row r="4717" ht="15.0" customHeight="1"/>
    <row r="4718" ht="15.0" customHeight="1"/>
    <row r="4719" ht="15.0" customHeight="1"/>
    <row r="4720" ht="15.0" customHeight="1"/>
    <row r="4721" ht="15.0" customHeight="1"/>
    <row r="4722" ht="15.0" customHeight="1"/>
    <row r="4723" ht="15.0" customHeight="1"/>
    <row r="4724" ht="15.0" customHeight="1"/>
    <row r="4725" ht="15.0" customHeight="1"/>
    <row r="4726" ht="15.0" customHeight="1"/>
    <row r="4727" ht="15.0" customHeight="1"/>
    <row r="4728" ht="15.0" customHeight="1"/>
    <row r="4729" ht="15.0" customHeight="1"/>
    <row r="4730" ht="15.0" customHeight="1"/>
    <row r="4731" ht="15.0" customHeight="1"/>
    <row r="4732" ht="15.0" customHeight="1"/>
    <row r="4733" ht="15.0" customHeight="1"/>
    <row r="4734" ht="15.0" customHeight="1"/>
    <row r="4735" ht="15.0" customHeight="1"/>
    <row r="4736" ht="15.0" customHeight="1"/>
    <row r="4737" ht="15.0" customHeight="1"/>
    <row r="4738" ht="15.0" customHeight="1"/>
    <row r="4739" ht="15.0" customHeight="1"/>
    <row r="4740" ht="15.0" customHeight="1"/>
    <row r="4741" ht="15.0" customHeight="1"/>
    <row r="4742" ht="15.0" customHeight="1"/>
    <row r="4743" ht="15.0" customHeight="1"/>
    <row r="4744" ht="15.0" customHeight="1"/>
    <row r="4745" ht="15.0" customHeight="1"/>
    <row r="4746" ht="15.0" customHeight="1"/>
    <row r="4747" ht="15.0" customHeight="1"/>
    <row r="4748" ht="15.0" customHeight="1"/>
    <row r="4749" ht="15.0" customHeight="1"/>
    <row r="4750" ht="15.0" customHeight="1"/>
    <row r="4751" ht="15.0" customHeight="1"/>
    <row r="4752" ht="15.0" customHeight="1"/>
    <row r="4753" ht="15.0" customHeight="1"/>
    <row r="4754" ht="15.0" customHeight="1"/>
    <row r="4755" ht="15.0" customHeight="1"/>
    <row r="4756" ht="15.0" customHeight="1"/>
    <row r="4757" ht="15.0" customHeight="1"/>
    <row r="4758" ht="15.0" customHeight="1"/>
    <row r="4759" ht="15.0" customHeight="1"/>
    <row r="4760" ht="15.0" customHeight="1"/>
    <row r="4761" ht="15.0" customHeight="1"/>
    <row r="4762" ht="15.0" customHeight="1"/>
    <row r="4763" ht="15.0" customHeight="1"/>
    <row r="4764" ht="15.0" customHeight="1"/>
    <row r="4765" ht="15.0" customHeight="1"/>
    <row r="4766" ht="15.0" customHeight="1"/>
    <row r="4767" ht="15.0" customHeight="1"/>
    <row r="4768" ht="15.0" customHeight="1"/>
    <row r="4769" ht="15.0" customHeight="1"/>
    <row r="4770" ht="15.0" customHeight="1"/>
    <row r="4771" ht="15.0" customHeight="1"/>
    <row r="4772" ht="15.0" customHeight="1"/>
    <row r="4773" ht="15.0" customHeight="1"/>
    <row r="4774" ht="15.0" customHeight="1"/>
    <row r="4775" ht="15.0" customHeight="1"/>
    <row r="4776" ht="15.0" customHeight="1"/>
    <row r="4777" ht="15.0" customHeight="1"/>
    <row r="4778" ht="15.0" customHeight="1"/>
    <row r="4779" ht="15.0" customHeight="1"/>
    <row r="4780" ht="15.0" customHeight="1"/>
    <row r="4781" ht="15.0" customHeight="1"/>
    <row r="4782" ht="15.0" customHeight="1"/>
    <row r="4783" ht="15.0" customHeight="1"/>
    <row r="4784" ht="15.0" customHeight="1"/>
    <row r="4785" ht="15.0" customHeight="1"/>
    <row r="4786" ht="15.0" customHeight="1"/>
    <row r="4787" ht="15.0" customHeight="1"/>
    <row r="4788" ht="15.0" customHeight="1"/>
    <row r="4789" ht="15.0" customHeight="1"/>
    <row r="4790" ht="15.0" customHeight="1"/>
    <row r="4791" ht="15.0" customHeight="1"/>
    <row r="4792" ht="15.0" customHeight="1"/>
    <row r="4793" ht="15.0" customHeight="1"/>
    <row r="4794" ht="15.0" customHeight="1"/>
    <row r="4795" ht="15.0" customHeight="1"/>
    <row r="4796" ht="15.0" customHeight="1"/>
    <row r="4797" ht="15.0" customHeight="1"/>
    <row r="4798" ht="15.0" customHeight="1"/>
    <row r="4799" ht="15.0" customHeight="1"/>
    <row r="4800" ht="15.0" customHeight="1"/>
    <row r="4801" ht="15.0" customHeight="1"/>
    <row r="4802" ht="15.0" customHeight="1"/>
    <row r="4803" ht="15.0" customHeight="1"/>
    <row r="4804" ht="15.0" customHeight="1"/>
    <row r="4805" ht="15.0" customHeight="1"/>
    <row r="4806" ht="15.0" customHeight="1"/>
    <row r="4807" ht="15.0" customHeight="1"/>
    <row r="4808" ht="15.0" customHeight="1"/>
    <row r="4809" ht="15.0" customHeight="1"/>
    <row r="4810" ht="15.0" customHeight="1"/>
    <row r="4811" ht="15.0" customHeight="1"/>
    <row r="4812" ht="15.0" customHeight="1"/>
    <row r="4813" ht="15.0" customHeight="1"/>
    <row r="4814" ht="15.0" customHeight="1"/>
    <row r="4815" ht="15.0" customHeight="1"/>
    <row r="4816" ht="15.0" customHeight="1"/>
    <row r="4817" ht="15.0" customHeight="1"/>
    <row r="4818" ht="15.0" customHeight="1"/>
    <row r="4819" ht="15.0" customHeight="1"/>
    <row r="4820" ht="15.0" customHeight="1"/>
    <row r="4821" ht="15.0" customHeight="1"/>
    <row r="4822" ht="15.0" customHeight="1"/>
    <row r="4823" ht="15.0" customHeight="1"/>
    <row r="4824" ht="15.0" customHeight="1"/>
    <row r="4825" ht="15.0" customHeight="1"/>
    <row r="4826" ht="15.0" customHeight="1"/>
    <row r="4827" ht="15.0" customHeight="1"/>
    <row r="4828" ht="15.0" customHeight="1"/>
    <row r="4829" ht="15.0" customHeight="1"/>
    <row r="4830" ht="15.0" customHeight="1"/>
    <row r="4831" ht="15.0" customHeight="1"/>
    <row r="4832" ht="15.0" customHeight="1"/>
    <row r="4833" ht="15.0" customHeight="1"/>
    <row r="4834" ht="15.0" customHeight="1"/>
    <row r="4835" ht="15.0" customHeight="1"/>
    <row r="4836" ht="15.0" customHeight="1"/>
    <row r="4837" ht="15.0" customHeight="1"/>
    <row r="4838" ht="15.0" customHeight="1"/>
    <row r="4839" ht="15.0" customHeight="1"/>
    <row r="4840" ht="15.0" customHeight="1"/>
    <row r="4841" ht="15.0" customHeight="1"/>
    <row r="4842" ht="15.0" customHeight="1"/>
    <row r="4843" ht="15.0" customHeight="1"/>
    <row r="4844" ht="15.0" customHeight="1"/>
    <row r="4845" ht="15.0" customHeight="1"/>
    <row r="4846" ht="15.0" customHeight="1"/>
    <row r="4847" ht="15.0" customHeight="1"/>
    <row r="4848" ht="15.0" customHeight="1"/>
    <row r="4849" ht="15.0" customHeight="1"/>
    <row r="4850" ht="15.0" customHeight="1"/>
    <row r="4851" ht="15.0" customHeight="1"/>
    <row r="4852" ht="15.0" customHeight="1"/>
    <row r="4853" ht="15.0" customHeight="1"/>
    <row r="4854" ht="15.0" customHeight="1"/>
    <row r="4855" ht="15.0" customHeight="1"/>
    <row r="4856" ht="15.0" customHeight="1"/>
    <row r="4857" ht="15.0" customHeight="1"/>
    <row r="4858" ht="15.0" customHeight="1"/>
    <row r="4859" ht="15.0" customHeight="1"/>
    <row r="4860" ht="15.0" customHeight="1"/>
    <row r="4861" ht="15.0" customHeight="1"/>
    <row r="4862" ht="15.0" customHeight="1"/>
    <row r="4863" ht="15.0" customHeight="1"/>
    <row r="4864" ht="15.0" customHeight="1"/>
    <row r="4865" ht="15.0" customHeight="1"/>
    <row r="4866" ht="15.0" customHeight="1"/>
    <row r="4867" ht="15.0" customHeight="1"/>
    <row r="4868" ht="15.0" customHeight="1"/>
    <row r="4869" ht="15.0" customHeight="1"/>
    <row r="4870" ht="15.0" customHeight="1"/>
    <row r="4871" ht="15.0" customHeight="1"/>
    <row r="4872" ht="15.0" customHeight="1"/>
    <row r="4873" ht="15.0" customHeight="1"/>
    <row r="4874" ht="15.0" customHeight="1"/>
    <row r="4875" ht="15.0" customHeight="1"/>
    <row r="4876" ht="15.0" customHeight="1"/>
    <row r="4877" ht="15.0" customHeight="1"/>
    <row r="4878" ht="15.0" customHeight="1"/>
    <row r="4879" ht="15.0" customHeight="1"/>
    <row r="4880" ht="15.0" customHeight="1"/>
    <row r="4881" ht="15.0" customHeight="1"/>
    <row r="4882" ht="15.0" customHeight="1"/>
    <row r="4883" ht="15.0" customHeight="1"/>
    <row r="4884" ht="15.0" customHeight="1"/>
    <row r="4885" ht="15.0" customHeight="1"/>
    <row r="4886" ht="15.0" customHeight="1"/>
    <row r="4887" ht="15.0" customHeight="1"/>
    <row r="4888" ht="15.0" customHeight="1"/>
    <row r="4889" ht="15.0" customHeight="1"/>
    <row r="4890" ht="15.0" customHeight="1"/>
    <row r="4891" ht="15.0" customHeight="1"/>
    <row r="4892" ht="15.0" customHeight="1"/>
    <row r="4893" ht="15.0" customHeight="1"/>
    <row r="4894" ht="15.0" customHeight="1"/>
    <row r="4895" ht="15.0" customHeight="1"/>
    <row r="4896" ht="15.0" customHeight="1"/>
    <row r="4897" ht="15.0" customHeight="1"/>
    <row r="4898" ht="15.0" customHeight="1"/>
    <row r="4899" ht="15.0" customHeight="1"/>
    <row r="4900" ht="15.0" customHeight="1"/>
    <row r="4901" ht="15.0" customHeight="1"/>
    <row r="4902" ht="15.0" customHeight="1"/>
    <row r="4903" ht="15.0" customHeight="1"/>
    <row r="4904" ht="15.0" customHeight="1"/>
    <row r="4905" ht="15.0" customHeight="1"/>
    <row r="4906" ht="15.0" customHeight="1"/>
    <row r="4907" ht="15.0" customHeight="1"/>
    <row r="4908" ht="15.0" customHeight="1"/>
    <row r="4909" ht="15.0" customHeight="1"/>
    <row r="4910" ht="15.0" customHeight="1"/>
    <row r="4911" ht="15.0" customHeight="1"/>
    <row r="4912" ht="15.0" customHeight="1"/>
    <row r="4913" ht="15.0" customHeight="1"/>
    <row r="4914" ht="15.0" customHeight="1"/>
    <row r="4915" ht="15.0" customHeight="1"/>
    <row r="4916" ht="15.0" customHeight="1"/>
    <row r="4917" ht="15.0" customHeight="1"/>
    <row r="4918" ht="15.0" customHeight="1"/>
    <row r="4919" ht="15.0" customHeight="1"/>
    <row r="4920" ht="15.0" customHeight="1"/>
    <row r="4921" ht="15.0" customHeight="1"/>
    <row r="4922" ht="15.0" customHeight="1"/>
    <row r="4923" ht="15.0" customHeight="1"/>
    <row r="4924" ht="15.0" customHeight="1"/>
    <row r="4925" ht="15.0" customHeight="1"/>
    <row r="4926" ht="15.0" customHeight="1"/>
    <row r="4927" ht="15.0" customHeight="1"/>
    <row r="4928" ht="15.0" customHeight="1"/>
    <row r="4929" ht="15.0" customHeight="1"/>
    <row r="4930" ht="15.0" customHeight="1"/>
    <row r="4931" ht="15.0" customHeight="1"/>
    <row r="4932" ht="15.0" customHeight="1"/>
    <row r="4933" ht="15.0" customHeight="1"/>
    <row r="4934" ht="15.0" customHeight="1"/>
    <row r="4935" ht="15.0" customHeight="1"/>
    <row r="4936" ht="15.0" customHeight="1"/>
    <row r="4937" ht="15.0" customHeight="1"/>
    <row r="4938" ht="15.0" customHeight="1"/>
    <row r="4939" ht="15.0" customHeight="1"/>
    <row r="4940" ht="15.0" customHeight="1"/>
    <row r="4941" ht="15.0" customHeight="1"/>
    <row r="4942" ht="15.0" customHeight="1"/>
    <row r="4943" ht="15.0" customHeight="1"/>
    <row r="4944" ht="15.0" customHeight="1"/>
    <row r="4945" ht="15.0" customHeight="1"/>
    <row r="4946" ht="15.0" customHeight="1"/>
    <row r="4947" ht="15.0" customHeight="1"/>
    <row r="4948" ht="15.0" customHeight="1"/>
    <row r="4949" ht="15.0" customHeight="1"/>
    <row r="4950" ht="15.0" customHeight="1"/>
    <row r="4951" ht="15.0" customHeight="1"/>
    <row r="4952" ht="15.0" customHeight="1"/>
    <row r="4953" ht="15.0" customHeight="1"/>
    <row r="4954" ht="15.0" customHeight="1"/>
    <row r="4955" ht="15.0" customHeight="1"/>
    <row r="4956" ht="15.0" customHeight="1"/>
    <row r="4957" ht="15.0" customHeight="1"/>
    <row r="4958" ht="15.0" customHeight="1"/>
    <row r="4959" ht="15.0" customHeight="1"/>
    <row r="4960" ht="15.0" customHeight="1"/>
    <row r="4961" ht="15.0" customHeight="1"/>
    <row r="4962" ht="15.0" customHeight="1"/>
    <row r="4963" ht="15.0" customHeight="1"/>
    <row r="4964" ht="15.0" customHeight="1"/>
    <row r="4965" ht="15.0" customHeight="1"/>
    <row r="4966" ht="15.0" customHeight="1"/>
    <row r="4967" ht="15.0" customHeight="1"/>
    <row r="4968" ht="15.0" customHeight="1"/>
    <row r="4969" ht="15.0" customHeight="1"/>
    <row r="4970" ht="15.0" customHeight="1"/>
    <row r="4971" ht="15.0" customHeight="1"/>
    <row r="4972" ht="15.0" customHeight="1"/>
    <row r="4973" ht="15.0" customHeight="1"/>
    <row r="4974" ht="15.0" customHeight="1"/>
    <row r="4975" ht="15.0" customHeight="1"/>
    <row r="4976" ht="15.0" customHeight="1"/>
    <row r="4977" ht="15.0" customHeight="1"/>
    <row r="4978" ht="15.0" customHeight="1"/>
    <row r="4979" ht="15.0" customHeight="1"/>
    <row r="4980" ht="15.0" customHeight="1"/>
    <row r="4981" ht="15.0" customHeight="1"/>
    <row r="4982" ht="15.0" customHeight="1"/>
    <row r="4983" ht="15.0" customHeight="1"/>
    <row r="4984" ht="15.0" customHeight="1"/>
    <row r="4985" ht="15.0" customHeight="1"/>
    <row r="4986" ht="15.0" customHeight="1"/>
    <row r="4987" ht="15.0" customHeight="1"/>
    <row r="4988" ht="15.0" customHeight="1"/>
    <row r="4989" ht="15.0" customHeight="1"/>
    <row r="4990" ht="15.0" customHeight="1"/>
    <row r="4991" ht="15.0" customHeight="1"/>
    <row r="4992" ht="15.0" customHeight="1"/>
    <row r="4993" ht="15.0" customHeight="1"/>
    <row r="4994" ht="15.0" customHeight="1"/>
    <row r="4995" ht="15.0" customHeight="1"/>
    <row r="4996" ht="15.0" customHeight="1"/>
    <row r="4997" ht="15.0" customHeight="1"/>
    <row r="4998" ht="15.0" customHeight="1"/>
    <row r="4999" ht="15.0" customHeight="1"/>
    <row r="5000" ht="15.0" customHeight="1"/>
    <row r="5001" ht="15.0" customHeight="1"/>
    <row r="5002" ht="15.0" customHeight="1"/>
    <row r="5003" ht="15.0" customHeight="1"/>
    <row r="5004" ht="15.0" customHeight="1"/>
    <row r="5005" ht="15.0" customHeight="1"/>
    <row r="5006" ht="15.0" customHeight="1"/>
    <row r="5007" ht="15.0" customHeight="1"/>
    <row r="5008" ht="15.0" customHeight="1"/>
    <row r="5009" ht="15.0" customHeight="1"/>
    <row r="5010" ht="15.0" customHeight="1"/>
    <row r="5011" ht="15.0" customHeight="1"/>
    <row r="5012" ht="15.0" customHeight="1"/>
    <row r="5013" ht="15.0" customHeight="1"/>
    <row r="5014" ht="15.0" customHeight="1"/>
    <row r="5015" ht="15.0" customHeight="1"/>
    <row r="5016" ht="15.0" customHeight="1"/>
    <row r="5017" ht="15.0" customHeight="1"/>
    <row r="5018" ht="15.0" customHeight="1"/>
    <row r="5019" ht="15.0" customHeight="1"/>
    <row r="5020" ht="15.0" customHeight="1"/>
    <row r="5021" ht="15.0" customHeight="1"/>
    <row r="5022" ht="15.0" customHeight="1"/>
    <row r="5023" ht="15.0" customHeight="1"/>
    <row r="5024" ht="15.0" customHeight="1"/>
    <row r="5025" ht="15.0" customHeight="1"/>
    <row r="5026" ht="15.0" customHeight="1"/>
    <row r="5027" ht="15.0" customHeight="1"/>
    <row r="5028" ht="15.0" customHeight="1"/>
    <row r="5029" ht="15.0" customHeight="1"/>
    <row r="5030" ht="15.0" customHeight="1"/>
    <row r="5031" ht="15.0" customHeight="1"/>
    <row r="5032" ht="15.0" customHeight="1"/>
    <row r="5033" ht="15.0" customHeight="1"/>
    <row r="5034" ht="15.0" customHeight="1"/>
    <row r="5035" ht="15.0" customHeight="1"/>
    <row r="5036" ht="15.0" customHeight="1"/>
    <row r="5037" ht="15.0" customHeight="1"/>
    <row r="5038" ht="15.0" customHeight="1"/>
    <row r="5039" ht="15.0" customHeight="1"/>
    <row r="5040" ht="15.0" customHeight="1"/>
    <row r="5041" ht="15.0" customHeight="1"/>
    <row r="5042" ht="15.0" customHeight="1"/>
    <row r="5043" ht="15.0" customHeight="1"/>
    <row r="5044" ht="15.0" customHeight="1"/>
    <row r="5045" ht="15.0" customHeight="1"/>
    <row r="5046" ht="15.0" customHeight="1"/>
    <row r="5047" ht="15.0" customHeight="1"/>
    <row r="5048" ht="15.0" customHeight="1"/>
    <row r="5049" ht="15.0" customHeight="1"/>
    <row r="5050" ht="15.0" customHeight="1"/>
    <row r="5051" ht="15.0" customHeight="1"/>
    <row r="5052" ht="15.0" customHeight="1"/>
    <row r="5053" ht="15.0" customHeight="1"/>
    <row r="5054" ht="15.0" customHeight="1"/>
    <row r="5055" ht="15.0" customHeight="1"/>
    <row r="5056" ht="15.0" customHeight="1"/>
    <row r="5057" ht="15.0" customHeight="1"/>
    <row r="5058" ht="15.0" customHeight="1"/>
    <row r="5059" ht="15.0" customHeight="1"/>
    <row r="5060" ht="15.0" customHeight="1"/>
    <row r="5061" ht="15.0" customHeight="1"/>
    <row r="5062" ht="15.0" customHeight="1"/>
    <row r="5063" ht="15.0" customHeight="1"/>
    <row r="5064" ht="15.0" customHeight="1"/>
    <row r="5065" ht="15.0" customHeight="1"/>
    <row r="5066" ht="15.0" customHeight="1"/>
    <row r="5067" ht="15.0" customHeight="1"/>
    <row r="5068" ht="15.0" customHeight="1"/>
    <row r="5069" ht="15.0" customHeight="1"/>
    <row r="5070" ht="15.0" customHeight="1"/>
    <row r="5071" ht="15.0" customHeight="1"/>
    <row r="5072" ht="15.0" customHeight="1"/>
    <row r="5073" ht="15.0" customHeight="1"/>
    <row r="5074" ht="15.0" customHeight="1"/>
    <row r="5075" ht="15.0" customHeight="1"/>
    <row r="5076" ht="15.0" customHeight="1"/>
    <row r="5077" ht="15.0" customHeight="1"/>
    <row r="5078" ht="15.0" customHeight="1"/>
    <row r="5079" ht="15.0" customHeight="1"/>
    <row r="5080" ht="15.0" customHeight="1"/>
    <row r="5081" ht="15.0" customHeight="1"/>
    <row r="5082" ht="15.0" customHeight="1"/>
    <row r="5083" ht="15.0" customHeight="1"/>
    <row r="5084" ht="15.0" customHeight="1"/>
    <row r="5085" ht="15.0" customHeight="1"/>
    <row r="5086" ht="15.0" customHeight="1"/>
    <row r="5087" ht="15.0" customHeight="1"/>
    <row r="5088" ht="15.0" customHeight="1"/>
    <row r="5089" ht="15.0" customHeight="1"/>
    <row r="5090" ht="15.0" customHeight="1"/>
    <row r="5091" ht="15.0" customHeight="1"/>
    <row r="5092" ht="15.0" customHeight="1"/>
    <row r="5093" ht="15.0" customHeight="1"/>
    <row r="5094" ht="15.0" customHeight="1"/>
    <row r="5095" ht="15.0" customHeight="1"/>
    <row r="5096" ht="15.0" customHeight="1"/>
    <row r="5097" ht="15.0" customHeight="1"/>
    <row r="5098" ht="15.0" customHeight="1"/>
    <row r="5099" ht="15.0" customHeight="1"/>
    <row r="5100" ht="15.0" customHeight="1"/>
    <row r="5101" ht="15.0" customHeight="1"/>
    <row r="5102" ht="15.0" customHeight="1"/>
    <row r="5103" ht="15.0" customHeight="1"/>
    <row r="5104" ht="15.0" customHeight="1"/>
    <row r="5105" ht="15.0" customHeight="1"/>
    <row r="5106" ht="15.0" customHeight="1"/>
    <row r="5107" ht="15.0" customHeight="1"/>
    <row r="5108" ht="15.0" customHeight="1"/>
    <row r="5109" ht="15.0" customHeight="1"/>
    <row r="5110" ht="15.0" customHeight="1"/>
    <row r="5111" ht="15.0" customHeight="1"/>
    <row r="5112" ht="15.0" customHeight="1"/>
    <row r="5113" ht="15.0" customHeight="1"/>
    <row r="5114" ht="15.0" customHeight="1"/>
    <row r="5115" ht="15.0" customHeight="1"/>
    <row r="5116" ht="15.0" customHeight="1"/>
    <row r="5117" ht="15.0" customHeight="1"/>
    <row r="5118" ht="15.0" customHeight="1"/>
    <row r="5119" ht="15.0" customHeight="1"/>
    <row r="5120" ht="15.0" customHeight="1"/>
    <row r="5121" ht="15.0" customHeight="1"/>
    <row r="5122" ht="15.0" customHeight="1"/>
    <row r="5123" ht="15.0" customHeight="1"/>
    <row r="5124" ht="15.0" customHeight="1"/>
    <row r="5125" ht="15.0" customHeight="1"/>
    <row r="5126" ht="15.0" customHeight="1"/>
    <row r="5127" ht="15.0" customHeight="1"/>
    <row r="5128" ht="15.0" customHeight="1"/>
    <row r="5129" ht="15.0" customHeight="1"/>
    <row r="5130" ht="15.0" customHeight="1"/>
    <row r="5131" ht="15.0" customHeight="1"/>
    <row r="5132" ht="15.0" customHeight="1"/>
    <row r="5133" ht="15.0" customHeight="1"/>
    <row r="5134" ht="15.0" customHeight="1"/>
    <row r="5135" ht="15.0" customHeight="1"/>
    <row r="5136" ht="15.0" customHeight="1"/>
    <row r="5137" ht="15.0" customHeight="1"/>
    <row r="5138" ht="15.0" customHeight="1"/>
    <row r="5139" ht="15.0" customHeight="1"/>
    <row r="5140" ht="15.0" customHeight="1"/>
    <row r="5141" ht="15.0" customHeight="1"/>
    <row r="5142" ht="15.0" customHeight="1"/>
    <row r="5143" ht="15.0" customHeight="1"/>
    <row r="5144" ht="15.0" customHeight="1"/>
    <row r="5145" ht="15.0" customHeight="1"/>
    <row r="5146" ht="15.0" customHeight="1"/>
    <row r="5147" ht="15.0" customHeight="1"/>
    <row r="5148" ht="15.0" customHeight="1"/>
    <row r="5149" ht="15.0" customHeight="1"/>
    <row r="5150" ht="15.0" customHeight="1"/>
    <row r="5151" ht="15.0" customHeight="1"/>
    <row r="5152" ht="15.0" customHeight="1"/>
    <row r="5153" ht="15.0" customHeight="1"/>
    <row r="5154" ht="15.0" customHeight="1"/>
    <row r="5155" ht="15.0" customHeight="1"/>
    <row r="5156" ht="15.0" customHeight="1"/>
    <row r="5157" ht="15.0" customHeight="1"/>
    <row r="5158" ht="15.0" customHeight="1"/>
    <row r="5159" ht="15.0" customHeight="1"/>
    <row r="5160" ht="15.0" customHeight="1"/>
    <row r="5161" ht="15.0" customHeight="1"/>
    <row r="5162" ht="15.0" customHeight="1"/>
    <row r="5163" ht="15.0" customHeight="1"/>
    <row r="5164" ht="15.0" customHeight="1"/>
    <row r="5165" ht="15.0" customHeight="1"/>
    <row r="5166" ht="15.0" customHeight="1"/>
    <row r="5167" ht="15.0" customHeight="1"/>
    <row r="5168" ht="15.0" customHeight="1"/>
    <row r="5169" ht="15.0" customHeight="1"/>
    <row r="5170" ht="15.0" customHeight="1"/>
    <row r="5171" ht="15.0" customHeight="1"/>
    <row r="5172" ht="15.0" customHeight="1"/>
    <row r="5173" ht="15.0" customHeight="1"/>
    <row r="5174" ht="15.0" customHeight="1"/>
    <row r="5175" ht="15.0" customHeight="1"/>
    <row r="5176" ht="15.0" customHeight="1"/>
    <row r="5177" ht="15.0" customHeight="1"/>
    <row r="5178" ht="15.0" customHeight="1"/>
    <row r="5179" ht="15.0" customHeight="1"/>
    <row r="5180" ht="15.0" customHeight="1"/>
    <row r="5181" ht="15.0" customHeight="1"/>
    <row r="5182" ht="15.0" customHeight="1"/>
    <row r="5183" ht="15.0" customHeight="1"/>
    <row r="5184" ht="15.0" customHeight="1"/>
    <row r="5185" ht="15.0" customHeight="1"/>
    <row r="5186" ht="15.0" customHeight="1"/>
    <row r="5187" ht="15.0" customHeight="1"/>
    <row r="5188" ht="15.0" customHeight="1"/>
    <row r="5189" ht="15.0" customHeight="1"/>
    <row r="5190" ht="15.0" customHeight="1"/>
    <row r="5191" ht="15.0" customHeight="1"/>
    <row r="5192" ht="15.0" customHeight="1"/>
    <row r="5193" ht="15.0" customHeight="1"/>
    <row r="5194" ht="15.0" customHeight="1"/>
    <row r="5195" ht="15.0" customHeight="1"/>
    <row r="5196" ht="15.0" customHeight="1"/>
    <row r="5197" ht="15.0" customHeight="1"/>
    <row r="5198" ht="15.0" customHeight="1"/>
    <row r="5199" ht="15.0" customHeight="1"/>
    <row r="5200" ht="15.0" customHeight="1"/>
    <row r="5201" ht="15.0" customHeight="1"/>
    <row r="5202" ht="15.0" customHeight="1"/>
    <row r="5203" ht="15.0" customHeight="1"/>
    <row r="5204" ht="15.0" customHeight="1"/>
    <row r="5205" ht="15.0" customHeight="1"/>
    <row r="5206" ht="15.0" customHeight="1"/>
    <row r="5207" ht="15.0" customHeight="1"/>
    <row r="5208" ht="15.0" customHeight="1"/>
    <row r="5209" ht="15.0" customHeight="1"/>
    <row r="5210" ht="15.0" customHeight="1"/>
    <row r="5211" ht="15.0" customHeight="1"/>
    <row r="5212" ht="15.0" customHeight="1"/>
    <row r="5213" ht="15.0" customHeight="1"/>
    <row r="5214" ht="15.0" customHeight="1"/>
    <row r="5215" ht="15.0" customHeight="1"/>
    <row r="5216" ht="15.0" customHeight="1"/>
    <row r="5217" ht="15.0" customHeight="1"/>
    <row r="5218" ht="15.0" customHeight="1"/>
    <row r="5219" ht="15.0" customHeight="1"/>
    <row r="5220" ht="15.0" customHeight="1"/>
    <row r="5221" ht="15.0" customHeight="1"/>
    <row r="5222" ht="15.0" customHeight="1"/>
    <row r="5223" ht="15.0" customHeight="1"/>
    <row r="5224" ht="15.0" customHeight="1"/>
    <row r="5225" ht="15.0" customHeight="1"/>
    <row r="5226" ht="15.0" customHeight="1"/>
    <row r="5227" ht="15.0" customHeight="1"/>
    <row r="5228" ht="15.0" customHeight="1"/>
    <row r="5229" ht="15.0" customHeight="1"/>
    <row r="5230" ht="15.0" customHeight="1"/>
    <row r="5231" ht="15.0" customHeight="1"/>
    <row r="5232" ht="15.0" customHeight="1"/>
    <row r="5233" ht="15.0" customHeight="1"/>
    <row r="5234" ht="15.0" customHeight="1"/>
    <row r="5235" ht="15.0" customHeight="1"/>
    <row r="5236" ht="15.0" customHeight="1"/>
    <row r="5237" ht="15.0" customHeight="1"/>
    <row r="5238" ht="15.0" customHeight="1"/>
    <row r="5239" ht="15.0" customHeight="1"/>
    <row r="5240" ht="15.0" customHeight="1"/>
    <row r="5241" ht="15.0" customHeight="1"/>
    <row r="5242" ht="15.0" customHeight="1"/>
    <row r="5243" ht="15.0" customHeight="1"/>
    <row r="5244" ht="15.0" customHeight="1"/>
    <row r="5245" ht="15.0" customHeight="1"/>
    <row r="5246" ht="15.0" customHeight="1"/>
    <row r="5247" ht="15.0" customHeight="1"/>
    <row r="5248" ht="15.0" customHeight="1"/>
    <row r="5249" ht="15.0" customHeight="1"/>
    <row r="5250" ht="15.0" customHeight="1"/>
    <row r="5251" ht="15.0" customHeight="1"/>
    <row r="5252" ht="15.0" customHeight="1"/>
    <row r="5253" ht="15.0" customHeight="1"/>
    <row r="5254" ht="15.0" customHeight="1"/>
    <row r="5255" ht="15.0" customHeight="1"/>
    <row r="5256" ht="15.0" customHeight="1"/>
    <row r="5257" ht="15.0" customHeight="1"/>
    <row r="5258" ht="15.0" customHeight="1"/>
    <row r="5259" ht="15.0" customHeight="1"/>
    <row r="5260" ht="15.0" customHeight="1"/>
    <row r="5261" ht="15.0" customHeight="1"/>
    <row r="5262" ht="15.0" customHeight="1"/>
    <row r="5263" ht="15.0" customHeight="1"/>
    <row r="5264" ht="15.0" customHeight="1"/>
    <row r="5265" ht="15.0" customHeight="1"/>
    <row r="5266" ht="15.0" customHeight="1"/>
    <row r="5267" ht="15.0" customHeight="1"/>
    <row r="5268" ht="15.0" customHeight="1"/>
    <row r="5269" ht="15.0" customHeight="1"/>
    <row r="5270" ht="15.0" customHeight="1"/>
    <row r="5271" ht="15.0" customHeight="1"/>
    <row r="5272" ht="15.0" customHeight="1"/>
    <row r="5273" ht="15.0" customHeight="1"/>
    <row r="5274" ht="15.0" customHeight="1"/>
    <row r="5275" ht="15.0" customHeight="1"/>
    <row r="5276" ht="15.0" customHeight="1"/>
    <row r="5277" ht="15.0" customHeight="1"/>
    <row r="5278" ht="15.0" customHeight="1"/>
    <row r="5279" ht="15.0" customHeight="1"/>
    <row r="5280" ht="15.0" customHeight="1"/>
    <row r="5281" ht="15.0" customHeight="1"/>
    <row r="5282" ht="15.0" customHeight="1"/>
    <row r="5283" ht="15.0" customHeight="1"/>
    <row r="5284" ht="15.0" customHeight="1"/>
    <row r="5285" ht="15.0" customHeight="1"/>
    <row r="5286" ht="15.0" customHeight="1"/>
    <row r="5287" ht="15.0" customHeight="1"/>
    <row r="5288" ht="15.0" customHeight="1"/>
    <row r="5289" ht="15.0" customHeight="1"/>
    <row r="5290" ht="15.0" customHeight="1"/>
    <row r="5291" ht="15.0" customHeight="1"/>
    <row r="5292" ht="15.0" customHeight="1"/>
    <row r="5293" ht="15.0" customHeight="1"/>
    <row r="5294" ht="15.0" customHeight="1"/>
    <row r="5295" ht="15.0" customHeight="1"/>
    <row r="5296" ht="15.0" customHeight="1"/>
    <row r="5297" ht="15.0" customHeight="1"/>
    <row r="5298" ht="15.0" customHeight="1"/>
    <row r="5299" ht="15.0" customHeight="1"/>
    <row r="5300" ht="15.0" customHeight="1"/>
    <row r="5301" ht="15.0" customHeight="1"/>
    <row r="5302" ht="15.0" customHeight="1"/>
    <row r="5303" ht="15.0" customHeight="1"/>
    <row r="5304" ht="15.0" customHeight="1"/>
    <row r="5305" ht="15.0" customHeight="1"/>
    <row r="5306" ht="15.0" customHeight="1"/>
    <row r="5307" ht="15.0" customHeight="1"/>
    <row r="5308" ht="15.0" customHeight="1"/>
    <row r="5309" ht="15.0" customHeight="1"/>
    <row r="5310" ht="15.0" customHeight="1"/>
    <row r="5311" ht="15.0" customHeight="1"/>
    <row r="5312" ht="15.0" customHeight="1"/>
    <row r="5313" ht="15.0" customHeight="1"/>
    <row r="5314" ht="15.0" customHeight="1"/>
    <row r="5315" ht="15.0" customHeight="1"/>
    <row r="5316" ht="15.0" customHeight="1"/>
    <row r="5317" ht="15.0" customHeight="1"/>
    <row r="5318" ht="15.0" customHeight="1"/>
    <row r="5319" ht="15.0" customHeight="1"/>
    <row r="5320" ht="15.0" customHeight="1"/>
    <row r="5321" ht="15.0" customHeight="1"/>
    <row r="5322" ht="15.0" customHeight="1"/>
    <row r="5323" ht="15.0" customHeight="1"/>
    <row r="5324" ht="15.0" customHeight="1"/>
    <row r="5325" ht="15.0" customHeight="1"/>
    <row r="5326" ht="15.0" customHeight="1"/>
    <row r="5327" ht="15.0" customHeight="1"/>
    <row r="5328" ht="15.0" customHeight="1"/>
    <row r="5329" ht="15.0" customHeight="1"/>
    <row r="5330" ht="15.0" customHeight="1"/>
    <row r="5331" ht="15.0" customHeight="1"/>
    <row r="5332" ht="15.0" customHeight="1"/>
    <row r="5333" ht="15.0" customHeight="1"/>
    <row r="5334" ht="15.0" customHeight="1"/>
    <row r="5335" ht="15.0" customHeight="1"/>
    <row r="5336" ht="15.0" customHeight="1"/>
    <row r="5337" ht="15.0" customHeight="1"/>
    <row r="5338" ht="15.0" customHeight="1"/>
    <row r="5339" ht="15.0" customHeight="1"/>
    <row r="5340" ht="15.0" customHeight="1"/>
    <row r="5341" ht="15.0" customHeight="1"/>
    <row r="5342" ht="15.0" customHeight="1"/>
    <row r="5343" ht="15.0" customHeight="1"/>
    <row r="5344" ht="15.0" customHeight="1"/>
    <row r="5345" ht="15.0" customHeight="1"/>
    <row r="5346" ht="15.0" customHeight="1"/>
    <row r="5347" ht="15.0" customHeight="1"/>
    <row r="5348" ht="15.0" customHeight="1"/>
    <row r="5349" ht="15.0" customHeight="1"/>
    <row r="5350" ht="15.0" customHeight="1"/>
    <row r="5351" ht="15.0" customHeight="1"/>
    <row r="5352" ht="15.0" customHeight="1"/>
    <row r="5353" ht="15.0" customHeight="1"/>
    <row r="5354" ht="15.0" customHeight="1"/>
    <row r="5355" ht="15.0" customHeight="1"/>
    <row r="5356" ht="15.0" customHeight="1"/>
    <row r="5357" ht="15.0" customHeight="1"/>
    <row r="5358" ht="15.0" customHeight="1"/>
    <row r="5359" ht="15.0" customHeight="1"/>
    <row r="5360" ht="15.0" customHeight="1"/>
    <row r="5361" ht="15.0" customHeight="1"/>
    <row r="5362" ht="15.0" customHeight="1"/>
    <row r="5363" ht="15.0" customHeight="1"/>
    <row r="5364" ht="15.0" customHeight="1"/>
    <row r="5365" ht="15.0" customHeight="1"/>
    <row r="5366" ht="15.0" customHeight="1"/>
    <row r="5367" ht="15.0" customHeight="1"/>
    <row r="5368" ht="15.0" customHeight="1"/>
    <row r="5369" ht="15.0" customHeight="1"/>
    <row r="5370" ht="15.0" customHeight="1"/>
    <row r="5371" ht="15.0" customHeight="1"/>
    <row r="5372" ht="15.0" customHeight="1"/>
    <row r="5373" ht="15.0" customHeight="1"/>
    <row r="5374" ht="15.0" customHeight="1"/>
    <row r="5375" ht="15.0" customHeight="1"/>
    <row r="5376" ht="15.0" customHeight="1"/>
    <row r="5377" ht="15.0" customHeight="1"/>
    <row r="5378" ht="15.0" customHeight="1"/>
    <row r="5379" ht="15.0" customHeight="1"/>
    <row r="5380" ht="15.0" customHeight="1"/>
    <row r="5381" ht="15.0" customHeight="1"/>
    <row r="5382" ht="15.0" customHeight="1"/>
    <row r="5383" ht="15.0" customHeight="1"/>
    <row r="5384" ht="15.0" customHeight="1"/>
    <row r="5385" ht="15.0" customHeight="1"/>
    <row r="5386" ht="15.0" customHeight="1"/>
    <row r="5387" ht="15.0" customHeight="1"/>
    <row r="5388" ht="15.0" customHeight="1"/>
    <row r="5389" ht="15.0" customHeight="1"/>
    <row r="5390" ht="15.0" customHeight="1"/>
    <row r="5391" ht="15.0" customHeight="1"/>
    <row r="5392" ht="15.0" customHeight="1"/>
    <row r="5393" ht="15.0" customHeight="1"/>
    <row r="5394" ht="15.0" customHeight="1"/>
    <row r="5395" ht="15.0" customHeight="1"/>
    <row r="5396" ht="15.0" customHeight="1"/>
    <row r="5397" ht="15.0" customHeight="1"/>
    <row r="5398" ht="15.0" customHeight="1"/>
    <row r="5399" ht="15.0" customHeight="1"/>
    <row r="5400" ht="15.0" customHeight="1"/>
    <row r="5401" ht="15.0" customHeight="1"/>
    <row r="5402" ht="15.0" customHeight="1"/>
    <row r="5403" ht="15.0" customHeight="1"/>
    <row r="5404" ht="15.0" customHeight="1"/>
    <row r="5405" ht="15.0" customHeight="1"/>
    <row r="5406" ht="15.0" customHeight="1"/>
    <row r="5407" ht="15.0" customHeight="1"/>
    <row r="5408" ht="15.0" customHeight="1"/>
    <row r="5409" ht="15.0" customHeight="1"/>
    <row r="5410" ht="15.0" customHeight="1"/>
    <row r="5411" ht="15.0" customHeight="1"/>
    <row r="5412" ht="15.0" customHeight="1"/>
    <row r="5413" ht="15.0" customHeight="1"/>
    <row r="5414" ht="15.0" customHeight="1"/>
    <row r="5415" ht="15.0" customHeight="1"/>
    <row r="5416" ht="15.0" customHeight="1"/>
    <row r="5417" ht="15.0" customHeight="1"/>
    <row r="5418" ht="15.0" customHeight="1"/>
    <row r="5419" ht="15.0" customHeight="1"/>
    <row r="5420" ht="15.0" customHeight="1"/>
    <row r="5421" ht="15.0" customHeight="1"/>
    <row r="5422" ht="15.0" customHeight="1"/>
    <row r="5423" ht="15.0" customHeight="1"/>
    <row r="5424" ht="15.0" customHeight="1"/>
    <row r="5425" ht="15.0" customHeight="1"/>
    <row r="5426" ht="15.0" customHeight="1"/>
    <row r="5427" ht="15.0" customHeight="1"/>
    <row r="5428" ht="15.0" customHeight="1"/>
    <row r="5429" ht="15.0" customHeight="1"/>
    <row r="5430" ht="15.0" customHeight="1"/>
    <row r="5431" ht="15.0" customHeight="1"/>
    <row r="5432" ht="15.0" customHeight="1"/>
    <row r="5433" ht="15.0" customHeight="1"/>
    <row r="5434" ht="15.0" customHeight="1"/>
    <row r="5435" ht="15.0" customHeight="1"/>
    <row r="5436" ht="15.0" customHeight="1"/>
    <row r="5437" ht="15.0" customHeight="1"/>
    <row r="5438" ht="15.0" customHeight="1"/>
    <row r="5439" ht="15.0" customHeight="1"/>
    <row r="5440" ht="15.0" customHeight="1"/>
    <row r="5441" ht="15.0" customHeight="1"/>
    <row r="5442" ht="15.0" customHeight="1"/>
    <row r="5443" ht="15.0" customHeight="1"/>
    <row r="5444" ht="15.0" customHeight="1"/>
    <row r="5445" ht="15.0" customHeight="1"/>
    <row r="5446" ht="15.0" customHeight="1"/>
    <row r="5447" ht="15.0" customHeight="1"/>
    <row r="5448" ht="15.0" customHeight="1"/>
    <row r="5449" ht="15.0" customHeight="1"/>
    <row r="5450" ht="15.0" customHeight="1"/>
    <row r="5451" ht="15.0" customHeight="1"/>
    <row r="5452" ht="15.0" customHeight="1"/>
    <row r="5453" ht="15.0" customHeight="1"/>
    <row r="5454" ht="15.0" customHeight="1"/>
    <row r="5455" ht="15.0" customHeight="1"/>
    <row r="5456" ht="15.0" customHeight="1"/>
    <row r="5457" ht="15.0" customHeight="1"/>
    <row r="5458" ht="15.0" customHeight="1"/>
    <row r="5459" ht="15.0" customHeight="1"/>
    <row r="5460" ht="15.0" customHeight="1"/>
    <row r="5461" ht="15.0" customHeight="1"/>
    <row r="5462" ht="15.0" customHeight="1"/>
    <row r="5463" ht="15.0" customHeight="1"/>
    <row r="5464" ht="15.0" customHeight="1"/>
    <row r="5465" ht="15.0" customHeight="1"/>
    <row r="5466" ht="15.0" customHeight="1"/>
    <row r="5467" ht="15.0" customHeight="1"/>
    <row r="5468" ht="15.0" customHeight="1"/>
    <row r="5469" ht="15.0" customHeight="1"/>
    <row r="5470" ht="15.0" customHeight="1"/>
    <row r="5471" ht="15.0" customHeight="1"/>
    <row r="5472" ht="15.0" customHeight="1"/>
    <row r="5473" ht="15.0" customHeight="1"/>
    <row r="5474" ht="15.0" customHeight="1"/>
    <row r="5475" ht="15.0" customHeight="1"/>
    <row r="5476" ht="15.0" customHeight="1"/>
    <row r="5477" ht="15.0" customHeight="1"/>
    <row r="5478" ht="15.0" customHeight="1"/>
    <row r="5479" ht="15.0" customHeight="1"/>
    <row r="5480" ht="15.0" customHeight="1"/>
    <row r="5481" ht="15.0" customHeight="1"/>
    <row r="5482" ht="15.0" customHeight="1"/>
    <row r="5483" ht="15.0" customHeight="1"/>
    <row r="5484" ht="15.0" customHeight="1"/>
    <row r="5485" ht="15.0" customHeight="1"/>
    <row r="5486" ht="15.0" customHeight="1"/>
    <row r="5487" ht="15.0" customHeight="1"/>
    <row r="5488" ht="15.0" customHeight="1"/>
    <row r="5489" ht="15.0" customHeight="1"/>
    <row r="5490" ht="15.0" customHeight="1"/>
    <row r="5491" ht="15.0" customHeight="1"/>
    <row r="5492" ht="15.0" customHeight="1"/>
    <row r="5493" ht="15.0" customHeight="1"/>
    <row r="5494" ht="15.0" customHeight="1"/>
    <row r="5495" ht="15.0" customHeight="1"/>
    <row r="5496" ht="15.0" customHeight="1"/>
    <row r="5497" ht="15.0" customHeight="1"/>
    <row r="5498" ht="15.0" customHeight="1"/>
    <row r="5499" ht="15.0" customHeight="1"/>
    <row r="5500" ht="15.0" customHeight="1"/>
    <row r="5501" ht="15.0" customHeight="1"/>
    <row r="5502" ht="15.0" customHeight="1"/>
    <row r="5503" ht="15.0" customHeight="1"/>
    <row r="5504" ht="15.0" customHeight="1"/>
    <row r="5505" ht="15.0" customHeight="1"/>
    <row r="5506" ht="15.0" customHeight="1"/>
    <row r="5507" ht="15.0" customHeight="1"/>
    <row r="5508" ht="15.0" customHeight="1"/>
    <row r="5509" ht="15.0" customHeight="1"/>
    <row r="5510" ht="15.0" customHeight="1"/>
    <row r="5511" ht="15.0" customHeight="1"/>
    <row r="5512" ht="15.0" customHeight="1"/>
    <row r="5513" ht="15.0" customHeight="1"/>
    <row r="5514" ht="15.0" customHeight="1"/>
    <row r="5515" ht="15.0" customHeight="1"/>
    <row r="5516" ht="15.0" customHeight="1"/>
    <row r="5517" ht="15.0" customHeight="1"/>
    <row r="5518" ht="15.0" customHeight="1"/>
    <row r="5519" ht="15.0" customHeight="1"/>
    <row r="5520" ht="15.0" customHeight="1"/>
    <row r="5521" ht="15.0" customHeight="1"/>
    <row r="5522" ht="15.0" customHeight="1"/>
    <row r="5523" ht="15.0" customHeight="1"/>
    <row r="5524" ht="15.0" customHeight="1"/>
    <row r="5525" ht="15.0" customHeight="1"/>
    <row r="5526" ht="15.0" customHeight="1"/>
    <row r="5527" ht="15.0" customHeight="1"/>
    <row r="5528" ht="15.0" customHeight="1"/>
    <row r="5529" ht="15.0" customHeight="1"/>
    <row r="5530" ht="15.0" customHeight="1"/>
    <row r="5531" ht="15.0" customHeight="1"/>
    <row r="5532" ht="15.0" customHeight="1"/>
    <row r="5533" ht="15.0" customHeight="1"/>
    <row r="5534" ht="15.0" customHeight="1"/>
    <row r="5535" ht="15.0" customHeight="1"/>
    <row r="5536" ht="15.0" customHeight="1"/>
    <row r="5537" ht="15.0" customHeight="1"/>
    <row r="5538" ht="15.0" customHeight="1"/>
    <row r="5539" ht="15.0" customHeight="1"/>
    <row r="5540" ht="15.0" customHeight="1"/>
    <row r="5541" ht="15.0" customHeight="1"/>
    <row r="5542" ht="15.0" customHeight="1"/>
    <row r="5543" ht="15.0" customHeight="1"/>
    <row r="5544" ht="15.0" customHeight="1"/>
    <row r="5545" ht="15.0" customHeight="1"/>
    <row r="5546" ht="15.0" customHeight="1"/>
    <row r="5547" ht="15.0" customHeight="1"/>
    <row r="5548" ht="15.0" customHeight="1"/>
    <row r="5549" ht="15.0" customHeight="1"/>
    <row r="5550" ht="15.0" customHeight="1"/>
    <row r="5551" ht="15.0" customHeight="1"/>
    <row r="5552" ht="15.0" customHeight="1"/>
    <row r="5553" ht="15.0" customHeight="1"/>
    <row r="5554" ht="15.0" customHeight="1"/>
    <row r="5555" ht="15.0" customHeight="1"/>
    <row r="5556" ht="15.0" customHeight="1"/>
    <row r="5557" ht="15.0" customHeight="1"/>
    <row r="5558" ht="15.0" customHeight="1"/>
    <row r="5559" ht="15.0" customHeight="1"/>
    <row r="5560" ht="15.0" customHeight="1"/>
    <row r="5561" ht="15.0" customHeight="1"/>
    <row r="5562" ht="15.0" customHeight="1"/>
    <row r="5563" ht="15.0" customHeight="1"/>
    <row r="5564" ht="15.0" customHeight="1"/>
    <row r="5565" ht="15.0" customHeight="1"/>
    <row r="5566" ht="15.0" customHeight="1"/>
    <row r="5567" ht="15.0" customHeight="1"/>
    <row r="5568" ht="15.0" customHeight="1"/>
    <row r="5569" ht="15.0" customHeight="1"/>
    <row r="5570" ht="15.0" customHeight="1"/>
    <row r="5571" ht="15.0" customHeight="1"/>
    <row r="5572" ht="15.0" customHeight="1"/>
    <row r="5573" ht="15.0" customHeight="1"/>
    <row r="5574" ht="15.0" customHeight="1"/>
    <row r="5575" ht="15.0" customHeight="1"/>
    <row r="5576" ht="15.0" customHeight="1"/>
    <row r="5577" ht="15.0" customHeight="1"/>
    <row r="5578" ht="15.0" customHeight="1"/>
    <row r="5579" ht="15.0" customHeight="1"/>
    <row r="5580" ht="15.0" customHeight="1"/>
    <row r="5581" ht="15.0" customHeight="1"/>
    <row r="5582" ht="15.0" customHeight="1"/>
    <row r="5583" ht="15.0" customHeight="1"/>
    <row r="5584" ht="15.0" customHeight="1"/>
    <row r="5585" ht="15.0" customHeight="1"/>
    <row r="5586" ht="15.0" customHeight="1"/>
    <row r="5587" ht="15.0" customHeight="1"/>
    <row r="5588" ht="15.0" customHeight="1"/>
    <row r="5589" ht="15.0" customHeight="1"/>
    <row r="5590" ht="15.0" customHeight="1"/>
    <row r="5591" ht="15.0" customHeight="1"/>
    <row r="5592" ht="15.0" customHeight="1"/>
    <row r="5593" ht="15.0" customHeight="1"/>
    <row r="5594" ht="15.0" customHeight="1"/>
    <row r="5595" ht="15.0" customHeight="1"/>
    <row r="5596" ht="15.0" customHeight="1"/>
    <row r="5597" ht="15.0" customHeight="1"/>
    <row r="5598" ht="15.0" customHeight="1"/>
    <row r="5599" ht="15.0" customHeight="1"/>
    <row r="5600" ht="15.0" customHeight="1"/>
    <row r="5601" ht="15.0" customHeight="1"/>
    <row r="5602" ht="15.0" customHeight="1"/>
    <row r="5603" ht="15.0" customHeight="1"/>
    <row r="5604" ht="15.0" customHeight="1"/>
    <row r="5605" ht="15.0" customHeight="1"/>
    <row r="5606" ht="15.0" customHeight="1"/>
    <row r="5607" ht="15.0" customHeight="1"/>
    <row r="5608" ht="15.0" customHeight="1"/>
    <row r="5609" ht="15.0" customHeight="1"/>
    <row r="5610" ht="15.0" customHeight="1"/>
    <row r="5611" ht="15.0" customHeight="1"/>
    <row r="5612" ht="15.0" customHeight="1"/>
    <row r="5613" ht="15.0" customHeight="1"/>
    <row r="5614" ht="15.0" customHeight="1"/>
    <row r="5615" ht="15.0" customHeight="1"/>
    <row r="5616" ht="15.0" customHeight="1"/>
    <row r="5617" ht="15.0" customHeight="1"/>
    <row r="5618" ht="15.0" customHeight="1"/>
    <row r="5619" ht="15.0" customHeight="1"/>
    <row r="5620" ht="15.0" customHeight="1"/>
    <row r="5621" ht="15.0" customHeight="1"/>
    <row r="5622" ht="15.0" customHeight="1"/>
    <row r="5623" ht="15.0" customHeight="1"/>
    <row r="5624" ht="15.0" customHeight="1"/>
    <row r="5625" ht="15.0" customHeight="1"/>
    <row r="5626" ht="15.0" customHeight="1"/>
    <row r="5627" ht="15.0" customHeight="1"/>
    <row r="5628" ht="15.0" customHeight="1"/>
    <row r="5629" ht="15.0" customHeight="1"/>
    <row r="5630" ht="15.0" customHeight="1"/>
    <row r="5631" ht="15.0" customHeight="1"/>
    <row r="5632" ht="15.0" customHeight="1"/>
    <row r="5633" ht="15.0" customHeight="1"/>
    <row r="5634" ht="15.0" customHeight="1"/>
    <row r="5635" ht="15.0" customHeight="1"/>
    <row r="5636" ht="15.0" customHeight="1"/>
    <row r="5637" ht="15.0" customHeight="1"/>
    <row r="5638" ht="15.0" customHeight="1"/>
    <row r="5639" ht="15.0" customHeight="1"/>
    <row r="5640" ht="15.0" customHeight="1"/>
    <row r="5641" ht="15.0" customHeight="1"/>
    <row r="5642" ht="15.0" customHeight="1"/>
    <row r="5643" ht="15.0" customHeight="1"/>
    <row r="5644" ht="15.0" customHeight="1"/>
    <row r="5645" ht="15.0" customHeight="1"/>
    <row r="5646" ht="15.0" customHeight="1"/>
    <row r="5647" ht="15.0" customHeight="1"/>
    <row r="5648" ht="15.0" customHeight="1"/>
    <row r="5649" ht="15.0" customHeight="1"/>
    <row r="5650" ht="15.0" customHeight="1"/>
    <row r="5651" ht="15.0" customHeight="1"/>
    <row r="5652" ht="15.0" customHeight="1"/>
    <row r="5653" ht="15.0" customHeight="1"/>
    <row r="5654" ht="15.0" customHeight="1"/>
    <row r="5655" ht="15.0" customHeight="1"/>
    <row r="5656" ht="15.0" customHeight="1"/>
    <row r="5657" ht="15.0" customHeight="1"/>
    <row r="5658" ht="15.0" customHeight="1"/>
    <row r="5659" ht="15.0" customHeight="1"/>
    <row r="5660" ht="15.0" customHeight="1"/>
    <row r="5661" ht="15.0" customHeight="1"/>
    <row r="5662" ht="15.0" customHeight="1"/>
    <row r="5663" ht="15.0" customHeight="1"/>
    <row r="5664" ht="15.0" customHeight="1"/>
    <row r="5665" ht="15.0" customHeight="1"/>
    <row r="5666" ht="15.0" customHeight="1"/>
    <row r="5667" ht="15.0" customHeight="1"/>
    <row r="5668" ht="15.0" customHeight="1"/>
    <row r="5669" ht="15.0" customHeight="1"/>
    <row r="5670" ht="15.0" customHeight="1"/>
    <row r="5671" ht="15.0" customHeight="1"/>
    <row r="5672" ht="15.0" customHeight="1"/>
    <row r="5673" ht="15.0" customHeight="1"/>
    <row r="5674" ht="15.0" customHeight="1"/>
    <row r="5675" ht="15.0" customHeight="1"/>
    <row r="5676" ht="15.0" customHeight="1"/>
    <row r="5677" ht="15.0" customHeight="1"/>
    <row r="5678" ht="15.0" customHeight="1"/>
    <row r="5679" ht="15.0" customHeight="1"/>
    <row r="5680" ht="15.0" customHeight="1"/>
    <row r="5681" ht="15.0" customHeight="1"/>
    <row r="5682" ht="15.0" customHeight="1"/>
    <row r="5683" ht="15.0" customHeight="1"/>
    <row r="5684" ht="15.0" customHeight="1"/>
    <row r="5685" ht="15.0" customHeight="1"/>
    <row r="5686" ht="15.0" customHeight="1"/>
    <row r="5687" ht="15.0" customHeight="1"/>
    <row r="5688" ht="15.0" customHeight="1"/>
    <row r="5689" ht="15.0" customHeight="1"/>
    <row r="5690" ht="15.0" customHeight="1"/>
    <row r="5691" ht="15.0" customHeight="1"/>
    <row r="5692" ht="15.0" customHeight="1"/>
    <row r="5693" ht="15.0" customHeight="1"/>
    <row r="5694" ht="15.0" customHeight="1"/>
    <row r="5695" ht="15.0" customHeight="1"/>
    <row r="5696" ht="15.0" customHeight="1"/>
    <row r="5697" ht="15.0" customHeight="1"/>
    <row r="5698" ht="15.0" customHeight="1"/>
    <row r="5699" ht="15.0" customHeight="1"/>
    <row r="5700" ht="15.0" customHeight="1"/>
    <row r="5701" ht="15.0" customHeight="1"/>
    <row r="5702" ht="15.0" customHeight="1"/>
    <row r="5703" ht="15.0" customHeight="1"/>
    <row r="5704" ht="15.0" customHeight="1"/>
    <row r="5705" ht="15.0" customHeight="1"/>
    <row r="5706" ht="15.0" customHeight="1"/>
    <row r="5707" ht="15.0" customHeight="1"/>
    <row r="5708" ht="15.0" customHeight="1"/>
    <row r="5709" ht="15.0" customHeight="1"/>
    <row r="5710" ht="15.0" customHeight="1"/>
    <row r="5711" ht="15.0" customHeight="1"/>
    <row r="5712" ht="15.0" customHeight="1"/>
    <row r="5713" ht="15.0" customHeight="1"/>
    <row r="5714" ht="15.0" customHeight="1"/>
    <row r="5715" ht="15.0" customHeight="1"/>
    <row r="5716" ht="15.0" customHeight="1"/>
    <row r="5717" ht="15.0" customHeight="1"/>
    <row r="5718" ht="15.0" customHeight="1"/>
    <row r="5719" ht="15.0" customHeight="1"/>
    <row r="5720" ht="15.0" customHeight="1"/>
    <row r="5721" ht="15.0" customHeight="1"/>
    <row r="5722" ht="15.0" customHeight="1"/>
    <row r="5723" ht="15.0" customHeight="1"/>
    <row r="5724" ht="15.0" customHeight="1"/>
    <row r="5725" ht="15.0" customHeight="1"/>
    <row r="5726" ht="15.0" customHeight="1"/>
    <row r="5727" ht="15.0" customHeight="1"/>
    <row r="5728" ht="15.0" customHeight="1"/>
    <row r="5729" ht="15.0" customHeight="1"/>
    <row r="5730" ht="15.0" customHeight="1"/>
    <row r="5731" ht="15.0" customHeight="1"/>
    <row r="5732" ht="15.0" customHeight="1"/>
    <row r="5733" ht="15.0" customHeight="1"/>
    <row r="5734" ht="15.0" customHeight="1"/>
    <row r="5735" ht="15.0" customHeight="1"/>
    <row r="5736" ht="15.0" customHeight="1"/>
    <row r="5737" ht="15.0" customHeight="1"/>
    <row r="5738" ht="15.0" customHeight="1"/>
    <row r="5739" ht="15.0" customHeight="1"/>
    <row r="5740" ht="15.0" customHeight="1"/>
    <row r="5741" ht="15.0" customHeight="1"/>
    <row r="5742" ht="15.0" customHeight="1"/>
    <row r="5743" ht="15.0" customHeight="1"/>
    <row r="5744" ht="15.0" customHeight="1"/>
    <row r="5745" ht="15.0" customHeight="1"/>
    <row r="5746" ht="15.0" customHeight="1"/>
    <row r="5747" ht="15.0" customHeight="1"/>
    <row r="5748" ht="15.0" customHeight="1"/>
    <row r="5749" ht="15.0" customHeight="1"/>
    <row r="5750" ht="15.0" customHeight="1"/>
    <row r="5751" ht="15.0" customHeight="1"/>
    <row r="5752" ht="15.0" customHeight="1"/>
    <row r="5753" ht="15.0" customHeight="1"/>
    <row r="5754" ht="15.0" customHeight="1"/>
    <row r="5755" ht="15.0" customHeight="1"/>
    <row r="5756" ht="15.0" customHeight="1"/>
    <row r="5757" ht="15.0" customHeight="1"/>
    <row r="5758" ht="15.0" customHeight="1"/>
    <row r="5759" ht="15.0" customHeight="1"/>
    <row r="5760" ht="15.0" customHeight="1"/>
    <row r="5761" ht="15.0" customHeight="1"/>
    <row r="5762" ht="15.0" customHeight="1"/>
    <row r="5763" ht="15.0" customHeight="1"/>
    <row r="5764" ht="15.0" customHeight="1"/>
    <row r="5765" ht="15.0" customHeight="1"/>
    <row r="5766" ht="15.0" customHeight="1"/>
    <row r="5767" ht="15.0" customHeight="1"/>
    <row r="5768" ht="15.0" customHeight="1"/>
    <row r="5769" ht="15.0" customHeight="1"/>
    <row r="5770" ht="15.0" customHeight="1"/>
    <row r="5771" ht="15.0" customHeight="1"/>
    <row r="5772" ht="15.0" customHeight="1"/>
    <row r="5773" ht="15.0" customHeight="1"/>
    <row r="5774" ht="15.0" customHeight="1"/>
    <row r="5775" ht="15.0" customHeight="1"/>
    <row r="5776" ht="15.0" customHeight="1"/>
    <row r="5777" ht="15.0" customHeight="1"/>
    <row r="5778" ht="15.0" customHeight="1"/>
    <row r="5779" ht="15.0" customHeight="1"/>
    <row r="5780" ht="15.0" customHeight="1"/>
    <row r="5781" ht="15.0" customHeight="1"/>
    <row r="5782" ht="15.0" customHeight="1"/>
    <row r="5783" ht="15.0" customHeight="1"/>
    <row r="5784" ht="15.0" customHeight="1"/>
    <row r="5785" ht="15.0" customHeight="1"/>
    <row r="5786" ht="15.0" customHeight="1"/>
    <row r="5787" ht="15.0" customHeight="1"/>
    <row r="5788" ht="15.0" customHeight="1"/>
    <row r="5789" ht="15.0" customHeight="1"/>
    <row r="5790" ht="15.0" customHeight="1"/>
    <row r="5791" ht="15.0" customHeight="1"/>
    <row r="5792" ht="15.0" customHeight="1"/>
    <row r="5793" ht="15.0" customHeight="1"/>
    <row r="5794" ht="15.0" customHeight="1"/>
    <row r="5795" ht="15.0" customHeight="1"/>
    <row r="5796" ht="15.0" customHeight="1"/>
    <row r="5797" ht="15.0" customHeight="1"/>
    <row r="5798" ht="15.0" customHeight="1"/>
    <row r="5799" ht="15.0" customHeight="1"/>
    <row r="5800" ht="15.0" customHeight="1"/>
    <row r="5801" ht="15.0" customHeight="1"/>
    <row r="5802" ht="15.0" customHeight="1"/>
    <row r="5803" ht="15.0" customHeight="1"/>
    <row r="5804" ht="15.0" customHeight="1"/>
    <row r="5805" ht="15.0" customHeight="1"/>
    <row r="5806" ht="15.0" customHeight="1"/>
    <row r="5807" ht="15.0" customHeight="1"/>
    <row r="5808" ht="15.0" customHeight="1"/>
    <row r="5809" ht="15.0" customHeight="1"/>
    <row r="5810" ht="15.0" customHeight="1"/>
    <row r="5811" ht="15.0" customHeight="1"/>
    <row r="5812" ht="15.0" customHeight="1"/>
    <row r="5813" ht="15.0" customHeight="1"/>
    <row r="5814" ht="15.0" customHeight="1"/>
    <row r="5815" ht="15.0" customHeight="1"/>
    <row r="5816" ht="15.0" customHeight="1"/>
    <row r="5817" ht="15.0" customHeight="1"/>
    <row r="5818" ht="15.0" customHeight="1"/>
    <row r="5819" ht="15.0" customHeight="1"/>
    <row r="5820" ht="15.0" customHeight="1"/>
    <row r="5821" ht="15.0" customHeight="1"/>
    <row r="5822" ht="15.0" customHeight="1"/>
    <row r="5823" ht="15.0" customHeight="1"/>
    <row r="5824" ht="15.0" customHeight="1"/>
    <row r="5825" ht="15.0" customHeight="1"/>
    <row r="5826" ht="15.0" customHeight="1"/>
    <row r="5827" ht="15.0" customHeight="1"/>
    <row r="5828" ht="15.0" customHeight="1"/>
    <row r="5829" ht="15.0" customHeight="1"/>
    <row r="5830" ht="15.0" customHeight="1"/>
    <row r="5831" ht="15.0" customHeight="1"/>
    <row r="5832" ht="15.0" customHeight="1"/>
    <row r="5833" ht="15.0" customHeight="1"/>
    <row r="5834" ht="15.0" customHeight="1"/>
    <row r="5835" ht="15.0" customHeight="1"/>
    <row r="5836" ht="15.0" customHeight="1"/>
    <row r="5837" ht="15.0" customHeight="1"/>
    <row r="5838" ht="15.0" customHeight="1"/>
    <row r="5839" ht="15.0" customHeight="1"/>
    <row r="5840" ht="15.0" customHeight="1"/>
    <row r="5841" ht="15.0" customHeight="1"/>
    <row r="5842" ht="15.0" customHeight="1"/>
    <row r="5843" ht="15.0" customHeight="1"/>
    <row r="5844" ht="15.0" customHeight="1"/>
    <row r="5845" ht="15.0" customHeight="1"/>
    <row r="5846" ht="15.0" customHeight="1"/>
    <row r="5847" ht="15.0" customHeight="1"/>
    <row r="5848" ht="15.0" customHeight="1"/>
    <row r="5849" ht="15.0" customHeight="1"/>
    <row r="5850" ht="15.0" customHeight="1"/>
    <row r="5851" ht="15.0" customHeight="1"/>
    <row r="5852" ht="15.0" customHeight="1"/>
    <row r="5853" ht="15.0" customHeight="1"/>
    <row r="5854" ht="15.0" customHeight="1"/>
    <row r="5855" ht="15.0" customHeight="1"/>
    <row r="5856" ht="15.0" customHeight="1"/>
    <row r="5857" ht="15.0" customHeight="1"/>
    <row r="5858" ht="15.0" customHeight="1"/>
    <row r="5859" ht="15.0" customHeight="1"/>
    <row r="5860" ht="15.0" customHeight="1"/>
    <row r="5861" ht="15.0" customHeight="1"/>
    <row r="5862" ht="15.0" customHeight="1"/>
    <row r="5863" ht="15.0" customHeight="1"/>
    <row r="5864" ht="15.0" customHeight="1"/>
    <row r="5865" ht="15.0" customHeight="1"/>
    <row r="5866" ht="15.0" customHeight="1"/>
    <row r="5867" ht="15.0" customHeight="1"/>
    <row r="5868" ht="15.0" customHeight="1"/>
    <row r="5869" ht="15.0" customHeight="1"/>
    <row r="5870" ht="15.0" customHeight="1"/>
    <row r="5871" ht="15.0" customHeight="1"/>
    <row r="5872" ht="15.0" customHeight="1"/>
    <row r="5873" ht="15.0" customHeight="1"/>
    <row r="5874" ht="15.0" customHeight="1"/>
    <row r="5875" ht="15.0" customHeight="1"/>
    <row r="5876" ht="15.0" customHeight="1"/>
    <row r="5877" ht="15.0" customHeight="1"/>
    <row r="5878" ht="15.0" customHeight="1"/>
    <row r="5879" ht="15.0" customHeight="1"/>
    <row r="5880" ht="15.0" customHeight="1"/>
    <row r="5881" ht="15.0" customHeight="1"/>
    <row r="5882" ht="15.0" customHeight="1"/>
    <row r="5883" ht="15.0" customHeight="1"/>
    <row r="5884" ht="15.0" customHeight="1"/>
    <row r="5885" ht="15.0" customHeight="1"/>
    <row r="5886" ht="15.0" customHeight="1"/>
    <row r="5887" ht="15.0" customHeight="1"/>
    <row r="5888" ht="15.0" customHeight="1"/>
    <row r="5889" ht="15.0" customHeight="1"/>
    <row r="5890" ht="15.0" customHeight="1"/>
    <row r="5891" ht="15.0" customHeight="1"/>
    <row r="5892" ht="15.0" customHeight="1"/>
    <row r="5893" ht="15.0" customHeight="1"/>
    <row r="5894" ht="15.0" customHeight="1"/>
    <row r="5895" ht="15.0" customHeight="1"/>
    <row r="5896" ht="15.0" customHeight="1"/>
    <row r="5897" ht="15.0" customHeight="1"/>
    <row r="5898" ht="15.0" customHeight="1"/>
    <row r="5899" ht="15.0" customHeight="1"/>
    <row r="5900" ht="15.0" customHeight="1"/>
    <row r="5901" ht="15.0" customHeight="1"/>
    <row r="5902" ht="15.0" customHeight="1"/>
    <row r="5903" ht="15.0" customHeight="1"/>
    <row r="5904" ht="15.0" customHeight="1"/>
    <row r="5905" ht="15.0" customHeight="1"/>
    <row r="5906" ht="15.0" customHeight="1"/>
    <row r="5907" ht="15.0" customHeight="1"/>
    <row r="5908" ht="15.0" customHeight="1"/>
    <row r="5909" ht="15.0" customHeight="1"/>
    <row r="5910" ht="15.0" customHeight="1"/>
    <row r="5911" ht="15.0" customHeight="1"/>
    <row r="5912" ht="15.0" customHeight="1"/>
    <row r="5913" ht="15.0" customHeight="1"/>
    <row r="5914" ht="15.0" customHeight="1"/>
    <row r="5915" ht="15.0" customHeight="1"/>
    <row r="5916" ht="15.0" customHeight="1"/>
    <row r="5917" ht="15.0" customHeight="1"/>
    <row r="5918" ht="15.0" customHeight="1"/>
    <row r="5919" ht="15.0" customHeight="1"/>
    <row r="5920" ht="15.0" customHeight="1"/>
    <row r="5921" ht="15.0" customHeight="1"/>
    <row r="5922" ht="15.0" customHeight="1"/>
    <row r="5923" ht="15.0" customHeight="1"/>
    <row r="5924" ht="15.0" customHeight="1"/>
    <row r="5925" ht="15.0" customHeight="1"/>
    <row r="5926" ht="15.0" customHeight="1"/>
    <row r="5927" ht="15.0" customHeight="1"/>
    <row r="5928" ht="15.0" customHeight="1"/>
    <row r="5929" ht="15.0" customHeight="1"/>
    <row r="5930" ht="15.0" customHeight="1"/>
    <row r="5931" ht="15.0" customHeight="1"/>
    <row r="5932" ht="15.0" customHeight="1"/>
    <row r="5933" ht="15.0" customHeight="1"/>
    <row r="5934" ht="15.0" customHeight="1"/>
    <row r="5935" ht="15.0" customHeight="1"/>
    <row r="5936" ht="15.0" customHeight="1"/>
    <row r="5937" ht="15.0" customHeight="1"/>
    <row r="5938" ht="15.0" customHeight="1"/>
    <row r="5939" ht="15.0" customHeight="1"/>
    <row r="5940" ht="15.0" customHeight="1"/>
    <row r="5941" ht="15.0" customHeight="1"/>
    <row r="5942" ht="15.0" customHeight="1"/>
    <row r="5943" ht="15.0" customHeight="1"/>
    <row r="5944" ht="15.0" customHeight="1"/>
    <row r="5945" ht="15.0" customHeight="1"/>
    <row r="5946" ht="15.0" customHeight="1"/>
    <row r="5947" ht="15.0" customHeight="1"/>
    <row r="5948" ht="15.0" customHeight="1"/>
    <row r="5949" ht="15.0" customHeight="1"/>
    <row r="5950" ht="15.0" customHeight="1"/>
    <row r="5951" ht="15.0" customHeight="1"/>
    <row r="5952" ht="15.0" customHeight="1"/>
    <row r="5953" ht="15.0" customHeight="1"/>
    <row r="5954" ht="15.0" customHeight="1"/>
    <row r="5955" ht="15.0" customHeight="1"/>
    <row r="5956" ht="15.0" customHeight="1"/>
    <row r="5957" ht="15.0" customHeight="1"/>
    <row r="5958" ht="15.0" customHeight="1"/>
    <row r="5959" ht="15.0" customHeight="1"/>
    <row r="5960" ht="15.0" customHeight="1"/>
    <row r="5961" ht="15.0" customHeight="1"/>
    <row r="5962" ht="15.0" customHeight="1"/>
    <row r="5963" ht="15.0" customHeight="1"/>
    <row r="5964" ht="15.0" customHeight="1"/>
    <row r="5965" ht="15.0" customHeight="1"/>
    <row r="5966" ht="15.0" customHeight="1"/>
    <row r="5967" ht="15.0" customHeight="1"/>
    <row r="5968" ht="15.0" customHeight="1"/>
    <row r="5969" ht="15.0" customHeight="1"/>
    <row r="5970" ht="15.0" customHeight="1"/>
    <row r="5971" ht="15.0" customHeight="1"/>
    <row r="5972" ht="15.0" customHeight="1"/>
    <row r="5973" ht="15.0" customHeight="1"/>
    <row r="5974" ht="15.0" customHeight="1"/>
    <row r="5975" ht="15.0" customHeight="1"/>
    <row r="5976" ht="15.0" customHeight="1"/>
    <row r="5977" ht="15.0" customHeight="1"/>
    <row r="5978" ht="15.0" customHeight="1"/>
    <row r="5979" ht="15.0" customHeight="1"/>
    <row r="5980" ht="15.0" customHeight="1"/>
    <row r="5981" ht="15.0" customHeight="1"/>
    <row r="5982" ht="15.0" customHeight="1"/>
    <row r="5983" ht="15.0" customHeight="1"/>
    <row r="5984" ht="15.0" customHeight="1"/>
    <row r="5985" ht="15.0" customHeight="1"/>
    <row r="5986" ht="15.0" customHeight="1"/>
    <row r="5987" ht="15.0" customHeight="1"/>
    <row r="5988" ht="15.0" customHeight="1"/>
    <row r="5989" ht="15.0" customHeight="1"/>
    <row r="5990" ht="15.0" customHeight="1"/>
    <row r="5991" ht="15.0" customHeight="1"/>
    <row r="5992" ht="15.0" customHeight="1"/>
    <row r="5993" ht="15.0" customHeight="1"/>
    <row r="5994" ht="15.0" customHeight="1"/>
    <row r="5995" ht="15.0" customHeight="1"/>
    <row r="5996" ht="15.0" customHeight="1"/>
    <row r="5997" ht="15.0" customHeight="1"/>
    <row r="5998" ht="15.0" customHeight="1"/>
    <row r="5999" ht="15.0" customHeight="1"/>
    <row r="6000" ht="15.0" customHeight="1"/>
    <row r="6001" ht="15.0" customHeight="1"/>
    <row r="6002" ht="15.0" customHeight="1"/>
    <row r="6003" ht="15.0" customHeight="1"/>
    <row r="6004" ht="15.0" customHeight="1"/>
    <row r="6005" ht="15.0" customHeight="1"/>
    <row r="6006" ht="15.0" customHeight="1"/>
    <row r="6007" ht="15.0" customHeight="1"/>
    <row r="6008" ht="15.0" customHeight="1"/>
    <row r="6009" ht="15.0" customHeight="1"/>
    <row r="6010" ht="15.0" customHeight="1"/>
    <row r="6011" ht="15.0" customHeight="1"/>
    <row r="6012" ht="15.0" customHeight="1"/>
    <row r="6013" ht="15.0" customHeight="1"/>
    <row r="6014" ht="15.0" customHeight="1"/>
    <row r="6015" ht="15.0" customHeight="1"/>
    <row r="6016" ht="15.0" customHeight="1"/>
    <row r="6017" ht="15.0" customHeight="1"/>
    <row r="6018" ht="15.0" customHeight="1"/>
    <row r="6019" ht="15.0" customHeight="1"/>
    <row r="6020" ht="15.0" customHeight="1"/>
    <row r="6021" ht="15.0" customHeight="1"/>
    <row r="6022" ht="15.0" customHeight="1"/>
    <row r="6023" ht="15.0" customHeight="1"/>
    <row r="6024" ht="15.0" customHeight="1"/>
    <row r="6025" ht="15.0" customHeight="1"/>
    <row r="6026" ht="15.0" customHeight="1"/>
    <row r="6027" ht="15.0" customHeight="1"/>
    <row r="6028" ht="15.0" customHeight="1"/>
    <row r="6029" ht="15.0" customHeight="1"/>
    <row r="6030" ht="15.0" customHeight="1"/>
    <row r="6031" ht="15.0" customHeight="1"/>
    <row r="6032" ht="15.0" customHeight="1"/>
    <row r="6033" ht="15.0" customHeight="1"/>
    <row r="6034" ht="15.0" customHeight="1"/>
    <row r="6035" ht="15.0" customHeight="1"/>
    <row r="6036" ht="15.0" customHeight="1"/>
    <row r="6037" ht="15.0" customHeight="1"/>
    <row r="6038" ht="15.0" customHeight="1"/>
    <row r="6039" ht="15.0" customHeight="1"/>
    <row r="6040" ht="15.0" customHeight="1"/>
    <row r="6041" ht="15.0" customHeight="1"/>
    <row r="6042" ht="15.0" customHeight="1"/>
    <row r="6043" ht="15.0" customHeight="1"/>
    <row r="6044" ht="15.0" customHeight="1"/>
    <row r="6045" ht="15.0" customHeight="1"/>
    <row r="6046" ht="15.0" customHeight="1"/>
    <row r="6047" ht="15.0" customHeight="1"/>
    <row r="6048" ht="15.0" customHeight="1"/>
    <row r="6049" ht="15.0" customHeight="1"/>
    <row r="6050" ht="15.0" customHeight="1"/>
    <row r="6051" ht="15.0" customHeight="1"/>
    <row r="6052" ht="15.0" customHeight="1"/>
    <row r="6053" ht="15.0" customHeight="1"/>
    <row r="6054" ht="15.0" customHeight="1"/>
    <row r="6055" ht="15.0" customHeight="1"/>
    <row r="6056" ht="15.0" customHeight="1"/>
    <row r="6057" ht="15.0" customHeight="1"/>
    <row r="6058" ht="15.0" customHeight="1"/>
    <row r="6059" ht="15.0" customHeight="1"/>
    <row r="6060" ht="15.0" customHeight="1"/>
    <row r="6061" ht="15.0" customHeight="1"/>
    <row r="6062" ht="15.0" customHeight="1"/>
    <row r="6063" ht="15.0" customHeight="1"/>
    <row r="6064" ht="15.0" customHeight="1"/>
    <row r="6065" ht="15.0" customHeight="1"/>
    <row r="6066" ht="15.0" customHeight="1"/>
    <row r="6067" ht="15.0" customHeight="1"/>
    <row r="6068" ht="15.0" customHeight="1"/>
    <row r="6069" ht="15.0" customHeight="1"/>
    <row r="6070" ht="15.0" customHeight="1"/>
    <row r="6071" ht="15.0" customHeight="1"/>
    <row r="6072" ht="15.0" customHeight="1"/>
    <row r="6073" ht="15.0" customHeight="1"/>
    <row r="6074" ht="15.0" customHeight="1"/>
    <row r="6075" ht="15.0" customHeight="1"/>
    <row r="6076" ht="15.0" customHeight="1"/>
    <row r="6077" ht="15.0" customHeight="1"/>
    <row r="6078" ht="15.0" customHeight="1"/>
    <row r="6079" ht="15.0" customHeight="1"/>
    <row r="6080" ht="15.0" customHeight="1"/>
    <row r="6081" ht="15.0" customHeight="1"/>
    <row r="6082" ht="15.0" customHeight="1"/>
    <row r="6083" ht="15.0" customHeight="1"/>
    <row r="6084" ht="15.0" customHeight="1"/>
    <row r="6085" ht="15.0" customHeight="1"/>
    <row r="6086" ht="15.0" customHeight="1"/>
    <row r="6087" ht="15.0" customHeight="1"/>
    <row r="6088" ht="15.0" customHeight="1"/>
    <row r="6089" ht="15.0" customHeight="1"/>
    <row r="6090" ht="15.0" customHeight="1"/>
    <row r="6091" ht="15.0" customHeight="1"/>
    <row r="6092" ht="15.0" customHeight="1"/>
    <row r="6093" ht="15.0" customHeight="1"/>
    <row r="6094" ht="15.0" customHeight="1"/>
    <row r="6095" ht="15.0" customHeight="1"/>
    <row r="6096" ht="15.0" customHeight="1"/>
    <row r="6097" ht="15.0" customHeight="1"/>
    <row r="6098" ht="15.0" customHeight="1"/>
    <row r="6099" ht="15.0" customHeight="1"/>
    <row r="6100" ht="15.0" customHeight="1"/>
    <row r="6101" ht="15.0" customHeight="1"/>
    <row r="6102" ht="15.0" customHeight="1"/>
    <row r="6103" ht="15.0" customHeight="1"/>
    <row r="6104" ht="15.0" customHeight="1"/>
    <row r="6105" ht="15.0" customHeight="1"/>
    <row r="6106" ht="15.0" customHeight="1"/>
    <row r="6107" ht="15.0" customHeight="1"/>
    <row r="6108" ht="15.0" customHeight="1"/>
    <row r="6109" ht="15.0" customHeight="1"/>
    <row r="6110" ht="15.0" customHeight="1"/>
    <row r="6111" ht="15.0" customHeight="1"/>
    <row r="6112" ht="15.0" customHeight="1"/>
    <row r="6113" ht="15.0" customHeight="1"/>
    <row r="6114" ht="15.0" customHeight="1"/>
    <row r="6115" ht="15.0" customHeight="1"/>
    <row r="6116" ht="15.0" customHeight="1"/>
    <row r="6117" ht="15.0" customHeight="1"/>
    <row r="6118" ht="15.0" customHeight="1"/>
    <row r="6119" ht="15.0" customHeight="1"/>
    <row r="6120" ht="15.0" customHeight="1"/>
    <row r="6121" ht="15.0" customHeight="1"/>
    <row r="6122" ht="15.0" customHeight="1"/>
    <row r="6123" ht="15.0" customHeight="1"/>
    <row r="6124" ht="15.0" customHeight="1"/>
    <row r="6125" ht="15.0" customHeight="1"/>
    <row r="6126" ht="15.0" customHeight="1"/>
    <row r="6127" ht="15.0" customHeight="1"/>
    <row r="6128" ht="15.0" customHeight="1"/>
    <row r="6129" ht="15.0" customHeight="1"/>
    <row r="6130" ht="15.0" customHeight="1"/>
    <row r="6131" ht="15.0" customHeight="1"/>
    <row r="6132" ht="15.0" customHeight="1"/>
    <row r="6133" ht="15.0" customHeight="1"/>
    <row r="6134" ht="15.0" customHeight="1"/>
    <row r="6135" ht="15.0" customHeight="1"/>
    <row r="6136" ht="15.0" customHeight="1"/>
    <row r="6137" ht="15.0" customHeight="1"/>
    <row r="6138" ht="15.0" customHeight="1"/>
    <row r="6139" ht="15.0" customHeight="1"/>
    <row r="6140" ht="15.0" customHeight="1"/>
    <row r="6141" ht="15.0" customHeight="1"/>
    <row r="6142" ht="15.0" customHeight="1"/>
    <row r="6143" ht="15.0" customHeight="1"/>
    <row r="6144" ht="15.0" customHeight="1"/>
    <row r="6145" ht="15.0" customHeight="1"/>
    <row r="6146" ht="15.0" customHeight="1"/>
    <row r="6147" ht="15.0" customHeight="1"/>
    <row r="6148" ht="15.0" customHeight="1"/>
    <row r="6149" ht="15.0" customHeight="1"/>
    <row r="6150" ht="15.0" customHeight="1"/>
    <row r="6151" ht="15.0" customHeight="1"/>
    <row r="6152" ht="15.0" customHeight="1"/>
    <row r="6153" ht="15.0" customHeight="1"/>
    <row r="6154" ht="15.0" customHeight="1"/>
    <row r="6155" ht="15.0" customHeight="1"/>
    <row r="6156" ht="15.0" customHeight="1"/>
    <row r="6157" ht="15.0" customHeight="1"/>
    <row r="6158" ht="15.0" customHeight="1"/>
    <row r="6159" ht="15.0" customHeight="1"/>
    <row r="6160" ht="15.0" customHeight="1"/>
    <row r="6161" ht="15.0" customHeight="1"/>
    <row r="6162" ht="15.0" customHeight="1"/>
    <row r="6163" ht="15.0" customHeight="1"/>
    <row r="6164" ht="15.0" customHeight="1"/>
    <row r="6165" ht="15.0" customHeight="1"/>
    <row r="6166" ht="15.0" customHeight="1"/>
    <row r="6167" ht="15.0" customHeight="1"/>
    <row r="6168" ht="15.0" customHeight="1"/>
    <row r="6169" ht="15.0" customHeight="1"/>
    <row r="6170" ht="15.0" customHeight="1"/>
    <row r="6171" ht="15.0" customHeight="1"/>
    <row r="6172" ht="15.0" customHeight="1"/>
    <row r="6173" ht="15.0" customHeight="1"/>
    <row r="6174" ht="15.0" customHeight="1"/>
    <row r="6175" ht="15.0" customHeight="1"/>
    <row r="6176" ht="15.0" customHeight="1"/>
    <row r="6177" ht="15.0" customHeight="1"/>
    <row r="6178" ht="15.0" customHeight="1"/>
    <row r="6179" ht="15.0" customHeight="1"/>
    <row r="6180" ht="15.0" customHeight="1"/>
    <row r="6181" ht="15.0" customHeight="1"/>
    <row r="6182" ht="15.0" customHeight="1"/>
    <row r="6183" ht="15.0" customHeight="1"/>
    <row r="6184" ht="15.0" customHeight="1"/>
    <row r="6185" ht="15.0" customHeight="1"/>
    <row r="6186" ht="15.0" customHeight="1"/>
    <row r="6187" ht="15.0" customHeight="1"/>
    <row r="6188" ht="15.0" customHeight="1"/>
    <row r="6189" ht="15.0" customHeight="1"/>
    <row r="6190" ht="15.0" customHeight="1"/>
    <row r="6191" ht="15.0" customHeight="1"/>
    <row r="6192" ht="15.0" customHeight="1"/>
    <row r="6193" ht="15.0" customHeight="1"/>
    <row r="6194" ht="15.0" customHeight="1"/>
    <row r="6195" ht="15.0" customHeight="1"/>
    <row r="6196" ht="15.0" customHeight="1"/>
    <row r="6197" ht="15.0" customHeight="1"/>
    <row r="6198" ht="15.0" customHeight="1"/>
    <row r="6199" ht="15.0" customHeight="1"/>
    <row r="6200" ht="15.0" customHeight="1"/>
    <row r="6201" ht="15.0" customHeight="1"/>
    <row r="6202" ht="15.0" customHeight="1"/>
    <row r="6203" ht="15.0" customHeight="1"/>
    <row r="6204" ht="15.0" customHeight="1"/>
    <row r="6205" ht="15.0" customHeight="1"/>
    <row r="6206" ht="15.0" customHeight="1"/>
    <row r="6207" ht="15.0" customHeight="1"/>
    <row r="6208" ht="15.0" customHeight="1"/>
    <row r="6209" ht="15.0" customHeight="1"/>
    <row r="6210" ht="15.0" customHeight="1"/>
    <row r="6211" ht="15.0" customHeight="1"/>
    <row r="6212" ht="15.0" customHeight="1"/>
    <row r="6213" ht="15.0" customHeight="1"/>
    <row r="6214" ht="15.0" customHeight="1"/>
    <row r="6215" ht="15.0" customHeight="1"/>
    <row r="6216" ht="15.0" customHeight="1"/>
    <row r="6217" ht="15.0" customHeight="1"/>
    <row r="6218" ht="15.0" customHeight="1"/>
    <row r="6219" ht="15.0" customHeight="1"/>
    <row r="6220" ht="15.0" customHeight="1"/>
    <row r="6221" ht="15.0" customHeight="1"/>
    <row r="6222" ht="15.0" customHeight="1"/>
    <row r="6223" ht="15.0" customHeight="1"/>
    <row r="6224" ht="15.0" customHeight="1"/>
    <row r="6225" ht="15.0" customHeight="1"/>
    <row r="6226" ht="15.0" customHeight="1"/>
    <row r="6227" ht="15.0" customHeight="1"/>
    <row r="6228" ht="15.0" customHeight="1"/>
    <row r="6229" ht="15.0" customHeight="1"/>
    <row r="6230" ht="15.0" customHeight="1"/>
    <row r="6231" ht="15.0" customHeight="1"/>
    <row r="6232" ht="15.0" customHeight="1"/>
    <row r="6233" ht="15.0" customHeight="1"/>
    <row r="6234" ht="15.0" customHeight="1"/>
    <row r="6235" ht="15.0" customHeight="1"/>
    <row r="6236" ht="15.0" customHeight="1"/>
    <row r="6237" ht="15.0" customHeight="1"/>
    <row r="6238" ht="15.0" customHeight="1"/>
    <row r="6239" ht="15.0" customHeight="1"/>
    <row r="6240" ht="15.0" customHeight="1"/>
    <row r="6241" ht="15.0" customHeight="1"/>
    <row r="6242" ht="15.0" customHeight="1"/>
    <row r="6243" ht="15.0" customHeight="1"/>
    <row r="6244" ht="15.0" customHeight="1"/>
    <row r="6245" ht="15.0" customHeight="1"/>
    <row r="6246" ht="15.0" customHeight="1"/>
    <row r="6247" ht="15.0" customHeight="1"/>
    <row r="6248" ht="15.0" customHeight="1"/>
    <row r="6249" ht="15.0" customHeight="1"/>
    <row r="6250" ht="15.0" customHeight="1"/>
    <row r="6251" ht="15.0" customHeight="1"/>
    <row r="6252" ht="15.0" customHeight="1"/>
    <row r="6253" ht="15.0" customHeight="1"/>
    <row r="6254" ht="15.0" customHeight="1"/>
    <row r="6255" ht="15.0" customHeight="1"/>
    <row r="6256" ht="15.0" customHeight="1"/>
    <row r="6257" ht="15.0" customHeight="1"/>
    <row r="6258" ht="15.0" customHeight="1"/>
    <row r="6259" ht="15.0" customHeight="1"/>
    <row r="6260" ht="15.0" customHeight="1"/>
    <row r="6261" ht="15.0" customHeight="1"/>
    <row r="6262" ht="15.0" customHeight="1"/>
    <row r="6263" ht="15.0" customHeight="1"/>
    <row r="6264" ht="15.0" customHeight="1"/>
    <row r="6265" ht="15.0" customHeight="1"/>
    <row r="6266" ht="15.0" customHeight="1"/>
    <row r="6267" ht="15.0" customHeight="1"/>
    <row r="6268" ht="15.0" customHeight="1"/>
    <row r="6269" ht="15.0" customHeight="1"/>
    <row r="6270" ht="15.0" customHeight="1"/>
    <row r="6271" ht="15.0" customHeight="1"/>
    <row r="6272" ht="15.0" customHeight="1"/>
    <row r="6273" ht="15.0" customHeight="1"/>
    <row r="6274" ht="15.0" customHeight="1"/>
    <row r="6275" ht="15.0" customHeight="1"/>
    <row r="6276" ht="15.0" customHeight="1"/>
    <row r="6277" ht="15.0" customHeight="1"/>
    <row r="6278" ht="15.0" customHeight="1"/>
    <row r="6279" ht="15.0" customHeight="1"/>
    <row r="6280" ht="15.0" customHeight="1"/>
    <row r="6281" ht="15.0" customHeight="1"/>
    <row r="6282" ht="15.0" customHeight="1"/>
    <row r="6283" ht="15.0" customHeight="1"/>
    <row r="6284" ht="15.0" customHeight="1"/>
    <row r="6285" ht="15.0" customHeight="1"/>
    <row r="6286" ht="15.0" customHeight="1"/>
    <row r="6287" ht="15.0" customHeight="1"/>
    <row r="6288" ht="15.0" customHeight="1"/>
    <row r="6289" ht="15.0" customHeight="1"/>
    <row r="6290" ht="15.0" customHeight="1"/>
    <row r="6291" ht="15.0" customHeight="1"/>
    <row r="6292" ht="15.0" customHeight="1"/>
    <row r="6293" ht="15.0" customHeight="1"/>
    <row r="6294" ht="15.0" customHeight="1"/>
    <row r="6295" ht="15.0" customHeight="1"/>
    <row r="6296" ht="15.0" customHeight="1"/>
    <row r="6297" ht="15.0" customHeight="1"/>
    <row r="6298" ht="15.0" customHeight="1"/>
    <row r="6299" ht="15.0" customHeight="1"/>
    <row r="6300" ht="15.0" customHeight="1"/>
    <row r="6301" ht="15.0" customHeight="1"/>
    <row r="6302" ht="15.0" customHeight="1"/>
    <row r="6303" ht="15.0" customHeight="1"/>
    <row r="6304" ht="15.0" customHeight="1"/>
    <row r="6305" ht="15.0" customHeight="1"/>
    <row r="6306" ht="15.0" customHeight="1"/>
    <row r="6307" ht="15.0" customHeight="1"/>
    <row r="6308" ht="15.0" customHeight="1"/>
    <row r="6309" ht="15.0" customHeight="1"/>
    <row r="6310" ht="15.0" customHeight="1"/>
    <row r="6311" ht="15.0" customHeight="1"/>
    <row r="6312" ht="15.0" customHeight="1"/>
    <row r="6313" ht="15.0" customHeight="1"/>
    <row r="6314" ht="15.0" customHeight="1"/>
    <row r="6315" ht="15.0" customHeight="1"/>
    <row r="6316" ht="15.0" customHeight="1"/>
    <row r="6317" ht="15.0" customHeight="1"/>
    <row r="6318" ht="15.0" customHeight="1"/>
    <row r="6319" ht="15.0" customHeight="1"/>
    <row r="6320" ht="15.0" customHeight="1"/>
    <row r="6321" ht="15.0" customHeight="1"/>
    <row r="6322" ht="15.0" customHeight="1"/>
    <row r="6323" ht="15.0" customHeight="1"/>
    <row r="6324" ht="15.0" customHeight="1"/>
    <row r="6325" ht="15.0" customHeight="1"/>
    <row r="6326" ht="15.0" customHeight="1"/>
    <row r="6327" ht="15.0" customHeight="1"/>
    <row r="6328" ht="15.0" customHeight="1"/>
    <row r="6329" ht="15.0" customHeight="1"/>
    <row r="6330" ht="15.0" customHeight="1"/>
    <row r="6331" ht="15.0" customHeight="1"/>
    <row r="6332" ht="15.0" customHeight="1"/>
    <row r="6333" ht="15.0" customHeight="1"/>
    <row r="6334" ht="15.0" customHeight="1"/>
    <row r="6335" ht="15.0" customHeight="1"/>
    <row r="6336" ht="15.0" customHeight="1"/>
    <row r="6337" ht="15.0" customHeight="1"/>
    <row r="6338" ht="15.0" customHeight="1"/>
    <row r="6339" ht="15.0" customHeight="1"/>
    <row r="6340" ht="15.0" customHeight="1"/>
    <row r="6341" ht="15.0" customHeight="1"/>
    <row r="6342" ht="15.0" customHeight="1"/>
    <row r="6343" ht="15.0" customHeight="1"/>
    <row r="6344" ht="15.0" customHeight="1"/>
    <row r="6345" ht="15.0" customHeight="1"/>
    <row r="6346" ht="15.0" customHeight="1"/>
    <row r="6347" ht="15.0" customHeight="1"/>
    <row r="6348" ht="15.0" customHeight="1"/>
    <row r="6349" ht="15.0" customHeight="1"/>
    <row r="6350" ht="15.0" customHeight="1"/>
    <row r="6351" ht="15.0" customHeight="1"/>
    <row r="6352" ht="15.0" customHeight="1"/>
    <row r="6353" ht="15.0" customHeight="1"/>
    <row r="6354" ht="15.0" customHeight="1"/>
    <row r="6355" ht="15.0" customHeight="1"/>
    <row r="6356" ht="15.0" customHeight="1"/>
    <row r="6357" ht="15.0" customHeight="1"/>
    <row r="6358" ht="15.0" customHeight="1"/>
    <row r="6359" ht="15.0" customHeight="1"/>
    <row r="6360" ht="15.0" customHeight="1"/>
    <row r="6361" ht="15.0" customHeight="1"/>
    <row r="6362" ht="15.0" customHeight="1"/>
    <row r="6363" ht="15.0" customHeight="1"/>
    <row r="6364" ht="15.0" customHeight="1"/>
    <row r="6365" ht="15.0" customHeight="1"/>
    <row r="6366" ht="15.0" customHeight="1"/>
    <row r="6367" ht="15.0" customHeight="1"/>
    <row r="6368" ht="15.0" customHeight="1"/>
    <row r="6369" ht="15.0" customHeight="1"/>
    <row r="6370" ht="15.0" customHeight="1"/>
    <row r="6371" ht="15.0" customHeight="1"/>
    <row r="6372" ht="15.0" customHeight="1"/>
    <row r="6373" ht="15.0" customHeight="1"/>
    <row r="6374" ht="15.0" customHeight="1"/>
    <row r="6375" ht="15.0" customHeight="1"/>
    <row r="6376" ht="15.0" customHeight="1"/>
    <row r="6377" ht="15.0" customHeight="1"/>
    <row r="6378" ht="15.0" customHeight="1"/>
    <row r="6379" ht="15.0" customHeight="1"/>
    <row r="6380" ht="15.0" customHeight="1"/>
    <row r="6381" ht="15.0" customHeight="1"/>
    <row r="6382" ht="15.0" customHeight="1"/>
    <row r="6383" ht="15.0" customHeight="1"/>
    <row r="6384" ht="15.0" customHeight="1"/>
    <row r="6385" ht="15.0" customHeight="1"/>
    <row r="6386" ht="15.0" customHeight="1"/>
    <row r="6387" ht="15.0" customHeight="1"/>
    <row r="6388" ht="15.0" customHeight="1"/>
    <row r="6389" ht="15.0" customHeight="1"/>
    <row r="6390" ht="15.0" customHeight="1"/>
    <row r="6391" ht="15.0" customHeight="1"/>
    <row r="6392" ht="15.0" customHeight="1"/>
    <row r="6393" ht="15.0" customHeight="1"/>
    <row r="6394" ht="15.0" customHeight="1"/>
    <row r="6395" ht="15.0" customHeight="1"/>
    <row r="6396" ht="15.0" customHeight="1"/>
    <row r="6397" ht="15.0" customHeight="1"/>
    <row r="6398" ht="15.0" customHeight="1"/>
    <row r="6399" ht="15.0" customHeight="1"/>
    <row r="6400" ht="15.0" customHeight="1"/>
    <row r="6401" ht="15.0" customHeight="1"/>
    <row r="6402" ht="15.0" customHeight="1"/>
    <row r="6403" ht="15.0" customHeight="1"/>
    <row r="6404" ht="15.0" customHeight="1"/>
    <row r="6405" ht="15.0" customHeight="1"/>
    <row r="6406" ht="15.0" customHeight="1"/>
    <row r="6407" ht="15.0" customHeight="1"/>
    <row r="6408" ht="15.0" customHeight="1"/>
    <row r="6409" ht="15.0" customHeight="1"/>
    <row r="6410" ht="15.0" customHeight="1"/>
    <row r="6411" ht="15.0" customHeight="1"/>
    <row r="6412" ht="15.0" customHeight="1"/>
    <row r="6413" ht="15.0" customHeight="1"/>
    <row r="6414" ht="15.0" customHeight="1"/>
    <row r="6415" ht="15.0" customHeight="1"/>
    <row r="6416" ht="15.0" customHeight="1"/>
    <row r="6417" ht="15.0" customHeight="1"/>
    <row r="6418" ht="15.0" customHeight="1"/>
    <row r="6419" ht="15.0" customHeight="1"/>
    <row r="6420" ht="15.0" customHeight="1"/>
    <row r="6421" ht="15.0" customHeight="1"/>
    <row r="6422" ht="15.0" customHeight="1"/>
    <row r="6423" ht="15.0" customHeight="1"/>
    <row r="6424" ht="15.0" customHeight="1"/>
    <row r="6425" ht="15.0" customHeight="1"/>
    <row r="6426" ht="15.0" customHeight="1"/>
    <row r="6427" ht="15.0" customHeight="1"/>
    <row r="6428" ht="15.0" customHeight="1"/>
    <row r="6429" ht="15.0" customHeight="1"/>
    <row r="6430" ht="15.0" customHeight="1"/>
    <row r="6431" ht="15.0" customHeight="1"/>
    <row r="6432" ht="15.0" customHeight="1"/>
    <row r="6433" ht="15.0" customHeight="1"/>
    <row r="6434" ht="15.0" customHeight="1"/>
    <row r="6435" ht="15.0" customHeight="1"/>
    <row r="6436" ht="15.0" customHeight="1"/>
    <row r="6437" ht="15.0" customHeight="1"/>
    <row r="6438" ht="15.0" customHeight="1"/>
    <row r="6439" ht="15.0" customHeight="1"/>
    <row r="6440" ht="15.0" customHeight="1"/>
    <row r="6441" ht="15.0" customHeight="1"/>
    <row r="6442" ht="15.0" customHeight="1"/>
    <row r="6443" ht="15.0" customHeight="1"/>
    <row r="6444" ht="15.0" customHeight="1"/>
    <row r="6445" ht="15.0" customHeight="1"/>
    <row r="6446" ht="15.0" customHeight="1"/>
    <row r="6447" ht="15.0" customHeight="1"/>
    <row r="6448" ht="15.0" customHeight="1"/>
    <row r="6449" ht="15.0" customHeight="1"/>
    <row r="6450" ht="15.0" customHeight="1"/>
    <row r="6451" ht="15.0" customHeight="1"/>
    <row r="6452" ht="15.0" customHeight="1"/>
    <row r="6453" ht="15.0" customHeight="1"/>
    <row r="6454" ht="15.0" customHeight="1"/>
    <row r="6455" ht="15.0" customHeight="1"/>
    <row r="6456" ht="15.0" customHeight="1"/>
    <row r="6457" ht="15.0" customHeight="1"/>
    <row r="6458" ht="15.0" customHeight="1"/>
    <row r="6459" ht="15.0" customHeight="1"/>
    <row r="6460" ht="15.0" customHeight="1"/>
    <row r="6461" ht="15.0" customHeight="1"/>
    <row r="6462" ht="15.0" customHeight="1"/>
    <row r="6463" ht="15.0" customHeight="1"/>
    <row r="6464" ht="15.0" customHeight="1"/>
    <row r="6465" ht="15.0" customHeight="1"/>
    <row r="6466" ht="15.0" customHeight="1"/>
    <row r="6467" ht="15.0" customHeight="1"/>
    <row r="6468" ht="15.0" customHeight="1"/>
    <row r="6469" ht="15.0" customHeight="1"/>
    <row r="6470" ht="15.0" customHeight="1"/>
    <row r="6471" ht="15.0" customHeight="1"/>
    <row r="6472" ht="15.0" customHeight="1"/>
    <row r="6473" ht="15.0" customHeight="1"/>
    <row r="6474" ht="15.0" customHeight="1"/>
    <row r="6475" ht="15.0" customHeight="1"/>
    <row r="6476" ht="15.0" customHeight="1"/>
    <row r="6477" ht="15.0" customHeight="1"/>
    <row r="6478" ht="15.0" customHeight="1"/>
    <row r="6479" ht="15.0" customHeight="1"/>
    <row r="6480" ht="15.0" customHeight="1"/>
    <row r="6481" ht="15.0" customHeight="1"/>
    <row r="6482" ht="15.0" customHeight="1"/>
    <row r="6483" ht="15.0" customHeight="1"/>
    <row r="6484" ht="15.0" customHeight="1"/>
    <row r="6485" ht="15.0" customHeight="1"/>
    <row r="6486" ht="15.0" customHeight="1"/>
    <row r="6487" ht="15.0" customHeight="1"/>
    <row r="6488" ht="15.0" customHeight="1"/>
    <row r="6489" ht="15.0" customHeight="1"/>
    <row r="6490" ht="15.0" customHeight="1"/>
    <row r="6491" ht="15.0" customHeight="1"/>
    <row r="6492" ht="15.0" customHeight="1"/>
    <row r="6493" ht="15.0" customHeight="1"/>
    <row r="6494" ht="15.0" customHeight="1"/>
    <row r="6495" ht="15.0" customHeight="1"/>
    <row r="6496" ht="15.0" customHeight="1"/>
    <row r="6497" ht="15.0" customHeight="1"/>
    <row r="6498" ht="15.0" customHeight="1"/>
    <row r="6499" ht="15.0" customHeight="1"/>
    <row r="6500" ht="15.0" customHeight="1"/>
    <row r="6501" ht="15.0" customHeight="1"/>
    <row r="6502" ht="15.0" customHeight="1"/>
    <row r="6503" ht="15.0" customHeight="1"/>
    <row r="6504" ht="15.0" customHeight="1"/>
    <row r="6505" ht="15.0" customHeight="1"/>
    <row r="6506" ht="15.0" customHeight="1"/>
    <row r="6507" ht="15.0" customHeight="1"/>
    <row r="6508" ht="15.0" customHeight="1"/>
    <row r="6509" ht="15.0" customHeight="1"/>
    <row r="6510" ht="15.0" customHeight="1"/>
    <row r="6511" ht="15.0" customHeight="1"/>
    <row r="6512" ht="15.0" customHeight="1"/>
    <row r="6513" ht="15.0" customHeight="1"/>
    <row r="6514" ht="15.0" customHeight="1"/>
    <row r="6515" ht="15.0" customHeight="1"/>
    <row r="6516" ht="15.0" customHeight="1"/>
    <row r="6517" ht="15.0" customHeight="1"/>
    <row r="6518" ht="15.0" customHeight="1"/>
    <row r="6519" ht="15.0" customHeight="1"/>
    <row r="6520" ht="15.0" customHeight="1"/>
    <row r="6521" ht="15.0" customHeight="1"/>
    <row r="6522" ht="15.0" customHeight="1"/>
    <row r="6523" ht="15.0" customHeight="1"/>
    <row r="6524" ht="15.0" customHeight="1"/>
    <row r="6525" ht="15.0" customHeight="1"/>
    <row r="6526" ht="15.0" customHeight="1"/>
    <row r="6527" ht="15.0" customHeight="1"/>
    <row r="6528" ht="15.0" customHeight="1"/>
    <row r="6529" ht="15.0" customHeight="1"/>
    <row r="6530" ht="15.0" customHeight="1"/>
    <row r="6531" ht="15.0" customHeight="1"/>
    <row r="6532" ht="15.0" customHeight="1"/>
    <row r="6533" ht="15.0" customHeight="1"/>
    <row r="6534" ht="15.0" customHeight="1"/>
    <row r="6535" ht="15.0" customHeight="1"/>
    <row r="6536" ht="15.0" customHeight="1"/>
    <row r="6537" ht="15.0" customHeight="1"/>
    <row r="6538" ht="15.0" customHeight="1"/>
    <row r="6539" ht="15.0" customHeight="1"/>
    <row r="6540" ht="15.0" customHeight="1"/>
    <row r="6541" ht="15.0" customHeight="1"/>
    <row r="6542" ht="15.0" customHeight="1"/>
    <row r="6543" ht="15.0" customHeight="1"/>
    <row r="6544" ht="15.0" customHeight="1"/>
    <row r="6545" ht="15.0" customHeight="1"/>
    <row r="6546" ht="15.0" customHeight="1"/>
    <row r="6547" ht="15.0" customHeight="1"/>
    <row r="6548" ht="15.0" customHeight="1"/>
    <row r="6549" ht="15.0" customHeight="1"/>
    <row r="6550" ht="15.0" customHeight="1"/>
    <row r="6551" ht="15.0" customHeight="1"/>
    <row r="6552" ht="15.0" customHeight="1"/>
    <row r="6553" ht="15.0" customHeight="1"/>
    <row r="6554" ht="15.0" customHeight="1"/>
    <row r="6555" ht="15.0" customHeight="1"/>
    <row r="6556" ht="15.0" customHeight="1"/>
    <row r="6557" ht="15.0" customHeight="1"/>
    <row r="6558" ht="15.0" customHeight="1"/>
    <row r="6559" ht="15.0" customHeight="1"/>
    <row r="6560" ht="15.0" customHeight="1"/>
    <row r="6561" ht="15.0" customHeight="1"/>
    <row r="6562" ht="15.0" customHeight="1"/>
    <row r="6563" ht="15.0" customHeight="1"/>
    <row r="6564" ht="15.0" customHeight="1"/>
    <row r="6565" ht="15.0" customHeight="1"/>
    <row r="6566" ht="15.0" customHeight="1"/>
    <row r="6567" ht="15.0" customHeight="1"/>
    <row r="6568" ht="15.0" customHeight="1"/>
    <row r="6569" ht="15.0" customHeight="1"/>
    <row r="6570" ht="15.0" customHeight="1"/>
    <row r="6571" ht="15.0" customHeight="1"/>
    <row r="6572" ht="15.0" customHeight="1"/>
    <row r="6573" ht="15.0" customHeight="1"/>
    <row r="6574" ht="15.0" customHeight="1"/>
    <row r="6575" ht="15.0" customHeight="1"/>
    <row r="6576" ht="15.0" customHeight="1"/>
    <row r="6577" ht="15.0" customHeight="1"/>
    <row r="6578" ht="15.0" customHeight="1"/>
    <row r="6579" ht="15.0" customHeight="1"/>
    <row r="6580" ht="15.0" customHeight="1"/>
    <row r="6581" ht="15.0" customHeight="1"/>
    <row r="6582" ht="15.0" customHeight="1"/>
    <row r="6583" ht="15.0" customHeight="1"/>
    <row r="6584" ht="15.0" customHeight="1"/>
    <row r="6585" ht="15.0" customHeight="1"/>
    <row r="6586" ht="15.0" customHeight="1"/>
    <row r="6587" ht="15.0" customHeight="1"/>
    <row r="6588" ht="15.0" customHeight="1"/>
    <row r="6589" ht="15.0" customHeight="1"/>
    <row r="6590" ht="15.0" customHeight="1"/>
    <row r="6591" ht="15.0" customHeight="1"/>
    <row r="6592" ht="15.0" customHeight="1"/>
    <row r="6593" ht="15.0" customHeight="1"/>
    <row r="6594" ht="15.0" customHeight="1"/>
    <row r="6595" ht="15.0" customHeight="1"/>
    <row r="6596" ht="15.0" customHeight="1"/>
    <row r="6597" ht="15.0" customHeight="1"/>
    <row r="6598" ht="15.0" customHeight="1"/>
    <row r="6599" ht="15.0" customHeight="1"/>
    <row r="6600" ht="15.0" customHeight="1"/>
    <row r="6601" ht="15.0" customHeight="1"/>
    <row r="6602" ht="15.0" customHeight="1"/>
    <row r="6603" ht="15.0" customHeight="1"/>
    <row r="6604" ht="15.0" customHeight="1"/>
    <row r="6605" ht="15.0" customHeight="1"/>
    <row r="6606" ht="15.0" customHeight="1"/>
    <row r="6607" ht="15.0" customHeight="1"/>
    <row r="6608" ht="15.0" customHeight="1"/>
    <row r="6609" ht="15.0" customHeight="1"/>
    <row r="6610" ht="15.0" customHeight="1"/>
    <row r="6611" ht="15.0" customHeight="1"/>
    <row r="6612" ht="15.0" customHeight="1"/>
    <row r="6613" ht="15.0" customHeight="1"/>
    <row r="6614" ht="15.0" customHeight="1"/>
    <row r="6615" ht="15.0" customHeight="1"/>
    <row r="6616" ht="15.0" customHeight="1"/>
    <row r="6617" ht="15.0" customHeight="1"/>
    <row r="6618" ht="15.0" customHeight="1"/>
    <row r="6619" ht="15.0" customHeight="1"/>
    <row r="6620" ht="15.0" customHeight="1"/>
    <row r="6621" ht="15.0" customHeight="1"/>
    <row r="6622" ht="15.0" customHeight="1"/>
    <row r="6623" ht="15.0" customHeight="1"/>
    <row r="6624" ht="15.0" customHeight="1"/>
    <row r="6625" ht="15.0" customHeight="1"/>
    <row r="6626" ht="15.0" customHeight="1"/>
    <row r="6627" ht="15.0" customHeight="1"/>
    <row r="6628" ht="15.0" customHeight="1"/>
    <row r="6629" ht="15.0" customHeight="1"/>
    <row r="6630" ht="15.0" customHeight="1"/>
    <row r="6631" ht="15.0" customHeight="1"/>
    <row r="6632" ht="15.0" customHeight="1"/>
    <row r="6633" ht="15.0" customHeight="1"/>
    <row r="6634" ht="15.0" customHeight="1"/>
    <row r="6635" ht="15.0" customHeight="1"/>
    <row r="6636" ht="15.0" customHeight="1"/>
    <row r="6637" ht="15.0" customHeight="1"/>
    <row r="6638" ht="15.0" customHeight="1"/>
    <row r="6639" ht="15.0" customHeight="1"/>
    <row r="6640" ht="15.0" customHeight="1"/>
    <row r="6641" ht="15.0" customHeight="1"/>
    <row r="6642" ht="15.0" customHeight="1"/>
    <row r="6643" ht="15.0" customHeight="1"/>
    <row r="6644" ht="15.0" customHeight="1"/>
    <row r="6645" ht="15.0" customHeight="1"/>
    <row r="6646" ht="15.0" customHeight="1"/>
    <row r="6647" ht="15.0" customHeight="1"/>
    <row r="6648" ht="15.0" customHeight="1"/>
    <row r="6649" ht="15.0" customHeight="1"/>
    <row r="6650" ht="15.0" customHeight="1"/>
    <row r="6651" ht="15.0" customHeight="1"/>
    <row r="6652" ht="15.0" customHeight="1"/>
    <row r="6653" ht="15.0" customHeight="1"/>
    <row r="6654" ht="15.0" customHeight="1"/>
    <row r="6655" ht="15.0" customHeight="1"/>
    <row r="6656" ht="15.0" customHeight="1"/>
    <row r="6657" ht="15.0" customHeight="1"/>
    <row r="6658" ht="15.0" customHeight="1"/>
    <row r="6659" ht="15.0" customHeight="1"/>
    <row r="6660" ht="15.0" customHeight="1"/>
    <row r="6661" ht="15.0" customHeight="1"/>
    <row r="6662" ht="15.0" customHeight="1"/>
    <row r="6663" ht="15.0" customHeight="1"/>
    <row r="6664" ht="15.0" customHeight="1"/>
    <row r="6665" ht="15.0" customHeight="1"/>
    <row r="6666" ht="15.0" customHeight="1"/>
    <row r="6667" ht="15.0" customHeight="1"/>
    <row r="6668" ht="15.0" customHeight="1"/>
    <row r="6669" ht="15.0" customHeight="1"/>
    <row r="6670" ht="15.0" customHeight="1"/>
    <row r="6671" ht="15.0" customHeight="1"/>
    <row r="6672" ht="15.0" customHeight="1"/>
    <row r="6673" ht="15.0" customHeight="1"/>
    <row r="6674" ht="15.0" customHeight="1"/>
    <row r="6675" ht="15.0" customHeight="1"/>
    <row r="6676" ht="15.0" customHeight="1"/>
    <row r="6677" ht="15.0" customHeight="1"/>
    <row r="6678" ht="15.0" customHeight="1"/>
    <row r="6679" ht="15.0" customHeight="1"/>
    <row r="6680" ht="15.0" customHeight="1"/>
    <row r="6681" ht="15.0" customHeight="1"/>
    <row r="6682" ht="15.0" customHeight="1"/>
    <row r="6683" ht="15.0" customHeight="1"/>
    <row r="6684" ht="15.0" customHeight="1"/>
    <row r="6685" ht="15.0" customHeight="1"/>
    <row r="6686" ht="15.0" customHeight="1"/>
    <row r="6687" ht="15.0" customHeight="1"/>
    <row r="6688" ht="15.0" customHeight="1"/>
    <row r="6689" ht="15.0" customHeight="1"/>
    <row r="6690" ht="15.0" customHeight="1"/>
    <row r="6691" ht="15.0" customHeight="1"/>
    <row r="6692" ht="15.0" customHeight="1"/>
    <row r="6693" ht="15.0" customHeight="1"/>
    <row r="6694" ht="15.0" customHeight="1"/>
    <row r="6695" ht="15.0" customHeight="1"/>
    <row r="6696" ht="15.0" customHeight="1"/>
    <row r="6697" ht="15.0" customHeight="1"/>
    <row r="6698" ht="15.0" customHeight="1"/>
    <row r="6699" ht="15.0" customHeight="1"/>
    <row r="6700" ht="15.0" customHeight="1"/>
    <row r="6701" ht="15.0" customHeight="1"/>
    <row r="6702" ht="15.0" customHeight="1"/>
    <row r="6703" ht="15.0" customHeight="1"/>
    <row r="6704" ht="15.0" customHeight="1"/>
    <row r="6705" ht="15.0" customHeight="1"/>
    <row r="6706" ht="15.0" customHeight="1"/>
    <row r="6707" ht="15.0" customHeight="1"/>
    <row r="6708" ht="15.0" customHeight="1"/>
    <row r="6709" ht="15.0" customHeight="1"/>
    <row r="6710" ht="15.0" customHeight="1"/>
    <row r="6711" ht="15.0" customHeight="1"/>
    <row r="6712" ht="15.0" customHeight="1"/>
    <row r="6713" ht="15.0" customHeight="1"/>
    <row r="6714" ht="15.0" customHeight="1"/>
    <row r="6715" ht="15.0" customHeight="1"/>
    <row r="6716" ht="15.0" customHeight="1"/>
    <row r="6717" ht="15.0" customHeight="1"/>
    <row r="6718" ht="15.0" customHeight="1"/>
    <row r="6719" ht="15.0" customHeight="1"/>
    <row r="6720" ht="15.0" customHeight="1"/>
    <row r="6721" ht="15.0" customHeight="1"/>
    <row r="6722" ht="15.0" customHeight="1"/>
    <row r="6723" ht="15.0" customHeight="1"/>
    <row r="6724" ht="15.0" customHeight="1"/>
    <row r="6725" ht="15.0" customHeight="1"/>
    <row r="6726" ht="15.0" customHeight="1"/>
    <row r="6727" ht="15.0" customHeight="1"/>
    <row r="6728" ht="15.0" customHeight="1"/>
    <row r="6729" ht="15.0" customHeight="1"/>
    <row r="6730" ht="15.0" customHeight="1"/>
    <row r="6731" ht="15.0" customHeight="1"/>
    <row r="6732" ht="15.0" customHeight="1"/>
    <row r="6733" ht="15.0" customHeight="1"/>
    <row r="6734" ht="15.0" customHeight="1"/>
    <row r="6735" ht="15.0" customHeight="1"/>
    <row r="6736" ht="15.0" customHeight="1"/>
    <row r="6737" ht="15.0" customHeight="1"/>
    <row r="6738" ht="15.0" customHeight="1"/>
    <row r="6739" ht="15.0" customHeight="1"/>
    <row r="6740" ht="15.0" customHeight="1"/>
    <row r="6741" ht="15.0" customHeight="1"/>
    <row r="6742" ht="15.0" customHeight="1"/>
    <row r="6743" ht="15.0" customHeight="1"/>
    <row r="6744" ht="15.0" customHeight="1"/>
    <row r="6745" ht="15.0" customHeight="1"/>
    <row r="6746" ht="15.0" customHeight="1"/>
    <row r="6747" ht="15.0" customHeight="1"/>
    <row r="6748" ht="15.0" customHeight="1"/>
    <row r="6749" ht="15.0" customHeight="1"/>
    <row r="6750" ht="15.0" customHeight="1"/>
    <row r="6751" ht="15.0" customHeight="1"/>
    <row r="6752" ht="15.0" customHeight="1"/>
    <row r="6753" ht="15.0" customHeight="1"/>
    <row r="6754" ht="15.0" customHeight="1"/>
    <row r="6755" ht="15.0" customHeight="1"/>
    <row r="6756" ht="15.0" customHeight="1"/>
    <row r="6757" ht="15.0" customHeight="1"/>
    <row r="6758" ht="15.0" customHeight="1"/>
    <row r="6759" ht="15.0" customHeight="1"/>
    <row r="6760" ht="15.0" customHeight="1"/>
    <row r="6761" ht="15.0" customHeight="1"/>
    <row r="6762" ht="15.0" customHeight="1"/>
    <row r="6763" ht="15.0" customHeight="1"/>
    <row r="6764" ht="15.0" customHeight="1"/>
    <row r="6765" ht="15.0" customHeight="1"/>
    <row r="6766" ht="15.0" customHeight="1"/>
    <row r="6767" ht="15.0" customHeight="1"/>
    <row r="6768" ht="15.0" customHeight="1"/>
    <row r="6769" ht="15.0" customHeight="1"/>
    <row r="6770" ht="15.0" customHeight="1"/>
    <row r="6771" ht="15.0" customHeight="1"/>
    <row r="6772" ht="15.0" customHeight="1"/>
    <row r="6773" ht="15.0" customHeight="1"/>
    <row r="6774" ht="15.0" customHeight="1"/>
    <row r="6775" ht="15.0" customHeight="1"/>
    <row r="6776" ht="15.0" customHeight="1"/>
    <row r="6777" ht="15.0" customHeight="1"/>
    <row r="6778" ht="15.0" customHeight="1"/>
    <row r="6779" ht="15.0" customHeight="1"/>
    <row r="6780" ht="15.0" customHeight="1"/>
    <row r="6781" ht="15.0" customHeight="1"/>
    <row r="6782" ht="15.0" customHeight="1"/>
    <row r="6783" ht="15.0" customHeight="1"/>
    <row r="6784" ht="15.0" customHeight="1"/>
    <row r="6785" ht="15.0" customHeight="1"/>
    <row r="6786" ht="15.0" customHeight="1"/>
    <row r="6787" ht="15.0" customHeight="1"/>
    <row r="6788" ht="15.0" customHeight="1"/>
    <row r="6789" ht="15.0" customHeight="1"/>
    <row r="6790" ht="15.0" customHeight="1"/>
    <row r="6791" ht="15.0" customHeight="1"/>
    <row r="6792" ht="15.0" customHeight="1"/>
    <row r="6793" ht="15.0" customHeight="1"/>
    <row r="6794" ht="15.0" customHeight="1"/>
    <row r="6795" ht="15.0" customHeight="1"/>
    <row r="6796" ht="15.0" customHeight="1"/>
    <row r="6797" ht="15.0" customHeight="1"/>
    <row r="6798" ht="15.0" customHeight="1"/>
    <row r="6799" ht="15.0" customHeight="1"/>
    <row r="6800" ht="15.0" customHeight="1"/>
    <row r="6801" ht="15.0" customHeight="1"/>
    <row r="6802" ht="15.0" customHeight="1"/>
    <row r="6803" ht="15.0" customHeight="1"/>
    <row r="6804" ht="15.0" customHeight="1"/>
    <row r="6805" ht="15.0" customHeight="1"/>
    <row r="6806" ht="15.0" customHeight="1"/>
    <row r="6807" ht="15.0" customHeight="1"/>
    <row r="6808" ht="15.0" customHeight="1"/>
    <row r="6809" ht="15.0" customHeight="1"/>
    <row r="6810" ht="15.0" customHeight="1"/>
    <row r="6811" ht="15.0" customHeight="1"/>
    <row r="6812" ht="15.0" customHeight="1"/>
    <row r="6813" ht="15.0" customHeight="1"/>
    <row r="6814" ht="15.0" customHeight="1"/>
    <row r="6815" ht="15.0" customHeight="1"/>
    <row r="6816" ht="15.0" customHeight="1"/>
    <row r="6817" ht="15.0" customHeight="1"/>
    <row r="6818" ht="15.0" customHeight="1"/>
    <row r="6819" ht="15.0" customHeight="1"/>
    <row r="6820" ht="15.0" customHeight="1"/>
    <row r="6821" ht="15.0" customHeight="1"/>
    <row r="6822" ht="15.0" customHeight="1"/>
    <row r="6823" ht="15.0" customHeight="1"/>
    <row r="6824" ht="15.0" customHeight="1"/>
    <row r="6825" ht="15.0" customHeight="1"/>
    <row r="6826" ht="15.0" customHeight="1"/>
    <row r="6827" ht="15.0" customHeight="1"/>
    <row r="6828" ht="15.0" customHeight="1"/>
    <row r="6829" ht="15.0" customHeight="1"/>
    <row r="6830" ht="15.0" customHeight="1"/>
    <row r="6831" ht="15.0" customHeight="1"/>
    <row r="6832" ht="15.0" customHeight="1"/>
    <row r="6833" ht="15.0" customHeight="1"/>
    <row r="6834" ht="15.0" customHeight="1"/>
    <row r="6835" ht="15.0" customHeight="1"/>
    <row r="6836" ht="15.0" customHeight="1"/>
    <row r="6837" ht="15.0" customHeight="1"/>
    <row r="6838" ht="15.0" customHeight="1"/>
    <row r="6839" ht="15.0" customHeight="1"/>
    <row r="6840" ht="15.0" customHeight="1"/>
    <row r="6841" ht="15.0" customHeight="1"/>
    <row r="6842" ht="15.0" customHeight="1"/>
    <row r="6843" ht="15.0" customHeight="1"/>
    <row r="6844" ht="15.0" customHeight="1"/>
    <row r="6845" ht="15.0" customHeight="1"/>
    <row r="6846" ht="15.0" customHeight="1"/>
    <row r="6847" ht="15.0" customHeight="1"/>
    <row r="6848" ht="15.0" customHeight="1"/>
    <row r="6849" ht="15.0" customHeight="1"/>
    <row r="6850" ht="15.0" customHeight="1"/>
    <row r="6851" ht="15.0" customHeight="1"/>
    <row r="6852" ht="15.0" customHeight="1"/>
    <row r="6853" ht="15.0" customHeight="1"/>
    <row r="6854" ht="15.0" customHeight="1"/>
    <row r="6855" ht="15.0" customHeight="1"/>
    <row r="6856" ht="15.0" customHeight="1"/>
    <row r="6857" ht="15.0" customHeight="1"/>
    <row r="6858" ht="15.0" customHeight="1"/>
    <row r="6859" ht="15.0" customHeight="1"/>
    <row r="6860" ht="15.0" customHeight="1"/>
    <row r="6861" ht="15.0" customHeight="1"/>
    <row r="6862" ht="15.0" customHeight="1"/>
    <row r="6863" ht="15.0" customHeight="1"/>
    <row r="6864" ht="15.0" customHeight="1"/>
    <row r="6865" ht="15.0" customHeight="1"/>
    <row r="6866" ht="15.0" customHeight="1"/>
    <row r="6867" ht="15.0" customHeight="1"/>
    <row r="6868" ht="15.0" customHeight="1"/>
    <row r="6869" ht="15.0" customHeight="1"/>
    <row r="6870" ht="15.0" customHeight="1"/>
    <row r="6871" ht="15.0" customHeight="1"/>
    <row r="6872" ht="15.0" customHeight="1"/>
    <row r="6873" ht="15.0" customHeight="1"/>
    <row r="6874" ht="15.0" customHeight="1"/>
    <row r="6875" ht="15.0" customHeight="1"/>
    <row r="6876" ht="15.0" customHeight="1"/>
    <row r="6877" ht="15.0" customHeight="1"/>
    <row r="6878" ht="15.0" customHeight="1"/>
    <row r="6879" ht="15.0" customHeight="1"/>
    <row r="6880" ht="15.0" customHeight="1"/>
    <row r="6881" ht="15.0" customHeight="1"/>
    <row r="6882" ht="15.0" customHeight="1"/>
    <row r="6883" ht="15.0" customHeight="1"/>
    <row r="6884" ht="15.0" customHeight="1"/>
    <row r="6885" ht="15.0" customHeight="1"/>
    <row r="6886" ht="15.0" customHeight="1"/>
    <row r="6887" ht="15.0" customHeight="1"/>
    <row r="6888" ht="15.0" customHeight="1"/>
    <row r="6889" ht="15.0" customHeight="1"/>
    <row r="6890" ht="15.0" customHeight="1"/>
    <row r="6891" ht="15.0" customHeight="1"/>
    <row r="6892" ht="15.0" customHeight="1"/>
    <row r="6893" ht="15.0" customHeight="1"/>
    <row r="6894" ht="15.0" customHeight="1"/>
    <row r="6895" ht="15.0" customHeight="1"/>
    <row r="6896" ht="15.0" customHeight="1"/>
    <row r="6897" ht="15.0" customHeight="1"/>
    <row r="6898" ht="15.0" customHeight="1"/>
    <row r="6899" ht="15.0" customHeight="1"/>
    <row r="6900" ht="15.0" customHeight="1"/>
    <row r="6901" ht="15.0" customHeight="1"/>
    <row r="6902" ht="15.0" customHeight="1"/>
    <row r="6903" ht="15.0" customHeight="1"/>
    <row r="6904" ht="15.0" customHeight="1"/>
    <row r="6905" ht="15.0" customHeight="1"/>
    <row r="6906" ht="15.0" customHeight="1"/>
    <row r="6907" ht="15.0" customHeight="1"/>
    <row r="6908" ht="15.0" customHeight="1"/>
    <row r="6909" ht="15.0" customHeight="1"/>
    <row r="6910" ht="15.0" customHeight="1"/>
    <row r="6911" ht="15.0" customHeight="1"/>
    <row r="6912" ht="15.0" customHeight="1"/>
    <row r="6913" ht="15.0" customHeight="1"/>
    <row r="6914" ht="15.0" customHeight="1"/>
    <row r="6915" ht="15.0" customHeight="1"/>
    <row r="6916" ht="15.0" customHeight="1"/>
    <row r="6917" ht="15.0" customHeight="1"/>
    <row r="6918" ht="15.0" customHeight="1"/>
    <row r="6919" ht="15.0" customHeight="1"/>
    <row r="6920" ht="15.0" customHeight="1"/>
    <row r="6921" ht="15.0" customHeight="1"/>
    <row r="6922" ht="15.0" customHeight="1"/>
    <row r="6923" ht="15.0" customHeight="1"/>
    <row r="6924" ht="15.0" customHeight="1"/>
    <row r="6925" ht="15.0" customHeight="1"/>
    <row r="6926" ht="15.0" customHeight="1"/>
    <row r="6927" ht="15.0" customHeight="1"/>
    <row r="6928" ht="15.0" customHeight="1"/>
    <row r="6929" ht="15.0" customHeight="1"/>
    <row r="6930" ht="15.0" customHeight="1"/>
    <row r="6931" ht="15.0" customHeight="1"/>
    <row r="6932" ht="15.0" customHeight="1"/>
    <row r="6933" ht="15.0" customHeight="1"/>
    <row r="6934" ht="15.0" customHeight="1"/>
    <row r="6935" ht="15.0" customHeight="1"/>
    <row r="6936" ht="15.0" customHeight="1"/>
    <row r="6937" ht="15.0" customHeight="1"/>
    <row r="6938" ht="15.0" customHeight="1"/>
    <row r="6939" ht="15.0" customHeight="1"/>
    <row r="6940" ht="15.0" customHeight="1"/>
    <row r="6941" ht="15.0" customHeight="1"/>
    <row r="6942" ht="15.0" customHeight="1"/>
    <row r="6943" ht="15.0" customHeight="1"/>
    <row r="6944" ht="15.0" customHeight="1"/>
    <row r="6945" ht="15.0" customHeight="1"/>
    <row r="6946" ht="15.0" customHeight="1"/>
    <row r="6947" ht="15.0" customHeight="1"/>
    <row r="6948" ht="15.0" customHeight="1"/>
    <row r="6949" ht="15.0" customHeight="1"/>
    <row r="6950" ht="15.0" customHeight="1"/>
    <row r="6951" ht="15.0" customHeight="1"/>
    <row r="6952" ht="15.0" customHeight="1"/>
    <row r="6953" ht="15.0" customHeight="1"/>
    <row r="6954" ht="15.0" customHeight="1"/>
    <row r="6955" ht="15.0" customHeight="1"/>
    <row r="6956" ht="15.0" customHeight="1"/>
    <row r="6957" ht="15.0" customHeight="1"/>
    <row r="6958" ht="15.0" customHeight="1"/>
    <row r="6959" ht="15.0" customHeight="1"/>
    <row r="6960" ht="15.0" customHeight="1"/>
    <row r="6961" ht="15.0" customHeight="1"/>
    <row r="6962" ht="15.0" customHeight="1"/>
    <row r="6963" ht="15.0" customHeight="1"/>
    <row r="6964" ht="15.0" customHeight="1"/>
    <row r="6965" ht="15.0" customHeight="1"/>
    <row r="6966" ht="15.0" customHeight="1"/>
    <row r="6967" ht="15.0" customHeight="1"/>
    <row r="6968" ht="15.0" customHeight="1"/>
    <row r="6969" ht="15.0" customHeight="1"/>
    <row r="6970" ht="15.0" customHeight="1"/>
    <row r="6971" ht="15.0" customHeight="1"/>
    <row r="6972" ht="15.0" customHeight="1"/>
    <row r="6973" ht="15.0" customHeight="1"/>
    <row r="6974" ht="15.0" customHeight="1"/>
    <row r="6975" ht="15.0" customHeight="1"/>
    <row r="6976" ht="15.0" customHeight="1"/>
    <row r="6977" ht="15.0" customHeight="1"/>
    <row r="6978" ht="15.0" customHeight="1"/>
    <row r="6979" ht="15.0" customHeight="1"/>
    <row r="6980" ht="15.0" customHeight="1"/>
    <row r="6981" ht="15.0" customHeight="1"/>
    <row r="6982" ht="15.0" customHeight="1"/>
    <row r="6983" ht="15.0" customHeight="1"/>
    <row r="6984" ht="15.0" customHeight="1"/>
    <row r="6985" ht="15.0" customHeight="1"/>
    <row r="6986" ht="15.0" customHeight="1"/>
    <row r="6987" ht="15.0" customHeight="1"/>
    <row r="6988" ht="15.0" customHeight="1"/>
    <row r="6989" ht="15.0" customHeight="1"/>
    <row r="6990" ht="15.0" customHeight="1"/>
    <row r="6991" ht="15.0" customHeight="1"/>
    <row r="6992" ht="15.0" customHeight="1"/>
    <row r="6993" ht="15.0" customHeight="1"/>
    <row r="6994" ht="15.0" customHeight="1"/>
    <row r="6995" ht="15.0" customHeight="1"/>
    <row r="6996" ht="15.0" customHeight="1"/>
    <row r="6997" ht="15.0" customHeight="1"/>
    <row r="6998" ht="15.0" customHeight="1"/>
    <row r="6999" ht="15.0" customHeight="1"/>
    <row r="7000" ht="15.0" customHeight="1"/>
    <row r="7001" ht="15.0" customHeight="1"/>
    <row r="7002" ht="15.0" customHeight="1"/>
    <row r="7003" ht="15.0" customHeight="1"/>
    <row r="7004" ht="15.0" customHeight="1"/>
    <row r="7005" ht="15.0" customHeight="1"/>
    <row r="7006" ht="15.0" customHeight="1"/>
    <row r="7007" ht="15.0" customHeight="1"/>
    <row r="7008" ht="15.0" customHeight="1"/>
    <row r="7009" ht="15.0" customHeight="1"/>
    <row r="7010" ht="15.0" customHeight="1"/>
    <row r="7011" ht="15.0" customHeight="1"/>
    <row r="7012" ht="15.0" customHeight="1"/>
    <row r="7013" ht="15.0" customHeight="1"/>
    <row r="7014" ht="15.0" customHeight="1"/>
    <row r="7015" ht="15.0" customHeight="1"/>
    <row r="7016" ht="15.0" customHeight="1"/>
    <row r="7017" ht="15.0" customHeight="1"/>
    <row r="7018" ht="15.0" customHeight="1"/>
    <row r="7019" ht="15.0" customHeight="1"/>
    <row r="7020" ht="15.0" customHeight="1"/>
    <row r="7021" ht="15.0" customHeight="1"/>
    <row r="7022" ht="15.0" customHeight="1"/>
    <row r="7023" ht="15.0" customHeight="1"/>
    <row r="7024" ht="15.0" customHeight="1"/>
    <row r="7025" ht="15.0" customHeight="1"/>
    <row r="7026" ht="15.0" customHeight="1"/>
    <row r="7027" ht="15.0" customHeight="1"/>
    <row r="7028" ht="15.0" customHeight="1"/>
    <row r="7029" ht="15.0" customHeight="1"/>
    <row r="7030" ht="15.0" customHeight="1"/>
    <row r="7031" ht="15.0" customHeight="1"/>
    <row r="7032" ht="15.0" customHeight="1"/>
    <row r="7033" ht="15.0" customHeight="1"/>
    <row r="7034" ht="15.0" customHeight="1"/>
    <row r="7035" ht="15.0" customHeight="1"/>
    <row r="7036" ht="15.0" customHeight="1"/>
    <row r="7037" ht="15.0" customHeight="1"/>
    <row r="7038" ht="15.0" customHeight="1"/>
    <row r="7039" ht="15.0" customHeight="1"/>
    <row r="7040" ht="15.0" customHeight="1"/>
    <row r="7041" ht="15.0" customHeight="1"/>
    <row r="7042" ht="15.0" customHeight="1"/>
    <row r="7043" ht="15.0" customHeight="1"/>
    <row r="7044" ht="15.0" customHeight="1"/>
    <row r="7045" ht="15.0" customHeight="1"/>
    <row r="7046" ht="15.0" customHeight="1"/>
    <row r="7047" ht="15.0" customHeight="1"/>
    <row r="7048" ht="15.0" customHeight="1"/>
    <row r="7049" ht="15.0" customHeight="1"/>
    <row r="7050" ht="15.0" customHeight="1"/>
    <row r="7051" ht="15.0" customHeight="1"/>
    <row r="7052" ht="15.0" customHeight="1"/>
    <row r="7053" ht="15.0" customHeight="1"/>
    <row r="7054" ht="15.0" customHeight="1"/>
    <row r="7055" ht="15.0" customHeight="1"/>
    <row r="7056" ht="15.0" customHeight="1"/>
    <row r="7057" ht="15.0" customHeight="1"/>
    <row r="7058" ht="15.0" customHeight="1"/>
    <row r="7059" ht="15.0" customHeight="1"/>
    <row r="7060" ht="15.0" customHeight="1"/>
    <row r="7061" ht="15.0" customHeight="1"/>
    <row r="7062" ht="15.0" customHeight="1"/>
    <row r="7063" ht="15.0" customHeight="1"/>
    <row r="7064" ht="15.0" customHeight="1"/>
    <row r="7065" ht="15.0" customHeight="1"/>
    <row r="7066" ht="15.0" customHeight="1"/>
    <row r="7067" ht="15.0" customHeight="1"/>
    <row r="7068" ht="15.0" customHeight="1"/>
    <row r="7069" ht="15.0" customHeight="1"/>
    <row r="7070" ht="15.0" customHeight="1"/>
    <row r="7071" ht="15.0" customHeight="1"/>
    <row r="7072" ht="15.0" customHeight="1"/>
    <row r="7073" ht="15.0" customHeight="1"/>
    <row r="7074" ht="15.0" customHeight="1"/>
    <row r="7075" ht="15.0" customHeight="1"/>
    <row r="7076" ht="15.0" customHeight="1"/>
    <row r="7077" ht="15.0" customHeight="1"/>
    <row r="7078" ht="15.0" customHeight="1"/>
    <row r="7079" ht="15.0" customHeight="1"/>
    <row r="7080" ht="15.0" customHeight="1"/>
    <row r="7081" ht="15.0" customHeight="1"/>
    <row r="7082" ht="15.0" customHeight="1"/>
    <row r="7083" ht="15.0" customHeight="1"/>
    <row r="7084" ht="15.0" customHeight="1"/>
    <row r="7085" ht="15.0" customHeight="1"/>
    <row r="7086" ht="15.0" customHeight="1"/>
    <row r="7087" ht="15.0" customHeight="1"/>
    <row r="7088" ht="15.0" customHeight="1"/>
    <row r="7089" ht="15.0" customHeight="1"/>
    <row r="7090" ht="15.0" customHeight="1"/>
    <row r="7091" ht="15.0" customHeight="1"/>
    <row r="7092" ht="15.0" customHeight="1"/>
    <row r="7093" ht="15.0" customHeight="1"/>
    <row r="7094" ht="15.0" customHeight="1"/>
    <row r="7095" ht="15.0" customHeight="1"/>
    <row r="7096" ht="15.0" customHeight="1"/>
    <row r="7097" ht="15.0" customHeight="1"/>
    <row r="7098" ht="15.0" customHeight="1"/>
    <row r="7099" ht="15.0" customHeight="1"/>
    <row r="7100" ht="15.0" customHeight="1"/>
    <row r="7101" ht="15.0" customHeight="1"/>
    <row r="7102" ht="15.0" customHeight="1"/>
    <row r="7103" ht="15.0" customHeight="1"/>
    <row r="7104" ht="15.0" customHeight="1"/>
    <row r="7105" ht="15.0" customHeight="1"/>
    <row r="7106" ht="15.0" customHeight="1"/>
    <row r="7107" ht="15.0" customHeight="1"/>
    <row r="7108" ht="15.0" customHeight="1"/>
    <row r="7109" ht="15.0" customHeight="1"/>
    <row r="7110" ht="15.0" customHeight="1"/>
    <row r="7111" ht="15.0" customHeight="1"/>
    <row r="7112" ht="15.0" customHeight="1"/>
    <row r="7113" ht="15.0" customHeight="1"/>
    <row r="7114" ht="15.0" customHeight="1"/>
    <row r="7115" ht="15.0" customHeight="1"/>
    <row r="7116" ht="15.0" customHeight="1"/>
    <row r="7117" ht="15.0" customHeight="1"/>
    <row r="7118" ht="15.0" customHeight="1"/>
    <row r="7119" ht="15.0" customHeight="1"/>
    <row r="7120" ht="15.0" customHeight="1"/>
    <row r="7121" ht="15.0" customHeight="1"/>
    <row r="7122" ht="15.0" customHeight="1"/>
    <row r="7123" ht="15.0" customHeight="1"/>
    <row r="7124" ht="15.0" customHeight="1"/>
    <row r="7125" ht="15.0" customHeight="1"/>
    <row r="7126" ht="15.0" customHeight="1"/>
    <row r="7127" ht="15.0" customHeight="1"/>
    <row r="7128" ht="15.0" customHeight="1"/>
    <row r="7129" ht="15.0" customHeight="1"/>
    <row r="7130" ht="15.0" customHeight="1"/>
    <row r="7131" ht="15.0" customHeight="1"/>
    <row r="7132" ht="15.0" customHeight="1"/>
    <row r="7133" ht="15.0" customHeight="1"/>
    <row r="7134" ht="15.0" customHeight="1"/>
    <row r="7135" ht="15.0" customHeight="1"/>
    <row r="7136" ht="15.0" customHeight="1"/>
    <row r="7137" ht="15.0" customHeight="1"/>
    <row r="7138" ht="15.0" customHeight="1"/>
    <row r="7139" ht="15.0" customHeight="1"/>
    <row r="7140" ht="15.0" customHeight="1"/>
    <row r="7141" ht="15.0" customHeight="1"/>
    <row r="7142" ht="15.0" customHeight="1"/>
    <row r="7143" ht="15.0" customHeight="1"/>
    <row r="7144" ht="15.0" customHeight="1"/>
    <row r="7145" ht="15.0" customHeight="1"/>
    <row r="7146" ht="15.0" customHeight="1"/>
    <row r="7147" ht="15.0" customHeight="1"/>
    <row r="7148" ht="15.0" customHeight="1"/>
    <row r="7149" ht="15.0" customHeight="1"/>
    <row r="7150" ht="15.0" customHeight="1"/>
    <row r="7151" ht="15.0" customHeight="1"/>
    <row r="7152" ht="15.0" customHeight="1"/>
    <row r="7153" ht="15.0" customHeight="1"/>
    <row r="7154" ht="15.0" customHeight="1"/>
    <row r="7155" ht="15.0" customHeight="1"/>
    <row r="7156" ht="15.0" customHeight="1"/>
    <row r="7157" ht="15.0" customHeight="1"/>
    <row r="7158" ht="15.0" customHeight="1"/>
    <row r="7159" ht="15.0" customHeight="1"/>
    <row r="7160" ht="15.0" customHeight="1"/>
    <row r="7161" ht="15.0" customHeight="1"/>
    <row r="7162" ht="15.0" customHeight="1"/>
    <row r="7163" ht="15.0" customHeight="1"/>
    <row r="7164" ht="15.0" customHeight="1"/>
    <row r="7165" ht="15.0" customHeight="1"/>
    <row r="7166" ht="15.0" customHeight="1"/>
    <row r="7167" ht="15.0" customHeight="1"/>
    <row r="7168" ht="15.0" customHeight="1"/>
    <row r="7169" ht="15.0" customHeight="1"/>
    <row r="7170" ht="15.0" customHeight="1"/>
    <row r="7171" ht="15.0" customHeight="1"/>
    <row r="7172" ht="15.0" customHeight="1"/>
    <row r="7173" ht="15.0" customHeight="1"/>
    <row r="7174" ht="15.0" customHeight="1"/>
    <row r="7175" ht="15.0" customHeight="1"/>
    <row r="7176" ht="15.0" customHeight="1"/>
    <row r="7177" ht="15.0" customHeight="1"/>
    <row r="7178" ht="15.0" customHeight="1"/>
    <row r="7179" ht="15.0" customHeight="1"/>
    <row r="7180" ht="15.0" customHeight="1"/>
    <row r="7181" ht="15.0" customHeight="1"/>
    <row r="7182" ht="15.0" customHeight="1"/>
    <row r="7183" ht="15.0" customHeight="1"/>
    <row r="7184" ht="15.0" customHeight="1"/>
    <row r="7185" ht="15.0" customHeight="1"/>
    <row r="7186" ht="15.0" customHeight="1"/>
    <row r="7187" ht="15.0" customHeight="1"/>
    <row r="7188" ht="15.0" customHeight="1"/>
    <row r="7189" ht="15.0" customHeight="1"/>
    <row r="7190" ht="15.0" customHeight="1"/>
    <row r="7191" ht="15.0" customHeight="1"/>
    <row r="7192" ht="15.0" customHeight="1"/>
    <row r="7193" ht="15.0" customHeight="1"/>
    <row r="7194" ht="15.0" customHeight="1"/>
    <row r="7195" ht="15.0" customHeight="1"/>
    <row r="7196" ht="15.0" customHeight="1"/>
    <row r="7197" ht="15.0" customHeight="1"/>
    <row r="7198" ht="15.0" customHeight="1"/>
    <row r="7199" ht="15.0" customHeight="1"/>
    <row r="7200" ht="15.0" customHeight="1"/>
    <row r="7201" ht="15.0" customHeight="1"/>
    <row r="7202" ht="15.0" customHeight="1"/>
    <row r="7203" ht="15.0" customHeight="1"/>
    <row r="7204" ht="15.0" customHeight="1"/>
    <row r="7205" ht="15.0" customHeight="1"/>
    <row r="7206" ht="15.0" customHeight="1"/>
    <row r="7207" ht="15.0" customHeight="1"/>
    <row r="7208" ht="15.0" customHeight="1"/>
    <row r="7209" ht="15.0" customHeight="1"/>
    <row r="7210" ht="15.0" customHeight="1"/>
    <row r="7211" ht="15.0" customHeight="1"/>
    <row r="7212" ht="15.0" customHeight="1"/>
    <row r="7213" ht="15.0" customHeight="1"/>
    <row r="7214" ht="15.0" customHeight="1"/>
    <row r="7215" ht="15.0" customHeight="1"/>
    <row r="7216" ht="15.0" customHeight="1"/>
    <row r="7217" ht="15.0" customHeight="1"/>
    <row r="7218" ht="15.0" customHeight="1"/>
    <row r="7219" ht="15.0" customHeight="1"/>
    <row r="7220" ht="15.0" customHeight="1"/>
    <row r="7221" ht="15.0" customHeight="1"/>
    <row r="7222" ht="15.0" customHeight="1"/>
    <row r="7223" ht="15.0" customHeight="1"/>
    <row r="7224" ht="15.0" customHeight="1"/>
    <row r="7225" ht="15.0" customHeight="1"/>
    <row r="7226" ht="15.0" customHeight="1"/>
    <row r="7227" ht="15.0" customHeight="1"/>
    <row r="7228" ht="15.0" customHeight="1"/>
    <row r="7229" ht="15.0" customHeight="1"/>
    <row r="7230" ht="15.0" customHeight="1"/>
    <row r="7231" ht="15.0" customHeight="1"/>
    <row r="7232" ht="15.0" customHeight="1"/>
    <row r="7233" ht="15.0" customHeight="1"/>
    <row r="7234" ht="15.0" customHeight="1"/>
    <row r="7235" ht="15.0" customHeight="1"/>
    <row r="7236" ht="15.0" customHeight="1"/>
    <row r="7237" ht="15.0" customHeight="1"/>
    <row r="7238" ht="15.0" customHeight="1"/>
    <row r="7239" ht="15.0" customHeight="1"/>
    <row r="7240" ht="15.0" customHeight="1"/>
    <row r="7241" ht="15.0" customHeight="1"/>
    <row r="7242" ht="15.0" customHeight="1"/>
    <row r="7243" ht="15.0" customHeight="1"/>
    <row r="7244" ht="15.0" customHeight="1"/>
    <row r="7245" ht="15.0" customHeight="1"/>
    <row r="7246" ht="15.0" customHeight="1"/>
    <row r="7247" ht="15.0" customHeight="1"/>
    <row r="7248" ht="15.0" customHeight="1"/>
    <row r="7249" ht="15.0" customHeight="1"/>
    <row r="7250" ht="15.0" customHeight="1"/>
    <row r="7251" ht="15.0" customHeight="1"/>
    <row r="7252" ht="15.0" customHeight="1"/>
    <row r="7253" ht="15.0" customHeight="1"/>
    <row r="7254" ht="15.0" customHeight="1"/>
    <row r="7255" ht="15.0" customHeight="1"/>
    <row r="7256" ht="15.0" customHeight="1"/>
    <row r="7257" ht="15.0" customHeight="1"/>
    <row r="7258" ht="15.0" customHeight="1"/>
    <row r="7259" ht="15.0" customHeight="1"/>
    <row r="7260" ht="15.0" customHeight="1"/>
    <row r="7261" ht="15.0" customHeight="1"/>
    <row r="7262" ht="15.0" customHeight="1"/>
    <row r="7263" ht="15.0" customHeight="1"/>
    <row r="7264" ht="15.0" customHeight="1"/>
    <row r="7265" ht="15.0" customHeight="1"/>
    <row r="7266" ht="15.0" customHeight="1"/>
    <row r="7267" ht="15.0" customHeight="1"/>
    <row r="7268" ht="15.0" customHeight="1"/>
    <row r="7269" ht="15.0" customHeight="1"/>
    <row r="7270" ht="15.0" customHeight="1"/>
    <row r="7271" ht="15.0" customHeight="1"/>
    <row r="7272" ht="15.0" customHeight="1"/>
    <row r="7273" ht="15.0" customHeight="1"/>
    <row r="7274" ht="15.0" customHeight="1"/>
    <row r="7275" ht="15.0" customHeight="1"/>
    <row r="7276" ht="15.0" customHeight="1"/>
    <row r="7277" ht="15.0" customHeight="1"/>
    <row r="7278" ht="15.0" customHeight="1"/>
    <row r="7279" ht="15.0" customHeight="1"/>
    <row r="7280" ht="15.0" customHeight="1"/>
    <row r="7281" ht="15.0" customHeight="1"/>
    <row r="7282" ht="15.0" customHeight="1"/>
    <row r="7283" ht="15.0" customHeight="1"/>
    <row r="7284" ht="15.0" customHeight="1"/>
    <row r="7285" ht="15.0" customHeight="1"/>
    <row r="7286" ht="15.0" customHeight="1"/>
    <row r="7287" ht="15.0" customHeight="1"/>
    <row r="7288" ht="15.0" customHeight="1"/>
    <row r="7289" ht="15.0" customHeight="1"/>
    <row r="7290" ht="15.0" customHeight="1"/>
    <row r="7291" ht="15.0" customHeight="1"/>
    <row r="7292" ht="15.0" customHeight="1"/>
    <row r="7293" ht="15.0" customHeight="1"/>
    <row r="7294" ht="15.0" customHeight="1"/>
    <row r="7295" ht="15.0" customHeight="1"/>
    <row r="7296" ht="15.0" customHeight="1"/>
    <row r="7297" ht="15.0" customHeight="1"/>
    <row r="7298" ht="15.0" customHeight="1"/>
    <row r="7299" ht="15.0" customHeight="1"/>
    <row r="7300" ht="15.0" customHeight="1"/>
    <row r="7301" ht="15.0" customHeight="1"/>
    <row r="7302" ht="15.0" customHeight="1"/>
    <row r="7303" ht="15.0" customHeight="1"/>
    <row r="7304" ht="15.0" customHeight="1"/>
    <row r="7305" ht="15.0" customHeight="1"/>
    <row r="7306" ht="15.0" customHeight="1"/>
    <row r="7307" ht="15.0" customHeight="1"/>
    <row r="7308" ht="15.0" customHeight="1"/>
    <row r="7309" ht="15.0" customHeight="1"/>
    <row r="7310" ht="15.0" customHeight="1"/>
    <row r="7311" ht="15.0" customHeight="1"/>
    <row r="7312" ht="15.0" customHeight="1"/>
    <row r="7313" ht="15.0" customHeight="1"/>
    <row r="7314" ht="15.0" customHeight="1"/>
    <row r="7315" ht="15.0" customHeight="1"/>
    <row r="7316" ht="15.0" customHeight="1"/>
    <row r="7317" ht="15.0" customHeight="1"/>
    <row r="7318" ht="15.0" customHeight="1"/>
    <row r="7319" ht="15.0" customHeight="1"/>
    <row r="7320" ht="15.0" customHeight="1"/>
    <row r="7321" ht="15.0" customHeight="1"/>
    <row r="7322" ht="15.0" customHeight="1"/>
    <row r="7323" ht="15.0" customHeight="1"/>
    <row r="7324" ht="15.0" customHeight="1"/>
    <row r="7325" ht="15.0" customHeight="1"/>
    <row r="7326" ht="15.0" customHeight="1"/>
    <row r="7327" ht="15.0" customHeight="1"/>
    <row r="7328" ht="15.0" customHeight="1"/>
    <row r="7329" ht="15.0" customHeight="1"/>
    <row r="7330" ht="15.0" customHeight="1"/>
    <row r="7331" ht="15.0" customHeight="1"/>
    <row r="7332" ht="15.0" customHeight="1"/>
    <row r="7333" ht="15.0" customHeight="1"/>
    <row r="7334" ht="15.0" customHeight="1"/>
    <row r="7335" ht="15.0" customHeight="1"/>
    <row r="7336" ht="15.0" customHeight="1"/>
    <row r="7337" ht="15.0" customHeight="1"/>
    <row r="7338" ht="15.0" customHeight="1"/>
    <row r="7339" ht="15.0" customHeight="1"/>
    <row r="7340" ht="15.0" customHeight="1"/>
    <row r="7341" ht="15.0" customHeight="1"/>
    <row r="7342" ht="15.0" customHeight="1"/>
    <row r="7343" ht="15.0" customHeight="1"/>
    <row r="7344" ht="15.0" customHeight="1"/>
    <row r="7345" ht="15.0" customHeight="1"/>
    <row r="7346" ht="15.0" customHeight="1"/>
    <row r="7347" ht="15.0" customHeight="1"/>
    <row r="7348" ht="15.0" customHeight="1"/>
    <row r="7349" ht="15.0" customHeight="1"/>
    <row r="7350" ht="15.0" customHeight="1"/>
    <row r="7351" ht="15.0" customHeight="1"/>
    <row r="7352" ht="15.0" customHeight="1"/>
    <row r="7353" ht="15.0" customHeight="1"/>
    <row r="7354" ht="15.0" customHeight="1"/>
    <row r="7355" ht="15.0" customHeight="1"/>
    <row r="7356" ht="15.0" customHeight="1"/>
    <row r="7357" ht="15.0" customHeight="1"/>
    <row r="7358" ht="15.0" customHeight="1"/>
    <row r="7359" ht="15.0" customHeight="1"/>
    <row r="7360" ht="15.0" customHeight="1"/>
    <row r="7361" ht="15.0" customHeight="1"/>
    <row r="7362" ht="15.0" customHeight="1"/>
    <row r="7363" ht="15.0" customHeight="1"/>
    <row r="7364" ht="15.0" customHeight="1"/>
    <row r="7365" ht="15.0" customHeight="1"/>
    <row r="7366" ht="15.0" customHeight="1"/>
    <row r="7367" ht="15.0" customHeight="1"/>
    <row r="7368" ht="15.0" customHeight="1"/>
    <row r="7369" ht="15.0" customHeight="1"/>
    <row r="7370" ht="15.0" customHeight="1"/>
    <row r="7371" ht="15.0" customHeight="1"/>
    <row r="7372" ht="15.0" customHeight="1"/>
    <row r="7373" ht="15.0" customHeight="1"/>
    <row r="7374" ht="15.0" customHeight="1"/>
    <row r="7375" ht="15.0" customHeight="1"/>
    <row r="7376" ht="15.0" customHeight="1"/>
    <row r="7377" ht="15.0" customHeight="1"/>
    <row r="7378" ht="15.0" customHeight="1"/>
    <row r="7379" ht="15.0" customHeight="1"/>
    <row r="7380" ht="15.0" customHeight="1"/>
    <row r="7381" ht="15.0" customHeight="1"/>
    <row r="7382" ht="15.0" customHeight="1"/>
    <row r="7383" ht="15.0" customHeight="1"/>
    <row r="7384" ht="15.0" customHeight="1"/>
    <row r="7385" ht="15.0" customHeight="1"/>
    <row r="7386" ht="15.0" customHeight="1"/>
    <row r="7387" ht="15.0" customHeight="1"/>
    <row r="7388" ht="15.0" customHeight="1"/>
    <row r="7389" ht="15.0" customHeight="1"/>
    <row r="7390" ht="15.0" customHeight="1"/>
    <row r="7391" ht="15.0" customHeight="1"/>
    <row r="7392" ht="15.0" customHeight="1"/>
    <row r="7393" ht="15.0" customHeight="1"/>
    <row r="7394" ht="15.0" customHeight="1"/>
    <row r="7395" ht="15.0" customHeight="1"/>
    <row r="7396" ht="15.0" customHeight="1"/>
    <row r="7397" ht="15.0" customHeight="1"/>
    <row r="7398" ht="15.0" customHeight="1"/>
    <row r="7399" ht="15.0" customHeight="1"/>
    <row r="7400" ht="15.0" customHeight="1"/>
    <row r="7401" ht="15.0" customHeight="1"/>
    <row r="7402" ht="15.0" customHeight="1"/>
    <row r="7403" ht="15.0" customHeight="1"/>
    <row r="7404" ht="15.0" customHeight="1"/>
    <row r="7405" ht="15.0" customHeight="1"/>
    <row r="7406" ht="15.0" customHeight="1"/>
    <row r="7407" ht="15.0" customHeight="1"/>
    <row r="7408" ht="15.0" customHeight="1"/>
    <row r="7409" ht="15.0" customHeight="1"/>
    <row r="7410" ht="15.0" customHeight="1"/>
    <row r="7411" ht="15.0" customHeight="1"/>
    <row r="7412" ht="15.0" customHeight="1"/>
    <row r="7413" ht="15.0" customHeight="1"/>
    <row r="7414" ht="15.0" customHeight="1"/>
    <row r="7415" ht="15.0" customHeight="1"/>
    <row r="7416" ht="15.0" customHeight="1"/>
    <row r="7417" ht="15.0" customHeight="1"/>
    <row r="7418" ht="15.0" customHeight="1"/>
    <row r="7419" ht="15.0" customHeight="1"/>
    <row r="7420" ht="15.0" customHeight="1"/>
    <row r="7421" ht="15.0" customHeight="1"/>
    <row r="7422" ht="15.0" customHeight="1"/>
    <row r="7423" ht="15.0" customHeight="1"/>
    <row r="7424" ht="15.0" customHeight="1"/>
    <row r="7425" ht="15.0" customHeight="1"/>
    <row r="7426" ht="15.0" customHeight="1"/>
    <row r="7427" ht="15.0" customHeight="1"/>
    <row r="7428" ht="15.0" customHeight="1"/>
    <row r="7429" ht="15.0" customHeight="1"/>
    <row r="7430" ht="15.0" customHeight="1"/>
    <row r="7431" ht="15.0" customHeight="1"/>
    <row r="7432" ht="15.0" customHeight="1"/>
    <row r="7433" ht="15.0" customHeight="1"/>
    <row r="7434" ht="15.0" customHeight="1"/>
    <row r="7435" ht="15.0" customHeight="1"/>
    <row r="7436" ht="15.0" customHeight="1"/>
    <row r="7437" ht="15.0" customHeight="1"/>
    <row r="7438" ht="15.0" customHeight="1"/>
    <row r="7439" ht="15.0" customHeight="1"/>
    <row r="7440" ht="15.0" customHeight="1"/>
    <row r="7441" ht="15.0" customHeight="1"/>
    <row r="7442" ht="15.0" customHeight="1"/>
    <row r="7443" ht="15.0" customHeight="1"/>
    <row r="7444" ht="15.0" customHeight="1"/>
    <row r="7445" ht="15.0" customHeight="1"/>
    <row r="7446" ht="15.0" customHeight="1"/>
    <row r="7447" ht="15.0" customHeight="1"/>
    <row r="7448" ht="15.0" customHeight="1"/>
    <row r="7449" ht="15.0" customHeight="1"/>
    <row r="7450" ht="15.0" customHeight="1"/>
    <row r="7451" ht="15.0" customHeight="1"/>
    <row r="7452" ht="15.0" customHeight="1"/>
    <row r="7453" ht="15.0" customHeight="1"/>
    <row r="7454" ht="15.0" customHeight="1"/>
    <row r="7455" ht="15.0" customHeight="1"/>
    <row r="7456" ht="15.0" customHeight="1"/>
    <row r="7457" ht="15.0" customHeight="1"/>
    <row r="7458" ht="15.0" customHeight="1"/>
    <row r="7459" ht="15.0" customHeight="1"/>
    <row r="7460" ht="15.0" customHeight="1"/>
    <row r="7461" ht="15.0" customHeight="1"/>
    <row r="7462" ht="15.0" customHeight="1"/>
    <row r="7463" ht="15.0" customHeight="1"/>
    <row r="7464" ht="15.0" customHeight="1"/>
    <row r="7465" ht="15.0" customHeight="1"/>
    <row r="7466" ht="15.0" customHeight="1"/>
    <row r="7467" ht="15.0" customHeight="1"/>
    <row r="7468" ht="15.0" customHeight="1"/>
    <row r="7469" ht="15.0" customHeight="1"/>
    <row r="7470" ht="15.0" customHeight="1"/>
    <row r="7471" ht="15.0" customHeight="1"/>
    <row r="7472" ht="15.0" customHeight="1"/>
    <row r="7473" ht="15.0" customHeight="1"/>
    <row r="7474" ht="15.0" customHeight="1"/>
    <row r="7475" ht="15.0" customHeight="1"/>
    <row r="7476" ht="15.0" customHeight="1"/>
    <row r="7477" ht="15.0" customHeight="1"/>
    <row r="7478" ht="15.0" customHeight="1"/>
    <row r="7479" ht="15.0" customHeight="1"/>
    <row r="7480" ht="15.0" customHeight="1"/>
    <row r="7481" ht="15.0" customHeight="1"/>
    <row r="7482" ht="15.0" customHeight="1"/>
    <row r="7483" ht="15.0" customHeight="1"/>
    <row r="7484" ht="15.0" customHeight="1"/>
    <row r="7485" ht="15.0" customHeight="1"/>
    <row r="7486" ht="15.0" customHeight="1"/>
    <row r="7487" ht="15.0" customHeight="1"/>
    <row r="7488" ht="15.0" customHeight="1"/>
    <row r="7489" ht="15.0" customHeight="1"/>
    <row r="7490" ht="15.0" customHeight="1"/>
    <row r="7491" ht="15.0" customHeight="1"/>
    <row r="7492" ht="15.0" customHeight="1"/>
    <row r="7493" ht="15.0" customHeight="1"/>
    <row r="7494" ht="15.0" customHeight="1"/>
    <row r="7495" ht="15.0" customHeight="1"/>
    <row r="7496" ht="15.0" customHeight="1"/>
    <row r="7497" ht="15.0" customHeight="1"/>
    <row r="7498" ht="15.0" customHeight="1"/>
    <row r="7499" ht="15.0" customHeight="1"/>
    <row r="7500" ht="15.0" customHeight="1"/>
    <row r="7501" ht="15.0" customHeight="1"/>
    <row r="7502" ht="15.0" customHeight="1"/>
    <row r="7503" ht="15.0" customHeight="1"/>
    <row r="7504" ht="15.0" customHeight="1"/>
    <row r="7505" ht="15.0" customHeight="1"/>
    <row r="7506" ht="15.0" customHeight="1"/>
    <row r="7507" ht="15.0" customHeight="1"/>
    <row r="7508" ht="15.0" customHeight="1"/>
    <row r="7509" ht="15.0" customHeight="1"/>
    <row r="7510" ht="15.0" customHeight="1"/>
    <row r="7511" ht="15.0" customHeight="1"/>
    <row r="7512" ht="15.0" customHeight="1"/>
    <row r="7513" ht="15.0" customHeight="1"/>
    <row r="7514" ht="15.0" customHeight="1"/>
    <row r="7515" ht="15.0" customHeight="1"/>
    <row r="7516" ht="15.0" customHeight="1"/>
    <row r="7517" ht="15.0" customHeight="1"/>
    <row r="7518" ht="15.0" customHeight="1"/>
    <row r="7519" ht="15.0" customHeight="1"/>
    <row r="7520" ht="15.0" customHeight="1"/>
    <row r="7521" ht="15.0" customHeight="1"/>
    <row r="7522" ht="15.0" customHeight="1"/>
    <row r="7523" ht="15.0" customHeight="1"/>
    <row r="7524" ht="15.0" customHeight="1"/>
    <row r="7525" ht="15.0" customHeight="1"/>
    <row r="7526" ht="15.0" customHeight="1"/>
    <row r="7527" ht="15.0" customHeight="1"/>
    <row r="7528" ht="15.0" customHeight="1"/>
    <row r="7529" ht="15.0" customHeight="1"/>
    <row r="7530" ht="15.0" customHeight="1"/>
    <row r="7531" ht="15.0" customHeight="1"/>
    <row r="7532" ht="15.0" customHeight="1"/>
    <row r="7533" ht="15.0" customHeight="1"/>
    <row r="7534" ht="15.0" customHeight="1"/>
    <row r="7535" ht="15.0" customHeight="1"/>
    <row r="7536" ht="15.0" customHeight="1"/>
    <row r="7537" ht="15.0" customHeight="1"/>
    <row r="7538" ht="15.0" customHeight="1"/>
    <row r="7539" ht="15.0" customHeight="1"/>
    <row r="7540" ht="15.0" customHeight="1"/>
    <row r="7541" ht="15.0" customHeight="1"/>
    <row r="7542" ht="15.0" customHeight="1"/>
    <row r="7543" ht="15.0" customHeight="1"/>
    <row r="7544" ht="15.0" customHeight="1"/>
    <row r="7545" ht="15.0" customHeight="1"/>
    <row r="7546" ht="15.0" customHeight="1"/>
    <row r="7547" ht="15.0" customHeight="1"/>
    <row r="7548" ht="15.0" customHeight="1"/>
    <row r="7549" ht="15.0" customHeight="1"/>
    <row r="7550" ht="15.0" customHeight="1"/>
    <row r="7551" ht="15.0" customHeight="1"/>
    <row r="7552" ht="15.0" customHeight="1"/>
    <row r="7553" ht="15.0" customHeight="1"/>
    <row r="7554" ht="15.0" customHeight="1"/>
    <row r="7555" ht="15.0" customHeight="1"/>
    <row r="7556" ht="15.0" customHeight="1"/>
    <row r="7557" ht="15.0" customHeight="1"/>
    <row r="7558" ht="15.0" customHeight="1"/>
    <row r="7559" ht="15.0" customHeight="1"/>
    <row r="7560" ht="15.0" customHeight="1"/>
    <row r="7561" ht="15.0" customHeight="1"/>
    <row r="7562" ht="15.0" customHeight="1"/>
    <row r="7563" ht="15.0" customHeight="1"/>
    <row r="7564" ht="15.0" customHeight="1"/>
    <row r="7565" ht="15.0" customHeight="1"/>
    <row r="7566" ht="15.0" customHeight="1"/>
    <row r="7567" ht="15.0" customHeight="1"/>
    <row r="7568" ht="15.0" customHeight="1"/>
    <row r="7569" ht="15.0" customHeight="1"/>
    <row r="7570" ht="15.0" customHeight="1"/>
    <row r="7571" ht="15.0" customHeight="1"/>
    <row r="7572" ht="15.0" customHeight="1"/>
    <row r="7573" ht="15.0" customHeight="1"/>
    <row r="7574" ht="15.0" customHeight="1"/>
    <row r="7575" ht="15.0" customHeight="1"/>
    <row r="7576" ht="15.0" customHeight="1"/>
    <row r="7577" ht="15.0" customHeight="1"/>
    <row r="7578" ht="15.0" customHeight="1"/>
    <row r="7579" ht="15.0" customHeight="1"/>
    <row r="7580" ht="15.0" customHeight="1"/>
    <row r="7581" ht="15.0" customHeight="1"/>
    <row r="7582" ht="15.0" customHeight="1"/>
    <row r="7583" ht="15.0" customHeight="1"/>
    <row r="7584" ht="15.0" customHeight="1"/>
    <row r="7585" ht="15.0" customHeight="1"/>
    <row r="7586" ht="15.0" customHeight="1"/>
    <row r="7587" ht="15.0" customHeight="1"/>
    <row r="7588" ht="15.0" customHeight="1"/>
    <row r="7589" ht="15.0" customHeight="1"/>
    <row r="7590" ht="15.0" customHeight="1"/>
    <row r="7591" ht="15.0" customHeight="1"/>
    <row r="7592" ht="15.0" customHeight="1"/>
    <row r="7593" ht="15.0" customHeight="1"/>
    <row r="7594" ht="15.0" customHeight="1"/>
    <row r="7595" ht="15.0" customHeight="1"/>
    <row r="7596" ht="15.0" customHeight="1"/>
    <row r="7597" ht="15.0" customHeight="1"/>
    <row r="7598" ht="15.0" customHeight="1"/>
    <row r="7599" ht="15.0" customHeight="1"/>
    <row r="7600" ht="15.0" customHeight="1"/>
    <row r="7601" ht="15.0" customHeight="1"/>
    <row r="7602" ht="15.0" customHeight="1"/>
    <row r="7603" ht="15.0" customHeight="1"/>
    <row r="7604" ht="15.0" customHeight="1"/>
    <row r="7605" ht="15.0" customHeight="1"/>
    <row r="7606" ht="15.0" customHeight="1"/>
    <row r="7607" ht="15.0" customHeight="1"/>
    <row r="7608" ht="15.0" customHeight="1"/>
    <row r="7609" ht="15.0" customHeight="1"/>
    <row r="7610" ht="15.0" customHeight="1"/>
    <row r="7611" ht="15.0" customHeight="1"/>
    <row r="7612" ht="15.0" customHeight="1"/>
    <row r="7613" ht="15.0" customHeight="1"/>
    <row r="7614" ht="15.0" customHeight="1"/>
    <row r="7615" ht="15.0" customHeight="1"/>
    <row r="7616" ht="15.0" customHeight="1"/>
    <row r="7617" ht="15.0" customHeight="1"/>
    <row r="7618" ht="15.0" customHeight="1"/>
    <row r="7619" ht="15.0" customHeight="1"/>
    <row r="7620" ht="15.0" customHeight="1"/>
    <row r="7621" ht="15.0" customHeight="1"/>
    <row r="7622" ht="15.0" customHeight="1"/>
    <row r="7623" ht="15.0" customHeight="1"/>
    <row r="7624" ht="15.0" customHeight="1"/>
    <row r="7625" ht="15.0" customHeight="1"/>
    <row r="7626" ht="15.0" customHeight="1"/>
    <row r="7627" ht="15.0" customHeight="1"/>
    <row r="7628" ht="15.0" customHeight="1"/>
    <row r="7629" ht="15.0" customHeight="1"/>
    <row r="7630" ht="15.0" customHeight="1"/>
    <row r="7631" ht="15.0" customHeight="1"/>
    <row r="7632" ht="15.0" customHeight="1"/>
    <row r="7633" ht="15.0" customHeight="1"/>
    <row r="7634" ht="15.0" customHeight="1"/>
    <row r="7635" ht="15.0" customHeight="1"/>
    <row r="7636" ht="15.0" customHeight="1"/>
    <row r="7637" ht="15.0" customHeight="1"/>
    <row r="7638" ht="15.0" customHeight="1"/>
    <row r="7639" ht="15.0" customHeight="1"/>
    <row r="7640" ht="15.0" customHeight="1"/>
    <row r="7641" ht="15.0" customHeight="1"/>
    <row r="7642" ht="15.0" customHeight="1"/>
    <row r="7643" ht="15.0" customHeight="1"/>
    <row r="7644" ht="15.0" customHeight="1"/>
    <row r="7645" ht="15.0" customHeight="1"/>
    <row r="7646" ht="15.0" customHeight="1"/>
    <row r="7647" ht="15.0" customHeight="1"/>
    <row r="7648" ht="15.0" customHeight="1"/>
    <row r="7649" ht="15.0" customHeight="1"/>
    <row r="7650" ht="15.0" customHeight="1"/>
    <row r="7651" ht="15.0" customHeight="1"/>
    <row r="7652" ht="15.0" customHeight="1"/>
    <row r="7653" ht="15.0" customHeight="1"/>
    <row r="7654" ht="15.0" customHeight="1"/>
    <row r="7655" ht="15.0" customHeight="1"/>
    <row r="7656" ht="15.0" customHeight="1"/>
    <row r="7657" ht="15.0" customHeight="1"/>
    <row r="7658" ht="15.0" customHeight="1"/>
    <row r="7659" ht="15.0" customHeight="1"/>
    <row r="7660" ht="15.0" customHeight="1"/>
    <row r="7661" ht="15.0" customHeight="1"/>
    <row r="7662" ht="15.0" customHeight="1"/>
    <row r="7663" ht="15.0" customHeight="1"/>
    <row r="7664" ht="15.0" customHeight="1"/>
    <row r="7665" ht="15.0" customHeight="1"/>
    <row r="7666" ht="15.0" customHeight="1"/>
    <row r="7667" ht="15.0" customHeight="1"/>
    <row r="7668" ht="15.0" customHeight="1"/>
    <row r="7669" ht="15.0" customHeight="1"/>
    <row r="7670" ht="15.0" customHeight="1"/>
    <row r="7671" ht="15.0" customHeight="1"/>
    <row r="7672" ht="15.0" customHeight="1"/>
    <row r="7673" ht="15.0" customHeight="1"/>
    <row r="7674" ht="15.0" customHeight="1"/>
    <row r="7675" ht="15.0" customHeight="1"/>
    <row r="7676" ht="15.0" customHeight="1"/>
    <row r="7677" ht="15.0" customHeight="1"/>
    <row r="7678" ht="15.0" customHeight="1"/>
    <row r="7679" ht="15.0" customHeight="1"/>
    <row r="7680" ht="15.0" customHeight="1"/>
    <row r="7681" ht="15.0" customHeight="1"/>
    <row r="7682" ht="15.0" customHeight="1"/>
    <row r="7683" ht="15.0" customHeight="1"/>
    <row r="7684" ht="15.0" customHeight="1"/>
    <row r="7685" ht="15.0" customHeight="1"/>
    <row r="7686" ht="15.0" customHeight="1"/>
    <row r="7687" ht="15.0" customHeight="1"/>
    <row r="7688" ht="15.0" customHeight="1"/>
    <row r="7689" ht="15.0" customHeight="1"/>
    <row r="7690" ht="15.0" customHeight="1"/>
    <row r="7691" ht="15.0" customHeight="1"/>
    <row r="7692" ht="15.0" customHeight="1"/>
    <row r="7693" ht="15.0" customHeight="1"/>
    <row r="7694" ht="15.0" customHeight="1"/>
    <row r="7695" ht="15.0" customHeight="1"/>
    <row r="7696" ht="15.0" customHeight="1"/>
    <row r="7697" ht="15.0" customHeight="1"/>
    <row r="7698" ht="15.0" customHeight="1"/>
    <row r="7699" ht="15.0" customHeight="1"/>
    <row r="7700" ht="15.0" customHeight="1"/>
    <row r="7701" ht="15.0" customHeight="1"/>
    <row r="7702" ht="15.0" customHeight="1"/>
    <row r="7703" ht="15.0" customHeight="1"/>
    <row r="7704" ht="15.0" customHeight="1"/>
    <row r="7705" ht="15.0" customHeight="1"/>
    <row r="7706" ht="15.0" customHeight="1"/>
    <row r="7707" ht="15.0" customHeight="1"/>
    <row r="7708" ht="15.0" customHeight="1"/>
    <row r="7709" ht="15.0" customHeight="1"/>
    <row r="7710" ht="15.0" customHeight="1"/>
    <row r="7711" ht="15.0" customHeight="1"/>
    <row r="7712" ht="15.0" customHeight="1"/>
    <row r="7713" ht="15.0" customHeight="1"/>
    <row r="7714" ht="15.0" customHeight="1"/>
    <row r="7715" ht="15.0" customHeight="1"/>
    <row r="7716" ht="15.0" customHeight="1"/>
    <row r="7717" ht="15.0" customHeight="1"/>
    <row r="7718" ht="15.0" customHeight="1"/>
    <row r="7719" ht="15.0" customHeight="1"/>
    <row r="7720" ht="15.0" customHeight="1"/>
    <row r="7721" ht="15.0" customHeight="1"/>
    <row r="7722" ht="15.0" customHeight="1"/>
    <row r="7723" ht="15.0" customHeight="1"/>
    <row r="7724" ht="15.0" customHeight="1"/>
    <row r="7725" ht="15.0" customHeight="1"/>
    <row r="7726" ht="15.0" customHeight="1"/>
    <row r="7727" ht="15.0" customHeight="1"/>
    <row r="7728" ht="15.0" customHeight="1"/>
    <row r="7729" ht="15.0" customHeight="1"/>
    <row r="7730" ht="15.0" customHeight="1"/>
    <row r="7731" ht="15.0" customHeight="1"/>
    <row r="7732" ht="15.0" customHeight="1"/>
    <row r="7733" ht="15.0" customHeight="1"/>
    <row r="7734" ht="15.0" customHeight="1"/>
    <row r="7735" ht="15.0" customHeight="1"/>
    <row r="7736" ht="15.0" customHeight="1"/>
    <row r="7737" ht="15.0" customHeight="1"/>
    <row r="7738" ht="15.0" customHeight="1"/>
    <row r="7739" ht="15.0" customHeight="1"/>
    <row r="7740" ht="15.0" customHeight="1"/>
    <row r="7741" ht="15.0" customHeight="1"/>
    <row r="7742" ht="15.0" customHeight="1"/>
    <row r="7743" ht="15.0" customHeight="1"/>
    <row r="7744" ht="15.0" customHeight="1"/>
    <row r="7745" ht="15.0" customHeight="1"/>
    <row r="7746" ht="15.0" customHeight="1"/>
    <row r="7747" ht="15.0" customHeight="1"/>
    <row r="7748" ht="15.0" customHeight="1"/>
    <row r="7749" ht="15.0" customHeight="1"/>
    <row r="7750" ht="15.0" customHeight="1"/>
    <row r="7751" ht="15.0" customHeight="1"/>
    <row r="7752" ht="15.0" customHeight="1"/>
    <row r="7753" ht="15.0" customHeight="1"/>
    <row r="7754" ht="15.0" customHeight="1"/>
    <row r="7755" ht="15.0" customHeight="1"/>
    <row r="7756" ht="15.0" customHeight="1"/>
    <row r="7757" ht="15.0" customHeight="1"/>
    <row r="7758" ht="15.0" customHeight="1"/>
    <row r="7759" ht="15.0" customHeight="1"/>
    <row r="7760" ht="15.0" customHeight="1"/>
    <row r="7761" ht="15.0" customHeight="1"/>
    <row r="7762" ht="15.0" customHeight="1"/>
    <row r="7763" ht="15.0" customHeight="1"/>
    <row r="7764" ht="15.0" customHeight="1"/>
    <row r="7765" ht="15.0" customHeight="1"/>
    <row r="7766" ht="15.0" customHeight="1"/>
    <row r="7767" ht="15.0" customHeight="1"/>
    <row r="7768" ht="15.0" customHeight="1"/>
    <row r="7769" ht="15.0" customHeight="1"/>
    <row r="7770" ht="15.0" customHeight="1"/>
    <row r="7771" ht="15.0" customHeight="1"/>
    <row r="7772" ht="15.0" customHeight="1"/>
    <row r="7773" ht="15.0" customHeight="1"/>
    <row r="7774" ht="15.0" customHeight="1"/>
    <row r="7775" ht="15.0" customHeight="1"/>
    <row r="7776" ht="15.0" customHeight="1"/>
    <row r="7777" ht="15.0" customHeight="1"/>
    <row r="7778" ht="15.0" customHeight="1"/>
    <row r="7779" ht="15.0" customHeight="1"/>
    <row r="7780" ht="15.0" customHeight="1"/>
    <row r="7781" ht="15.0" customHeight="1"/>
    <row r="7782" ht="15.0" customHeight="1"/>
    <row r="7783" ht="15.0" customHeight="1"/>
    <row r="7784" ht="15.0" customHeight="1"/>
    <row r="7785" ht="15.0" customHeight="1"/>
    <row r="7786" ht="15.0" customHeight="1"/>
    <row r="7787" ht="15.0" customHeight="1"/>
    <row r="7788" ht="15.0" customHeight="1"/>
    <row r="7789" ht="15.0" customHeight="1"/>
    <row r="7790" ht="15.0" customHeight="1"/>
    <row r="7791" ht="15.0" customHeight="1"/>
    <row r="7792" ht="15.0" customHeight="1"/>
    <row r="7793" ht="15.0" customHeight="1"/>
    <row r="7794" ht="15.0" customHeight="1"/>
    <row r="7795" ht="15.0" customHeight="1"/>
    <row r="7796" ht="15.0" customHeight="1"/>
    <row r="7797" ht="15.0" customHeight="1"/>
    <row r="7798" ht="15.0" customHeight="1"/>
    <row r="7799" ht="15.0" customHeight="1"/>
    <row r="7800" ht="15.0" customHeight="1"/>
    <row r="7801" ht="15.0" customHeight="1"/>
    <row r="7802" ht="15.0" customHeight="1"/>
    <row r="7803" ht="15.0" customHeight="1"/>
    <row r="7804" ht="15.0" customHeight="1"/>
    <row r="7805" ht="15.0" customHeight="1"/>
    <row r="7806" ht="15.0" customHeight="1"/>
    <row r="7807" ht="15.0" customHeight="1"/>
    <row r="7808" ht="15.0" customHeight="1"/>
    <row r="7809" ht="15.0" customHeight="1"/>
    <row r="7810" ht="15.0" customHeight="1"/>
    <row r="7811" ht="15.0" customHeight="1"/>
    <row r="7812" ht="15.0" customHeight="1"/>
    <row r="7813" ht="15.0" customHeight="1"/>
    <row r="7814" ht="15.0" customHeight="1"/>
    <row r="7815" ht="15.0" customHeight="1"/>
    <row r="7816" ht="15.0" customHeight="1"/>
    <row r="7817" ht="15.0" customHeight="1"/>
    <row r="7818" ht="15.0" customHeight="1"/>
    <row r="7819" ht="15.0" customHeight="1"/>
    <row r="7820" ht="15.0" customHeight="1"/>
    <row r="7821" ht="15.0" customHeight="1"/>
    <row r="7822" ht="15.0" customHeight="1"/>
    <row r="7823" ht="15.0" customHeight="1"/>
    <row r="7824" ht="15.0" customHeight="1"/>
    <row r="7825" ht="15.0" customHeight="1"/>
    <row r="7826" ht="15.0" customHeight="1"/>
    <row r="7827" ht="15.0" customHeight="1"/>
    <row r="7828" ht="15.0" customHeight="1"/>
    <row r="7829" ht="15.0" customHeight="1"/>
    <row r="7830" ht="15.0" customHeight="1"/>
    <row r="7831" ht="15.0" customHeight="1"/>
    <row r="7832" ht="15.0" customHeight="1"/>
    <row r="7833" ht="15.0" customHeight="1"/>
    <row r="7834" ht="15.0" customHeight="1"/>
    <row r="7835" ht="15.0" customHeight="1"/>
    <row r="7836" ht="15.0" customHeight="1"/>
    <row r="7837" ht="15.0" customHeight="1"/>
    <row r="7838" ht="15.0" customHeight="1"/>
    <row r="7839" ht="15.0" customHeight="1"/>
    <row r="7840" ht="15.0" customHeight="1"/>
    <row r="7841" ht="15.0" customHeight="1"/>
    <row r="7842" ht="15.0" customHeight="1"/>
    <row r="7843" ht="15.0" customHeight="1"/>
    <row r="7844" ht="15.0" customHeight="1"/>
    <row r="7845" ht="15.0" customHeight="1"/>
    <row r="7846" ht="15.0" customHeight="1"/>
    <row r="7847" ht="15.0" customHeight="1"/>
    <row r="7848" ht="15.0" customHeight="1"/>
    <row r="7849" ht="15.0" customHeight="1"/>
    <row r="7850" ht="15.0" customHeight="1"/>
    <row r="7851" ht="15.0" customHeight="1"/>
    <row r="7852" ht="15.0" customHeight="1"/>
    <row r="7853" ht="15.0" customHeight="1"/>
    <row r="7854" ht="15.0" customHeight="1"/>
    <row r="7855" ht="15.0" customHeight="1"/>
    <row r="7856" ht="15.0" customHeight="1"/>
    <row r="7857" ht="15.0" customHeight="1"/>
    <row r="7858" ht="15.0" customHeight="1"/>
    <row r="7859" ht="15.0" customHeight="1"/>
    <row r="7860" ht="15.0" customHeight="1"/>
    <row r="7861" ht="15.0" customHeight="1"/>
    <row r="7862" ht="15.0" customHeight="1"/>
    <row r="7863" ht="15.0" customHeight="1"/>
    <row r="7864" ht="15.0" customHeight="1"/>
    <row r="7865" ht="15.0" customHeight="1"/>
    <row r="7866" ht="15.0" customHeight="1"/>
    <row r="7867" ht="15.0" customHeight="1"/>
    <row r="7868" ht="15.0" customHeight="1"/>
    <row r="7869" ht="15.0" customHeight="1"/>
    <row r="7870" ht="15.0" customHeight="1"/>
    <row r="7871" ht="15.0" customHeight="1"/>
    <row r="7872" ht="15.0" customHeight="1"/>
    <row r="7873" ht="15.0" customHeight="1"/>
    <row r="7874" ht="15.0" customHeight="1"/>
    <row r="7875" ht="15.0" customHeight="1"/>
    <row r="7876" ht="15.0" customHeight="1"/>
    <row r="7877" ht="15.0" customHeight="1"/>
    <row r="7878" ht="15.0" customHeight="1"/>
    <row r="7879" ht="15.0" customHeight="1"/>
    <row r="7880" ht="15.0" customHeight="1"/>
    <row r="7881" ht="15.0" customHeight="1"/>
    <row r="7882" ht="15.0" customHeight="1"/>
    <row r="7883" ht="15.0" customHeight="1"/>
    <row r="7884" ht="15.0" customHeight="1"/>
    <row r="7885" ht="15.0" customHeight="1"/>
    <row r="7886" ht="15.0" customHeight="1"/>
    <row r="7887" ht="15.0" customHeight="1"/>
    <row r="7888" ht="15.0" customHeight="1"/>
    <row r="7889" ht="15.0" customHeight="1"/>
    <row r="7890" ht="15.0" customHeight="1"/>
    <row r="7891" ht="15.0" customHeight="1"/>
    <row r="7892" ht="15.0" customHeight="1"/>
    <row r="7893" ht="15.0" customHeight="1"/>
    <row r="7894" ht="15.0" customHeight="1"/>
    <row r="7895" ht="15.0" customHeight="1"/>
    <row r="7896" ht="15.0" customHeight="1"/>
    <row r="7897" ht="15.0" customHeight="1"/>
    <row r="7898" ht="15.0" customHeight="1"/>
    <row r="7899" ht="15.0" customHeight="1"/>
    <row r="7900" ht="15.0" customHeight="1"/>
    <row r="7901" ht="15.0" customHeight="1"/>
    <row r="7902" ht="15.0" customHeight="1"/>
    <row r="7903" ht="15.0" customHeight="1"/>
    <row r="7904" ht="15.0" customHeight="1"/>
    <row r="7905" ht="15.0" customHeight="1"/>
    <row r="7906" ht="15.0" customHeight="1"/>
    <row r="7907" ht="15.0" customHeight="1"/>
    <row r="7908" ht="15.0" customHeight="1"/>
    <row r="7909" ht="15.0" customHeight="1"/>
    <row r="7910" ht="15.0" customHeight="1"/>
    <row r="7911" ht="15.0" customHeight="1"/>
    <row r="7912" ht="15.0" customHeight="1"/>
    <row r="7913" ht="15.0" customHeight="1"/>
    <row r="7914" ht="15.0" customHeight="1"/>
    <row r="7915" ht="15.0" customHeight="1"/>
    <row r="7916" ht="15.0" customHeight="1"/>
    <row r="7917" ht="15.0" customHeight="1"/>
    <row r="7918" ht="15.0" customHeight="1"/>
    <row r="7919" ht="15.0" customHeight="1"/>
    <row r="7920" ht="15.0" customHeight="1"/>
    <row r="7921" ht="15.0" customHeight="1"/>
    <row r="7922" ht="15.0" customHeight="1"/>
    <row r="7923" ht="15.0" customHeight="1"/>
    <row r="7924" ht="15.0" customHeight="1"/>
    <row r="7925" ht="15.0" customHeight="1"/>
    <row r="7926" ht="15.0" customHeight="1"/>
    <row r="7927" ht="15.0" customHeight="1"/>
    <row r="7928" ht="15.0" customHeight="1"/>
    <row r="7929" ht="15.0" customHeight="1"/>
    <row r="7930" ht="15.0" customHeight="1"/>
    <row r="7931" ht="15.0" customHeight="1"/>
    <row r="7932" ht="15.0" customHeight="1"/>
    <row r="7933" ht="15.0" customHeight="1"/>
    <row r="7934" ht="15.0" customHeight="1"/>
    <row r="7935" ht="15.0" customHeight="1"/>
    <row r="7936" ht="15.0" customHeight="1"/>
    <row r="7937" ht="15.0" customHeight="1"/>
    <row r="7938" ht="15.0" customHeight="1"/>
    <row r="7939" ht="15.0" customHeight="1"/>
    <row r="7940" ht="15.0" customHeight="1"/>
    <row r="7941" ht="15.0" customHeight="1"/>
    <row r="7942" ht="15.0" customHeight="1"/>
    <row r="7943" ht="15.0" customHeight="1"/>
    <row r="7944" ht="15.0" customHeight="1"/>
    <row r="7945" ht="15.0" customHeight="1"/>
    <row r="7946" ht="15.0" customHeight="1"/>
    <row r="7947" ht="15.0" customHeight="1"/>
    <row r="7948" ht="15.0" customHeight="1"/>
    <row r="7949" ht="15.0" customHeight="1"/>
    <row r="7950" ht="15.0" customHeight="1"/>
    <row r="7951" ht="15.0" customHeight="1"/>
    <row r="7952" ht="15.0" customHeight="1"/>
    <row r="7953" ht="15.0" customHeight="1"/>
    <row r="7954" ht="15.0" customHeight="1"/>
    <row r="7955" ht="15.0" customHeight="1"/>
    <row r="7956" ht="15.0" customHeight="1"/>
    <row r="7957" ht="15.0" customHeight="1"/>
    <row r="7958" ht="15.0" customHeight="1"/>
    <row r="7959" ht="15.0" customHeight="1"/>
    <row r="7960" ht="15.0" customHeight="1"/>
    <row r="7961" ht="15.0" customHeight="1"/>
    <row r="7962" ht="15.0" customHeight="1"/>
    <row r="7963" ht="15.0" customHeight="1"/>
    <row r="7964" ht="15.0" customHeight="1"/>
    <row r="7965" ht="15.0" customHeight="1"/>
    <row r="7966" ht="15.0" customHeight="1"/>
    <row r="7967" ht="15.0" customHeight="1"/>
    <row r="7968" ht="15.0" customHeight="1"/>
    <row r="7969" ht="15.0" customHeight="1"/>
    <row r="7970" ht="15.0" customHeight="1"/>
    <row r="7971" ht="15.0" customHeight="1"/>
    <row r="7972" ht="15.0" customHeight="1"/>
    <row r="7973" ht="15.0" customHeight="1"/>
    <row r="7974" ht="15.0" customHeight="1"/>
    <row r="7975" ht="15.0" customHeight="1"/>
    <row r="7976" ht="15.0" customHeight="1"/>
    <row r="7977" ht="15.0" customHeight="1"/>
    <row r="7978" ht="15.0" customHeight="1"/>
    <row r="7979" ht="15.0" customHeight="1"/>
    <row r="7980" ht="15.0" customHeight="1"/>
    <row r="7981" ht="15.0" customHeight="1"/>
    <row r="7982" ht="15.0" customHeight="1"/>
    <row r="7983" ht="15.0" customHeight="1"/>
    <row r="7984" ht="15.0" customHeight="1"/>
    <row r="7985" ht="15.0" customHeight="1"/>
    <row r="7986" ht="15.0" customHeight="1"/>
    <row r="7987" ht="15.0" customHeight="1"/>
    <row r="7988" ht="15.0" customHeight="1"/>
    <row r="7989" ht="15.0" customHeight="1"/>
    <row r="7990" ht="15.0" customHeight="1"/>
    <row r="7991" ht="15.0" customHeight="1"/>
    <row r="7992" ht="15.0" customHeight="1"/>
    <row r="7993" ht="15.0" customHeight="1"/>
    <row r="7994" ht="15.0" customHeight="1"/>
    <row r="7995" ht="15.0" customHeight="1"/>
    <row r="7996" ht="15.0" customHeight="1"/>
    <row r="7997" ht="15.0" customHeight="1"/>
    <row r="7998" ht="15.0" customHeight="1"/>
    <row r="7999" ht="15.0" customHeight="1"/>
    <row r="8000" ht="15.0" customHeight="1"/>
    <row r="8001" ht="15.0" customHeight="1"/>
    <row r="8002" ht="15.0" customHeight="1"/>
    <row r="8003" ht="15.0" customHeight="1"/>
    <row r="8004" ht="15.0" customHeight="1"/>
    <row r="8005" ht="15.0" customHeight="1"/>
    <row r="8006" ht="15.0" customHeight="1"/>
    <row r="8007" ht="15.0" customHeight="1"/>
    <row r="8008" ht="15.0" customHeight="1"/>
    <row r="8009" ht="15.0" customHeight="1"/>
    <row r="8010" ht="15.0" customHeight="1"/>
    <row r="8011" ht="15.0" customHeight="1"/>
    <row r="8012" ht="15.0" customHeight="1"/>
    <row r="8013" ht="15.0" customHeight="1"/>
    <row r="8014" ht="15.0" customHeight="1"/>
    <row r="8015" ht="15.0" customHeight="1"/>
    <row r="8016" ht="15.0" customHeight="1"/>
    <row r="8017" ht="15.0" customHeight="1"/>
    <row r="8018" ht="15.0" customHeight="1"/>
    <row r="8019" ht="15.0" customHeight="1"/>
    <row r="8020" ht="15.0" customHeight="1"/>
    <row r="8021" ht="15.0" customHeight="1"/>
    <row r="8022" ht="15.0" customHeight="1"/>
    <row r="8023" ht="15.0" customHeight="1"/>
    <row r="8024" ht="15.0" customHeight="1"/>
    <row r="8025" ht="15.0" customHeight="1"/>
    <row r="8026" ht="15.0" customHeight="1"/>
    <row r="8027" ht="15.0" customHeight="1"/>
    <row r="8028" ht="15.0" customHeight="1"/>
    <row r="8029" ht="15.0" customHeight="1"/>
    <row r="8030" ht="15.0" customHeight="1"/>
    <row r="8031" ht="15.0" customHeight="1"/>
    <row r="8032" ht="15.0" customHeight="1"/>
    <row r="8033" ht="15.0" customHeight="1"/>
    <row r="8034" ht="15.0" customHeight="1"/>
    <row r="8035" ht="15.0" customHeight="1"/>
    <row r="8036" ht="15.0" customHeight="1"/>
    <row r="8037" ht="15.0" customHeight="1"/>
    <row r="8038" ht="15.0" customHeight="1"/>
    <row r="8039" ht="15.0" customHeight="1"/>
    <row r="8040" ht="15.0" customHeight="1"/>
    <row r="8041" ht="15.0" customHeight="1"/>
    <row r="8042" ht="15.0" customHeight="1"/>
    <row r="8043" ht="15.0" customHeight="1"/>
    <row r="8044" ht="15.0" customHeight="1"/>
    <row r="8045" ht="15.0" customHeight="1"/>
    <row r="8046" ht="15.0" customHeight="1"/>
    <row r="8047" ht="15.0" customHeight="1"/>
    <row r="8048" ht="15.0" customHeight="1"/>
    <row r="8049" ht="15.0" customHeight="1"/>
    <row r="8050" ht="15.0" customHeight="1"/>
    <row r="8051" ht="15.0" customHeight="1"/>
    <row r="8052" ht="15.0" customHeight="1"/>
    <row r="8053" ht="15.0" customHeight="1"/>
    <row r="8054" ht="15.0" customHeight="1"/>
    <row r="8055" ht="15.0" customHeight="1"/>
    <row r="8056" ht="15.0" customHeight="1"/>
    <row r="8057" ht="15.0" customHeight="1"/>
    <row r="8058" ht="15.0" customHeight="1"/>
    <row r="8059" ht="15.0" customHeight="1"/>
    <row r="8060" ht="15.0" customHeight="1"/>
    <row r="8061" ht="15.0" customHeight="1"/>
    <row r="8062" ht="15.0" customHeight="1"/>
    <row r="8063" ht="15.0" customHeight="1"/>
    <row r="8064" ht="15.0" customHeight="1"/>
    <row r="8065" ht="15.0" customHeight="1"/>
    <row r="8066" ht="15.0" customHeight="1"/>
    <row r="8067" ht="15.0" customHeight="1"/>
    <row r="8068" ht="15.0" customHeight="1"/>
    <row r="8069" ht="15.0" customHeight="1"/>
    <row r="8070" ht="15.0" customHeight="1"/>
    <row r="8071" ht="15.0" customHeight="1"/>
    <row r="8072" ht="15.0" customHeight="1"/>
    <row r="8073" ht="15.0" customHeight="1"/>
    <row r="8074" ht="15.0" customHeight="1"/>
    <row r="8075" ht="15.0" customHeight="1"/>
    <row r="8076" ht="15.0" customHeight="1"/>
    <row r="8077" ht="15.0" customHeight="1"/>
    <row r="8078" ht="15.0" customHeight="1"/>
    <row r="8079" ht="15.0" customHeight="1"/>
    <row r="8080" ht="15.0" customHeight="1"/>
    <row r="8081" ht="15.0" customHeight="1"/>
    <row r="8082" ht="15.0" customHeight="1"/>
    <row r="8083" ht="15.0" customHeight="1"/>
    <row r="8084" ht="15.0" customHeight="1"/>
    <row r="8085" ht="15.0" customHeight="1"/>
    <row r="8086" ht="15.0" customHeight="1"/>
    <row r="8087" ht="15.0" customHeight="1"/>
    <row r="8088" ht="15.0" customHeight="1"/>
    <row r="8089" ht="15.0" customHeight="1"/>
    <row r="8090" ht="15.0" customHeight="1"/>
    <row r="8091" ht="15.0" customHeight="1"/>
    <row r="8092" ht="15.0" customHeight="1"/>
    <row r="8093" ht="15.0" customHeight="1"/>
    <row r="8094" ht="15.0" customHeight="1"/>
    <row r="8095" ht="15.0" customHeight="1"/>
    <row r="8096" ht="15.0" customHeight="1"/>
    <row r="8097" ht="15.0" customHeight="1"/>
    <row r="8098" ht="15.0" customHeight="1"/>
    <row r="8099" ht="15.0" customHeight="1"/>
    <row r="8100" ht="15.0" customHeight="1"/>
    <row r="8101" ht="15.0" customHeight="1"/>
    <row r="8102" ht="15.0" customHeight="1"/>
    <row r="8103" ht="15.0" customHeight="1"/>
    <row r="8104" ht="15.0" customHeight="1"/>
    <row r="8105" ht="15.0" customHeight="1"/>
    <row r="8106" ht="15.0" customHeight="1"/>
    <row r="8107" ht="15.0" customHeight="1"/>
    <row r="8108" ht="15.0" customHeight="1"/>
    <row r="8109" ht="15.0" customHeight="1"/>
    <row r="8110" ht="15.0" customHeight="1"/>
    <row r="8111" ht="15.0" customHeight="1"/>
    <row r="8112" ht="15.0" customHeight="1"/>
    <row r="8113" ht="15.0" customHeight="1"/>
    <row r="8114" ht="15.0" customHeight="1"/>
    <row r="8115" ht="15.0" customHeight="1"/>
    <row r="8116" ht="15.0" customHeight="1"/>
    <row r="8117" ht="15.0" customHeight="1"/>
    <row r="8118" ht="15.0" customHeight="1"/>
    <row r="8119" ht="15.0" customHeight="1"/>
    <row r="8120" ht="15.0" customHeight="1"/>
    <row r="8121" ht="15.0" customHeight="1"/>
    <row r="8122" ht="15.0" customHeight="1"/>
    <row r="8123" ht="15.0" customHeight="1"/>
    <row r="8124" ht="15.0" customHeight="1"/>
    <row r="8125" ht="15.0" customHeight="1"/>
    <row r="8126" ht="15.0" customHeight="1"/>
    <row r="8127" ht="15.0" customHeight="1"/>
    <row r="8128" ht="15.0" customHeight="1"/>
    <row r="8129" ht="15.0" customHeight="1"/>
    <row r="8130" ht="15.0" customHeight="1"/>
    <row r="8131" ht="15.0" customHeight="1"/>
    <row r="8132" ht="15.0" customHeight="1"/>
    <row r="8133" ht="15.0" customHeight="1"/>
    <row r="8134" ht="15.0" customHeight="1"/>
    <row r="8135" ht="15.0" customHeight="1"/>
    <row r="8136" ht="15.0" customHeight="1"/>
    <row r="8137" ht="15.0" customHeight="1"/>
    <row r="8138" ht="15.0" customHeight="1"/>
    <row r="8139" ht="15.0" customHeight="1"/>
    <row r="8140" ht="15.0" customHeight="1"/>
    <row r="8141" ht="15.0" customHeight="1"/>
    <row r="8142" ht="15.0" customHeight="1"/>
    <row r="8143" ht="15.0" customHeight="1"/>
    <row r="8144" ht="15.0" customHeight="1"/>
    <row r="8145" ht="15.0" customHeight="1"/>
    <row r="8146" ht="15.0" customHeight="1"/>
    <row r="8147" ht="15.0" customHeight="1"/>
    <row r="8148" ht="15.0" customHeight="1"/>
    <row r="8149" ht="15.0" customHeight="1"/>
    <row r="8150" ht="15.0" customHeight="1"/>
    <row r="8151" ht="15.0" customHeight="1"/>
    <row r="8152" ht="15.0" customHeight="1"/>
    <row r="8153" ht="15.0" customHeight="1"/>
    <row r="8154" ht="15.0" customHeight="1"/>
    <row r="8155" ht="15.0" customHeight="1"/>
    <row r="8156" ht="15.0" customHeight="1"/>
    <row r="8157" ht="15.0" customHeight="1"/>
    <row r="8158" ht="15.0" customHeight="1"/>
    <row r="8159" ht="15.0" customHeight="1"/>
    <row r="8160" ht="15.0" customHeight="1"/>
    <row r="8161" ht="15.0" customHeight="1"/>
    <row r="8162" ht="15.0" customHeight="1"/>
    <row r="8163" ht="15.0" customHeight="1"/>
    <row r="8164" ht="15.0" customHeight="1"/>
    <row r="8165" ht="15.0" customHeight="1"/>
    <row r="8166" ht="15.0" customHeight="1"/>
    <row r="8167" ht="15.0" customHeight="1"/>
    <row r="8168" ht="15.0" customHeight="1"/>
    <row r="8169" ht="15.0" customHeight="1"/>
    <row r="8170" ht="15.0" customHeight="1"/>
    <row r="8171" ht="15.0" customHeight="1"/>
    <row r="8172" ht="15.0" customHeight="1"/>
    <row r="8173" ht="15.0" customHeight="1"/>
    <row r="8174" ht="15.0" customHeight="1"/>
    <row r="8175" ht="15.0" customHeight="1"/>
    <row r="8176" ht="15.0" customHeight="1"/>
    <row r="8177" ht="15.0" customHeight="1"/>
    <row r="8178" ht="15.0" customHeight="1"/>
    <row r="8179" ht="15.0" customHeight="1"/>
    <row r="8180" ht="15.0" customHeight="1"/>
    <row r="8181" ht="15.0" customHeight="1"/>
    <row r="8182" ht="15.0" customHeight="1"/>
    <row r="8183" ht="15.0" customHeight="1"/>
    <row r="8184" ht="15.0" customHeight="1"/>
    <row r="8185" ht="15.0" customHeight="1"/>
    <row r="8186" ht="15.0" customHeight="1"/>
    <row r="8187" ht="15.0" customHeight="1"/>
    <row r="8188" ht="15.0" customHeight="1"/>
    <row r="8189" ht="15.0" customHeight="1"/>
    <row r="8190" ht="15.0" customHeight="1"/>
    <row r="8191" ht="15.0" customHeight="1"/>
    <row r="8192" ht="15.0" customHeight="1"/>
    <row r="8193" ht="15.0" customHeight="1"/>
    <row r="8194" ht="15.0" customHeight="1"/>
    <row r="8195" ht="15.0" customHeight="1"/>
    <row r="8196" ht="15.0" customHeight="1"/>
    <row r="8197" ht="15.0" customHeight="1"/>
    <row r="8198" ht="15.0" customHeight="1"/>
    <row r="8199" ht="15.0" customHeight="1"/>
    <row r="8200" ht="15.0" customHeight="1"/>
    <row r="8201" ht="15.0" customHeight="1"/>
    <row r="8202" ht="15.0" customHeight="1"/>
    <row r="8203" ht="15.0" customHeight="1"/>
    <row r="8204" ht="15.0" customHeight="1"/>
    <row r="8205" ht="15.0" customHeight="1"/>
    <row r="8206" ht="15.0" customHeight="1"/>
    <row r="8207" ht="15.0" customHeight="1"/>
    <row r="8208" ht="15.0" customHeight="1"/>
    <row r="8209" ht="15.0" customHeight="1"/>
    <row r="8210" ht="15.0" customHeight="1"/>
    <row r="8211" ht="15.0" customHeight="1"/>
    <row r="8212" ht="15.0" customHeight="1"/>
    <row r="8213" ht="15.0" customHeight="1"/>
    <row r="8214" ht="15.0" customHeight="1"/>
    <row r="8215" ht="15.0" customHeight="1"/>
    <row r="8216" ht="15.0" customHeight="1"/>
    <row r="8217" ht="15.0" customHeight="1"/>
    <row r="8218" ht="15.0" customHeight="1"/>
    <row r="8219" ht="15.0" customHeight="1"/>
    <row r="8220" ht="15.0" customHeight="1"/>
    <row r="8221" ht="15.0" customHeight="1"/>
    <row r="8222" ht="15.0" customHeight="1"/>
    <row r="8223" ht="15.0" customHeight="1"/>
    <row r="8224" ht="15.0" customHeight="1"/>
    <row r="8225" ht="15.0" customHeight="1"/>
    <row r="8226" ht="15.0" customHeight="1"/>
    <row r="8227" ht="15.0" customHeight="1"/>
    <row r="8228" ht="15.0" customHeight="1"/>
    <row r="8229" ht="15.0" customHeight="1"/>
    <row r="8230" ht="15.0" customHeight="1"/>
    <row r="8231" ht="15.0" customHeight="1"/>
    <row r="8232" ht="15.0" customHeight="1"/>
    <row r="8233" ht="15.0" customHeight="1"/>
    <row r="8234" ht="15.0" customHeight="1"/>
    <row r="8235" ht="15.0" customHeight="1"/>
    <row r="8236" ht="15.0" customHeight="1"/>
    <row r="8237" ht="15.0" customHeight="1"/>
    <row r="8238" ht="15.0" customHeight="1"/>
    <row r="8239" ht="15.0" customHeight="1"/>
    <row r="8240" ht="15.0" customHeight="1"/>
    <row r="8241" ht="15.0" customHeight="1"/>
    <row r="8242" ht="15.0" customHeight="1"/>
    <row r="8243" ht="15.0" customHeight="1"/>
    <row r="8244" ht="15.0" customHeight="1"/>
    <row r="8245" ht="15.0" customHeight="1"/>
    <row r="8246" ht="15.0" customHeight="1"/>
    <row r="8247" ht="15.0" customHeight="1"/>
    <row r="8248" ht="15.0" customHeight="1"/>
    <row r="8249" ht="15.0" customHeight="1"/>
    <row r="8250" ht="15.0" customHeight="1"/>
    <row r="8251" ht="15.0" customHeight="1"/>
    <row r="8252" ht="15.0" customHeight="1"/>
    <row r="8253" ht="15.0" customHeight="1"/>
    <row r="8254" ht="15.0" customHeight="1"/>
    <row r="8255" ht="15.0" customHeight="1"/>
    <row r="8256" ht="15.0" customHeight="1"/>
    <row r="8257" ht="15.0" customHeight="1"/>
    <row r="8258" ht="15.0" customHeight="1"/>
    <row r="8259" ht="15.0" customHeight="1"/>
    <row r="8260" ht="15.0" customHeight="1"/>
    <row r="8261" ht="15.0" customHeight="1"/>
    <row r="8262" ht="15.0" customHeight="1"/>
    <row r="8263" ht="15.0" customHeight="1"/>
    <row r="8264" ht="15.0" customHeight="1"/>
    <row r="8265" ht="15.0" customHeight="1"/>
    <row r="8266" ht="15.0" customHeight="1"/>
    <row r="8267" ht="15.0" customHeight="1"/>
    <row r="8268" ht="15.0" customHeight="1"/>
    <row r="8269" ht="15.0" customHeight="1"/>
    <row r="8270" ht="15.0" customHeight="1"/>
    <row r="8271" ht="15.0" customHeight="1"/>
    <row r="8272" ht="15.0" customHeight="1"/>
    <row r="8273" ht="15.0" customHeight="1"/>
    <row r="8274" ht="15.0" customHeight="1"/>
    <row r="8275" ht="15.0" customHeight="1"/>
    <row r="8276" ht="15.0" customHeight="1"/>
    <row r="8277" ht="15.0" customHeight="1"/>
    <row r="8278" ht="15.0" customHeight="1"/>
    <row r="8279" ht="15.0" customHeight="1"/>
    <row r="8280" ht="15.0" customHeight="1"/>
    <row r="8281" ht="15.0" customHeight="1"/>
    <row r="8282" ht="15.0" customHeight="1"/>
    <row r="8283" ht="15.0" customHeight="1"/>
    <row r="8284" ht="15.0" customHeight="1"/>
    <row r="8285" ht="15.0" customHeight="1"/>
    <row r="8286" ht="15.0" customHeight="1"/>
    <row r="8287" ht="15.0" customHeight="1"/>
    <row r="8288" ht="15.0" customHeight="1"/>
    <row r="8289" ht="15.0" customHeight="1"/>
    <row r="8290" ht="15.0" customHeight="1"/>
    <row r="8291" ht="15.0" customHeight="1"/>
    <row r="8292" ht="15.0" customHeight="1"/>
    <row r="8293" ht="15.0" customHeight="1"/>
    <row r="8294" ht="15.0" customHeight="1"/>
    <row r="8295" ht="15.0" customHeight="1"/>
    <row r="8296" ht="15.0" customHeight="1"/>
    <row r="8297" ht="15.0" customHeight="1"/>
    <row r="8298" ht="15.0" customHeight="1"/>
    <row r="8299" ht="15.0" customHeight="1"/>
    <row r="8300" ht="15.0" customHeight="1"/>
    <row r="8301" ht="15.0" customHeight="1"/>
    <row r="8302" ht="15.0" customHeight="1"/>
    <row r="8303" ht="15.0" customHeight="1"/>
    <row r="8304" ht="15.0" customHeight="1"/>
    <row r="8305" ht="15.0" customHeight="1"/>
    <row r="8306" ht="15.0" customHeight="1"/>
    <row r="8307" ht="15.0" customHeight="1"/>
    <row r="8308" ht="15.0" customHeight="1"/>
    <row r="8309" ht="15.0" customHeight="1"/>
    <row r="8310" ht="15.0" customHeight="1"/>
    <row r="8311" ht="15.0" customHeight="1"/>
    <row r="8312" ht="15.0" customHeight="1"/>
    <row r="8313" ht="15.0" customHeight="1"/>
    <row r="8314" ht="15.0" customHeight="1"/>
    <row r="8315" ht="15.0" customHeight="1"/>
    <row r="8316" ht="15.0" customHeight="1"/>
    <row r="8317" ht="15.0" customHeight="1"/>
    <row r="8318" ht="15.0" customHeight="1"/>
    <row r="8319" ht="15.0" customHeight="1"/>
    <row r="8320" ht="15.0" customHeight="1"/>
    <row r="8321" ht="15.0" customHeight="1"/>
    <row r="8322" ht="15.0" customHeight="1"/>
    <row r="8323" ht="15.0" customHeight="1"/>
    <row r="8324" ht="15.0" customHeight="1"/>
    <row r="8325" ht="15.0" customHeight="1"/>
    <row r="8326" ht="15.0" customHeight="1"/>
    <row r="8327" ht="15.0" customHeight="1"/>
    <row r="8328" ht="15.0" customHeight="1"/>
    <row r="8329" ht="15.0" customHeight="1"/>
    <row r="8330" ht="15.0" customHeight="1"/>
    <row r="8331" ht="15.0" customHeight="1"/>
    <row r="8332" ht="15.0" customHeight="1"/>
    <row r="8333" ht="15.0" customHeight="1"/>
    <row r="8334" ht="15.0" customHeight="1"/>
    <row r="8335" ht="15.0" customHeight="1"/>
    <row r="8336" ht="15.0" customHeight="1"/>
    <row r="8337" ht="15.0" customHeight="1"/>
    <row r="8338" ht="15.0" customHeight="1"/>
    <row r="8339" ht="15.0" customHeight="1"/>
    <row r="8340" ht="15.0" customHeight="1"/>
    <row r="8341" ht="15.0" customHeight="1"/>
    <row r="8342" ht="15.0" customHeight="1"/>
    <row r="8343" ht="15.0" customHeight="1"/>
    <row r="8344" ht="15.0" customHeight="1"/>
    <row r="8345" ht="15.0" customHeight="1"/>
    <row r="8346" ht="15.0" customHeight="1"/>
    <row r="8347" ht="15.0" customHeight="1"/>
    <row r="8348" ht="15.0" customHeight="1"/>
    <row r="8349" ht="15.0" customHeight="1"/>
    <row r="8350" ht="15.0" customHeight="1"/>
    <row r="8351" ht="15.0" customHeight="1"/>
    <row r="8352" ht="15.0" customHeight="1"/>
    <row r="8353" ht="15.0" customHeight="1"/>
    <row r="8354" ht="15.0" customHeight="1"/>
    <row r="8355" ht="15.0" customHeight="1"/>
    <row r="8356" ht="15.0" customHeight="1"/>
    <row r="8357" ht="15.0" customHeight="1"/>
    <row r="8358" ht="15.0" customHeight="1"/>
    <row r="8359" ht="15.0" customHeight="1"/>
    <row r="8360" ht="15.0" customHeight="1"/>
    <row r="8361" ht="15.0" customHeight="1"/>
    <row r="8362" ht="15.0" customHeight="1"/>
    <row r="8363" ht="15.0" customHeight="1"/>
    <row r="8364" ht="15.0" customHeight="1"/>
    <row r="8365" ht="15.0" customHeight="1"/>
    <row r="8366" ht="15.0" customHeight="1"/>
    <row r="8367" ht="15.0" customHeight="1"/>
    <row r="8368" ht="15.0" customHeight="1"/>
    <row r="8369" ht="15.0" customHeight="1"/>
    <row r="8370" ht="15.0" customHeight="1"/>
    <row r="8371" ht="15.0" customHeight="1"/>
    <row r="8372" ht="15.0" customHeight="1"/>
    <row r="8373" ht="15.0" customHeight="1"/>
    <row r="8374" ht="15.0" customHeight="1"/>
    <row r="8375" ht="15.0" customHeight="1"/>
    <row r="8376" ht="15.0" customHeight="1"/>
    <row r="8377" ht="15.0" customHeight="1"/>
    <row r="8378" ht="15.0" customHeight="1"/>
    <row r="8379" ht="15.0" customHeight="1"/>
    <row r="8380" ht="15.0" customHeight="1"/>
    <row r="8381" ht="15.0" customHeight="1"/>
    <row r="8382" ht="15.0" customHeight="1"/>
    <row r="8383" ht="15.0" customHeight="1"/>
    <row r="8384" ht="15.0" customHeight="1"/>
    <row r="8385" ht="15.0" customHeight="1"/>
    <row r="8386" ht="15.0" customHeight="1"/>
    <row r="8387" ht="15.0" customHeight="1"/>
    <row r="8388" ht="15.0" customHeight="1"/>
    <row r="8389" ht="15.0" customHeight="1"/>
    <row r="8390" ht="15.0" customHeight="1"/>
    <row r="8391" ht="15.0" customHeight="1"/>
    <row r="8392" ht="15.0" customHeight="1"/>
    <row r="8393" ht="15.0" customHeight="1"/>
    <row r="8394" ht="15.0" customHeight="1"/>
    <row r="8395" ht="15.0" customHeight="1"/>
    <row r="8396" ht="15.0" customHeight="1"/>
    <row r="8397" ht="15.0" customHeight="1"/>
    <row r="8398" ht="15.0" customHeight="1"/>
    <row r="8399" ht="15.0" customHeight="1"/>
    <row r="8400" ht="15.0" customHeight="1"/>
    <row r="8401" ht="15.0" customHeight="1"/>
    <row r="8402" ht="15.0" customHeight="1"/>
    <row r="8403" ht="15.0" customHeight="1"/>
    <row r="8404" ht="15.0" customHeight="1"/>
    <row r="8405" ht="15.0" customHeight="1"/>
    <row r="8406" ht="15.0" customHeight="1"/>
    <row r="8407" ht="15.0" customHeight="1"/>
    <row r="8408" ht="15.0" customHeight="1"/>
    <row r="8409" ht="15.0" customHeight="1"/>
    <row r="8410" ht="15.0" customHeight="1"/>
    <row r="8411" ht="15.0" customHeight="1"/>
    <row r="8412" ht="15.0" customHeight="1"/>
    <row r="8413" ht="15.0" customHeight="1"/>
    <row r="8414" ht="15.0" customHeight="1"/>
    <row r="8415" ht="15.0" customHeight="1"/>
    <row r="8416" ht="15.0" customHeight="1"/>
    <row r="8417" ht="15.0" customHeight="1"/>
    <row r="8418" ht="15.0" customHeight="1"/>
    <row r="8419" ht="15.0" customHeight="1"/>
    <row r="8420" ht="15.0" customHeight="1"/>
    <row r="8421" ht="15.0" customHeight="1"/>
    <row r="8422" ht="15.0" customHeight="1"/>
    <row r="8423" ht="15.0" customHeight="1"/>
    <row r="8424" ht="15.0" customHeight="1"/>
    <row r="8425" ht="15.0" customHeight="1"/>
    <row r="8426" ht="15.0" customHeight="1"/>
    <row r="8427" ht="15.0" customHeight="1"/>
    <row r="8428" ht="15.0" customHeight="1"/>
    <row r="8429" ht="15.0" customHeight="1"/>
    <row r="8430" ht="15.0" customHeight="1"/>
    <row r="8431" ht="15.0" customHeight="1"/>
    <row r="8432" ht="15.0" customHeight="1"/>
    <row r="8433" ht="15.0" customHeight="1"/>
    <row r="8434" ht="15.0" customHeight="1"/>
    <row r="8435" ht="15.0" customHeight="1"/>
    <row r="8436" ht="15.0" customHeight="1"/>
    <row r="8437" ht="15.0" customHeight="1"/>
    <row r="8438" ht="15.0" customHeight="1"/>
    <row r="8439" ht="15.0" customHeight="1"/>
    <row r="8440" ht="15.0" customHeight="1"/>
    <row r="8441" ht="15.0" customHeight="1"/>
    <row r="8442" ht="15.0" customHeight="1"/>
    <row r="8443" ht="15.0" customHeight="1"/>
    <row r="8444" ht="15.0" customHeight="1"/>
    <row r="8445" ht="15.0" customHeight="1"/>
    <row r="8446" ht="15.0" customHeight="1"/>
    <row r="8447" ht="15.0" customHeight="1"/>
    <row r="8448" ht="15.0" customHeight="1"/>
    <row r="8449" ht="15.0" customHeight="1"/>
    <row r="8450" ht="15.0" customHeight="1"/>
    <row r="8451" ht="15.0" customHeight="1"/>
    <row r="8452" ht="15.0" customHeight="1"/>
    <row r="8453" ht="15.0" customHeight="1"/>
    <row r="8454" ht="15.0" customHeight="1"/>
    <row r="8455" ht="15.0" customHeight="1"/>
    <row r="8456" ht="15.0" customHeight="1"/>
    <row r="8457" ht="15.0" customHeight="1"/>
    <row r="8458" ht="15.0" customHeight="1"/>
    <row r="8459" ht="15.0" customHeight="1"/>
    <row r="8460" ht="15.0" customHeight="1"/>
    <row r="8461" ht="15.0" customHeight="1"/>
    <row r="8462" ht="15.0" customHeight="1"/>
    <row r="8463" ht="15.0" customHeight="1"/>
    <row r="8464" ht="15.0" customHeight="1"/>
    <row r="8465" ht="15.0" customHeight="1"/>
    <row r="8466" ht="15.0" customHeight="1"/>
    <row r="8467" ht="15.0" customHeight="1"/>
    <row r="8468" ht="15.0" customHeight="1"/>
    <row r="8469" ht="15.0" customHeight="1"/>
    <row r="8470" ht="15.0" customHeight="1"/>
    <row r="8471" ht="15.0" customHeight="1"/>
    <row r="8472" ht="15.0" customHeight="1"/>
    <row r="8473" ht="15.0" customHeight="1"/>
    <row r="8474" ht="15.0" customHeight="1"/>
    <row r="8475" ht="15.0" customHeight="1"/>
    <row r="8476" ht="15.0" customHeight="1"/>
    <row r="8477" ht="15.0" customHeight="1"/>
    <row r="8478" ht="15.0" customHeight="1"/>
    <row r="8479" ht="15.0" customHeight="1"/>
    <row r="8480" ht="15.0" customHeight="1"/>
    <row r="8481" ht="15.0" customHeight="1"/>
    <row r="8482" ht="15.0" customHeight="1"/>
    <row r="8483" ht="15.0" customHeight="1"/>
    <row r="8484" ht="15.0" customHeight="1"/>
    <row r="8485" ht="15.0" customHeight="1"/>
    <row r="8486" ht="15.0" customHeight="1"/>
    <row r="8487" ht="15.0" customHeight="1"/>
    <row r="8488" ht="15.0" customHeight="1"/>
    <row r="8489" ht="15.0" customHeight="1"/>
    <row r="8490" ht="15.0" customHeight="1"/>
    <row r="8491" ht="15.0" customHeight="1"/>
    <row r="8492" ht="15.0" customHeight="1"/>
    <row r="8493" ht="15.0" customHeight="1"/>
    <row r="8494" ht="15.0" customHeight="1"/>
    <row r="8495" ht="15.0" customHeight="1"/>
    <row r="8496" ht="15.0" customHeight="1"/>
    <row r="8497" ht="15.0" customHeight="1"/>
    <row r="8498" ht="15.0" customHeight="1"/>
    <row r="8499" ht="15.0" customHeight="1"/>
    <row r="8500" ht="15.0" customHeight="1"/>
    <row r="8501" ht="15.0" customHeight="1"/>
    <row r="8502" ht="15.0" customHeight="1"/>
    <row r="8503" ht="15.0" customHeight="1"/>
    <row r="8504" ht="15.0" customHeight="1"/>
    <row r="8505" ht="15.0" customHeight="1"/>
    <row r="8506" ht="15.0" customHeight="1"/>
    <row r="8507" ht="15.0" customHeight="1"/>
    <row r="8508" ht="15.0" customHeight="1"/>
    <row r="8509" ht="15.0" customHeight="1"/>
    <row r="8510" ht="15.0" customHeight="1"/>
    <row r="8511" ht="15.0" customHeight="1"/>
    <row r="8512" ht="15.0" customHeight="1"/>
    <row r="8513" ht="15.0" customHeight="1"/>
    <row r="8514" ht="15.0" customHeight="1"/>
    <row r="8515" ht="15.0" customHeight="1"/>
    <row r="8516" ht="15.0" customHeight="1"/>
    <row r="8517" ht="15.0" customHeight="1"/>
    <row r="8518" ht="15.0" customHeight="1"/>
    <row r="8519" ht="15.0" customHeight="1"/>
    <row r="8520" ht="15.0" customHeight="1"/>
    <row r="8521" ht="15.0" customHeight="1"/>
    <row r="8522" ht="15.0" customHeight="1"/>
    <row r="8523" ht="15.0" customHeight="1"/>
    <row r="8524" ht="15.0" customHeight="1"/>
    <row r="8525" ht="15.0" customHeight="1"/>
    <row r="8526" ht="15.0" customHeight="1"/>
    <row r="8527" ht="15.0" customHeight="1"/>
    <row r="8528" ht="15.0" customHeight="1"/>
    <row r="8529" ht="15.0" customHeight="1"/>
    <row r="8530" ht="15.0" customHeight="1"/>
    <row r="8531" ht="15.0" customHeight="1"/>
    <row r="8532" ht="15.0" customHeight="1"/>
    <row r="8533" ht="15.0" customHeight="1"/>
    <row r="8534" ht="15.0" customHeight="1"/>
    <row r="8535" ht="15.0" customHeight="1"/>
    <row r="8536" ht="15.0" customHeight="1"/>
    <row r="8537" ht="15.0" customHeight="1"/>
    <row r="8538" ht="15.0" customHeight="1"/>
    <row r="8539" ht="15.0" customHeight="1"/>
    <row r="8540" ht="15.0" customHeight="1"/>
    <row r="8541" ht="15.0" customHeight="1"/>
    <row r="8542" ht="15.0" customHeight="1"/>
    <row r="8543" ht="15.0" customHeight="1"/>
    <row r="8544" ht="15.0" customHeight="1"/>
    <row r="8545" ht="15.0" customHeight="1"/>
    <row r="8546" ht="15.0" customHeight="1"/>
    <row r="8547" ht="15.0" customHeight="1"/>
    <row r="8548" ht="15.0" customHeight="1"/>
    <row r="8549" ht="15.0" customHeight="1"/>
    <row r="8550" ht="15.0" customHeight="1"/>
    <row r="8551" ht="15.0" customHeight="1"/>
    <row r="8552" ht="15.0" customHeight="1"/>
    <row r="8553" ht="15.0" customHeight="1"/>
    <row r="8554" ht="15.0" customHeight="1"/>
    <row r="8555" ht="15.0" customHeight="1"/>
    <row r="8556" ht="15.0" customHeight="1"/>
    <row r="8557" ht="15.0" customHeight="1"/>
    <row r="8558" ht="15.0" customHeight="1"/>
    <row r="8559" ht="15.0" customHeight="1"/>
    <row r="8560" ht="15.0" customHeight="1"/>
    <row r="8561" ht="15.0" customHeight="1"/>
    <row r="8562" ht="15.0" customHeight="1"/>
    <row r="8563" ht="15.0" customHeight="1"/>
    <row r="8564" ht="15.0" customHeight="1"/>
    <row r="8565" ht="15.0" customHeight="1"/>
    <row r="8566" ht="15.0" customHeight="1"/>
    <row r="8567" ht="15.0" customHeight="1"/>
    <row r="8568" ht="15.0" customHeight="1"/>
    <row r="8569" ht="15.0" customHeight="1"/>
    <row r="8570" ht="15.0" customHeight="1"/>
    <row r="8571" ht="15.0" customHeight="1"/>
    <row r="8572" ht="15.0" customHeight="1"/>
    <row r="8573" ht="15.0" customHeight="1"/>
    <row r="8574" ht="15.0" customHeight="1"/>
    <row r="8575" ht="15.0" customHeight="1"/>
    <row r="8576" ht="15.0" customHeight="1"/>
    <row r="8577" ht="15.0" customHeight="1"/>
    <row r="8578" ht="15.0" customHeight="1"/>
    <row r="8579" ht="15.0" customHeight="1"/>
    <row r="8580" ht="15.0" customHeight="1"/>
    <row r="8581" ht="15.0" customHeight="1"/>
    <row r="8582" ht="15.0" customHeight="1"/>
    <row r="8583" ht="15.0" customHeight="1"/>
    <row r="8584" ht="15.0" customHeight="1"/>
    <row r="8585" ht="15.0" customHeight="1"/>
    <row r="8586" ht="15.0" customHeight="1"/>
    <row r="8587" ht="15.0" customHeight="1"/>
    <row r="8588" ht="15.0" customHeight="1"/>
    <row r="8589" ht="15.0" customHeight="1"/>
    <row r="8590" ht="15.0" customHeight="1"/>
    <row r="8591" ht="15.0" customHeight="1"/>
    <row r="8592" ht="15.0" customHeight="1"/>
    <row r="8593" ht="15.0" customHeight="1"/>
    <row r="8594" ht="15.0" customHeight="1"/>
    <row r="8595" ht="15.0" customHeight="1"/>
    <row r="8596" ht="15.0" customHeight="1"/>
    <row r="8597" ht="15.0" customHeight="1"/>
    <row r="8598" ht="15.0" customHeight="1"/>
    <row r="8599" ht="15.0" customHeight="1"/>
    <row r="8600" ht="15.0" customHeight="1"/>
    <row r="8601" ht="15.0" customHeight="1"/>
    <row r="8602" ht="15.0" customHeight="1"/>
    <row r="8603" ht="15.0" customHeight="1"/>
    <row r="8604" ht="15.0" customHeight="1"/>
    <row r="8605" ht="15.0" customHeight="1"/>
    <row r="8606" ht="15.0" customHeight="1"/>
    <row r="8607" ht="15.0" customHeight="1"/>
    <row r="8608" ht="15.0" customHeight="1"/>
    <row r="8609" ht="15.0" customHeight="1"/>
    <row r="8610" ht="15.0" customHeight="1"/>
    <row r="8611" ht="15.0" customHeight="1"/>
    <row r="8612" ht="15.0" customHeight="1"/>
    <row r="8613" ht="15.0" customHeight="1"/>
    <row r="8614" ht="15.0" customHeight="1"/>
    <row r="8615" ht="15.0" customHeight="1"/>
    <row r="8616" ht="15.0" customHeight="1"/>
    <row r="8617" ht="15.0" customHeight="1"/>
    <row r="8618" ht="15.0" customHeight="1"/>
    <row r="8619" ht="15.0" customHeight="1"/>
    <row r="8620" ht="15.0" customHeight="1"/>
    <row r="8621" ht="15.0" customHeight="1"/>
    <row r="8622" ht="15.0" customHeight="1"/>
    <row r="8623" ht="15.0" customHeight="1"/>
    <row r="8624" ht="15.0" customHeight="1"/>
    <row r="8625" ht="15.0" customHeight="1"/>
    <row r="8626" ht="15.0" customHeight="1"/>
    <row r="8627" ht="15.0" customHeight="1"/>
    <row r="8628" ht="15.0" customHeight="1"/>
    <row r="8629" ht="15.0" customHeight="1"/>
    <row r="8630" ht="15.0" customHeight="1"/>
    <row r="8631" ht="15.0" customHeight="1"/>
    <row r="8632" ht="15.0" customHeight="1"/>
    <row r="8633" ht="15.0" customHeight="1"/>
    <row r="8634" ht="15.0" customHeight="1"/>
    <row r="8635" ht="15.0" customHeight="1"/>
    <row r="8636" ht="15.0" customHeight="1"/>
    <row r="8637" ht="15.0" customHeight="1"/>
    <row r="8638" ht="15.0" customHeight="1"/>
    <row r="8639" ht="15.0" customHeight="1"/>
    <row r="8640" ht="15.0" customHeight="1"/>
    <row r="8641" ht="15.0" customHeight="1"/>
    <row r="8642" ht="15.0" customHeight="1"/>
    <row r="8643" ht="15.0" customHeight="1"/>
    <row r="8644" ht="15.0" customHeight="1"/>
    <row r="8645" ht="15.0" customHeight="1"/>
    <row r="8646" ht="15.0" customHeight="1"/>
    <row r="8647" ht="15.0" customHeight="1"/>
    <row r="8648" ht="15.0" customHeight="1"/>
    <row r="8649" ht="15.0" customHeight="1"/>
    <row r="8650" ht="15.0" customHeight="1"/>
    <row r="8651" ht="15.0" customHeight="1"/>
    <row r="8652" ht="15.0" customHeight="1"/>
    <row r="8653" ht="15.0" customHeight="1"/>
    <row r="8654" ht="15.0" customHeight="1"/>
    <row r="8655" ht="15.0" customHeight="1"/>
    <row r="8656" ht="15.0" customHeight="1"/>
    <row r="8657" ht="15.0" customHeight="1"/>
    <row r="8658" ht="15.0" customHeight="1"/>
    <row r="8659" ht="15.0" customHeight="1"/>
    <row r="8660" ht="15.0" customHeight="1"/>
    <row r="8661" ht="15.0" customHeight="1"/>
    <row r="8662" ht="15.0" customHeight="1"/>
    <row r="8663" ht="15.0" customHeight="1"/>
    <row r="8664" ht="15.0" customHeight="1"/>
    <row r="8665" ht="15.0" customHeight="1"/>
    <row r="8666" ht="15.0" customHeight="1"/>
    <row r="8667" ht="15.0" customHeight="1"/>
    <row r="8668" ht="15.0" customHeight="1"/>
    <row r="8669" ht="15.0" customHeight="1"/>
    <row r="8670" ht="15.0" customHeight="1"/>
    <row r="8671" ht="15.0" customHeight="1"/>
    <row r="8672" ht="15.0" customHeight="1"/>
    <row r="8673" ht="15.0" customHeight="1"/>
    <row r="8674" ht="15.0" customHeight="1"/>
    <row r="8675" ht="15.0" customHeight="1"/>
    <row r="8676" ht="15.0" customHeight="1"/>
    <row r="8677" ht="15.0" customHeight="1"/>
    <row r="8678" ht="15.0" customHeight="1"/>
    <row r="8679" ht="15.0" customHeight="1"/>
    <row r="8680" ht="15.0" customHeight="1"/>
    <row r="8681" ht="15.0" customHeight="1"/>
    <row r="8682" ht="15.0" customHeight="1"/>
    <row r="8683" ht="15.0" customHeight="1"/>
    <row r="8684" ht="15.0" customHeight="1"/>
    <row r="8685" ht="15.0" customHeight="1"/>
    <row r="8686" ht="15.0" customHeight="1"/>
    <row r="8687" ht="15.0" customHeight="1"/>
    <row r="8688" ht="15.0" customHeight="1"/>
    <row r="8689" ht="15.0" customHeight="1"/>
    <row r="8690" ht="15.0" customHeight="1"/>
    <row r="8691" ht="15.0" customHeight="1"/>
    <row r="8692" ht="15.0" customHeight="1"/>
    <row r="8693" ht="15.0" customHeight="1"/>
    <row r="8694" ht="15.0" customHeight="1"/>
    <row r="8695" ht="15.0" customHeight="1"/>
    <row r="8696" ht="15.0" customHeight="1"/>
    <row r="8697" ht="15.0" customHeight="1"/>
    <row r="8698" ht="15.0" customHeight="1"/>
    <row r="8699" ht="15.0" customHeight="1"/>
    <row r="8700" ht="15.0" customHeight="1"/>
    <row r="8701" ht="15.0" customHeight="1"/>
    <row r="8702" ht="15.0" customHeight="1"/>
    <row r="8703" ht="15.0" customHeight="1"/>
    <row r="8704" ht="15.0" customHeight="1"/>
    <row r="8705" ht="15.0" customHeight="1"/>
    <row r="8706" ht="15.0" customHeight="1"/>
    <row r="8707" ht="15.0" customHeight="1"/>
    <row r="8708" ht="15.0" customHeight="1"/>
    <row r="8709" ht="15.0" customHeight="1"/>
    <row r="8710" ht="15.0" customHeight="1"/>
    <row r="8711" ht="15.0" customHeight="1"/>
    <row r="8712" ht="15.0" customHeight="1"/>
    <row r="8713" ht="15.0" customHeight="1"/>
    <row r="8714" ht="15.0" customHeight="1"/>
    <row r="8715" ht="15.0" customHeight="1"/>
    <row r="8716" ht="15.0" customHeight="1"/>
    <row r="8717" ht="15.0" customHeight="1"/>
    <row r="8718" ht="15.0" customHeight="1"/>
    <row r="8719" ht="15.0" customHeight="1"/>
    <row r="8720" ht="15.0" customHeight="1"/>
    <row r="8721" ht="15.0" customHeight="1"/>
    <row r="8722" ht="15.0" customHeight="1"/>
    <row r="8723" ht="15.0" customHeight="1"/>
    <row r="8724" ht="15.0" customHeight="1"/>
    <row r="8725" ht="15.0" customHeight="1"/>
    <row r="8726" ht="15.0" customHeight="1"/>
    <row r="8727" ht="15.0" customHeight="1"/>
    <row r="8728" ht="15.0" customHeight="1"/>
    <row r="8729" ht="15.0" customHeight="1"/>
    <row r="8730" ht="15.0" customHeight="1"/>
    <row r="8731" ht="15.0" customHeight="1"/>
    <row r="8732" ht="15.0" customHeight="1"/>
    <row r="8733" ht="15.0" customHeight="1"/>
    <row r="8734" ht="15.0" customHeight="1"/>
    <row r="8735" ht="15.0" customHeight="1"/>
    <row r="8736" ht="15.0" customHeight="1"/>
    <row r="8737" ht="15.0" customHeight="1"/>
    <row r="8738" ht="15.0" customHeight="1"/>
    <row r="8739" ht="15.0" customHeight="1"/>
    <row r="8740" ht="15.0" customHeight="1"/>
    <row r="8741" ht="15.0" customHeight="1"/>
    <row r="8742" ht="15.0" customHeight="1"/>
    <row r="8743" ht="15.0" customHeight="1"/>
    <row r="8744" ht="15.0" customHeight="1"/>
    <row r="8745" ht="15.0" customHeight="1"/>
    <row r="8746" ht="15.0" customHeight="1"/>
    <row r="8747" ht="15.0" customHeight="1"/>
    <row r="8748" ht="15.0" customHeight="1"/>
    <row r="8749" ht="15.0" customHeight="1"/>
    <row r="8750" ht="15.0" customHeight="1"/>
    <row r="8751" ht="15.0" customHeight="1"/>
    <row r="8752" ht="15.0" customHeight="1"/>
    <row r="8753" ht="15.0" customHeight="1"/>
    <row r="8754" ht="15.0" customHeight="1"/>
    <row r="8755" ht="15.0" customHeight="1"/>
    <row r="8756" ht="15.0" customHeight="1"/>
    <row r="8757" ht="15.0" customHeight="1"/>
    <row r="8758" ht="15.0" customHeight="1"/>
    <row r="8759" ht="15.0" customHeight="1"/>
    <row r="8760" ht="15.0" customHeight="1"/>
    <row r="8761" ht="15.0" customHeight="1"/>
    <row r="8762" ht="15.0" customHeight="1"/>
    <row r="8763" ht="15.0" customHeight="1"/>
    <row r="8764" ht="15.0" customHeight="1"/>
    <row r="8765" ht="15.0" customHeight="1"/>
    <row r="8766" ht="15.0" customHeight="1"/>
    <row r="8767" ht="15.0" customHeight="1"/>
    <row r="8768" ht="15.0" customHeight="1"/>
    <row r="8769" ht="15.0" customHeight="1"/>
    <row r="8770" ht="15.0" customHeight="1"/>
    <row r="8771" ht="15.0" customHeight="1"/>
    <row r="8772" ht="15.0" customHeight="1"/>
    <row r="8773" ht="15.0" customHeight="1"/>
    <row r="8774" ht="15.0" customHeight="1"/>
    <row r="8775" ht="15.0" customHeight="1"/>
    <row r="8776" ht="15.0" customHeight="1"/>
    <row r="8777" ht="15.0" customHeight="1"/>
    <row r="8778" ht="15.0" customHeight="1"/>
    <row r="8779" ht="15.0" customHeight="1"/>
    <row r="8780" ht="15.0" customHeight="1"/>
    <row r="8781" ht="15.0" customHeight="1"/>
    <row r="8782" ht="15.0" customHeight="1"/>
    <row r="8783" ht="15.0" customHeight="1"/>
    <row r="8784" ht="15.0" customHeight="1"/>
    <row r="8785" ht="15.0" customHeight="1"/>
    <row r="8786" ht="15.0" customHeight="1"/>
    <row r="8787" ht="15.0" customHeight="1"/>
    <row r="8788" ht="15.0" customHeight="1"/>
    <row r="8789" ht="15.0" customHeight="1"/>
    <row r="8790" ht="15.0" customHeight="1"/>
    <row r="8791" ht="15.0" customHeight="1"/>
    <row r="8792" ht="15.0" customHeight="1"/>
    <row r="8793" ht="15.0" customHeight="1"/>
    <row r="8794" ht="15.0" customHeight="1"/>
    <row r="8795" ht="15.0" customHeight="1"/>
    <row r="8796" ht="15.0" customHeight="1"/>
    <row r="8797" ht="15.0" customHeight="1"/>
    <row r="8798" ht="15.0" customHeight="1"/>
    <row r="8799" ht="15.0" customHeight="1"/>
    <row r="8800" ht="15.0" customHeight="1"/>
    <row r="8801" ht="15.0" customHeight="1"/>
    <row r="8802" ht="15.0" customHeight="1"/>
    <row r="8803" ht="15.0" customHeight="1"/>
    <row r="8804" ht="15.0" customHeight="1"/>
    <row r="8805" ht="15.0" customHeight="1"/>
    <row r="8806" ht="15.0" customHeight="1"/>
    <row r="8807" ht="15.0" customHeight="1"/>
    <row r="8808" ht="15.0" customHeight="1"/>
    <row r="8809" ht="15.0" customHeight="1"/>
    <row r="8810" ht="15.0" customHeight="1"/>
    <row r="8811" ht="15.0" customHeight="1"/>
    <row r="8812" ht="15.0" customHeight="1"/>
    <row r="8813" ht="15.0" customHeight="1"/>
    <row r="8814" ht="15.0" customHeight="1"/>
    <row r="8815" ht="15.0" customHeight="1"/>
    <row r="8816" ht="15.0" customHeight="1"/>
    <row r="8817" ht="15.0" customHeight="1"/>
    <row r="8818" ht="15.0" customHeight="1"/>
    <row r="8819" ht="15.0" customHeight="1"/>
    <row r="8820" ht="15.0" customHeight="1"/>
    <row r="8821" ht="15.0" customHeight="1"/>
    <row r="8822" ht="15.0" customHeight="1"/>
    <row r="8823" ht="15.0" customHeight="1"/>
    <row r="8824" ht="15.0" customHeight="1"/>
    <row r="8825" ht="15.0" customHeight="1"/>
    <row r="8826" ht="15.0" customHeight="1"/>
    <row r="8827" ht="15.0" customHeight="1"/>
    <row r="8828" ht="15.0" customHeight="1"/>
    <row r="8829" ht="15.0" customHeight="1"/>
    <row r="8830" ht="15.0" customHeight="1"/>
    <row r="8831" ht="15.0" customHeight="1"/>
    <row r="8832" ht="15.0" customHeight="1"/>
    <row r="8833" ht="15.0" customHeight="1"/>
    <row r="8834" ht="15.0" customHeight="1"/>
    <row r="8835" ht="15.0" customHeight="1"/>
    <row r="8836" ht="15.0" customHeight="1"/>
    <row r="8837" ht="15.0" customHeight="1"/>
    <row r="8838" ht="15.0" customHeight="1"/>
    <row r="8839" ht="15.0" customHeight="1"/>
    <row r="8840" ht="15.0" customHeight="1"/>
    <row r="8841" ht="15.0" customHeight="1"/>
    <row r="8842" ht="15.0" customHeight="1"/>
    <row r="8843" ht="15.0" customHeight="1"/>
    <row r="8844" ht="15.0" customHeight="1"/>
    <row r="8845" ht="15.0" customHeight="1"/>
    <row r="8846" ht="15.0" customHeight="1"/>
    <row r="8847" ht="15.0" customHeight="1"/>
    <row r="8848" ht="15.0" customHeight="1"/>
    <row r="8849" ht="15.0" customHeight="1"/>
    <row r="8850" ht="15.0" customHeight="1"/>
    <row r="8851" ht="15.0" customHeight="1"/>
    <row r="8852" ht="15.0" customHeight="1"/>
    <row r="8853" ht="15.0" customHeight="1"/>
    <row r="8854" ht="15.0" customHeight="1"/>
    <row r="8855" ht="15.0" customHeight="1"/>
    <row r="8856" ht="15.0" customHeight="1"/>
    <row r="8857" ht="15.0" customHeight="1"/>
    <row r="8858" ht="15.0" customHeight="1"/>
    <row r="8859" ht="15.0" customHeight="1"/>
    <row r="8860" ht="15.0" customHeight="1"/>
    <row r="8861" ht="15.0" customHeight="1"/>
    <row r="8862" ht="15.0" customHeight="1"/>
    <row r="8863" ht="15.0" customHeight="1"/>
    <row r="8864" ht="15.0" customHeight="1"/>
    <row r="8865" ht="15.0" customHeight="1"/>
    <row r="8866" ht="15.0" customHeight="1"/>
    <row r="8867" ht="15.0" customHeight="1"/>
    <row r="8868" ht="15.0" customHeight="1"/>
    <row r="8869" ht="15.0" customHeight="1"/>
    <row r="8870" ht="15.0" customHeight="1"/>
    <row r="8871" ht="15.0" customHeight="1"/>
    <row r="8872" ht="15.0" customHeight="1"/>
    <row r="8873" ht="15.0" customHeight="1"/>
    <row r="8874" ht="15.0" customHeight="1"/>
    <row r="8875" ht="15.0" customHeight="1"/>
    <row r="8876" ht="15.0" customHeight="1"/>
    <row r="8877" ht="15.0" customHeight="1"/>
    <row r="8878" ht="15.0" customHeight="1"/>
    <row r="8879" ht="15.0" customHeight="1"/>
    <row r="8880" ht="15.0" customHeight="1"/>
    <row r="8881" ht="15.0" customHeight="1"/>
    <row r="8882" ht="15.0" customHeight="1"/>
    <row r="8883" ht="15.0" customHeight="1"/>
    <row r="8884" ht="15.0" customHeight="1"/>
    <row r="8885" ht="15.0" customHeight="1"/>
    <row r="8886" ht="15.0" customHeight="1"/>
    <row r="8887" ht="15.0" customHeight="1"/>
    <row r="8888" ht="15.0" customHeight="1"/>
    <row r="8889" ht="15.0" customHeight="1"/>
    <row r="8890" ht="15.0" customHeight="1"/>
    <row r="8891" ht="15.0" customHeight="1"/>
    <row r="8892" ht="15.0" customHeight="1"/>
    <row r="8893" ht="15.0" customHeight="1"/>
    <row r="8894" ht="15.0" customHeight="1"/>
    <row r="8895" ht="15.0" customHeight="1"/>
    <row r="8896" ht="15.0" customHeight="1"/>
    <row r="8897" ht="15.0" customHeight="1"/>
    <row r="8898" ht="15.0" customHeight="1"/>
    <row r="8899" ht="15.0" customHeight="1"/>
    <row r="8900" ht="15.0" customHeight="1"/>
    <row r="8901" ht="15.0" customHeight="1"/>
    <row r="8902" ht="15.0" customHeight="1"/>
    <row r="8903" ht="15.0" customHeight="1"/>
    <row r="8904" ht="15.0" customHeight="1"/>
    <row r="8905" ht="15.0" customHeight="1"/>
    <row r="8906" ht="15.0" customHeight="1"/>
    <row r="8907" ht="15.0" customHeight="1"/>
    <row r="8908" ht="15.0" customHeight="1"/>
    <row r="8909" ht="15.0" customHeight="1"/>
    <row r="8910" ht="15.0" customHeight="1"/>
    <row r="8911" ht="15.0" customHeight="1"/>
    <row r="8912" ht="15.0" customHeight="1"/>
    <row r="8913" ht="15.0" customHeight="1"/>
    <row r="8914" ht="15.0" customHeight="1"/>
    <row r="8915" ht="15.0" customHeight="1"/>
    <row r="8916" ht="15.0" customHeight="1"/>
    <row r="8917" ht="15.0" customHeight="1"/>
    <row r="8918" ht="15.0" customHeight="1"/>
    <row r="8919" ht="15.0" customHeight="1"/>
    <row r="8920" ht="15.0" customHeight="1"/>
    <row r="8921" ht="15.0" customHeight="1"/>
    <row r="8922" ht="15.0" customHeight="1"/>
    <row r="8923" ht="15.0" customHeight="1"/>
    <row r="8924" ht="15.0" customHeight="1"/>
    <row r="8925" ht="15.0" customHeight="1"/>
    <row r="8926" ht="15.0" customHeight="1"/>
    <row r="8927" ht="15.0" customHeight="1"/>
    <row r="8928" ht="15.0" customHeight="1"/>
    <row r="8929" ht="15.0" customHeight="1"/>
    <row r="8930" ht="15.0" customHeight="1"/>
    <row r="8931" ht="15.0" customHeight="1"/>
    <row r="8932" ht="15.0" customHeight="1"/>
    <row r="8933" ht="15.0" customHeight="1"/>
    <row r="8934" ht="15.0" customHeight="1"/>
    <row r="8935" ht="15.0" customHeight="1"/>
    <row r="8936" ht="15.0" customHeight="1"/>
    <row r="8937" ht="15.0" customHeight="1"/>
    <row r="8938" ht="15.0" customHeight="1"/>
    <row r="8939" ht="15.0" customHeight="1"/>
    <row r="8940" ht="15.0" customHeight="1"/>
    <row r="8941" ht="15.0" customHeight="1"/>
    <row r="8942" ht="15.0" customHeight="1"/>
    <row r="8943" ht="15.0" customHeight="1"/>
    <row r="8944" ht="15.0" customHeight="1"/>
    <row r="8945" ht="15.0" customHeight="1"/>
    <row r="8946" ht="15.0" customHeight="1"/>
    <row r="8947" ht="15.0" customHeight="1"/>
    <row r="8948" ht="15.0" customHeight="1"/>
    <row r="8949" ht="15.0" customHeight="1"/>
    <row r="8950" ht="15.0" customHeight="1"/>
    <row r="8951" ht="15.0" customHeight="1"/>
    <row r="8952" ht="15.0" customHeight="1"/>
    <row r="8953" ht="15.0" customHeight="1"/>
    <row r="8954" ht="15.0" customHeight="1"/>
    <row r="8955" ht="15.0" customHeight="1"/>
    <row r="8956" ht="15.0" customHeight="1"/>
    <row r="8957" ht="15.0" customHeight="1"/>
    <row r="8958" ht="15.0" customHeight="1"/>
    <row r="8959" ht="15.0" customHeight="1"/>
    <row r="8960" ht="15.0" customHeight="1"/>
    <row r="8961" ht="15.0" customHeight="1"/>
    <row r="8962" ht="15.0" customHeight="1"/>
    <row r="8963" ht="15.0" customHeight="1"/>
    <row r="8964" ht="15.0" customHeight="1"/>
    <row r="8965" ht="15.0" customHeight="1"/>
    <row r="8966" ht="15.0" customHeight="1"/>
    <row r="8967" ht="15.0" customHeight="1"/>
    <row r="8968" ht="15.0" customHeight="1"/>
    <row r="8969" ht="15.0" customHeight="1"/>
    <row r="8970" ht="15.0" customHeight="1"/>
    <row r="8971" ht="15.0" customHeight="1"/>
    <row r="8972" ht="15.0" customHeight="1"/>
    <row r="8973" ht="15.0" customHeight="1"/>
    <row r="8974" ht="15.0" customHeight="1"/>
    <row r="8975" ht="15.0" customHeight="1"/>
    <row r="8976" ht="15.0" customHeight="1"/>
    <row r="8977" ht="15.0" customHeight="1"/>
    <row r="8978" ht="15.0" customHeight="1"/>
    <row r="8979" ht="15.0" customHeight="1"/>
    <row r="8980" ht="15.0" customHeight="1"/>
    <row r="8981" ht="15.0" customHeight="1"/>
    <row r="8982" ht="15.0" customHeight="1"/>
    <row r="8983" ht="15.0" customHeight="1"/>
    <row r="8984" ht="15.0" customHeight="1"/>
    <row r="8985" ht="15.0" customHeight="1"/>
    <row r="8986" ht="15.0" customHeight="1"/>
    <row r="8987" ht="15.0" customHeight="1"/>
    <row r="8988" ht="15.0" customHeight="1"/>
    <row r="8989" ht="15.0" customHeight="1"/>
    <row r="8990" ht="15.0" customHeight="1"/>
    <row r="8991" ht="15.0" customHeight="1"/>
    <row r="8992" ht="15.0" customHeight="1"/>
    <row r="8993" ht="15.0" customHeight="1"/>
    <row r="8994" ht="15.0" customHeight="1"/>
    <row r="8995" ht="15.0" customHeight="1"/>
    <row r="8996" ht="15.0" customHeight="1"/>
    <row r="8997" ht="15.0" customHeight="1"/>
    <row r="8998" ht="15.0" customHeight="1"/>
    <row r="8999" ht="15.0" customHeight="1"/>
    <row r="9000" ht="15.0" customHeight="1"/>
    <row r="9001" ht="15.0" customHeight="1"/>
    <row r="9002" ht="15.0" customHeight="1"/>
    <row r="9003" ht="15.0" customHeight="1"/>
    <row r="9004" ht="15.0" customHeight="1"/>
    <row r="9005" ht="15.0" customHeight="1"/>
    <row r="9006" ht="15.0" customHeight="1"/>
    <row r="9007" ht="15.0" customHeight="1"/>
    <row r="9008" ht="15.0" customHeight="1"/>
    <row r="9009" ht="15.0" customHeight="1"/>
    <row r="9010" ht="15.0" customHeight="1"/>
    <row r="9011" ht="15.0" customHeight="1"/>
    <row r="9012" ht="15.0" customHeight="1"/>
    <row r="9013" ht="15.0" customHeight="1"/>
    <row r="9014" ht="15.0" customHeight="1"/>
    <row r="9015" ht="15.0" customHeight="1"/>
    <row r="9016" ht="15.0" customHeight="1"/>
    <row r="9017" ht="15.0" customHeight="1"/>
    <row r="9018" ht="15.0" customHeight="1"/>
    <row r="9019" ht="15.0" customHeight="1"/>
    <row r="9020" ht="15.0" customHeight="1"/>
    <row r="9021" ht="15.0" customHeight="1"/>
    <row r="9022" ht="15.0" customHeight="1"/>
    <row r="9023" ht="15.0" customHeight="1"/>
    <row r="9024" ht="15.0" customHeight="1"/>
    <row r="9025" ht="15.0" customHeight="1"/>
    <row r="9026" ht="15.0" customHeight="1"/>
    <row r="9027" ht="15.0" customHeight="1"/>
    <row r="9028" ht="15.0" customHeight="1"/>
    <row r="9029" ht="15.0" customHeight="1"/>
    <row r="9030" ht="15.0" customHeight="1"/>
    <row r="9031" ht="15.0" customHeight="1"/>
    <row r="9032" ht="15.0" customHeight="1"/>
    <row r="9033" ht="15.0" customHeight="1"/>
    <row r="9034" ht="15.0" customHeight="1"/>
    <row r="9035" ht="15.0" customHeight="1"/>
    <row r="9036" ht="15.0" customHeight="1"/>
    <row r="9037" ht="15.0" customHeight="1"/>
    <row r="9038" ht="15.0" customHeight="1"/>
    <row r="9039" ht="15.0" customHeight="1"/>
    <row r="9040" ht="15.0" customHeight="1"/>
    <row r="9041" ht="15.0" customHeight="1"/>
    <row r="9042" ht="15.0" customHeight="1"/>
    <row r="9043" ht="15.0" customHeight="1"/>
    <row r="9044" ht="15.0" customHeight="1"/>
    <row r="9045" ht="15.0" customHeight="1"/>
    <row r="9046" ht="15.0" customHeight="1"/>
    <row r="9047" ht="15.0" customHeight="1"/>
    <row r="9048" ht="15.0" customHeight="1"/>
    <row r="9049" ht="15.0" customHeight="1"/>
    <row r="9050" ht="15.0" customHeight="1"/>
    <row r="9051" ht="15.0" customHeight="1"/>
    <row r="9052" ht="15.0" customHeight="1"/>
    <row r="9053" ht="15.0" customHeight="1"/>
    <row r="9054" ht="15.0" customHeight="1"/>
    <row r="9055" ht="15.0" customHeight="1"/>
    <row r="9056" ht="15.0" customHeight="1"/>
    <row r="9057" ht="15.0" customHeight="1"/>
    <row r="9058" ht="15.0" customHeight="1"/>
    <row r="9059" ht="15.0" customHeight="1"/>
    <row r="9060" ht="15.0" customHeight="1"/>
    <row r="9061" ht="15.0" customHeight="1"/>
    <row r="9062" ht="15.0" customHeight="1"/>
    <row r="9063" ht="15.0" customHeight="1"/>
    <row r="9064" ht="15.0" customHeight="1"/>
    <row r="9065" ht="15.0" customHeight="1"/>
    <row r="9066" ht="15.0" customHeight="1"/>
    <row r="9067" ht="15.0" customHeight="1"/>
    <row r="9068" ht="15.0" customHeight="1"/>
    <row r="9069" ht="15.0" customHeight="1"/>
    <row r="9070" ht="15.0" customHeight="1"/>
    <row r="9071" ht="15.0" customHeight="1"/>
    <row r="9072" ht="15.0" customHeight="1"/>
    <row r="9073" ht="15.0" customHeight="1"/>
    <row r="9074" ht="15.0" customHeight="1"/>
    <row r="9075" ht="15.0" customHeight="1"/>
    <row r="9076" ht="15.0" customHeight="1"/>
    <row r="9077" ht="15.0" customHeight="1"/>
    <row r="9078" ht="15.0" customHeight="1"/>
    <row r="9079" ht="15.0" customHeight="1"/>
    <row r="9080" ht="15.0" customHeight="1"/>
    <row r="9081" ht="15.0" customHeight="1"/>
    <row r="9082" ht="15.0" customHeight="1"/>
    <row r="9083" ht="15.0" customHeight="1"/>
    <row r="9084" ht="15.0" customHeight="1"/>
    <row r="9085" ht="15.0" customHeight="1"/>
    <row r="9086" ht="15.0" customHeight="1"/>
    <row r="9087" ht="15.0" customHeight="1"/>
    <row r="9088" ht="15.0" customHeight="1"/>
    <row r="9089" ht="15.0" customHeight="1"/>
    <row r="9090" ht="15.0" customHeight="1"/>
    <row r="9091" ht="15.0" customHeight="1"/>
    <row r="9092" ht="15.0" customHeight="1"/>
    <row r="9093" ht="15.0" customHeight="1"/>
    <row r="9094" ht="15.0" customHeight="1"/>
    <row r="9095" ht="15.0" customHeight="1"/>
    <row r="9096" ht="15.0" customHeight="1"/>
    <row r="9097" ht="15.0" customHeight="1"/>
    <row r="9098" ht="15.0" customHeight="1"/>
    <row r="9099" ht="15.0" customHeight="1"/>
    <row r="9100" ht="15.0" customHeight="1"/>
    <row r="9101" ht="15.0" customHeight="1"/>
    <row r="9102" ht="15.0" customHeight="1"/>
    <row r="9103" ht="15.0" customHeight="1"/>
    <row r="9104" ht="15.0" customHeight="1"/>
    <row r="9105" ht="15.0" customHeight="1"/>
    <row r="9106" ht="15.0" customHeight="1"/>
    <row r="9107" ht="15.0" customHeight="1"/>
    <row r="9108" ht="15.0" customHeight="1"/>
    <row r="9109" ht="15.0" customHeight="1"/>
    <row r="9110" ht="15.0" customHeight="1"/>
    <row r="9111" ht="15.0" customHeight="1"/>
    <row r="9112" ht="15.0" customHeight="1"/>
    <row r="9113" ht="15.0" customHeight="1"/>
    <row r="9114" ht="15.0" customHeight="1"/>
    <row r="9115" ht="15.0" customHeight="1"/>
    <row r="9116" ht="15.0" customHeight="1"/>
    <row r="9117" ht="15.0" customHeight="1"/>
    <row r="9118" ht="15.0" customHeight="1"/>
    <row r="9119" ht="15.0" customHeight="1"/>
    <row r="9120" ht="15.0" customHeight="1"/>
    <row r="9121" ht="15.0" customHeight="1"/>
    <row r="9122" ht="15.0" customHeight="1"/>
    <row r="9123" ht="15.0" customHeight="1"/>
    <row r="9124" ht="15.0" customHeight="1"/>
    <row r="9125" ht="15.0" customHeight="1"/>
    <row r="9126" ht="15.0" customHeight="1"/>
    <row r="9127" ht="15.0" customHeight="1"/>
    <row r="9128" ht="15.0" customHeight="1"/>
    <row r="9129" ht="15.0" customHeight="1"/>
    <row r="9130" ht="15.0" customHeight="1"/>
    <row r="9131" ht="15.0" customHeight="1"/>
    <row r="9132" ht="15.0" customHeight="1"/>
    <row r="9133" ht="15.0" customHeight="1"/>
    <row r="9134" ht="15.0" customHeight="1"/>
    <row r="9135" ht="15.0" customHeight="1"/>
    <row r="9136" ht="15.0" customHeight="1"/>
    <row r="9137" ht="15.0" customHeight="1"/>
    <row r="9138" ht="15.0" customHeight="1"/>
    <row r="9139" ht="15.0" customHeight="1"/>
    <row r="9140" ht="15.0" customHeight="1"/>
    <row r="9141" ht="15.0" customHeight="1"/>
    <row r="9142" ht="15.0" customHeight="1"/>
    <row r="9143" ht="15.0" customHeight="1"/>
    <row r="9144" ht="15.0" customHeight="1"/>
    <row r="9145" ht="15.0" customHeight="1"/>
    <row r="9146" ht="15.0" customHeight="1"/>
    <row r="9147" ht="15.0" customHeight="1"/>
    <row r="9148" ht="15.0" customHeight="1"/>
    <row r="9149" ht="15.0" customHeight="1"/>
    <row r="9150" ht="15.0" customHeight="1"/>
    <row r="9151" ht="15.0" customHeight="1"/>
    <row r="9152" ht="15.0" customHeight="1"/>
    <row r="9153" ht="15.0" customHeight="1"/>
    <row r="9154" ht="15.0" customHeight="1"/>
    <row r="9155" ht="15.0" customHeight="1"/>
    <row r="9156" ht="15.0" customHeight="1"/>
    <row r="9157" ht="15.0" customHeight="1"/>
    <row r="9158" ht="15.0" customHeight="1"/>
    <row r="9159" ht="15.0" customHeight="1"/>
    <row r="9160" ht="15.0" customHeight="1"/>
    <row r="9161" ht="15.0" customHeight="1"/>
    <row r="9162" ht="15.0" customHeight="1"/>
    <row r="9163" ht="15.0" customHeight="1"/>
    <row r="9164" ht="15.0" customHeight="1"/>
    <row r="9165" ht="15.0" customHeight="1"/>
    <row r="9166" ht="15.0" customHeight="1"/>
    <row r="9167" ht="15.0" customHeight="1"/>
    <row r="9168" ht="15.0" customHeight="1"/>
    <row r="9169" ht="15.0" customHeight="1"/>
    <row r="9170" ht="15.0" customHeight="1"/>
    <row r="9171" ht="15.0" customHeight="1"/>
    <row r="9172" ht="15.0" customHeight="1"/>
    <row r="9173" ht="15.0" customHeight="1"/>
    <row r="9174" ht="15.0" customHeight="1"/>
    <row r="9175" ht="15.0" customHeight="1"/>
    <row r="9176" ht="15.0" customHeight="1"/>
    <row r="9177" ht="15.0" customHeight="1"/>
    <row r="9178" ht="15.0" customHeight="1"/>
    <row r="9179" ht="15.0" customHeight="1"/>
    <row r="9180" ht="15.0" customHeight="1"/>
    <row r="9181" ht="15.0" customHeight="1"/>
    <row r="9182" ht="15.0" customHeight="1"/>
    <row r="9183" ht="15.0" customHeight="1"/>
    <row r="9184" ht="15.0" customHeight="1"/>
    <row r="9185" ht="15.0" customHeight="1"/>
    <row r="9186" ht="15.0" customHeight="1"/>
    <row r="9187" ht="15.0" customHeight="1"/>
    <row r="9188" ht="15.0" customHeight="1"/>
    <row r="9189" ht="15.0" customHeight="1"/>
    <row r="9190" ht="15.0" customHeight="1"/>
    <row r="9191" ht="15.0" customHeight="1"/>
    <row r="9192" ht="15.0" customHeight="1"/>
    <row r="9193" ht="15.0" customHeight="1"/>
    <row r="9194" ht="15.0" customHeight="1"/>
    <row r="9195" ht="15.0" customHeight="1"/>
    <row r="9196" ht="15.0" customHeight="1"/>
    <row r="9197" ht="15.0" customHeight="1"/>
    <row r="9198" ht="15.0" customHeight="1"/>
    <row r="9199" ht="15.0" customHeight="1"/>
    <row r="9200" ht="15.0" customHeight="1"/>
    <row r="9201" ht="15.0" customHeight="1"/>
    <row r="9202" ht="15.0" customHeight="1"/>
    <row r="9203" ht="15.0" customHeight="1"/>
    <row r="9204" ht="15.0" customHeight="1"/>
    <row r="9205" ht="15.0" customHeight="1"/>
    <row r="9206" ht="15.0" customHeight="1"/>
    <row r="9207" ht="15.0" customHeight="1"/>
    <row r="9208" ht="15.0" customHeight="1"/>
    <row r="9209" ht="15.0" customHeight="1"/>
    <row r="9210" ht="15.0" customHeight="1"/>
    <row r="9211" ht="15.0" customHeight="1"/>
    <row r="9212" ht="15.0" customHeight="1"/>
    <row r="9213" ht="15.0" customHeight="1"/>
    <row r="9214" ht="15.0" customHeight="1"/>
    <row r="9215" ht="15.0" customHeight="1"/>
    <row r="9216" ht="15.0" customHeight="1"/>
    <row r="9217" ht="15.0" customHeight="1"/>
    <row r="9218" ht="15.0" customHeight="1"/>
    <row r="9219" ht="15.0" customHeight="1"/>
    <row r="9220" ht="15.0" customHeight="1"/>
    <row r="9221" ht="15.0" customHeight="1"/>
    <row r="9222" ht="15.0" customHeight="1"/>
    <row r="9223" ht="15.0" customHeight="1"/>
    <row r="9224" ht="15.0" customHeight="1"/>
    <row r="9225" ht="15.0" customHeight="1"/>
    <row r="9226" ht="15.0" customHeight="1"/>
    <row r="9227" ht="15.0" customHeight="1"/>
    <row r="9228" ht="15.0" customHeight="1"/>
    <row r="9229" ht="15.0" customHeight="1"/>
    <row r="9230" ht="15.0" customHeight="1"/>
    <row r="9231" ht="15.0" customHeight="1"/>
    <row r="9232" ht="15.0" customHeight="1"/>
    <row r="9233" ht="15.0" customHeight="1"/>
    <row r="9234" ht="15.0" customHeight="1"/>
    <row r="9235" ht="15.0" customHeight="1"/>
    <row r="9236" ht="15.0" customHeight="1"/>
    <row r="9237" ht="15.0" customHeight="1"/>
    <row r="9238" ht="15.0" customHeight="1"/>
    <row r="9239" ht="15.0" customHeight="1"/>
    <row r="9240" ht="15.0" customHeight="1"/>
    <row r="9241" ht="15.0" customHeight="1"/>
    <row r="9242" ht="15.0" customHeight="1"/>
    <row r="9243" ht="15.0" customHeight="1"/>
    <row r="9244" ht="15.0" customHeight="1"/>
    <row r="9245" ht="15.0" customHeight="1"/>
    <row r="9246" ht="15.0" customHeight="1"/>
    <row r="9247" ht="15.0" customHeight="1"/>
    <row r="9248" ht="15.0" customHeight="1"/>
    <row r="9249" ht="15.0" customHeight="1"/>
    <row r="9250" ht="15.0" customHeight="1"/>
    <row r="9251" ht="15.0" customHeight="1"/>
    <row r="9252" ht="15.0" customHeight="1"/>
    <row r="9253" ht="15.0" customHeight="1"/>
    <row r="9254" ht="15.0" customHeight="1"/>
    <row r="9255" ht="15.0" customHeight="1"/>
    <row r="9256" ht="15.0" customHeight="1"/>
    <row r="9257" ht="15.0" customHeight="1"/>
    <row r="9258" ht="15.0" customHeight="1"/>
    <row r="9259" ht="15.0" customHeight="1"/>
    <row r="9260" ht="15.0" customHeight="1"/>
    <row r="9261" ht="15.0" customHeight="1"/>
    <row r="9262" ht="15.0" customHeight="1"/>
    <row r="9263" ht="15.0" customHeight="1"/>
    <row r="9264" ht="15.0" customHeight="1"/>
    <row r="9265" ht="15.0" customHeight="1"/>
    <row r="9266" ht="15.0" customHeight="1"/>
    <row r="9267" ht="15.0" customHeight="1"/>
    <row r="9268" ht="15.0" customHeight="1"/>
    <row r="9269" ht="15.0" customHeight="1"/>
    <row r="9270" ht="15.0" customHeight="1"/>
    <row r="9271" ht="15.0" customHeight="1"/>
    <row r="9272" ht="15.0" customHeight="1"/>
    <row r="9273" ht="15.0" customHeight="1"/>
    <row r="9274" ht="15.0" customHeight="1"/>
    <row r="9275" ht="15.0" customHeight="1"/>
    <row r="9276" ht="15.0" customHeight="1"/>
    <row r="9277" ht="15.0" customHeight="1"/>
    <row r="9278" ht="15.0" customHeight="1"/>
    <row r="9279" ht="15.0" customHeight="1"/>
    <row r="9280" ht="15.0" customHeight="1"/>
    <row r="9281" ht="15.0" customHeight="1"/>
    <row r="9282" ht="15.0" customHeight="1"/>
    <row r="9283" ht="15.0" customHeight="1"/>
    <row r="9284" ht="15.0" customHeight="1"/>
    <row r="9285" ht="15.0" customHeight="1"/>
    <row r="9286" ht="15.0" customHeight="1"/>
    <row r="9287" ht="15.0" customHeight="1"/>
    <row r="9288" ht="15.0" customHeight="1"/>
    <row r="9289" ht="15.0" customHeight="1"/>
    <row r="9290" ht="15.0" customHeight="1"/>
    <row r="9291" ht="15.0" customHeight="1"/>
    <row r="9292" ht="15.0" customHeight="1"/>
    <row r="9293" ht="15.0" customHeight="1"/>
    <row r="9294" ht="15.0" customHeight="1"/>
    <row r="9295" ht="15.0" customHeight="1"/>
    <row r="9296" ht="15.0" customHeight="1"/>
    <row r="9297" ht="15.0" customHeight="1"/>
    <row r="9298" ht="15.0" customHeight="1"/>
    <row r="9299" ht="15.0" customHeight="1"/>
    <row r="9300" ht="15.0" customHeight="1"/>
    <row r="9301" ht="15.0" customHeight="1"/>
    <row r="9302" ht="15.0" customHeight="1"/>
    <row r="9303" ht="15.0" customHeight="1"/>
    <row r="9304" ht="15.0" customHeight="1"/>
    <row r="9305" ht="15.0" customHeight="1"/>
    <row r="9306" ht="15.0" customHeight="1"/>
    <row r="9307" ht="15.0" customHeight="1"/>
    <row r="9308" ht="15.0" customHeight="1"/>
    <row r="9309" ht="15.0" customHeight="1"/>
    <row r="9310" ht="15.0" customHeight="1"/>
    <row r="9311" ht="15.0" customHeight="1"/>
    <row r="9312" ht="15.0" customHeight="1"/>
    <row r="9313" ht="15.0" customHeight="1"/>
    <row r="9314" ht="15.0" customHeight="1"/>
    <row r="9315" ht="15.0" customHeight="1"/>
    <row r="9316" ht="15.0" customHeight="1"/>
    <row r="9317" ht="15.0" customHeight="1"/>
    <row r="9318" ht="15.0" customHeight="1"/>
    <row r="9319" ht="15.0" customHeight="1"/>
    <row r="9320" ht="15.0" customHeight="1"/>
    <row r="9321" ht="15.0" customHeight="1"/>
    <row r="9322" ht="15.0" customHeight="1"/>
    <row r="9323" ht="15.0" customHeight="1"/>
    <row r="9324" ht="15.0" customHeight="1"/>
    <row r="9325" ht="15.0" customHeight="1"/>
    <row r="9326" ht="15.0" customHeight="1"/>
    <row r="9327" ht="15.0" customHeight="1"/>
    <row r="9328" ht="15.0" customHeight="1"/>
    <row r="9329" ht="15.0" customHeight="1"/>
    <row r="9330" ht="15.0" customHeight="1"/>
    <row r="9331" ht="15.0" customHeight="1"/>
    <row r="9332" ht="15.0" customHeight="1"/>
    <row r="9333" ht="15.0" customHeight="1"/>
    <row r="9334" ht="15.0" customHeight="1"/>
    <row r="9335" ht="15.0" customHeight="1"/>
    <row r="9336" ht="15.0" customHeight="1"/>
    <row r="9337" ht="15.0" customHeight="1"/>
    <row r="9338" ht="15.0" customHeight="1"/>
    <row r="9339" ht="15.0" customHeight="1"/>
    <row r="9340" ht="15.0" customHeight="1"/>
    <row r="9341" ht="15.0" customHeight="1"/>
    <row r="9342" ht="15.0" customHeight="1"/>
    <row r="9343" ht="15.0" customHeight="1"/>
    <row r="9344" ht="15.0" customHeight="1"/>
    <row r="9345" ht="15.0" customHeight="1"/>
    <row r="9346" ht="15.0" customHeight="1"/>
    <row r="9347" ht="15.0" customHeight="1"/>
    <row r="9348" ht="15.0" customHeight="1"/>
    <row r="9349" ht="15.0" customHeight="1"/>
    <row r="9350" ht="15.0" customHeight="1"/>
    <row r="9351" ht="15.0" customHeight="1"/>
    <row r="9352" ht="15.0" customHeight="1"/>
    <row r="9353" ht="15.0" customHeight="1"/>
    <row r="9354" ht="15.0" customHeight="1"/>
    <row r="9355" ht="15.0" customHeight="1"/>
    <row r="9356" ht="15.0" customHeight="1"/>
    <row r="9357" ht="15.0" customHeight="1"/>
    <row r="9358" ht="15.0" customHeight="1"/>
    <row r="9359" ht="15.0" customHeight="1"/>
    <row r="9360" ht="15.0" customHeight="1"/>
    <row r="9361" ht="15.0" customHeight="1"/>
    <row r="9362" ht="15.0" customHeight="1"/>
    <row r="9363" ht="15.0" customHeight="1"/>
    <row r="9364" ht="15.0" customHeight="1"/>
    <row r="9365" ht="15.0" customHeight="1"/>
    <row r="9366" ht="15.0" customHeight="1"/>
    <row r="9367" ht="15.0" customHeight="1"/>
    <row r="9368" ht="15.0" customHeight="1"/>
    <row r="9369" ht="15.0" customHeight="1"/>
    <row r="9370" ht="15.0" customHeight="1"/>
    <row r="9371" ht="15.0" customHeight="1"/>
    <row r="9372" ht="15.0" customHeight="1"/>
    <row r="9373" ht="15.0" customHeight="1"/>
    <row r="9374" ht="15.0" customHeight="1"/>
    <row r="9375" ht="15.0" customHeight="1"/>
    <row r="9376" ht="15.0" customHeight="1"/>
    <row r="9377" ht="15.0" customHeight="1"/>
    <row r="9378" ht="15.0" customHeight="1"/>
    <row r="9379" ht="15.0" customHeight="1"/>
    <row r="9380" ht="15.0" customHeight="1"/>
    <row r="9381" ht="15.0" customHeight="1"/>
    <row r="9382" ht="15.0" customHeight="1"/>
    <row r="9383" ht="15.0" customHeight="1"/>
    <row r="9384" ht="15.0" customHeight="1"/>
    <row r="9385" ht="15.0" customHeight="1"/>
    <row r="9386" ht="15.0" customHeight="1"/>
    <row r="9387" ht="15.0" customHeight="1"/>
    <row r="9388" ht="15.0" customHeight="1"/>
    <row r="9389" ht="15.0" customHeight="1"/>
    <row r="9390" ht="15.0" customHeight="1"/>
    <row r="9391" ht="15.0" customHeight="1"/>
    <row r="9392" ht="15.0" customHeight="1"/>
    <row r="9393" ht="15.0" customHeight="1"/>
    <row r="9394" ht="15.0" customHeight="1"/>
    <row r="9395" ht="15.0" customHeight="1"/>
    <row r="9396" ht="15.0" customHeight="1"/>
    <row r="9397" ht="15.0" customHeight="1"/>
    <row r="9398" ht="15.0" customHeight="1"/>
    <row r="9399" ht="15.0" customHeight="1"/>
    <row r="9400" ht="15.0" customHeight="1"/>
    <row r="9401" ht="15.0" customHeight="1"/>
    <row r="9402" ht="15.0" customHeight="1"/>
    <row r="9403" ht="15.0" customHeight="1"/>
    <row r="9404" ht="15.0" customHeight="1"/>
    <row r="9405" ht="15.0" customHeight="1"/>
    <row r="9406" ht="15.0" customHeight="1"/>
    <row r="9407" ht="15.0" customHeight="1"/>
    <row r="9408" ht="15.0" customHeight="1"/>
    <row r="9409" ht="15.0" customHeight="1"/>
    <row r="9410" ht="15.0" customHeight="1"/>
    <row r="9411" ht="15.0" customHeight="1"/>
    <row r="9412" ht="15.0" customHeight="1"/>
    <row r="9413" ht="15.0" customHeight="1"/>
    <row r="9414" ht="15.0" customHeight="1"/>
    <row r="9415" ht="15.0" customHeight="1"/>
    <row r="9416" ht="15.0" customHeight="1"/>
    <row r="9417" ht="15.0" customHeight="1"/>
    <row r="9418" ht="15.0" customHeight="1"/>
    <row r="9419" ht="15.0" customHeight="1"/>
    <row r="9420" ht="15.0" customHeight="1"/>
    <row r="9421" ht="15.0" customHeight="1"/>
    <row r="9422" ht="15.0" customHeight="1"/>
    <row r="9423" ht="15.0" customHeight="1"/>
    <row r="9424" ht="15.0" customHeight="1"/>
    <row r="9425" ht="15.0" customHeight="1"/>
    <row r="9426" ht="15.0" customHeight="1"/>
    <row r="9427" ht="15.0" customHeight="1"/>
    <row r="9428" ht="15.0" customHeight="1"/>
    <row r="9429" ht="15.0" customHeight="1"/>
    <row r="9430" ht="15.0" customHeight="1"/>
    <row r="9431" ht="15.0" customHeight="1"/>
    <row r="9432" ht="15.0" customHeight="1"/>
    <row r="9433" ht="15.0" customHeight="1"/>
    <row r="9434" ht="15.0" customHeight="1"/>
    <row r="9435" ht="15.0" customHeight="1"/>
    <row r="9436" ht="15.0" customHeight="1"/>
    <row r="9437" ht="15.0" customHeight="1"/>
    <row r="9438" ht="15.0" customHeight="1"/>
    <row r="9439" ht="15.0" customHeight="1"/>
    <row r="9440" ht="15.0" customHeight="1"/>
    <row r="9441" ht="15.0" customHeight="1"/>
    <row r="9442" ht="15.0" customHeight="1"/>
    <row r="9443" ht="15.0" customHeight="1"/>
    <row r="9444" ht="15.0" customHeight="1"/>
    <row r="9445" ht="15.0" customHeight="1"/>
    <row r="9446" ht="15.0" customHeight="1"/>
    <row r="9447" ht="15.0" customHeight="1"/>
    <row r="9448" ht="15.0" customHeight="1"/>
    <row r="9449" ht="15.0" customHeight="1"/>
    <row r="9450" ht="15.0" customHeight="1"/>
    <row r="9451" ht="15.0" customHeight="1"/>
    <row r="9452" ht="15.0" customHeight="1"/>
    <row r="9453" ht="15.0" customHeight="1"/>
    <row r="9454" ht="15.0" customHeight="1"/>
    <row r="9455" ht="15.0" customHeight="1"/>
    <row r="9456" ht="15.0" customHeight="1"/>
    <row r="9457" ht="15.0" customHeight="1"/>
    <row r="9458" ht="15.0" customHeight="1"/>
    <row r="9459" ht="15.0" customHeight="1"/>
    <row r="9460" ht="15.0" customHeight="1"/>
    <row r="9461" ht="15.0" customHeight="1"/>
    <row r="9462" ht="15.0" customHeight="1"/>
    <row r="9463" ht="15.0" customHeight="1"/>
    <row r="9464" ht="15.0" customHeight="1"/>
    <row r="9465" ht="15.0" customHeight="1"/>
    <row r="9466" ht="15.0" customHeight="1"/>
    <row r="9467" ht="15.0" customHeight="1"/>
    <row r="9468" ht="15.0" customHeight="1"/>
    <row r="9469" ht="15.0" customHeight="1"/>
    <row r="9470" ht="15.0" customHeight="1"/>
    <row r="9471" ht="15.0" customHeight="1"/>
    <row r="9472" ht="15.0" customHeight="1"/>
    <row r="9473" ht="15.0" customHeight="1"/>
    <row r="9474" ht="15.0" customHeight="1"/>
    <row r="9475" ht="15.0" customHeight="1"/>
    <row r="9476" ht="15.0" customHeight="1"/>
    <row r="9477" ht="15.0" customHeight="1"/>
    <row r="9478" ht="15.0" customHeight="1"/>
    <row r="9479" ht="15.0" customHeight="1"/>
    <row r="9480" ht="15.0" customHeight="1"/>
    <row r="9481" ht="15.0" customHeight="1"/>
    <row r="9482" ht="15.0" customHeight="1"/>
    <row r="9483" ht="15.0" customHeight="1"/>
    <row r="9484" ht="15.0" customHeight="1"/>
    <row r="9485" ht="15.0" customHeight="1"/>
    <row r="9486" ht="15.0" customHeight="1"/>
    <row r="9487" ht="15.0" customHeight="1"/>
    <row r="9488" ht="15.0" customHeight="1"/>
    <row r="9489" ht="15.0" customHeight="1"/>
    <row r="9490" ht="15.0" customHeight="1"/>
    <row r="9491" ht="15.0" customHeight="1"/>
    <row r="9492" ht="15.0" customHeight="1"/>
    <row r="9493" ht="15.0" customHeight="1"/>
    <row r="9494" ht="15.0" customHeight="1"/>
    <row r="9495" ht="15.0" customHeight="1"/>
    <row r="9496" ht="15.0" customHeight="1"/>
    <row r="9497" ht="15.0" customHeight="1"/>
    <row r="9498" ht="15.0" customHeight="1"/>
    <row r="9499" ht="15.0" customHeight="1"/>
    <row r="9500" ht="15.0" customHeight="1"/>
    <row r="9501" ht="15.0" customHeight="1"/>
    <row r="9502" ht="15.0" customHeight="1"/>
    <row r="9503" ht="15.0" customHeight="1"/>
    <row r="9504" ht="15.0" customHeight="1"/>
    <row r="9505" ht="15.0" customHeight="1"/>
    <row r="9506" ht="15.0" customHeight="1"/>
    <row r="9507" ht="15.0" customHeight="1"/>
    <row r="9508" ht="15.0" customHeight="1"/>
    <row r="9509" ht="15.0" customHeight="1"/>
    <row r="9510" ht="15.0" customHeight="1"/>
    <row r="9511" ht="15.0" customHeight="1"/>
    <row r="9512" ht="15.0" customHeight="1"/>
    <row r="9513" ht="15.0" customHeight="1"/>
    <row r="9514" ht="15.0" customHeight="1"/>
    <row r="9515" ht="15.0" customHeight="1"/>
    <row r="9516" ht="15.0" customHeight="1"/>
    <row r="9517" ht="15.0" customHeight="1"/>
    <row r="9518" ht="15.0" customHeight="1"/>
    <row r="9519" ht="15.0" customHeight="1"/>
    <row r="9520" ht="15.0" customHeight="1"/>
    <row r="9521" ht="15.0" customHeight="1"/>
    <row r="9522" ht="15.0" customHeight="1"/>
    <row r="9523" ht="15.0" customHeight="1"/>
    <row r="9524" ht="15.0" customHeight="1"/>
    <row r="9525" ht="15.0" customHeight="1"/>
    <row r="9526" ht="15.0" customHeight="1"/>
    <row r="9527" ht="15.0" customHeight="1"/>
    <row r="9528" ht="15.0" customHeight="1"/>
    <row r="9529" ht="15.0" customHeight="1"/>
    <row r="9530" ht="15.0" customHeight="1"/>
    <row r="9531" ht="15.0" customHeight="1"/>
    <row r="9532" ht="15.0" customHeight="1"/>
    <row r="9533" ht="15.0" customHeight="1"/>
    <row r="9534" ht="15.0" customHeight="1"/>
    <row r="9535" ht="15.0" customHeight="1"/>
    <row r="9536" ht="15.0" customHeight="1"/>
    <row r="9537" ht="15.0" customHeight="1"/>
    <row r="9538" ht="15.0" customHeight="1"/>
    <row r="9539" ht="15.0" customHeight="1"/>
    <row r="9540" ht="15.0" customHeight="1"/>
    <row r="9541" ht="15.0" customHeight="1"/>
    <row r="9542" ht="15.0" customHeight="1"/>
    <row r="9543" ht="15.0" customHeight="1"/>
    <row r="9544" ht="15.0" customHeight="1"/>
    <row r="9545" ht="15.0" customHeight="1"/>
    <row r="9546" ht="15.0" customHeight="1"/>
    <row r="9547" ht="15.0" customHeight="1"/>
    <row r="9548" ht="15.0" customHeight="1"/>
    <row r="9549" ht="15.0" customHeight="1"/>
    <row r="9550" ht="15.0" customHeight="1"/>
    <row r="9551" ht="15.0" customHeight="1"/>
    <row r="9552" ht="15.0" customHeight="1"/>
    <row r="9553" ht="15.0" customHeight="1"/>
    <row r="9554" ht="15.0" customHeight="1"/>
    <row r="9555" ht="15.0" customHeight="1"/>
    <row r="9556" ht="15.0" customHeight="1"/>
    <row r="9557" ht="15.0" customHeight="1"/>
    <row r="9558" ht="15.0" customHeight="1"/>
    <row r="9559" ht="15.0" customHeight="1"/>
    <row r="9560" ht="15.0" customHeight="1"/>
    <row r="9561" ht="15.0" customHeight="1"/>
    <row r="9562" ht="15.0" customHeight="1"/>
    <row r="9563" ht="15.0" customHeight="1"/>
    <row r="9564" ht="15.0" customHeight="1"/>
    <row r="9565" ht="15.0" customHeight="1"/>
    <row r="9566" ht="15.0" customHeight="1"/>
    <row r="9567" ht="15.0" customHeight="1"/>
    <row r="9568" ht="15.0" customHeight="1"/>
    <row r="9569" ht="15.0" customHeight="1"/>
    <row r="9570" ht="15.0" customHeight="1"/>
    <row r="9571" ht="15.0" customHeight="1"/>
    <row r="9572" ht="15.0" customHeight="1"/>
    <row r="9573" ht="15.0" customHeight="1"/>
    <row r="9574" ht="15.0" customHeight="1"/>
    <row r="9575" ht="15.0" customHeight="1"/>
    <row r="9576" ht="15.0" customHeight="1"/>
    <row r="9577" ht="15.0" customHeight="1"/>
    <row r="9578" ht="15.0" customHeight="1"/>
    <row r="9579" ht="15.0" customHeight="1"/>
    <row r="9580" ht="15.0" customHeight="1"/>
    <row r="9581" ht="15.0" customHeight="1"/>
    <row r="9582" ht="15.0" customHeight="1"/>
    <row r="9583" ht="15.0" customHeight="1"/>
    <row r="9584" ht="15.0" customHeight="1"/>
    <row r="9585" ht="15.0" customHeight="1"/>
    <row r="9586" ht="15.0" customHeight="1"/>
    <row r="9587" ht="15.0" customHeight="1"/>
    <row r="9588" ht="15.0" customHeight="1"/>
    <row r="9589" ht="15.0" customHeight="1"/>
    <row r="9590" ht="15.0" customHeight="1"/>
    <row r="9591" ht="15.0" customHeight="1"/>
    <row r="9592" ht="15.0" customHeight="1"/>
    <row r="9593" ht="15.0" customHeight="1"/>
    <row r="9594" ht="15.0" customHeight="1"/>
    <row r="9595" ht="15.0" customHeight="1"/>
    <row r="9596" ht="15.0" customHeight="1"/>
    <row r="9597" ht="15.0" customHeight="1"/>
    <row r="9598" ht="15.0" customHeight="1"/>
    <row r="9599" ht="15.0" customHeight="1"/>
    <row r="9600" ht="15.0" customHeight="1"/>
    <row r="9601" ht="15.0" customHeight="1"/>
    <row r="9602" ht="15.0" customHeight="1"/>
    <row r="9603" ht="15.0" customHeight="1"/>
    <row r="9604" ht="15.0" customHeight="1"/>
    <row r="9605" ht="15.0" customHeight="1"/>
    <row r="9606" ht="15.0" customHeight="1"/>
    <row r="9607" ht="15.0" customHeight="1"/>
    <row r="9608" ht="15.0" customHeight="1"/>
    <row r="9609" ht="15.0" customHeight="1"/>
    <row r="9610" ht="15.0" customHeight="1"/>
    <row r="9611" ht="15.0" customHeight="1"/>
    <row r="9612" ht="15.0" customHeight="1"/>
    <row r="9613" ht="15.0" customHeight="1"/>
    <row r="9614" ht="15.0" customHeight="1"/>
    <row r="9615" ht="15.0" customHeight="1"/>
    <row r="9616" ht="15.0" customHeight="1"/>
    <row r="9617" ht="15.0" customHeight="1"/>
    <row r="9618" ht="15.0" customHeight="1"/>
    <row r="9619" ht="15.0" customHeight="1"/>
    <row r="9620" ht="15.0" customHeight="1"/>
    <row r="9621" ht="15.0" customHeight="1"/>
    <row r="9622" ht="15.0" customHeight="1"/>
    <row r="9623" ht="15.0" customHeight="1"/>
    <row r="9624" ht="15.0" customHeight="1"/>
    <row r="9625" ht="15.0" customHeight="1"/>
    <row r="9626" ht="15.0" customHeight="1"/>
    <row r="9627" ht="15.0" customHeight="1"/>
    <row r="9628" ht="15.0" customHeight="1"/>
    <row r="9629" ht="15.0" customHeight="1"/>
    <row r="9630" ht="15.0" customHeight="1"/>
    <row r="9631" ht="15.0" customHeight="1"/>
    <row r="9632" ht="15.0" customHeight="1"/>
    <row r="9633" ht="15.0" customHeight="1"/>
    <row r="9634" ht="15.0" customHeight="1"/>
    <row r="9635" ht="15.0" customHeight="1"/>
    <row r="9636" ht="15.0" customHeight="1"/>
    <row r="9637" ht="15.0" customHeight="1"/>
    <row r="9638" ht="15.0" customHeight="1"/>
    <row r="9639" ht="15.0" customHeight="1"/>
    <row r="9640" ht="15.0" customHeight="1"/>
    <row r="9641" ht="15.0" customHeight="1"/>
    <row r="9642" ht="15.0" customHeight="1"/>
    <row r="9643" ht="15.0" customHeight="1"/>
    <row r="9644" ht="15.0" customHeight="1"/>
    <row r="9645" ht="15.0" customHeight="1"/>
    <row r="9646" ht="15.0" customHeight="1"/>
    <row r="9647" ht="15.0" customHeight="1"/>
    <row r="9648" ht="15.0" customHeight="1"/>
    <row r="9649" ht="15.0" customHeight="1"/>
    <row r="9650" ht="15.0" customHeight="1"/>
    <row r="9651" ht="15.0" customHeight="1"/>
    <row r="9652" ht="15.0" customHeight="1"/>
    <row r="9653" ht="15.0" customHeight="1"/>
    <row r="9654" ht="15.0" customHeight="1"/>
    <row r="9655" ht="15.0" customHeight="1"/>
    <row r="9656" ht="15.0" customHeight="1"/>
    <row r="9657" ht="15.0" customHeight="1"/>
    <row r="9658" ht="15.0" customHeight="1"/>
    <row r="9659" ht="15.0" customHeight="1"/>
    <row r="9660" ht="15.0" customHeight="1"/>
    <row r="9661" ht="15.0" customHeight="1"/>
    <row r="9662" ht="15.0" customHeight="1"/>
    <row r="9663" ht="15.0" customHeight="1"/>
    <row r="9664" ht="15.0" customHeight="1"/>
    <row r="9665" ht="15.0" customHeight="1"/>
    <row r="9666" ht="15.0" customHeight="1"/>
    <row r="9667" ht="15.0" customHeight="1"/>
    <row r="9668" ht="15.0" customHeight="1"/>
    <row r="9669" ht="15.0" customHeight="1"/>
    <row r="9670" ht="15.0" customHeight="1"/>
    <row r="9671" ht="15.0" customHeight="1"/>
    <row r="9672" ht="15.0" customHeight="1"/>
    <row r="9673" ht="15.0" customHeight="1"/>
    <row r="9674" ht="15.0" customHeight="1"/>
    <row r="9675" ht="15.0" customHeight="1"/>
    <row r="9676" ht="15.0" customHeight="1"/>
    <row r="9677" ht="15.0" customHeight="1"/>
    <row r="9678" ht="15.0" customHeight="1"/>
    <row r="9679" ht="15.0" customHeight="1"/>
    <row r="9680" ht="15.0" customHeight="1"/>
    <row r="9681" ht="15.0" customHeight="1"/>
    <row r="9682" ht="15.0" customHeight="1"/>
    <row r="9683" ht="15.0" customHeight="1"/>
    <row r="9684" ht="15.0" customHeight="1"/>
    <row r="9685" ht="15.0" customHeight="1"/>
    <row r="9686" ht="15.0" customHeight="1"/>
    <row r="9687" ht="15.0" customHeight="1"/>
    <row r="9688" ht="15.0" customHeight="1"/>
    <row r="9689" ht="15.0" customHeight="1"/>
    <row r="9690" ht="15.0" customHeight="1"/>
    <row r="9691" ht="15.0" customHeight="1"/>
    <row r="9692" ht="15.0" customHeight="1"/>
    <row r="9693" ht="15.0" customHeight="1"/>
    <row r="9694" ht="15.0" customHeight="1"/>
    <row r="9695" ht="15.0" customHeight="1"/>
    <row r="9696" ht="15.0" customHeight="1"/>
    <row r="9697" ht="15.0" customHeight="1"/>
    <row r="9698" ht="15.0" customHeight="1"/>
    <row r="9699" ht="15.0" customHeight="1"/>
    <row r="9700" ht="15.0" customHeight="1"/>
    <row r="9701" ht="15.0" customHeight="1"/>
    <row r="9702" ht="15.0" customHeight="1"/>
    <row r="9703" ht="15.0" customHeight="1"/>
    <row r="9704" ht="15.0" customHeight="1"/>
    <row r="9705" ht="15.0" customHeight="1"/>
    <row r="9706" ht="15.0" customHeight="1"/>
    <row r="9707" ht="15.0" customHeight="1"/>
    <row r="9708" ht="15.0" customHeight="1"/>
    <row r="9709" ht="15.0" customHeight="1"/>
    <row r="9710" ht="15.0" customHeight="1"/>
    <row r="9711" ht="15.0" customHeight="1"/>
    <row r="9712" ht="15.0" customHeight="1"/>
    <row r="9713" ht="15.0" customHeight="1"/>
    <row r="9714" ht="15.0" customHeight="1"/>
    <row r="9715" ht="15.0" customHeight="1"/>
    <row r="9716" ht="15.0" customHeight="1"/>
    <row r="9717" ht="15.0" customHeight="1"/>
    <row r="9718" ht="15.0" customHeight="1"/>
    <row r="9719" ht="15.0" customHeight="1"/>
    <row r="9720" ht="15.0" customHeight="1"/>
    <row r="9721" ht="15.0" customHeight="1"/>
    <row r="9722" ht="15.0" customHeight="1"/>
    <row r="9723" ht="15.0" customHeight="1"/>
    <row r="9724" ht="15.0" customHeight="1"/>
    <row r="9725" ht="15.0" customHeight="1"/>
    <row r="9726" ht="15.0" customHeight="1"/>
    <row r="9727" ht="15.0" customHeight="1"/>
    <row r="9728" ht="15.0" customHeight="1"/>
    <row r="9729" ht="15.0" customHeight="1"/>
    <row r="9730" ht="15.0" customHeight="1"/>
    <row r="9731" ht="15.0" customHeight="1"/>
    <row r="9732" ht="15.0" customHeight="1"/>
    <row r="9733" ht="15.0" customHeight="1"/>
    <row r="9734" ht="15.0" customHeight="1"/>
    <row r="9735" ht="15.0" customHeight="1"/>
    <row r="9736" ht="15.0" customHeight="1"/>
    <row r="9737" ht="15.0" customHeight="1"/>
    <row r="9738" ht="15.0" customHeight="1"/>
    <row r="9739" ht="15.0" customHeight="1"/>
    <row r="9740" ht="15.0" customHeight="1"/>
    <row r="9741" ht="15.0" customHeight="1"/>
    <row r="9742" ht="15.0" customHeight="1"/>
    <row r="9743" ht="15.0" customHeight="1"/>
    <row r="9744" ht="15.0" customHeight="1"/>
    <row r="9745" ht="15.0" customHeight="1"/>
    <row r="9746" ht="15.0" customHeight="1"/>
    <row r="9747" ht="15.0" customHeight="1"/>
    <row r="9748" ht="15.0" customHeight="1"/>
    <row r="9749" ht="15.0" customHeight="1"/>
    <row r="9750" ht="15.0" customHeight="1"/>
    <row r="9751" ht="15.0" customHeight="1"/>
    <row r="9752" ht="15.0" customHeight="1"/>
    <row r="9753" ht="15.0" customHeight="1"/>
    <row r="9754" ht="15.0" customHeight="1"/>
    <row r="9755" ht="15.0" customHeight="1"/>
    <row r="9756" ht="15.0" customHeight="1"/>
    <row r="9757" ht="15.0" customHeight="1"/>
    <row r="9758" ht="15.0" customHeight="1"/>
    <row r="9759" ht="15.0" customHeight="1"/>
    <row r="9760" ht="15.0" customHeight="1"/>
    <row r="9761" ht="15.0" customHeight="1"/>
    <row r="9762" ht="15.0" customHeight="1"/>
    <row r="9763" ht="15.0" customHeight="1"/>
    <row r="9764" ht="15.0" customHeight="1"/>
    <row r="9765" ht="15.0" customHeight="1"/>
    <row r="9766" ht="15.0" customHeight="1"/>
    <row r="9767" ht="15.0" customHeight="1"/>
    <row r="9768" ht="15.0" customHeight="1"/>
    <row r="9769" ht="15.0" customHeight="1"/>
    <row r="9770" ht="15.0" customHeight="1"/>
    <row r="9771" ht="15.0" customHeight="1"/>
    <row r="9772" ht="15.0" customHeight="1"/>
    <row r="9773" ht="15.0" customHeight="1"/>
    <row r="9774" ht="15.0" customHeight="1"/>
    <row r="9775" ht="15.0" customHeight="1"/>
    <row r="9776" ht="15.0" customHeight="1"/>
    <row r="9777" ht="15.0" customHeight="1"/>
    <row r="9778" ht="15.0" customHeight="1"/>
    <row r="9779" ht="15.0" customHeight="1"/>
    <row r="9780" ht="15.0" customHeight="1"/>
    <row r="9781" ht="15.0" customHeight="1"/>
    <row r="9782" ht="15.0" customHeight="1"/>
    <row r="9783" ht="15.0" customHeight="1"/>
    <row r="9784" ht="15.0" customHeight="1"/>
    <row r="9785" ht="15.0" customHeight="1"/>
    <row r="9786" ht="15.0" customHeight="1"/>
    <row r="9787" ht="15.0" customHeight="1"/>
    <row r="9788" ht="15.0" customHeight="1"/>
    <row r="9789" ht="15.0" customHeight="1"/>
    <row r="9790" ht="15.0" customHeight="1"/>
    <row r="9791" ht="15.0" customHeight="1"/>
    <row r="9792" ht="15.0" customHeight="1"/>
    <row r="9793" ht="15.0" customHeight="1"/>
    <row r="9794" ht="15.0" customHeight="1"/>
    <row r="9795" ht="15.0" customHeight="1"/>
    <row r="9796" ht="15.0" customHeight="1"/>
    <row r="9797" ht="15.0" customHeight="1"/>
    <row r="9798" ht="15.0" customHeight="1"/>
    <row r="9799" ht="15.0" customHeight="1"/>
    <row r="9800" ht="15.0" customHeight="1"/>
    <row r="9801" ht="15.0" customHeight="1"/>
    <row r="9802" ht="15.0" customHeight="1"/>
    <row r="9803" ht="15.0" customHeight="1"/>
    <row r="9804" ht="15.0" customHeight="1"/>
    <row r="9805" ht="15.0" customHeight="1"/>
    <row r="9806" ht="15.0" customHeight="1"/>
    <row r="9807" ht="15.0" customHeight="1"/>
    <row r="9808" ht="15.0" customHeight="1"/>
    <row r="9809" ht="15.0" customHeight="1"/>
    <row r="9810" ht="15.0" customHeight="1"/>
    <row r="9811" ht="15.0" customHeight="1"/>
    <row r="9812" ht="15.0" customHeight="1"/>
    <row r="9813" ht="15.0" customHeight="1"/>
    <row r="9814" ht="15.0" customHeight="1"/>
    <row r="9815" ht="15.0" customHeight="1"/>
    <row r="9816" ht="15.0" customHeight="1"/>
    <row r="9817" ht="15.0" customHeight="1"/>
    <row r="9818" ht="15.0" customHeight="1"/>
    <row r="9819" ht="15.0" customHeight="1"/>
    <row r="9820" ht="15.0" customHeight="1"/>
    <row r="9821" ht="15.0" customHeight="1"/>
    <row r="9822" ht="15.0" customHeight="1"/>
    <row r="9823" ht="15.0" customHeight="1"/>
    <row r="9824" ht="15.0" customHeight="1"/>
    <row r="9825" ht="15.0" customHeight="1"/>
    <row r="9826" ht="15.0" customHeight="1"/>
    <row r="9827" ht="15.0" customHeight="1"/>
    <row r="9828" ht="15.0" customHeight="1"/>
    <row r="9829" ht="15.0" customHeight="1"/>
    <row r="9830" ht="15.0" customHeight="1"/>
    <row r="9831" ht="15.0" customHeight="1"/>
    <row r="9832" ht="15.0" customHeight="1"/>
    <row r="9833" ht="15.0" customHeight="1"/>
    <row r="9834" ht="15.0" customHeight="1"/>
    <row r="9835" ht="15.0" customHeight="1"/>
    <row r="9836" ht="15.0" customHeight="1"/>
    <row r="9837" ht="15.0" customHeight="1"/>
    <row r="9838" ht="15.0" customHeight="1"/>
    <row r="9839" ht="15.0" customHeight="1"/>
    <row r="9840" ht="15.0" customHeight="1"/>
    <row r="9841" ht="15.0" customHeight="1"/>
    <row r="9842" ht="15.0" customHeight="1"/>
    <row r="9843" ht="15.0" customHeight="1"/>
    <row r="9844" ht="15.0" customHeight="1"/>
    <row r="9845" ht="15.0" customHeight="1"/>
    <row r="9846" ht="15.0" customHeight="1"/>
    <row r="9847" ht="15.0" customHeight="1"/>
    <row r="9848" ht="15.0" customHeight="1"/>
    <row r="9849" ht="15.0" customHeight="1"/>
    <row r="9850" ht="15.0" customHeight="1"/>
    <row r="9851" ht="15.0" customHeight="1"/>
    <row r="9852" ht="15.0" customHeight="1"/>
    <row r="9853" ht="15.0" customHeight="1"/>
    <row r="9854" ht="15.0" customHeight="1"/>
    <row r="9855" ht="15.0" customHeight="1"/>
    <row r="9856" ht="15.0" customHeight="1"/>
    <row r="9857" ht="15.0" customHeight="1"/>
    <row r="9858" ht="15.0" customHeight="1"/>
    <row r="9859" ht="15.0" customHeight="1"/>
    <row r="9860" ht="15.0" customHeight="1"/>
    <row r="9861" ht="15.0" customHeight="1"/>
    <row r="9862" ht="15.0" customHeight="1"/>
    <row r="9863" ht="15.0" customHeight="1"/>
    <row r="9864" ht="15.0" customHeight="1"/>
    <row r="9865" ht="15.0" customHeight="1"/>
    <row r="9866" ht="15.0" customHeight="1"/>
    <row r="9867" ht="15.0" customHeight="1"/>
    <row r="9868" ht="15.0" customHeight="1"/>
    <row r="9869" ht="15.0" customHeight="1"/>
    <row r="9870" ht="15.0" customHeight="1"/>
    <row r="9871" ht="15.0" customHeight="1"/>
    <row r="9872" ht="15.0" customHeight="1"/>
    <row r="9873" ht="15.0" customHeight="1"/>
    <row r="9874" ht="15.0" customHeight="1"/>
    <row r="9875" ht="15.0" customHeight="1"/>
    <row r="9876" ht="15.0" customHeight="1"/>
    <row r="9877" ht="15.0" customHeight="1"/>
    <row r="9878" ht="15.0" customHeight="1"/>
    <row r="9879" ht="15.0" customHeight="1"/>
    <row r="9880" ht="15.0" customHeight="1"/>
    <row r="9881" ht="15.0" customHeight="1"/>
    <row r="9882" ht="15.0" customHeight="1"/>
    <row r="9883" ht="15.0" customHeight="1"/>
    <row r="9884" ht="15.0" customHeight="1"/>
    <row r="9885" ht="15.0" customHeight="1"/>
    <row r="9886" ht="15.0" customHeight="1"/>
    <row r="9887" ht="15.0" customHeight="1"/>
    <row r="9888" ht="15.0" customHeight="1"/>
    <row r="9889" ht="15.0" customHeight="1"/>
    <row r="9890" ht="15.0" customHeight="1"/>
    <row r="9891" ht="15.0" customHeight="1"/>
    <row r="9892" ht="15.0" customHeight="1"/>
    <row r="9893" ht="15.0" customHeight="1"/>
    <row r="9894" ht="15.0" customHeight="1"/>
    <row r="9895" ht="15.0" customHeight="1"/>
    <row r="9896" ht="15.0" customHeight="1"/>
    <row r="9897" ht="15.0" customHeight="1"/>
    <row r="9898" ht="15.0" customHeight="1"/>
    <row r="9899" ht="15.0" customHeight="1"/>
    <row r="9900" ht="15.0" customHeight="1"/>
    <row r="9901" ht="15.0" customHeight="1"/>
    <row r="9902" ht="15.0" customHeight="1"/>
    <row r="9903" ht="15.0" customHeight="1"/>
    <row r="9904" ht="15.0" customHeight="1"/>
    <row r="9905" ht="15.0" customHeight="1"/>
    <row r="9906" ht="15.0" customHeight="1"/>
    <row r="9907" ht="15.0" customHeight="1"/>
    <row r="9908" ht="15.0" customHeight="1"/>
    <row r="9909" ht="15.0" customHeight="1"/>
    <row r="9910" ht="15.0" customHeight="1"/>
    <row r="9911" ht="15.0" customHeight="1"/>
    <row r="9912" ht="15.0" customHeight="1"/>
    <row r="9913" ht="15.0" customHeight="1"/>
    <row r="9914" ht="15.0" customHeight="1"/>
    <row r="9915" ht="15.0" customHeight="1"/>
    <row r="9916" ht="15.0" customHeight="1"/>
    <row r="9917" ht="15.0" customHeight="1"/>
    <row r="9918" ht="15.0" customHeight="1"/>
    <row r="9919" ht="15.0" customHeight="1"/>
    <row r="9920" ht="15.0" customHeight="1"/>
    <row r="9921" ht="15.0" customHeight="1"/>
    <row r="9922" ht="15.0" customHeight="1"/>
    <row r="9923" ht="15.0" customHeight="1"/>
    <row r="9924" ht="15.0" customHeight="1"/>
    <row r="9925" ht="15.0" customHeight="1"/>
    <row r="9926" ht="15.0" customHeight="1"/>
    <row r="9927" ht="15.0" customHeight="1"/>
    <row r="9928" ht="15.0" customHeight="1"/>
    <row r="9929" ht="15.0" customHeight="1"/>
    <row r="9930" ht="15.0" customHeight="1"/>
    <row r="9931" ht="15.0" customHeight="1"/>
    <row r="9932" ht="15.0" customHeight="1"/>
    <row r="9933" ht="15.0" customHeight="1"/>
    <row r="9934" ht="15.0" customHeight="1"/>
    <row r="9935" ht="15.0" customHeight="1"/>
    <row r="9936" ht="15.0" customHeight="1"/>
    <row r="9937" ht="15.0" customHeight="1"/>
    <row r="9938" ht="15.0" customHeight="1"/>
    <row r="9939" ht="15.0" customHeight="1"/>
    <row r="9940" ht="15.0" customHeight="1"/>
    <row r="9941" ht="15.0" customHeight="1"/>
    <row r="9942" ht="15.0" customHeight="1"/>
    <row r="9943" ht="15.0" customHeight="1"/>
    <row r="9944" ht="15.0" customHeight="1"/>
    <row r="9945" ht="15.0" customHeight="1"/>
    <row r="9946" ht="15.0" customHeight="1"/>
    <row r="9947" ht="15.0" customHeight="1"/>
    <row r="9948" ht="15.0" customHeight="1"/>
    <row r="9949" ht="15.0" customHeight="1"/>
    <row r="9950" ht="15.0" customHeight="1"/>
    <row r="9951" ht="15.0" customHeight="1"/>
    <row r="9952" ht="15.0" customHeight="1"/>
    <row r="9953" ht="15.0" customHeight="1"/>
    <row r="9954" ht="15.0" customHeight="1"/>
    <row r="9955" ht="15.0" customHeight="1"/>
    <row r="9956" ht="15.0" customHeight="1"/>
    <row r="9957" ht="15.0" customHeight="1"/>
    <row r="9958" ht="15.0" customHeight="1"/>
    <row r="9959" ht="15.0" customHeight="1"/>
    <row r="9960" ht="15.0" customHeight="1"/>
    <row r="9961" ht="15.0" customHeight="1"/>
    <row r="9962" ht="15.0" customHeight="1"/>
    <row r="9963" ht="15.0" customHeight="1"/>
    <row r="9964" ht="15.0" customHeight="1"/>
    <row r="9965" ht="15.0" customHeight="1"/>
    <row r="9966" ht="15.0" customHeight="1"/>
    <row r="9967" ht="15.0" customHeight="1"/>
    <row r="9968" ht="15.0" customHeight="1"/>
    <row r="9969" ht="15.0" customHeight="1"/>
    <row r="9970" ht="15.0" customHeight="1"/>
    <row r="9971" ht="15.0" customHeight="1"/>
    <row r="9972" ht="15.0" customHeight="1"/>
    <row r="9973" ht="15.0" customHeight="1"/>
    <row r="9974" ht="15.0" customHeight="1"/>
    <row r="9975" ht="15.0" customHeight="1"/>
    <row r="9976" ht="15.0" customHeight="1"/>
    <row r="9977" ht="15.0" customHeight="1"/>
    <row r="9978" ht="15.0" customHeight="1"/>
    <row r="9979" ht="15.0" customHeight="1"/>
    <row r="9980" ht="15.0" customHeight="1"/>
    <row r="9981" ht="15.0" customHeight="1"/>
    <row r="9982" ht="15.0" customHeight="1"/>
    <row r="9983" ht="15.0" customHeight="1"/>
    <row r="9984" ht="15.0" customHeight="1"/>
    <row r="9985" ht="15.0" customHeight="1"/>
    <row r="9986" ht="15.0" customHeight="1"/>
    <row r="9987" ht="15.0" customHeight="1"/>
    <row r="9988" ht="15.0" customHeight="1"/>
    <row r="9989" ht="15.0" customHeight="1"/>
    <row r="9990" ht="15.0" customHeight="1"/>
    <row r="9991" ht="15.0" customHeight="1"/>
    <row r="9992" ht="15.0" customHeight="1"/>
    <row r="9993" ht="15.0" customHeight="1"/>
    <row r="9994" ht="15.0" customHeight="1"/>
    <row r="9995" ht="15.0" customHeight="1"/>
    <row r="9996" ht="15.0" customHeight="1"/>
    <row r="9997" ht="15.0" customHeight="1"/>
    <row r="9998" ht="15.0" customHeight="1"/>
    <row r="9999" ht="15.0" customHeight="1"/>
    <row r="10000" ht="15.0" customHeight="1"/>
    <row r="10001" ht="15.0" customHeight="1"/>
    <row r="10002" ht="15.0" customHeight="1"/>
    <row r="10003" ht="15.0" customHeight="1"/>
    <row r="10004" ht="15.0" customHeight="1"/>
    <row r="10005" ht="15.0" customHeight="1"/>
    <row r="10006" ht="15.0" customHeight="1"/>
    <row r="10007" ht="15.0" customHeight="1"/>
    <row r="10008" ht="15.0" customHeight="1"/>
    <row r="10009" ht="15.0" customHeight="1"/>
    <row r="10010" ht="15.0" customHeight="1"/>
    <row r="10011" ht="15.0" customHeight="1"/>
    <row r="10012" ht="15.0" customHeight="1"/>
    <row r="10013" ht="15.0" customHeight="1"/>
    <row r="10014" ht="15.0" customHeight="1"/>
    <row r="10015" ht="15.0" customHeight="1"/>
    <row r="10016" ht="15.0" customHeight="1"/>
    <row r="10017" ht="15.0" customHeight="1"/>
    <row r="10018" ht="15.0" customHeight="1"/>
    <row r="10019" ht="15.0" customHeight="1"/>
    <row r="10020" ht="15.0" customHeight="1"/>
    <row r="10021" ht="15.0" customHeight="1"/>
    <row r="10022" ht="15.0" customHeight="1"/>
    <row r="10023" ht="15.0" customHeight="1"/>
    <row r="10024" ht="15.0" customHeight="1"/>
    <row r="10025" ht="15.0" customHeight="1"/>
    <row r="10026" ht="15.0" customHeight="1"/>
    <row r="10027" ht="15.0" customHeight="1"/>
    <row r="10028" ht="15.0" customHeight="1"/>
    <row r="10029" ht="15.0" customHeight="1"/>
    <row r="10030" ht="15.0" customHeight="1"/>
    <row r="10031" ht="15.0" customHeight="1"/>
    <row r="10032" ht="15.0" customHeight="1"/>
    <row r="10033" ht="15.0" customHeight="1"/>
    <row r="10034" ht="15.0" customHeight="1"/>
    <row r="10035" ht="15.0" customHeight="1"/>
    <row r="10036" ht="15.0" customHeight="1"/>
    <row r="10037" ht="15.0" customHeight="1"/>
    <row r="10038" ht="15.0" customHeight="1"/>
    <row r="10039" ht="15.0" customHeight="1"/>
    <row r="10040" ht="15.0" customHeight="1"/>
    <row r="10041" ht="15.0" customHeight="1"/>
    <row r="10042" ht="15.0" customHeight="1"/>
    <row r="10043" ht="15.0" customHeight="1"/>
    <row r="10044" ht="15.0" customHeight="1"/>
    <row r="10045" ht="15.0" customHeight="1"/>
    <row r="10046" ht="15.0" customHeight="1"/>
    <row r="10047" ht="15.0" customHeight="1"/>
    <row r="10048" ht="15.0" customHeight="1"/>
    <row r="10049" ht="15.0" customHeight="1"/>
    <row r="10050" ht="15.0" customHeight="1"/>
    <row r="10051" ht="15.0" customHeight="1"/>
    <row r="10052" ht="15.0" customHeight="1"/>
    <row r="10053" ht="15.0" customHeight="1"/>
    <row r="10054" ht="15.0" customHeight="1"/>
    <row r="10055" ht="15.0" customHeight="1"/>
    <row r="10056" ht="15.0" customHeight="1"/>
    <row r="10057" ht="15.0" customHeight="1"/>
    <row r="10058" ht="15.0" customHeight="1"/>
    <row r="10059" ht="15.0" customHeight="1"/>
    <row r="10060" ht="15.0" customHeight="1"/>
    <row r="10061" ht="15.0" customHeight="1"/>
    <row r="10062" ht="15.0" customHeight="1"/>
    <row r="10063" ht="15.0" customHeight="1"/>
    <row r="10064" ht="15.0" customHeight="1"/>
    <row r="10065" ht="15.0" customHeight="1"/>
    <row r="10066" ht="15.0" customHeight="1"/>
    <row r="10067" ht="15.0" customHeight="1"/>
    <row r="10068" ht="15.0" customHeight="1"/>
    <row r="10069" ht="15.0" customHeight="1"/>
    <row r="10070" ht="15.0" customHeight="1"/>
    <row r="10071" ht="15.0" customHeight="1"/>
    <row r="10072" ht="15.0" customHeight="1"/>
    <row r="10073" ht="15.0" customHeight="1"/>
    <row r="10074" ht="15.0" customHeight="1"/>
    <row r="10075" ht="15.0" customHeight="1"/>
    <row r="10076" ht="15.0" customHeight="1"/>
    <row r="10077" ht="15.0" customHeight="1"/>
    <row r="10078" ht="15.0" customHeight="1"/>
    <row r="10079" ht="15.0" customHeight="1"/>
    <row r="10080" ht="15.0" customHeight="1"/>
    <row r="10081" ht="15.0" customHeight="1"/>
    <row r="10082" ht="15.0" customHeight="1"/>
    <row r="10083" ht="15.0" customHeight="1"/>
    <row r="10084" ht="15.0" customHeight="1"/>
    <row r="10085" ht="15.0" customHeight="1"/>
    <row r="10086" ht="15.0" customHeight="1"/>
    <row r="10087" ht="15.0" customHeight="1"/>
    <row r="10088" ht="15.0" customHeight="1"/>
    <row r="10089" ht="15.0" customHeight="1"/>
    <row r="10090" ht="15.0" customHeight="1"/>
    <row r="10091" ht="15.0" customHeight="1"/>
    <row r="10092" ht="15.0" customHeight="1"/>
    <row r="10093" ht="15.0" customHeight="1"/>
    <row r="10094" ht="15.0" customHeight="1"/>
    <row r="10095" ht="15.0" customHeight="1"/>
    <row r="10096" ht="15.0" customHeight="1"/>
    <row r="10097" ht="15.0" customHeight="1"/>
    <row r="10098" ht="15.0" customHeight="1"/>
    <row r="10099" ht="15.0" customHeight="1"/>
    <row r="10100" ht="15.0" customHeight="1"/>
    <row r="10101" ht="15.0" customHeight="1"/>
    <row r="10102" ht="15.0" customHeight="1"/>
    <row r="10103" ht="15.0" customHeight="1"/>
    <row r="10104" ht="15.0" customHeight="1"/>
    <row r="10105" ht="15.0" customHeight="1"/>
    <row r="10106" ht="15.0" customHeight="1"/>
    <row r="10107" ht="15.0" customHeight="1"/>
    <row r="10108" ht="15.0" customHeight="1"/>
    <row r="10109" ht="15.0" customHeight="1"/>
    <row r="10110" ht="15.0" customHeight="1"/>
    <row r="10111" ht="15.0" customHeight="1"/>
    <row r="10112" ht="15.0" customHeight="1"/>
    <row r="10113" ht="15.0" customHeight="1"/>
    <row r="10114" ht="15.0" customHeight="1"/>
    <row r="10115" ht="15.0" customHeight="1"/>
    <row r="10116" ht="15.0" customHeight="1"/>
    <row r="10117" ht="15.0" customHeight="1"/>
    <row r="10118" ht="15.0" customHeight="1"/>
    <row r="10119" ht="15.0" customHeight="1"/>
    <row r="10120" ht="15.0" customHeight="1"/>
    <row r="10121" ht="15.0" customHeight="1"/>
    <row r="10122" ht="15.0" customHeight="1"/>
    <row r="10123" ht="15.0" customHeight="1"/>
    <row r="10124" ht="15.0" customHeight="1"/>
    <row r="10125" ht="15.0" customHeight="1"/>
    <row r="10126" ht="15.0" customHeight="1"/>
    <row r="10127" ht="15.0" customHeight="1"/>
    <row r="10128" ht="15.0" customHeight="1"/>
    <row r="10129" ht="15.0" customHeight="1"/>
    <row r="10130" ht="15.0" customHeight="1"/>
    <row r="10131" ht="15.0" customHeight="1"/>
    <row r="10132" ht="15.0" customHeight="1"/>
    <row r="10133" ht="15.0" customHeight="1"/>
    <row r="10134" ht="15.0" customHeight="1"/>
    <row r="10135" ht="15.0" customHeight="1"/>
    <row r="10136" ht="15.0" customHeight="1"/>
    <row r="10137" ht="15.0" customHeight="1"/>
    <row r="10138" ht="15.0" customHeight="1"/>
    <row r="10139" ht="15.0" customHeight="1"/>
    <row r="10140" ht="15.0" customHeight="1"/>
    <row r="10141" ht="15.0" customHeight="1"/>
    <row r="10142" ht="15.0" customHeight="1"/>
    <row r="10143" ht="15.0" customHeight="1"/>
    <row r="10144" ht="15.0" customHeight="1"/>
    <row r="10145" ht="15.0" customHeight="1"/>
    <row r="10146" ht="15.0" customHeight="1"/>
    <row r="10147" ht="15.0" customHeight="1"/>
    <row r="10148" ht="15.0" customHeight="1"/>
    <row r="10149" ht="15.0" customHeight="1"/>
    <row r="10150" ht="15.0" customHeight="1"/>
    <row r="10151" ht="15.0" customHeight="1"/>
    <row r="10152" ht="15.0" customHeight="1"/>
    <row r="10153" ht="15.0" customHeight="1"/>
    <row r="10154" ht="15.0" customHeight="1"/>
    <row r="10155" ht="15.0" customHeight="1"/>
    <row r="10156" ht="15.0" customHeight="1"/>
    <row r="10157" ht="15.0" customHeight="1"/>
    <row r="10158" ht="15.0" customHeight="1"/>
    <row r="10159" ht="15.0" customHeight="1"/>
    <row r="10160" ht="15.0" customHeight="1"/>
    <row r="10161" ht="15.0" customHeight="1"/>
    <row r="10162" ht="15.0" customHeight="1"/>
    <row r="10163" ht="15.0" customHeight="1"/>
    <row r="10164" ht="15.0" customHeight="1"/>
    <row r="10165" ht="15.0" customHeight="1"/>
    <row r="10166" ht="15.0" customHeight="1"/>
    <row r="10167" ht="15.0" customHeight="1"/>
    <row r="10168" ht="15.0" customHeight="1"/>
    <row r="10169" ht="15.0" customHeight="1"/>
    <row r="10170" ht="15.0" customHeight="1"/>
    <row r="10171" ht="15.0" customHeight="1"/>
    <row r="10172" ht="15.0" customHeight="1"/>
    <row r="10173" ht="15.0" customHeight="1"/>
    <row r="10174" ht="15.0" customHeight="1"/>
    <row r="10175" ht="15.0" customHeight="1"/>
    <row r="10176" ht="15.0" customHeight="1"/>
    <row r="10177" ht="15.0" customHeight="1"/>
    <row r="10178" ht="15.0" customHeight="1"/>
    <row r="10179" ht="15.0" customHeight="1"/>
    <row r="10180" ht="15.0" customHeight="1"/>
    <row r="10181" ht="15.0" customHeight="1"/>
    <row r="10182" ht="15.0" customHeight="1"/>
    <row r="10183" ht="15.0" customHeight="1"/>
    <row r="10184" ht="15.0" customHeight="1"/>
    <row r="10185" ht="15.0" customHeight="1"/>
    <row r="10186" ht="15.0" customHeight="1"/>
    <row r="10187" ht="15.0" customHeight="1"/>
    <row r="10188" ht="15.0" customHeight="1"/>
    <row r="10189" ht="15.0" customHeight="1"/>
    <row r="10190" ht="15.0" customHeight="1"/>
    <row r="10191" ht="15.0" customHeight="1"/>
    <row r="10192" ht="15.0" customHeight="1"/>
    <row r="10193" ht="15.0" customHeight="1"/>
    <row r="10194" ht="15.0" customHeight="1"/>
    <row r="10195" ht="15.0" customHeight="1"/>
    <row r="10196" ht="15.0" customHeight="1"/>
    <row r="10197" ht="15.0" customHeight="1"/>
    <row r="10198" ht="15.0" customHeight="1"/>
    <row r="10199" ht="15.0" customHeight="1"/>
    <row r="10200" ht="15.0" customHeight="1"/>
    <row r="10201" ht="15.0" customHeight="1"/>
    <row r="10202" ht="15.0" customHeight="1"/>
    <row r="10203" ht="15.0" customHeight="1"/>
    <row r="10204" ht="15.0" customHeight="1"/>
    <row r="10205" ht="15.0" customHeight="1"/>
    <row r="10206" ht="15.0" customHeight="1"/>
    <row r="10207" ht="15.0" customHeight="1"/>
    <row r="10208" ht="15.0" customHeight="1"/>
    <row r="10209" ht="15.0" customHeight="1"/>
    <row r="10210" ht="15.0" customHeight="1"/>
    <row r="10211" ht="15.0" customHeight="1"/>
    <row r="10212" ht="15.0" customHeight="1"/>
    <row r="10213" ht="15.0" customHeight="1"/>
    <row r="10214" ht="15.0" customHeight="1"/>
    <row r="10215" ht="15.0" customHeight="1"/>
    <row r="10216" ht="15.0" customHeight="1"/>
    <row r="10217" ht="15.0" customHeight="1"/>
    <row r="10218" ht="15.0" customHeight="1"/>
    <row r="10219" ht="15.0" customHeight="1"/>
    <row r="10220" ht="15.0" customHeight="1"/>
    <row r="10221" ht="15.0" customHeight="1"/>
    <row r="10222" ht="15.0" customHeight="1"/>
    <row r="10223" ht="15.0" customHeight="1"/>
    <row r="10224" ht="15.0" customHeight="1"/>
    <row r="10225" ht="15.0" customHeight="1"/>
    <row r="10226" ht="15.0" customHeight="1"/>
    <row r="10227" ht="15.0" customHeight="1"/>
    <row r="10228" ht="15.0" customHeight="1"/>
    <row r="10229" ht="15.0" customHeight="1"/>
    <row r="10230" ht="15.0" customHeight="1"/>
    <row r="10231" ht="15.0" customHeight="1"/>
    <row r="10232" ht="15.0" customHeight="1"/>
    <row r="10233" ht="15.0" customHeight="1"/>
    <row r="10234" ht="15.0" customHeight="1"/>
    <row r="10235" ht="15.0" customHeight="1"/>
    <row r="10236" ht="15.0" customHeight="1"/>
    <row r="10237" ht="15.0" customHeight="1"/>
    <row r="10238" ht="15.0" customHeight="1"/>
    <row r="10239" ht="15.0" customHeight="1"/>
    <row r="10240" ht="15.0" customHeight="1"/>
    <row r="10241" ht="15.0" customHeight="1"/>
    <row r="10242" ht="15.0" customHeight="1"/>
    <row r="10243" ht="15.0" customHeight="1"/>
    <row r="10244" ht="15.0" customHeight="1"/>
    <row r="10245" ht="15.0" customHeight="1"/>
    <row r="10246" ht="15.0" customHeight="1"/>
    <row r="10247" ht="15.0" customHeight="1"/>
    <row r="10248" ht="15.0" customHeight="1"/>
    <row r="10249" ht="15.0" customHeight="1"/>
    <row r="10250" ht="15.0" customHeight="1"/>
    <row r="10251" ht="15.0" customHeight="1"/>
    <row r="10252" ht="15.0" customHeight="1"/>
    <row r="10253" ht="15.0" customHeight="1"/>
    <row r="10254" ht="15.0" customHeight="1"/>
    <row r="10255" ht="15.0" customHeight="1"/>
    <row r="10256" ht="15.0" customHeight="1"/>
    <row r="10257" ht="15.0" customHeight="1"/>
    <row r="10258" ht="15.0" customHeight="1"/>
    <row r="10259" ht="15.0" customHeight="1"/>
    <row r="10260" ht="15.0" customHeight="1"/>
    <row r="10261" ht="15.0" customHeight="1"/>
    <row r="10262" ht="15.0" customHeight="1"/>
    <row r="10263" ht="15.0" customHeight="1"/>
    <row r="10264" ht="15.0" customHeight="1"/>
    <row r="10265" ht="15.0" customHeight="1"/>
    <row r="10266" ht="15.0" customHeight="1"/>
    <row r="10267" ht="15.0" customHeight="1"/>
    <row r="10268" ht="15.0" customHeight="1"/>
    <row r="10269" ht="15.0" customHeight="1"/>
    <row r="10270" ht="15.0" customHeight="1"/>
    <row r="10271" ht="15.0" customHeight="1"/>
    <row r="10272" ht="15.0" customHeight="1"/>
    <row r="10273" ht="15.0" customHeight="1"/>
    <row r="10274" ht="15.0" customHeight="1"/>
    <row r="10275" ht="15.0" customHeight="1"/>
    <row r="10276" ht="15.0" customHeight="1"/>
    <row r="10277" ht="15.0" customHeight="1"/>
    <row r="10278" ht="15.0" customHeight="1"/>
    <row r="10279" ht="15.0" customHeight="1"/>
    <row r="10280" ht="15.0" customHeight="1"/>
    <row r="10281" ht="15.0" customHeight="1"/>
    <row r="10282" ht="15.0" customHeight="1"/>
    <row r="10283" ht="15.0" customHeight="1"/>
    <row r="10284" ht="15.0" customHeight="1"/>
    <row r="10285" ht="15.0" customHeight="1"/>
    <row r="10286" ht="15.0" customHeight="1"/>
    <row r="10287" ht="15.0" customHeight="1"/>
    <row r="10288" ht="15.0" customHeight="1"/>
    <row r="10289" ht="15.0" customHeight="1"/>
    <row r="10290" ht="15.0" customHeight="1"/>
    <row r="10291" ht="15.0" customHeight="1"/>
    <row r="10292" ht="15.0" customHeight="1"/>
    <row r="10293" ht="15.0" customHeight="1"/>
    <row r="10294" ht="15.0" customHeight="1"/>
    <row r="10295" ht="15.0" customHeight="1"/>
    <row r="10296" ht="15.0" customHeight="1"/>
    <row r="10297" ht="15.0" customHeight="1"/>
    <row r="10298" ht="15.0" customHeight="1"/>
    <row r="10299" ht="15.0" customHeight="1"/>
    <row r="10300" ht="15.0" customHeight="1"/>
    <row r="10301" ht="15.0" customHeight="1"/>
    <row r="10302" ht="15.0" customHeight="1"/>
    <row r="10303" ht="15.0" customHeight="1"/>
    <row r="10304" ht="15.0" customHeight="1"/>
    <row r="10305" ht="15.0" customHeight="1"/>
    <row r="10306" ht="15.0" customHeight="1"/>
    <row r="10307" ht="15.0" customHeight="1"/>
    <row r="10308" ht="15.0" customHeight="1"/>
    <row r="10309" ht="15.0" customHeight="1"/>
    <row r="10310" ht="15.0" customHeight="1"/>
    <row r="10311" ht="15.0" customHeight="1"/>
    <row r="10312" ht="15.0" customHeight="1"/>
    <row r="10313" ht="15.0" customHeight="1"/>
    <row r="10314" ht="15.0" customHeight="1"/>
    <row r="10315" ht="15.0" customHeight="1"/>
    <row r="10316" ht="15.0" customHeight="1"/>
    <row r="10317" ht="15.0" customHeight="1"/>
    <row r="10318" ht="15.0" customHeight="1"/>
    <row r="10319" ht="15.0" customHeight="1"/>
    <row r="10320" ht="15.0" customHeight="1"/>
    <row r="10321" ht="15.0" customHeight="1"/>
    <row r="10322" ht="15.0" customHeight="1"/>
    <row r="10323" ht="15.0" customHeight="1"/>
    <row r="10324" ht="15.0" customHeight="1"/>
    <row r="10325" ht="15.0" customHeight="1"/>
    <row r="10326" ht="15.0" customHeight="1"/>
    <row r="10327" ht="15.0" customHeight="1"/>
    <row r="10328" ht="15.0" customHeight="1"/>
    <row r="10329" ht="15.0" customHeight="1"/>
    <row r="10330" ht="15.0" customHeight="1"/>
    <row r="10331" ht="15.0" customHeight="1"/>
    <row r="10332" ht="15.0" customHeight="1"/>
    <row r="10333" ht="15.0" customHeight="1"/>
    <row r="10334" ht="15.0" customHeight="1"/>
    <row r="10335" ht="15.0" customHeight="1"/>
    <row r="10336" ht="15.0" customHeight="1"/>
    <row r="10337" ht="15.0" customHeight="1"/>
    <row r="10338" ht="15.0" customHeight="1"/>
    <row r="10339" ht="15.0" customHeight="1"/>
    <row r="10340" ht="15.0" customHeight="1"/>
    <row r="10341" ht="15.0" customHeight="1"/>
    <row r="10342" ht="15.0" customHeight="1"/>
    <row r="10343" ht="15.0" customHeight="1"/>
    <row r="10344" ht="15.0" customHeight="1"/>
    <row r="10345" ht="15.0" customHeight="1"/>
    <row r="10346" ht="15.0" customHeight="1"/>
    <row r="10347" ht="15.0" customHeight="1"/>
    <row r="10348" ht="15.0" customHeight="1"/>
    <row r="10349" ht="15.0" customHeight="1"/>
    <row r="10350" ht="15.0" customHeight="1"/>
    <row r="10351" ht="15.0" customHeight="1"/>
    <row r="10352" ht="15.0" customHeight="1"/>
    <row r="10353" ht="15.0" customHeight="1"/>
    <row r="10354" ht="15.0" customHeight="1"/>
    <row r="10355" ht="15.0" customHeight="1"/>
    <row r="10356" ht="15.0" customHeight="1"/>
    <row r="10357" ht="15.0" customHeight="1"/>
    <row r="10358" ht="15.0" customHeight="1"/>
    <row r="10359" ht="15.0" customHeight="1"/>
    <row r="10360" ht="15.0" customHeight="1"/>
    <row r="10361" ht="15.0" customHeight="1"/>
    <row r="10362" ht="15.0" customHeight="1"/>
    <row r="10363" ht="15.0" customHeight="1"/>
    <row r="10364" ht="15.0" customHeight="1"/>
    <row r="10365" ht="15.0" customHeight="1"/>
    <row r="10366" ht="15.0" customHeight="1"/>
    <row r="10367" ht="15.0" customHeight="1"/>
    <row r="10368" ht="15.0" customHeight="1"/>
    <row r="10369" ht="15.0" customHeight="1"/>
    <row r="10370" ht="15.0" customHeight="1"/>
    <row r="10371" ht="15.0" customHeight="1"/>
    <row r="10372" ht="15.0" customHeight="1"/>
    <row r="10373" ht="15.0" customHeight="1"/>
    <row r="10374" ht="15.0" customHeight="1"/>
    <row r="10375" ht="15.0" customHeight="1"/>
    <row r="10376" ht="15.0" customHeight="1"/>
    <row r="10377" ht="15.0" customHeight="1"/>
    <row r="10378" ht="15.0" customHeight="1"/>
    <row r="10379" ht="15.0" customHeight="1"/>
    <row r="10380" ht="15.0" customHeight="1"/>
    <row r="10381" ht="15.0" customHeight="1"/>
    <row r="10382" ht="15.0" customHeight="1"/>
    <row r="10383" ht="15.0" customHeight="1"/>
    <row r="10384" ht="15.0" customHeight="1"/>
    <row r="10385" ht="15.0" customHeight="1"/>
    <row r="10386" ht="15.0" customHeight="1"/>
    <row r="10387" ht="15.0" customHeight="1"/>
    <row r="10388" ht="15.0" customHeight="1"/>
    <row r="10389" ht="15.0" customHeight="1"/>
    <row r="10390" ht="15.0" customHeight="1"/>
    <row r="10391" ht="15.0" customHeight="1"/>
    <row r="10392" ht="15.0" customHeight="1"/>
    <row r="10393" ht="15.0" customHeight="1"/>
    <row r="10394" ht="15.0" customHeight="1"/>
    <row r="10395" ht="15.0" customHeight="1"/>
    <row r="10396" ht="15.0" customHeight="1"/>
    <row r="10397" ht="15.0" customHeight="1"/>
    <row r="10398" ht="15.0" customHeight="1"/>
    <row r="10399" ht="15.0" customHeight="1"/>
    <row r="10400" ht="15.0" customHeight="1"/>
    <row r="10401" ht="15.0" customHeight="1"/>
    <row r="10402" ht="15.0" customHeight="1"/>
    <row r="10403" ht="15.0" customHeight="1"/>
    <row r="10404" ht="15.0" customHeight="1"/>
    <row r="10405" ht="15.0" customHeight="1"/>
    <row r="10406" ht="15.0" customHeight="1"/>
    <row r="10407" ht="15.0" customHeight="1"/>
    <row r="10408" ht="15.0" customHeight="1"/>
    <row r="10409" ht="15.0" customHeight="1"/>
    <row r="10410" ht="15.0" customHeight="1"/>
    <row r="10411" ht="15.0" customHeight="1"/>
    <row r="10412" ht="15.0" customHeight="1"/>
    <row r="10413" ht="15.0" customHeight="1"/>
    <row r="10414" ht="15.0" customHeight="1"/>
    <row r="10415" ht="15.0" customHeight="1"/>
    <row r="10416" ht="15.0" customHeight="1"/>
    <row r="10417" ht="15.0" customHeight="1"/>
    <row r="10418" ht="15.0" customHeight="1"/>
    <row r="10419" ht="15.0" customHeight="1"/>
    <row r="10420" ht="15.0" customHeight="1"/>
    <row r="10421" ht="15.0" customHeight="1"/>
    <row r="10422" ht="15.0" customHeight="1"/>
    <row r="10423" ht="15.0" customHeight="1"/>
    <row r="10424" ht="15.0" customHeight="1"/>
    <row r="10425" ht="15.0" customHeight="1"/>
    <row r="10426" ht="15.0" customHeight="1"/>
    <row r="10427" ht="15.0" customHeight="1"/>
    <row r="10428" ht="15.0" customHeight="1"/>
    <row r="10429" ht="15.0" customHeight="1"/>
    <row r="10430" ht="15.0" customHeight="1"/>
    <row r="10431" ht="15.0" customHeight="1"/>
    <row r="10432" ht="15.0" customHeight="1"/>
    <row r="10433" ht="15.0" customHeight="1"/>
    <row r="10434" ht="15.0" customHeight="1"/>
    <row r="10435" ht="15.0" customHeight="1"/>
    <row r="10436" ht="15.0" customHeight="1"/>
    <row r="10437" ht="15.0" customHeight="1"/>
    <row r="10438" ht="15.0" customHeight="1"/>
    <row r="10439" ht="15.0" customHeight="1"/>
    <row r="10440" ht="15.0" customHeight="1"/>
    <row r="10441" ht="15.0" customHeight="1"/>
    <row r="10442" ht="15.0" customHeight="1"/>
    <row r="10443" ht="15.0" customHeight="1"/>
    <row r="10444" ht="15.0" customHeight="1"/>
    <row r="10445" ht="15.0" customHeight="1"/>
    <row r="10446" ht="15.0" customHeight="1"/>
    <row r="10447" ht="15.0" customHeight="1"/>
    <row r="10448" ht="15.0" customHeight="1"/>
    <row r="10449" ht="15.0" customHeight="1"/>
    <row r="10450" ht="15.0" customHeight="1"/>
    <row r="10451" ht="15.0" customHeight="1"/>
    <row r="10452" ht="15.0" customHeight="1"/>
    <row r="10453" ht="15.0" customHeight="1"/>
    <row r="10454" ht="15.0" customHeight="1"/>
    <row r="10455" ht="15.0" customHeight="1"/>
    <row r="10456" ht="15.0" customHeight="1"/>
    <row r="10457" ht="15.0" customHeight="1"/>
    <row r="10458" ht="15.0" customHeight="1"/>
    <row r="10459" ht="15.0" customHeight="1"/>
    <row r="10460" ht="15.0" customHeight="1"/>
    <row r="10461" ht="15.0" customHeight="1"/>
    <row r="10462" ht="15.0" customHeight="1"/>
    <row r="10463" ht="15.0" customHeight="1"/>
    <row r="10464" ht="15.0" customHeight="1"/>
    <row r="10465" ht="15.0" customHeight="1"/>
    <row r="10466" ht="15.0" customHeight="1"/>
    <row r="10467" ht="15.0" customHeight="1"/>
    <row r="10468" ht="15.0" customHeight="1"/>
    <row r="10469" ht="15.0" customHeight="1"/>
    <row r="10470" ht="15.0" customHeight="1"/>
    <row r="10471" ht="15.0" customHeight="1"/>
    <row r="10472" ht="15.0" customHeight="1"/>
    <row r="10473" ht="15.0" customHeight="1"/>
    <row r="10474" ht="15.0" customHeight="1"/>
    <row r="10475" ht="15.0" customHeight="1"/>
    <row r="10476" ht="15.0" customHeight="1"/>
    <row r="10477" ht="15.0" customHeight="1"/>
    <row r="10478" ht="15.0" customHeight="1"/>
    <row r="10479" ht="15.0" customHeight="1"/>
    <row r="10480" ht="15.0" customHeight="1"/>
    <row r="10481" ht="15.0" customHeight="1"/>
    <row r="10482" ht="15.0" customHeight="1"/>
    <row r="10483" ht="15.0" customHeight="1"/>
    <row r="10484" ht="15.0" customHeight="1"/>
    <row r="10485" ht="15.0" customHeight="1"/>
    <row r="10486" ht="15.0" customHeight="1"/>
    <row r="10487" ht="15.0" customHeight="1"/>
    <row r="10488" ht="15.0" customHeight="1"/>
    <row r="10489" ht="15.0" customHeight="1"/>
    <row r="10490" ht="15.0" customHeight="1"/>
    <row r="10491" ht="15.0" customHeight="1"/>
    <row r="10492" ht="15.0" customHeight="1"/>
    <row r="10493" ht="15.0" customHeight="1"/>
    <row r="10494" ht="15.0" customHeight="1"/>
    <row r="10495" ht="15.0" customHeight="1"/>
    <row r="10496" ht="15.0" customHeight="1"/>
    <row r="10497" ht="15.0" customHeight="1"/>
    <row r="10498" ht="15.0" customHeight="1"/>
    <row r="10499" ht="15.0" customHeight="1"/>
    <row r="10500" ht="15.0" customHeight="1"/>
    <row r="10501" ht="15.0" customHeight="1"/>
    <row r="10502" ht="15.0" customHeight="1"/>
    <row r="10503" ht="15.0" customHeight="1"/>
    <row r="10504" ht="15.0" customHeight="1"/>
    <row r="10505" ht="15.0" customHeight="1"/>
    <row r="10506" ht="15.0" customHeight="1"/>
    <row r="10507" ht="15.0" customHeight="1"/>
    <row r="10508" ht="15.0" customHeight="1"/>
    <row r="10509" ht="15.0" customHeight="1"/>
    <row r="10510" ht="15.0" customHeight="1"/>
    <row r="10511" ht="15.0" customHeight="1"/>
    <row r="10512" ht="15.0" customHeight="1"/>
    <row r="10513" ht="15.0" customHeight="1"/>
    <row r="10514" ht="15.0" customHeight="1"/>
    <row r="10515" ht="15.0" customHeight="1"/>
    <row r="10516" ht="15.0" customHeight="1"/>
    <row r="10517" ht="15.0" customHeight="1"/>
    <row r="10518" ht="15.0" customHeight="1"/>
    <row r="10519" ht="15.0" customHeight="1"/>
    <row r="10520" ht="15.0" customHeight="1"/>
    <row r="10521" ht="15.0" customHeight="1"/>
    <row r="10522" ht="15.0" customHeight="1"/>
    <row r="10523" ht="15.0" customHeight="1"/>
    <row r="10524" ht="15.0" customHeight="1"/>
    <row r="10525" ht="15.0" customHeight="1"/>
    <row r="10526" ht="15.0" customHeight="1"/>
    <row r="10527" ht="15.0" customHeight="1"/>
    <row r="10528" ht="15.0" customHeight="1"/>
    <row r="10529" ht="15.0" customHeight="1"/>
    <row r="10530" ht="15.0" customHeight="1"/>
    <row r="10531" ht="15.0" customHeight="1"/>
    <row r="10532" ht="15.0" customHeight="1"/>
    <row r="10533" ht="15.0" customHeight="1"/>
    <row r="10534" ht="15.0" customHeight="1"/>
    <row r="10535" ht="15.0" customHeight="1"/>
    <row r="10536" ht="15.0" customHeight="1"/>
    <row r="10537" ht="15.0" customHeight="1"/>
    <row r="10538" ht="15.0" customHeight="1"/>
    <row r="10539" ht="15.0" customHeight="1"/>
    <row r="10540" ht="15.0" customHeight="1"/>
    <row r="10541" ht="15.0" customHeight="1"/>
    <row r="10542" ht="15.0" customHeight="1"/>
    <row r="10543" ht="15.0" customHeight="1"/>
    <row r="10544" ht="15.0" customHeight="1"/>
    <row r="10545" ht="15.0" customHeight="1"/>
    <row r="10546" ht="15.0" customHeight="1"/>
    <row r="10547" ht="15.0" customHeight="1"/>
    <row r="10548" ht="15.0" customHeight="1"/>
    <row r="10549" ht="15.0" customHeight="1"/>
    <row r="10550" ht="15.0" customHeight="1"/>
    <row r="10551" ht="15.0" customHeight="1"/>
    <row r="10552" ht="15.0" customHeight="1"/>
    <row r="10553" ht="15.0" customHeight="1"/>
    <row r="10554" ht="15.0" customHeight="1"/>
    <row r="10555" ht="15.0" customHeight="1"/>
    <row r="10556" ht="15.0" customHeight="1"/>
    <row r="10557" ht="15.0" customHeight="1"/>
    <row r="10558" ht="15.0" customHeight="1"/>
    <row r="10559" ht="15.0" customHeight="1"/>
    <row r="10560" ht="15.0" customHeight="1"/>
    <row r="10561" ht="15.0" customHeight="1"/>
    <row r="10562" ht="15.0" customHeight="1"/>
    <row r="10563" ht="15.0" customHeight="1"/>
    <row r="10564" ht="15.0" customHeight="1"/>
    <row r="10565" ht="15.0" customHeight="1"/>
    <row r="10566" ht="15.0" customHeight="1"/>
    <row r="10567" ht="15.0" customHeight="1"/>
    <row r="10568" ht="15.0" customHeight="1"/>
    <row r="10569" ht="15.0" customHeight="1"/>
    <row r="10570" ht="15.0" customHeight="1"/>
    <row r="10571" ht="15.0" customHeight="1"/>
    <row r="10572" ht="15.0" customHeight="1"/>
    <row r="10573" ht="15.0" customHeight="1"/>
    <row r="10574" ht="15.0" customHeight="1"/>
    <row r="10575" ht="15.0" customHeight="1"/>
    <row r="10576" ht="15.0" customHeight="1"/>
    <row r="10577" ht="15.0" customHeight="1"/>
    <row r="10578" ht="15.0" customHeight="1"/>
    <row r="10579" ht="15.0" customHeight="1"/>
    <row r="10580" ht="15.0" customHeight="1"/>
    <row r="10581" ht="15.0" customHeight="1"/>
    <row r="10582" ht="15.0" customHeight="1"/>
    <row r="10583" ht="15.0" customHeight="1"/>
    <row r="10584" ht="15.0" customHeight="1"/>
    <row r="10585" ht="15.0" customHeight="1"/>
    <row r="10586" ht="15.0" customHeight="1"/>
    <row r="10587" ht="15.0" customHeight="1"/>
    <row r="10588" ht="15.0" customHeight="1"/>
    <row r="10589" ht="15.0" customHeight="1"/>
    <row r="10590" ht="15.0" customHeight="1"/>
    <row r="10591" ht="15.0" customHeight="1"/>
    <row r="10592" ht="15.0" customHeight="1"/>
    <row r="10593" ht="15.0" customHeight="1"/>
    <row r="10594" ht="15.0" customHeight="1"/>
    <row r="10595" ht="15.0" customHeight="1"/>
    <row r="10596" ht="15.0" customHeight="1"/>
    <row r="10597" ht="15.0" customHeight="1"/>
    <row r="10598" ht="15.0" customHeight="1"/>
    <row r="10599" ht="15.0" customHeight="1"/>
    <row r="10600" ht="15.0" customHeight="1"/>
    <row r="10601" ht="15.0" customHeight="1"/>
    <row r="10602" ht="15.0" customHeight="1"/>
    <row r="10603" ht="15.0" customHeight="1"/>
    <row r="10604" ht="15.0" customHeight="1"/>
    <row r="10605" ht="15.0" customHeight="1"/>
    <row r="10606" ht="15.0" customHeight="1"/>
    <row r="10607" ht="15.0" customHeight="1"/>
    <row r="10608" ht="15.0" customHeight="1"/>
    <row r="10609" ht="15.0" customHeight="1"/>
    <row r="10610" ht="15.0" customHeight="1"/>
    <row r="10611" ht="15.0" customHeight="1"/>
    <row r="10612" ht="15.0" customHeight="1"/>
    <row r="10613" ht="15.0" customHeight="1"/>
    <row r="10614" ht="15.0" customHeight="1"/>
    <row r="10615" ht="15.0" customHeight="1"/>
    <row r="10616" ht="15.0" customHeight="1"/>
    <row r="10617" ht="15.0" customHeight="1"/>
    <row r="10618" ht="15.0" customHeight="1"/>
    <row r="10619" ht="15.0" customHeight="1"/>
    <row r="10620" ht="15.0" customHeight="1"/>
    <row r="10621" ht="15.0" customHeight="1"/>
    <row r="10622" ht="15.0" customHeight="1"/>
    <row r="10623" ht="15.0" customHeight="1"/>
    <row r="10624" ht="15.0" customHeight="1"/>
    <row r="10625" ht="15.0" customHeight="1"/>
    <row r="10626" ht="15.0" customHeight="1"/>
    <row r="10627" ht="15.0" customHeight="1"/>
    <row r="10628" ht="15.0" customHeight="1"/>
    <row r="10629" ht="15.0" customHeight="1"/>
    <row r="10630" ht="15.0" customHeight="1"/>
    <row r="10631" ht="15.0" customHeight="1"/>
    <row r="10632" ht="15.0" customHeight="1"/>
    <row r="10633" ht="15.0" customHeight="1"/>
    <row r="10634" ht="15.0" customHeight="1"/>
    <row r="10635" ht="15.0" customHeight="1"/>
    <row r="10636" ht="15.0" customHeight="1"/>
    <row r="10637" ht="15.0" customHeight="1"/>
    <row r="10638" ht="15.0" customHeight="1"/>
    <row r="10639" ht="15.0" customHeight="1"/>
    <row r="10640" ht="15.0" customHeight="1"/>
    <row r="10641" ht="15.0" customHeight="1"/>
    <row r="10642" ht="15.0" customHeight="1"/>
    <row r="10643" ht="15.0" customHeight="1"/>
    <row r="10644" ht="15.0" customHeight="1"/>
    <row r="10645" ht="15.0" customHeight="1"/>
    <row r="10646" ht="15.0" customHeight="1"/>
    <row r="10647" ht="15.0" customHeight="1"/>
    <row r="10648" ht="15.0" customHeight="1"/>
    <row r="10649" ht="15.0" customHeight="1"/>
    <row r="10650" ht="15.0" customHeight="1"/>
    <row r="10651" ht="15.0" customHeight="1"/>
    <row r="10652" ht="15.0" customHeight="1"/>
    <row r="10653" ht="15.0" customHeight="1"/>
    <row r="10654" ht="15.0" customHeight="1"/>
    <row r="10655" ht="15.0" customHeight="1"/>
    <row r="10656" ht="15.0" customHeight="1"/>
    <row r="10657" ht="15.0" customHeight="1"/>
    <row r="10658" ht="15.0" customHeight="1"/>
    <row r="10659" ht="15.0" customHeight="1"/>
    <row r="10660" ht="15.0" customHeight="1"/>
    <row r="10661" ht="15.0" customHeight="1"/>
    <row r="10662" ht="15.0" customHeight="1"/>
    <row r="10663" ht="15.0" customHeight="1"/>
    <row r="10664" ht="15.0" customHeight="1"/>
    <row r="10665" ht="15.0" customHeight="1"/>
    <row r="10666" ht="15.0" customHeight="1"/>
    <row r="10667" ht="15.0" customHeight="1"/>
    <row r="10668" ht="15.0" customHeight="1"/>
    <row r="10669" ht="15.0" customHeight="1"/>
    <row r="10670" ht="15.0" customHeight="1"/>
    <row r="10671" ht="15.0" customHeight="1"/>
    <row r="10672" ht="15.0" customHeight="1"/>
    <row r="10673" ht="15.0" customHeight="1"/>
    <row r="10674" ht="15.0" customHeight="1"/>
    <row r="10675" ht="15.0" customHeight="1"/>
    <row r="10676" ht="15.0" customHeight="1"/>
    <row r="10677" ht="15.0" customHeight="1"/>
    <row r="10678" ht="15.0" customHeight="1"/>
    <row r="10679" ht="15.0" customHeight="1"/>
    <row r="10680" ht="15.0" customHeight="1"/>
    <row r="10681" ht="15.0" customHeight="1"/>
    <row r="10682" ht="15.0" customHeight="1"/>
    <row r="10683" ht="15.0" customHeight="1"/>
    <row r="10684" ht="15.0" customHeight="1"/>
    <row r="10685" ht="15.0" customHeight="1"/>
    <row r="10686" ht="15.0" customHeight="1"/>
    <row r="10687" ht="15.0" customHeight="1"/>
    <row r="10688" ht="15.0" customHeight="1"/>
    <row r="10689" ht="15.0" customHeight="1"/>
    <row r="10690" ht="15.0" customHeight="1"/>
    <row r="10691" ht="15.0" customHeight="1"/>
    <row r="10692" ht="15.0" customHeight="1"/>
    <row r="10693" ht="15.0" customHeight="1"/>
    <row r="10694" ht="15.0" customHeight="1"/>
    <row r="10695" ht="15.0" customHeight="1"/>
    <row r="10696" ht="15.0" customHeight="1"/>
    <row r="10697" ht="15.0" customHeight="1"/>
    <row r="10698" ht="15.0" customHeight="1"/>
    <row r="10699" ht="15.0" customHeight="1"/>
    <row r="10700" ht="15.0" customHeight="1"/>
    <row r="10701" ht="15.0" customHeight="1"/>
    <row r="10702" ht="15.0" customHeight="1"/>
    <row r="10703" ht="15.0" customHeight="1"/>
    <row r="10704" ht="15.0" customHeight="1"/>
    <row r="10705" ht="15.0" customHeight="1"/>
    <row r="10706" ht="15.0" customHeight="1"/>
    <row r="10707" ht="15.0" customHeight="1"/>
    <row r="10708" ht="15.0" customHeight="1"/>
    <row r="10709" ht="15.0" customHeight="1"/>
    <row r="10710" ht="15.0" customHeight="1"/>
    <row r="10711" ht="15.0" customHeight="1"/>
    <row r="10712" ht="15.0" customHeight="1"/>
    <row r="10713" ht="15.0" customHeight="1"/>
    <row r="10714" ht="15.0" customHeight="1"/>
    <row r="10715" ht="15.0" customHeight="1"/>
    <row r="10716" ht="15.0" customHeight="1"/>
    <row r="10717" ht="15.0" customHeight="1"/>
    <row r="10718" ht="15.0" customHeight="1"/>
    <row r="10719" ht="15.0" customHeight="1"/>
    <row r="10720" ht="15.0" customHeight="1"/>
    <row r="10721" ht="15.0" customHeight="1"/>
    <row r="10722" ht="15.0" customHeight="1"/>
    <row r="10723" ht="15.0" customHeight="1"/>
    <row r="10724" ht="15.0" customHeight="1"/>
    <row r="10725" ht="15.0" customHeight="1"/>
    <row r="10726" ht="15.0" customHeight="1"/>
    <row r="10727" ht="15.0" customHeight="1"/>
    <row r="10728" ht="15.0" customHeight="1"/>
    <row r="10729" ht="15.0" customHeight="1"/>
    <row r="10730" ht="15.0" customHeight="1"/>
    <row r="10731" ht="15.0" customHeight="1"/>
    <row r="10732" ht="15.0" customHeight="1"/>
    <row r="10733" ht="15.0" customHeight="1"/>
    <row r="10734" ht="15.0" customHeight="1"/>
    <row r="10735" ht="15.0" customHeight="1"/>
    <row r="10736" ht="15.0" customHeight="1"/>
    <row r="10737" ht="15.0" customHeight="1"/>
    <row r="10738" ht="15.0" customHeight="1"/>
    <row r="10739" ht="15.0" customHeight="1"/>
    <row r="10740" ht="15.0" customHeight="1"/>
    <row r="10741" ht="15.0" customHeight="1"/>
    <row r="10742" ht="15.0" customHeight="1"/>
    <row r="10743" ht="15.0" customHeight="1"/>
    <row r="10744" ht="15.0" customHeight="1"/>
    <row r="10745" ht="15.0" customHeight="1"/>
    <row r="10746" ht="15.0" customHeight="1"/>
    <row r="10747" ht="15.0" customHeight="1"/>
    <row r="10748" ht="15.0" customHeight="1"/>
    <row r="10749" ht="15.0" customHeight="1"/>
    <row r="10750" ht="15.0" customHeight="1"/>
    <row r="10751" ht="15.0" customHeight="1"/>
    <row r="10752" ht="15.0" customHeight="1"/>
    <row r="10753" ht="15.0" customHeight="1"/>
    <row r="10754" ht="15.0" customHeight="1"/>
    <row r="10755" ht="15.0" customHeight="1"/>
    <row r="10756" ht="15.0" customHeight="1"/>
    <row r="10757" ht="15.0" customHeight="1"/>
    <row r="10758" ht="15.0" customHeight="1"/>
    <row r="10759" ht="15.0" customHeight="1"/>
    <row r="10760" ht="15.0" customHeight="1"/>
    <row r="10761" ht="15.0" customHeight="1"/>
    <row r="10762" ht="15.0" customHeight="1"/>
    <row r="10763" ht="15.0" customHeight="1"/>
    <row r="10764" ht="15.0" customHeight="1"/>
    <row r="10765" ht="15.0" customHeight="1"/>
    <row r="10766" ht="15.0" customHeight="1"/>
    <row r="10767" ht="15.0" customHeight="1"/>
    <row r="10768" ht="15.0" customHeight="1"/>
    <row r="10769" ht="15.0" customHeight="1"/>
    <row r="10770" ht="15.0" customHeight="1"/>
    <row r="10771" ht="15.0" customHeight="1"/>
    <row r="10772" ht="15.0" customHeight="1"/>
    <row r="10773" ht="15.0" customHeight="1"/>
    <row r="10774" ht="15.0" customHeight="1"/>
    <row r="10775" ht="15.0" customHeight="1"/>
    <row r="10776" ht="15.0" customHeight="1"/>
    <row r="10777" ht="15.0" customHeight="1"/>
    <row r="10778" ht="15.0" customHeight="1"/>
    <row r="10779" ht="15.0" customHeight="1"/>
    <row r="10780" ht="15.0" customHeight="1"/>
    <row r="10781" ht="15.0" customHeight="1"/>
    <row r="10782" ht="15.0" customHeight="1"/>
    <row r="10783" ht="15.0" customHeight="1"/>
    <row r="10784" ht="15.0" customHeight="1"/>
    <row r="10785" ht="15.0" customHeight="1"/>
    <row r="10786" ht="15.0" customHeight="1"/>
    <row r="10787" ht="15.0" customHeight="1"/>
    <row r="10788" ht="15.0" customHeight="1"/>
    <row r="10789" ht="15.0" customHeight="1"/>
    <row r="10790" ht="15.0" customHeight="1"/>
    <row r="10791" ht="15.0" customHeight="1"/>
    <row r="10792" ht="15.0" customHeight="1"/>
    <row r="10793" ht="15.0" customHeight="1"/>
    <row r="10794" ht="15.0" customHeight="1"/>
    <row r="10795" ht="15.0" customHeight="1"/>
    <row r="10796" ht="15.0" customHeight="1"/>
    <row r="10797" ht="15.0" customHeight="1"/>
    <row r="10798" ht="15.0" customHeight="1"/>
    <row r="10799" ht="15.0" customHeight="1"/>
    <row r="10800" ht="15.0" customHeight="1"/>
    <row r="10801" ht="15.0" customHeight="1"/>
    <row r="10802" ht="15.0" customHeight="1"/>
    <row r="10803" ht="15.0" customHeight="1"/>
    <row r="10804" ht="15.0" customHeight="1"/>
    <row r="10805" ht="15.0" customHeight="1"/>
    <row r="10806" ht="15.0" customHeight="1"/>
    <row r="10807" ht="15.0" customHeight="1"/>
    <row r="10808" ht="15.0" customHeight="1"/>
    <row r="10809" ht="15.0" customHeight="1"/>
    <row r="10810" ht="15.0" customHeight="1"/>
    <row r="10811" ht="15.0" customHeight="1"/>
    <row r="10812" ht="15.0" customHeight="1"/>
    <row r="10813" ht="15.0" customHeight="1"/>
    <row r="10814" ht="15.0" customHeight="1"/>
    <row r="10815" ht="15.0" customHeight="1"/>
    <row r="10816" ht="15.0" customHeight="1"/>
    <row r="10817" ht="15.0" customHeight="1"/>
    <row r="10818" ht="15.0" customHeight="1"/>
    <row r="10819" ht="15.0" customHeight="1"/>
    <row r="10820" ht="15.0" customHeight="1"/>
    <row r="10821" ht="15.0" customHeight="1"/>
    <row r="10822" ht="15.0" customHeight="1"/>
    <row r="10823" ht="15.0" customHeight="1"/>
    <row r="10824" ht="15.0" customHeight="1"/>
    <row r="10825" ht="15.0" customHeight="1"/>
    <row r="10826" ht="15.0" customHeight="1"/>
    <row r="10827" ht="15.0" customHeight="1"/>
    <row r="10828" ht="15.0" customHeight="1"/>
    <row r="10829" ht="15.0" customHeight="1"/>
    <row r="10830" ht="15.0" customHeight="1"/>
    <row r="10831" ht="15.0" customHeight="1"/>
    <row r="10832" ht="15.0" customHeight="1"/>
    <row r="10833" ht="15.0" customHeight="1"/>
    <row r="10834" ht="15.0" customHeight="1"/>
    <row r="10835" ht="15.0" customHeight="1"/>
    <row r="10836" ht="15.0" customHeight="1"/>
    <row r="10837" ht="15.0" customHeight="1"/>
    <row r="10838" ht="15.0" customHeight="1"/>
    <row r="10839" ht="15.0" customHeight="1"/>
    <row r="10840" ht="15.0" customHeight="1"/>
    <row r="10841" ht="15.0" customHeight="1"/>
    <row r="10842" ht="15.0" customHeight="1"/>
    <row r="10843" ht="15.0" customHeight="1"/>
    <row r="10844" ht="15.0" customHeight="1"/>
    <row r="10845" ht="15.0" customHeight="1"/>
    <row r="10846" ht="15.0" customHeight="1"/>
    <row r="10847" ht="15.0" customHeight="1"/>
    <row r="10848" ht="15.0" customHeight="1"/>
    <row r="10849" ht="15.0" customHeight="1"/>
    <row r="10850" ht="15.0" customHeight="1"/>
    <row r="10851" ht="15.0" customHeight="1"/>
    <row r="10852" ht="15.0" customHeight="1"/>
    <row r="10853" ht="15.0" customHeight="1"/>
    <row r="10854" ht="15.0" customHeight="1"/>
    <row r="10855" ht="15.0" customHeight="1"/>
    <row r="10856" ht="15.0" customHeight="1"/>
    <row r="10857" ht="15.0" customHeight="1"/>
    <row r="10858" ht="15.0" customHeight="1"/>
    <row r="10859" ht="15.0" customHeight="1"/>
    <row r="10860" ht="15.0" customHeight="1"/>
    <row r="10861" ht="15.0" customHeight="1"/>
    <row r="10862" ht="15.0" customHeight="1"/>
    <row r="10863" ht="15.0" customHeight="1"/>
    <row r="10864" ht="15.0" customHeight="1"/>
    <row r="10865" ht="15.0" customHeight="1"/>
    <row r="10866" ht="15.0" customHeight="1"/>
    <row r="10867" ht="15.0" customHeight="1"/>
    <row r="10868" ht="15.0" customHeight="1"/>
    <row r="10869" ht="15.0" customHeight="1"/>
    <row r="10870" ht="15.0" customHeight="1"/>
    <row r="10871" ht="15.0" customHeight="1"/>
    <row r="10872" ht="15.0" customHeight="1"/>
    <row r="10873" ht="15.0" customHeight="1"/>
    <row r="10874" ht="15.0" customHeight="1"/>
    <row r="10875" ht="15.0" customHeight="1"/>
    <row r="10876" ht="15.0" customHeight="1"/>
    <row r="10877" ht="15.0" customHeight="1"/>
    <row r="10878" ht="15.0" customHeight="1"/>
    <row r="10879" ht="15.0" customHeight="1"/>
    <row r="10880" ht="15.0" customHeight="1"/>
    <row r="10881" ht="15.0" customHeight="1"/>
    <row r="10882" ht="15.0" customHeight="1"/>
    <row r="10883" ht="15.0" customHeight="1"/>
    <row r="10884" ht="15.0" customHeight="1"/>
    <row r="10885" ht="15.0" customHeight="1"/>
    <row r="10886" ht="15.0" customHeight="1"/>
    <row r="10887" ht="15.0" customHeight="1"/>
    <row r="10888" ht="15.0" customHeight="1"/>
    <row r="10889" ht="15.0" customHeight="1"/>
    <row r="10890" ht="15.0" customHeight="1"/>
    <row r="10891" ht="15.0" customHeight="1"/>
    <row r="10892" ht="15.0" customHeight="1"/>
    <row r="10893" ht="15.0" customHeight="1"/>
    <row r="10894" ht="15.0" customHeight="1"/>
    <row r="10895" ht="15.0" customHeight="1"/>
    <row r="10896" ht="15.0" customHeight="1"/>
    <row r="10897" ht="15.0" customHeight="1"/>
    <row r="10898" ht="15.0" customHeight="1"/>
    <row r="10899" ht="15.0" customHeight="1"/>
    <row r="10900" ht="15.0" customHeight="1"/>
    <row r="10901" ht="15.0" customHeight="1"/>
    <row r="10902" ht="15.0" customHeight="1"/>
    <row r="10903" ht="15.0" customHeight="1"/>
    <row r="10904" ht="15.0" customHeight="1"/>
    <row r="10905" ht="15.0" customHeight="1"/>
    <row r="10906" ht="15.0" customHeight="1"/>
    <row r="10907" ht="15.0" customHeight="1"/>
    <row r="10908" ht="15.0" customHeight="1"/>
    <row r="10909" ht="15.0" customHeight="1"/>
    <row r="10910" ht="15.0" customHeight="1"/>
    <row r="10911" ht="15.0" customHeight="1"/>
    <row r="10912" ht="15.0" customHeight="1"/>
    <row r="10913" ht="15.0" customHeight="1"/>
    <row r="10914" ht="15.0" customHeight="1"/>
    <row r="10915" ht="15.0" customHeight="1"/>
    <row r="10916" ht="15.0" customHeight="1"/>
    <row r="10917" ht="15.0" customHeight="1"/>
    <row r="10918" ht="15.0" customHeight="1"/>
    <row r="10919" ht="15.0" customHeight="1"/>
    <row r="10920" ht="15.0" customHeight="1"/>
    <row r="10921" ht="15.0" customHeight="1"/>
    <row r="10922" ht="15.0" customHeight="1"/>
    <row r="10923" ht="15.0" customHeight="1"/>
    <row r="10924" ht="15.0" customHeight="1"/>
    <row r="10925" ht="15.0" customHeight="1"/>
    <row r="10926" ht="15.0" customHeight="1"/>
    <row r="10927" ht="15.0" customHeight="1"/>
    <row r="10928" ht="15.0" customHeight="1"/>
    <row r="10929" ht="15.0" customHeight="1"/>
    <row r="10930" ht="15.0" customHeight="1"/>
    <row r="10931" ht="15.0" customHeight="1"/>
    <row r="10932" ht="15.0" customHeight="1"/>
    <row r="10933" ht="15.0" customHeight="1"/>
    <row r="10934" ht="15.0" customHeight="1"/>
    <row r="10935" ht="15.0" customHeight="1"/>
    <row r="10936" ht="15.0" customHeight="1"/>
    <row r="10937" ht="15.0" customHeight="1"/>
    <row r="10938" ht="15.0" customHeight="1"/>
    <row r="10939" ht="15.0" customHeight="1"/>
    <row r="10940" ht="15.0" customHeight="1"/>
    <row r="10941" ht="15.0" customHeight="1"/>
    <row r="10942" ht="15.0" customHeight="1"/>
    <row r="10943" ht="15.0" customHeight="1"/>
    <row r="10944" ht="15.0" customHeight="1"/>
    <row r="10945" ht="15.0" customHeight="1"/>
    <row r="10946" ht="15.0" customHeight="1"/>
    <row r="10947" ht="15.0" customHeight="1"/>
    <row r="10948" ht="15.0" customHeight="1"/>
    <row r="10949" ht="15.0" customHeight="1"/>
    <row r="10950" ht="15.0" customHeight="1"/>
    <row r="10951" ht="15.0" customHeight="1"/>
    <row r="10952" ht="15.0" customHeight="1"/>
    <row r="10953" ht="15.0" customHeight="1"/>
    <row r="10954" ht="15.0" customHeight="1"/>
    <row r="10955" ht="15.0" customHeight="1"/>
    <row r="10956" ht="15.0" customHeight="1"/>
    <row r="10957" ht="15.0" customHeight="1"/>
    <row r="10958" ht="15.0" customHeight="1"/>
    <row r="10959" ht="15.0" customHeight="1"/>
    <row r="10960" ht="15.0" customHeight="1"/>
    <row r="10961" ht="15.0" customHeight="1"/>
    <row r="10962" ht="15.0" customHeight="1"/>
    <row r="10963" ht="15.0" customHeight="1"/>
    <row r="10964" ht="15.0" customHeight="1"/>
    <row r="10965" ht="15.0" customHeight="1"/>
    <row r="10966" ht="15.0" customHeight="1"/>
    <row r="10967" ht="15.0" customHeight="1"/>
    <row r="10968" ht="15.0" customHeight="1"/>
    <row r="10969" ht="15.0" customHeight="1"/>
    <row r="10970" ht="15.0" customHeight="1"/>
    <row r="10971" ht="15.0" customHeight="1"/>
    <row r="10972" ht="15.0" customHeight="1"/>
    <row r="10973" ht="15.0" customHeight="1"/>
    <row r="10974" ht="15.0" customHeight="1"/>
    <row r="10975" ht="15.0" customHeight="1"/>
    <row r="10976" ht="15.0" customHeight="1"/>
    <row r="10977" ht="15.0" customHeight="1"/>
    <row r="10978" ht="15.0" customHeight="1"/>
    <row r="10979" ht="15.0" customHeight="1"/>
    <row r="10980" ht="15.0" customHeight="1"/>
    <row r="10981" ht="15.0" customHeight="1"/>
    <row r="10982" ht="15.0" customHeight="1"/>
    <row r="10983" ht="15.0" customHeight="1"/>
    <row r="10984" ht="15.0" customHeight="1"/>
    <row r="10985" ht="15.0" customHeight="1"/>
    <row r="10986" ht="15.0" customHeight="1"/>
    <row r="10987" ht="15.0" customHeight="1"/>
    <row r="10988" ht="15.0" customHeight="1"/>
    <row r="10989" ht="15.0" customHeight="1"/>
    <row r="10990" ht="15.0" customHeight="1"/>
    <row r="10991" ht="15.0" customHeight="1"/>
    <row r="10992" ht="15.0" customHeight="1"/>
    <row r="10993" ht="15.0" customHeight="1"/>
    <row r="10994" ht="15.0" customHeight="1"/>
    <row r="10995" ht="15.0" customHeight="1"/>
    <row r="10996" ht="15.0" customHeight="1"/>
    <row r="10997" ht="15.0" customHeight="1"/>
    <row r="10998" ht="15.0" customHeight="1"/>
    <row r="10999" ht="15.0" customHeight="1"/>
    <row r="11000" ht="15.0" customHeight="1"/>
    <row r="11001" ht="15.0" customHeight="1"/>
    <row r="11002" ht="15.0" customHeight="1"/>
    <row r="11003" ht="15.0" customHeight="1"/>
    <row r="11004" ht="15.0" customHeight="1"/>
    <row r="11005" ht="15.0" customHeight="1"/>
    <row r="11006" ht="15.0" customHeight="1"/>
    <row r="11007" ht="15.0" customHeight="1"/>
    <row r="11008" ht="15.0" customHeight="1"/>
    <row r="11009" ht="15.0" customHeight="1"/>
    <row r="11010" ht="15.0" customHeight="1"/>
    <row r="11011" ht="15.0" customHeight="1"/>
    <row r="11012" ht="15.0" customHeight="1"/>
    <row r="11013" ht="15.0" customHeight="1"/>
    <row r="11014" ht="15.0" customHeight="1"/>
    <row r="11015" ht="15.0" customHeight="1"/>
    <row r="11016" ht="15.0" customHeight="1"/>
    <row r="11017" ht="15.0" customHeight="1"/>
    <row r="11018" ht="15.0" customHeight="1"/>
    <row r="11019" ht="15.0" customHeight="1"/>
    <row r="11020" ht="15.0" customHeight="1"/>
    <row r="11021" ht="15.0" customHeight="1"/>
    <row r="11022" ht="15.0" customHeight="1"/>
    <row r="11023" ht="15.0" customHeight="1"/>
    <row r="11024" ht="15.0" customHeight="1"/>
    <row r="11025" ht="15.0" customHeight="1"/>
    <row r="11026" ht="15.0" customHeight="1"/>
    <row r="11027" ht="15.0" customHeight="1"/>
    <row r="11028" ht="15.0" customHeight="1"/>
    <row r="11029" ht="15.0" customHeight="1"/>
    <row r="11030" ht="15.0" customHeight="1"/>
    <row r="11031" ht="15.0" customHeight="1"/>
    <row r="11032" ht="15.0" customHeight="1"/>
    <row r="11033" ht="15.0" customHeight="1"/>
    <row r="11034" ht="15.0" customHeight="1"/>
    <row r="11035" ht="15.0" customHeight="1"/>
    <row r="11036" ht="15.0" customHeight="1"/>
    <row r="11037" ht="15.0" customHeight="1"/>
    <row r="11038" ht="15.0" customHeight="1"/>
    <row r="11039" ht="15.0" customHeight="1"/>
    <row r="11040" ht="15.0" customHeight="1"/>
    <row r="11041" ht="15.0" customHeight="1"/>
    <row r="11042" ht="15.0" customHeight="1"/>
    <row r="11043" ht="15.0" customHeight="1"/>
    <row r="11044" ht="15.0" customHeight="1"/>
    <row r="11045" ht="15.0" customHeight="1"/>
    <row r="11046" ht="15.0" customHeight="1"/>
    <row r="11047" ht="15.0" customHeight="1"/>
    <row r="11048" ht="15.0" customHeight="1"/>
    <row r="11049" ht="15.0" customHeight="1"/>
    <row r="11050" ht="15.0" customHeight="1"/>
    <row r="11051" ht="15.0" customHeight="1"/>
    <row r="11052" ht="15.0" customHeight="1"/>
    <row r="11053" ht="15.0" customHeight="1"/>
    <row r="11054" ht="15.0" customHeight="1"/>
    <row r="11055" ht="15.0" customHeight="1"/>
    <row r="11056" ht="15.0" customHeight="1"/>
    <row r="11057" ht="15.0" customHeight="1"/>
    <row r="11058" ht="15.0" customHeight="1"/>
    <row r="11059" ht="15.0" customHeight="1"/>
    <row r="11060" ht="15.0" customHeight="1"/>
    <row r="11061" ht="15.0" customHeight="1"/>
    <row r="11062" ht="15.0" customHeight="1"/>
    <row r="11063" ht="15.0" customHeight="1"/>
    <row r="11064" ht="15.0" customHeight="1"/>
    <row r="11065" ht="15.0" customHeight="1"/>
    <row r="11066" ht="15.0" customHeight="1"/>
    <row r="11067" ht="15.0" customHeight="1"/>
    <row r="11068" ht="15.0" customHeight="1"/>
    <row r="11069" ht="15.0" customHeight="1"/>
    <row r="11070" ht="15.0" customHeight="1"/>
    <row r="11071" ht="15.0" customHeight="1"/>
    <row r="11072" ht="15.0" customHeight="1"/>
    <row r="11073" ht="15.0" customHeight="1"/>
    <row r="11074" ht="15.0" customHeight="1"/>
    <row r="11075" ht="15.0" customHeight="1"/>
    <row r="11076" ht="15.0" customHeight="1"/>
    <row r="11077" ht="15.0" customHeight="1"/>
    <row r="11078" ht="15.0" customHeight="1"/>
    <row r="11079" ht="15.0" customHeight="1"/>
    <row r="11080" ht="15.0" customHeight="1"/>
    <row r="11081" ht="15.0" customHeight="1"/>
    <row r="11082" ht="15.0" customHeight="1"/>
    <row r="11083" ht="15.0" customHeight="1"/>
    <row r="11084" ht="15.0" customHeight="1"/>
    <row r="11085" ht="15.0" customHeight="1"/>
    <row r="11086" ht="15.0" customHeight="1"/>
    <row r="11087" ht="15.0" customHeight="1"/>
    <row r="11088" ht="15.0" customHeight="1"/>
    <row r="11089" ht="15.0" customHeight="1"/>
    <row r="11090" ht="15.0" customHeight="1"/>
    <row r="11091" ht="15.0" customHeight="1"/>
    <row r="11092" ht="15.0" customHeight="1"/>
    <row r="11093" ht="15.0" customHeight="1"/>
    <row r="11094" ht="15.0" customHeight="1"/>
    <row r="11095" ht="15.0" customHeight="1"/>
    <row r="11096" ht="15.0" customHeight="1"/>
    <row r="11097" ht="15.0" customHeight="1"/>
    <row r="11098" ht="15.0" customHeight="1"/>
    <row r="11099" ht="15.0" customHeight="1"/>
    <row r="11100" ht="15.0" customHeight="1"/>
    <row r="11101" ht="15.0" customHeight="1"/>
    <row r="11102" ht="15.0" customHeight="1"/>
    <row r="11103" ht="15.0" customHeight="1"/>
    <row r="11104" ht="15.0" customHeight="1"/>
    <row r="11105" ht="15.0" customHeight="1"/>
    <row r="11106" ht="15.0" customHeight="1"/>
    <row r="11107" ht="15.0" customHeight="1"/>
    <row r="11108" ht="15.0" customHeight="1"/>
    <row r="11109" ht="15.0" customHeight="1"/>
    <row r="11110" ht="15.0" customHeight="1"/>
    <row r="11111" ht="15.0" customHeight="1"/>
    <row r="11112" ht="15.0" customHeight="1"/>
    <row r="11113" ht="15.0" customHeight="1"/>
    <row r="11114" ht="15.0" customHeight="1"/>
    <row r="11115" ht="15.0" customHeight="1"/>
    <row r="11116" ht="15.0" customHeight="1"/>
    <row r="11117" ht="15.0" customHeight="1"/>
    <row r="11118" ht="15.0" customHeight="1"/>
    <row r="11119" ht="15.0" customHeight="1"/>
    <row r="11120" ht="15.0" customHeight="1"/>
    <row r="11121" ht="15.0" customHeight="1"/>
    <row r="11122" ht="15.0" customHeight="1"/>
    <row r="11123" ht="15.0" customHeight="1"/>
    <row r="11124" ht="15.0" customHeight="1"/>
    <row r="11125" ht="15.0" customHeight="1"/>
    <row r="11126" ht="15.0" customHeight="1"/>
    <row r="11127" ht="15.0" customHeight="1"/>
    <row r="11128" ht="15.0" customHeight="1"/>
    <row r="11129" ht="15.0" customHeight="1"/>
    <row r="11130" ht="15.0" customHeight="1"/>
    <row r="11131" ht="15.0" customHeight="1"/>
    <row r="11132" ht="15.0" customHeight="1"/>
    <row r="11133" ht="15.0" customHeight="1"/>
    <row r="11134" ht="15.0" customHeight="1"/>
    <row r="11135" ht="15.0" customHeight="1"/>
    <row r="11136" ht="15.0" customHeight="1"/>
    <row r="11137" ht="15.0" customHeight="1"/>
    <row r="11138" ht="15.0" customHeight="1"/>
    <row r="11139" ht="15.0" customHeight="1"/>
    <row r="11140" ht="15.0" customHeight="1"/>
    <row r="11141" ht="15.0" customHeight="1"/>
    <row r="11142" ht="15.0" customHeight="1"/>
    <row r="11143" ht="15.0" customHeight="1"/>
    <row r="11144" ht="15.0" customHeight="1"/>
    <row r="11145" ht="15.0" customHeight="1"/>
    <row r="11146" ht="15.0" customHeight="1"/>
    <row r="11147" ht="15.0" customHeight="1"/>
    <row r="11148" ht="15.0" customHeight="1"/>
    <row r="11149" ht="15.0" customHeight="1"/>
    <row r="11150" ht="15.0" customHeight="1"/>
    <row r="11151" ht="15.0" customHeight="1"/>
    <row r="11152" ht="15.0" customHeight="1"/>
    <row r="11153" ht="15.0" customHeight="1"/>
    <row r="11154" ht="15.0" customHeight="1"/>
    <row r="11155" ht="15.0" customHeight="1"/>
    <row r="11156" ht="15.0" customHeight="1"/>
    <row r="11157" ht="15.0" customHeight="1"/>
    <row r="11158" ht="15.0" customHeight="1"/>
    <row r="11159" ht="15.0" customHeight="1"/>
    <row r="11160" ht="15.0" customHeight="1"/>
    <row r="11161" ht="15.0" customHeight="1"/>
    <row r="11162" ht="15.0" customHeight="1"/>
    <row r="11163" ht="15.0" customHeight="1"/>
    <row r="11164" ht="15.0" customHeight="1"/>
    <row r="11165" ht="15.0" customHeight="1"/>
    <row r="11166" ht="15.0" customHeight="1"/>
    <row r="11167" ht="15.0" customHeight="1"/>
    <row r="11168" ht="15.0" customHeight="1"/>
    <row r="11169" ht="15.0" customHeight="1"/>
    <row r="11170" ht="15.0" customHeight="1"/>
    <row r="11171" ht="15.0" customHeight="1"/>
    <row r="11172" ht="15.0" customHeight="1"/>
    <row r="11173" ht="15.0" customHeight="1"/>
    <row r="11174" ht="15.0" customHeight="1"/>
    <row r="11175" ht="15.0" customHeight="1"/>
    <row r="11176" ht="15.0" customHeight="1"/>
    <row r="11177" ht="15.0" customHeight="1"/>
    <row r="11178" ht="15.0" customHeight="1"/>
    <row r="11179" ht="15.0" customHeight="1"/>
    <row r="11180" ht="15.0" customHeight="1"/>
    <row r="11181" ht="15.0" customHeight="1"/>
    <row r="11182" ht="15.0" customHeight="1"/>
    <row r="11183" ht="15.0" customHeight="1"/>
    <row r="11184" ht="15.0" customHeight="1"/>
    <row r="11185" ht="15.0" customHeight="1"/>
    <row r="11186" ht="15.0" customHeight="1"/>
    <row r="11187" ht="15.0" customHeight="1"/>
    <row r="11188" ht="15.0" customHeight="1"/>
    <row r="11189" ht="15.0" customHeight="1"/>
    <row r="11190" ht="15.0" customHeight="1"/>
    <row r="11191" ht="15.0" customHeight="1"/>
    <row r="11192" ht="15.0" customHeight="1"/>
    <row r="11193" ht="15.0" customHeight="1"/>
    <row r="11194" ht="15.0" customHeight="1"/>
    <row r="11195" ht="15.0" customHeight="1"/>
    <row r="11196" ht="15.0" customHeight="1"/>
    <row r="11197" ht="15.0" customHeight="1"/>
    <row r="11198" ht="15.0" customHeight="1"/>
    <row r="11199" ht="15.0" customHeight="1"/>
    <row r="11200" ht="15.0" customHeight="1"/>
    <row r="11201" ht="15.0" customHeight="1"/>
    <row r="11202" ht="15.0" customHeight="1"/>
    <row r="11203" ht="15.0" customHeight="1"/>
    <row r="11204" ht="15.0" customHeight="1"/>
    <row r="11205" ht="15.0" customHeight="1"/>
    <row r="11206" ht="15.0" customHeight="1"/>
    <row r="11207" ht="15.0" customHeight="1"/>
    <row r="11208" ht="15.0" customHeight="1"/>
    <row r="11209" ht="15.0" customHeight="1"/>
    <row r="11210" ht="15.0" customHeight="1"/>
    <row r="11211" ht="15.0" customHeight="1"/>
    <row r="11212" ht="15.0" customHeight="1"/>
    <row r="11213" ht="15.0" customHeight="1"/>
    <row r="11214" ht="15.0" customHeight="1"/>
    <row r="11215" ht="15.0" customHeight="1"/>
    <row r="11216" ht="15.0" customHeight="1"/>
    <row r="11217" ht="15.0" customHeight="1"/>
    <row r="11218" ht="15.0" customHeight="1"/>
    <row r="11219" ht="15.0" customHeight="1"/>
    <row r="11220" ht="15.0" customHeight="1"/>
    <row r="11221" ht="15.0" customHeight="1"/>
    <row r="11222" ht="15.0" customHeight="1"/>
    <row r="11223" ht="15.0" customHeight="1"/>
    <row r="11224" ht="15.0" customHeight="1"/>
    <row r="11225" ht="15.0" customHeight="1"/>
    <row r="11226" ht="15.0" customHeight="1"/>
    <row r="11227" ht="15.0" customHeight="1"/>
    <row r="11228" ht="15.0" customHeight="1"/>
    <row r="11229" ht="15.0" customHeight="1"/>
    <row r="11230" ht="15.0" customHeight="1"/>
    <row r="11231" ht="15.0" customHeight="1"/>
    <row r="11232" ht="15.0" customHeight="1"/>
    <row r="11233" ht="15.0" customHeight="1"/>
    <row r="11234" ht="15.0" customHeight="1"/>
    <row r="11235" ht="15.0" customHeight="1"/>
    <row r="11236" ht="15.0" customHeight="1"/>
    <row r="11237" ht="15.0" customHeight="1"/>
    <row r="11238" ht="15.0" customHeight="1"/>
    <row r="11239" ht="15.0" customHeight="1"/>
    <row r="11240" ht="15.0" customHeight="1"/>
    <row r="11241" ht="15.0" customHeight="1"/>
    <row r="11242" ht="15.0" customHeight="1"/>
    <row r="11243" ht="15.0" customHeight="1"/>
    <row r="11244" ht="15.0" customHeight="1"/>
    <row r="11245" ht="15.0" customHeight="1"/>
    <row r="11246" ht="15.0" customHeight="1"/>
    <row r="11247" ht="15.0" customHeight="1"/>
    <row r="11248" ht="15.0" customHeight="1"/>
    <row r="11249" ht="15.0" customHeight="1"/>
    <row r="11250" ht="15.0" customHeight="1"/>
    <row r="11251" ht="15.0" customHeight="1"/>
    <row r="11252" ht="15.0" customHeight="1"/>
    <row r="11253" ht="15.0" customHeight="1"/>
    <row r="11254" ht="15.0" customHeight="1"/>
    <row r="11255" ht="15.0" customHeight="1"/>
    <row r="11256" ht="15.0" customHeight="1"/>
    <row r="11257" ht="15.0" customHeight="1"/>
    <row r="11258" ht="15.0" customHeight="1"/>
    <row r="11259" ht="15.0" customHeight="1"/>
    <row r="11260" ht="15.0" customHeight="1"/>
    <row r="11261" ht="15.0" customHeight="1"/>
    <row r="11262" ht="15.0" customHeight="1"/>
    <row r="11263" ht="15.0" customHeight="1"/>
    <row r="11264" ht="15.0" customHeight="1"/>
    <row r="11265" ht="15.0" customHeight="1"/>
    <row r="11266" ht="15.0" customHeight="1"/>
    <row r="11267" ht="15.0" customHeight="1"/>
    <row r="11268" ht="15.0" customHeight="1"/>
    <row r="11269" ht="15.0" customHeight="1"/>
    <row r="11270" ht="15.0" customHeight="1"/>
    <row r="11271" ht="15.0" customHeight="1"/>
    <row r="11272" ht="15.0" customHeight="1"/>
    <row r="11273" ht="15.0" customHeight="1"/>
    <row r="11274" ht="15.0" customHeight="1"/>
    <row r="11275" ht="15.0" customHeight="1"/>
    <row r="11276" ht="15.0" customHeight="1"/>
    <row r="11277" ht="15.0" customHeight="1"/>
    <row r="11278" ht="15.0" customHeight="1"/>
    <row r="11279" ht="15.0" customHeight="1"/>
    <row r="11280" ht="15.0" customHeight="1"/>
    <row r="11281" ht="15.0" customHeight="1"/>
    <row r="11282" ht="15.0" customHeight="1"/>
    <row r="11283" ht="15.0" customHeight="1"/>
    <row r="11284" ht="15.0" customHeight="1"/>
    <row r="11285" ht="15.0" customHeight="1"/>
    <row r="11286" ht="15.0" customHeight="1"/>
    <row r="11287" ht="15.0" customHeight="1"/>
    <row r="11288" ht="15.0" customHeight="1"/>
    <row r="11289" ht="15.0" customHeight="1"/>
    <row r="11290" ht="15.0" customHeight="1"/>
    <row r="11291" ht="15.0" customHeight="1"/>
    <row r="11292" ht="15.0" customHeight="1"/>
    <row r="11293" ht="15.0" customHeight="1"/>
    <row r="11294" ht="15.0" customHeight="1"/>
    <row r="11295" ht="15.0" customHeight="1"/>
    <row r="11296" ht="15.0" customHeight="1"/>
    <row r="11297" ht="15.0" customHeight="1"/>
    <row r="11298" ht="15.0" customHeight="1"/>
    <row r="11299" ht="15.0" customHeight="1"/>
    <row r="11300" ht="15.0" customHeight="1"/>
    <row r="11301" ht="15.0" customHeight="1"/>
    <row r="11302" ht="15.0" customHeight="1"/>
    <row r="11303" ht="15.0" customHeight="1"/>
    <row r="11304" ht="15.0" customHeight="1"/>
    <row r="11305" ht="15.0" customHeight="1"/>
    <row r="11306" ht="15.0" customHeight="1"/>
    <row r="11307" ht="15.0" customHeight="1"/>
    <row r="11308" ht="15.0" customHeight="1"/>
    <row r="11309" ht="15.0" customHeight="1"/>
    <row r="11310" ht="15.0" customHeight="1"/>
    <row r="11311" ht="15.0" customHeight="1"/>
    <row r="11312" ht="15.0" customHeight="1"/>
    <row r="11313" ht="15.0" customHeight="1"/>
    <row r="11314" ht="15.0" customHeight="1"/>
    <row r="11315" ht="15.0" customHeight="1"/>
    <row r="11316" ht="15.0" customHeight="1"/>
    <row r="11317" ht="15.0" customHeight="1"/>
    <row r="11318" ht="15.0" customHeight="1"/>
    <row r="11319" ht="15.0" customHeight="1"/>
    <row r="11320" ht="15.0" customHeight="1"/>
    <row r="11321" ht="15.0" customHeight="1"/>
    <row r="11322" ht="15.0" customHeight="1"/>
    <row r="11323" ht="15.0" customHeight="1"/>
    <row r="11324" ht="15.0" customHeight="1"/>
    <row r="11325" ht="15.0" customHeight="1"/>
    <row r="11326" ht="15.0" customHeight="1"/>
    <row r="11327" ht="15.0" customHeight="1"/>
    <row r="11328" ht="15.0" customHeight="1"/>
    <row r="11329" ht="15.0" customHeight="1"/>
    <row r="11330" ht="15.0" customHeight="1"/>
    <row r="11331" ht="15.0" customHeight="1"/>
    <row r="11332" ht="15.0" customHeight="1"/>
    <row r="11333" ht="15.0" customHeight="1"/>
    <row r="11334" ht="15.0" customHeight="1"/>
    <row r="11335" ht="15.0" customHeight="1"/>
    <row r="11336" ht="15.0" customHeight="1"/>
    <row r="11337" ht="15.0" customHeight="1"/>
    <row r="11338" ht="15.0" customHeight="1"/>
    <row r="11339" ht="15.0" customHeight="1"/>
    <row r="11340" ht="15.0" customHeight="1"/>
    <row r="11341" ht="15.0" customHeight="1"/>
    <row r="11342" ht="15.0" customHeight="1"/>
    <row r="11343" ht="15.0" customHeight="1"/>
    <row r="11344" ht="15.0" customHeight="1"/>
    <row r="11345" ht="15.0" customHeight="1"/>
    <row r="11346" ht="15.0" customHeight="1"/>
    <row r="11347" ht="15.0" customHeight="1"/>
    <row r="11348" ht="15.0" customHeight="1"/>
    <row r="11349" ht="15.0" customHeight="1"/>
    <row r="11350" ht="15.0" customHeight="1"/>
    <row r="11351" ht="15.0" customHeight="1"/>
    <row r="11352" ht="15.0" customHeight="1"/>
    <row r="11353" ht="15.0" customHeight="1"/>
    <row r="11354" ht="15.0" customHeight="1"/>
    <row r="11355" ht="15.0" customHeight="1"/>
    <row r="11356" ht="15.0" customHeight="1"/>
    <row r="11357" ht="15.0" customHeight="1"/>
    <row r="11358" ht="15.0" customHeight="1"/>
    <row r="11359" ht="15.0" customHeight="1"/>
    <row r="11360" ht="15.0" customHeight="1"/>
    <row r="11361" ht="15.0" customHeight="1"/>
    <row r="11362" ht="15.0" customHeight="1"/>
    <row r="11363" ht="15.0" customHeight="1"/>
    <row r="11364" ht="15.0" customHeight="1"/>
    <row r="11365" ht="15.0" customHeight="1"/>
    <row r="11366" ht="15.0" customHeight="1"/>
    <row r="11367" ht="15.0" customHeight="1"/>
    <row r="11368" ht="15.0" customHeight="1"/>
    <row r="11369" ht="15.0" customHeight="1"/>
    <row r="11370" ht="15.0" customHeight="1"/>
    <row r="11371" ht="15.0" customHeight="1"/>
    <row r="11372" ht="15.0" customHeight="1"/>
    <row r="11373" ht="15.0" customHeight="1"/>
    <row r="11374" ht="15.0" customHeight="1"/>
    <row r="11375" ht="15.0" customHeight="1"/>
    <row r="11376" ht="15.0" customHeight="1"/>
    <row r="11377" ht="15.0" customHeight="1"/>
    <row r="11378" ht="15.0" customHeight="1"/>
    <row r="11379" ht="15.0" customHeight="1"/>
    <row r="11380" ht="15.0" customHeight="1"/>
    <row r="11381" ht="15.0" customHeight="1"/>
    <row r="11382" ht="15.0" customHeight="1"/>
    <row r="11383" ht="15.0" customHeight="1"/>
    <row r="11384" ht="15.0" customHeight="1"/>
    <row r="11385" ht="15.0" customHeight="1"/>
    <row r="11386" ht="15.0" customHeight="1"/>
    <row r="11387" ht="15.0" customHeight="1"/>
    <row r="11388" ht="15.0" customHeight="1"/>
    <row r="11389" ht="15.0" customHeight="1"/>
    <row r="11390" ht="15.0" customHeight="1"/>
    <row r="11391" ht="15.0" customHeight="1"/>
    <row r="11392" ht="15.0" customHeight="1"/>
    <row r="11393" ht="15.0" customHeight="1"/>
    <row r="11394" ht="15.0" customHeight="1"/>
    <row r="11395" ht="15.0" customHeight="1"/>
    <row r="11396" ht="15.0" customHeight="1"/>
    <row r="11397" ht="15.0" customHeight="1"/>
    <row r="11398" ht="15.0" customHeight="1"/>
    <row r="11399" ht="15.0" customHeight="1"/>
    <row r="11400" ht="15.0" customHeight="1"/>
    <row r="11401" ht="15.0" customHeight="1"/>
    <row r="11402" ht="15.0" customHeight="1"/>
    <row r="11403" ht="15.0" customHeight="1"/>
    <row r="11404" ht="15.0" customHeight="1"/>
    <row r="11405" ht="15.0" customHeight="1"/>
    <row r="11406" ht="15.0" customHeight="1"/>
    <row r="11407" ht="15.0" customHeight="1"/>
    <row r="11408" ht="15.0" customHeight="1"/>
    <row r="11409" ht="15.0" customHeight="1"/>
    <row r="11410" ht="15.0" customHeight="1"/>
    <row r="11411" ht="15.0" customHeight="1"/>
    <row r="11412" ht="15.0" customHeight="1"/>
    <row r="11413" ht="15.0" customHeight="1"/>
    <row r="11414" ht="15.0" customHeight="1"/>
    <row r="11415" ht="15.0" customHeight="1"/>
    <row r="11416" ht="15.0" customHeight="1"/>
    <row r="11417" ht="15.0" customHeight="1"/>
    <row r="11418" ht="15.0" customHeight="1"/>
    <row r="11419" ht="15.0" customHeight="1"/>
    <row r="11420" ht="15.0" customHeight="1"/>
    <row r="11421" ht="15.0" customHeight="1"/>
    <row r="11422" ht="15.0" customHeight="1"/>
    <row r="11423" ht="15.0" customHeight="1"/>
    <row r="11424" ht="15.0" customHeight="1"/>
    <row r="11425" ht="15.0" customHeight="1"/>
    <row r="11426" ht="15.0" customHeight="1"/>
    <row r="11427" ht="15.0" customHeight="1"/>
    <row r="11428" ht="15.0" customHeight="1"/>
    <row r="11429" ht="15.0" customHeight="1"/>
    <row r="11430" ht="15.0" customHeight="1"/>
    <row r="11431" ht="15.0" customHeight="1"/>
    <row r="11432" ht="15.0" customHeight="1"/>
    <row r="11433" ht="15.0" customHeight="1"/>
    <row r="11434" ht="15.0" customHeight="1"/>
    <row r="11435" ht="15.0" customHeight="1"/>
    <row r="11436" ht="15.0" customHeight="1"/>
    <row r="11437" ht="15.0" customHeight="1"/>
    <row r="11438" ht="15.0" customHeight="1"/>
    <row r="11439" ht="15.0" customHeight="1"/>
    <row r="11440" ht="15.0" customHeight="1"/>
    <row r="11441" ht="15.0" customHeight="1"/>
    <row r="11442" ht="15.0" customHeight="1"/>
    <row r="11443" ht="15.0" customHeight="1"/>
    <row r="11444" ht="15.0" customHeight="1"/>
    <row r="11445" ht="15.0" customHeight="1"/>
    <row r="11446" ht="15.0" customHeight="1"/>
    <row r="11447" ht="15.0" customHeight="1"/>
    <row r="11448" ht="15.0" customHeight="1"/>
    <row r="11449" ht="15.0" customHeight="1"/>
    <row r="11450" ht="15.0" customHeight="1"/>
    <row r="11451" ht="15.0" customHeight="1"/>
    <row r="11452" ht="15.0" customHeight="1"/>
    <row r="11453" ht="15.0" customHeight="1"/>
    <row r="11454" ht="15.0" customHeight="1"/>
    <row r="11455" ht="15.0" customHeight="1"/>
    <row r="11456" ht="15.0" customHeight="1"/>
    <row r="11457" ht="15.0" customHeight="1"/>
    <row r="11458" ht="15.0" customHeight="1"/>
    <row r="11459" ht="15.0" customHeight="1"/>
    <row r="11460" ht="15.0" customHeight="1"/>
    <row r="11461" ht="15.0" customHeight="1"/>
    <row r="11462" ht="15.0" customHeight="1"/>
    <row r="11463" ht="15.0" customHeight="1"/>
    <row r="11464" ht="15.0" customHeight="1"/>
    <row r="11465" ht="15.0" customHeight="1"/>
    <row r="11466" ht="15.0" customHeight="1"/>
    <row r="11467" ht="15.0" customHeight="1"/>
    <row r="11468" ht="15.0" customHeight="1"/>
    <row r="11469" ht="15.0" customHeight="1"/>
    <row r="11470" ht="15.0" customHeight="1"/>
    <row r="11471" ht="15.0" customHeight="1"/>
    <row r="11472" ht="15.0" customHeight="1"/>
    <row r="11473" ht="15.0" customHeight="1"/>
    <row r="11474" ht="15.0" customHeight="1"/>
    <row r="11475" ht="15.0" customHeight="1"/>
    <row r="11476" ht="15.0" customHeight="1"/>
    <row r="11477" ht="15.0" customHeight="1"/>
    <row r="11478" ht="15.0" customHeight="1"/>
    <row r="11479" ht="15.0" customHeight="1"/>
    <row r="11480" ht="15.0" customHeight="1"/>
    <row r="11481" ht="15.0" customHeight="1"/>
    <row r="11482" ht="15.0" customHeight="1"/>
    <row r="11483" ht="15.0" customHeight="1"/>
    <row r="11484" ht="15.0" customHeight="1"/>
    <row r="11485" ht="15.0" customHeight="1"/>
    <row r="11486" ht="15.0" customHeight="1"/>
    <row r="11487" ht="15.0" customHeight="1"/>
    <row r="11488" ht="15.0" customHeight="1"/>
    <row r="11489" ht="15.0" customHeight="1"/>
    <row r="11490" ht="15.0" customHeight="1"/>
    <row r="11491" ht="15.0" customHeight="1"/>
    <row r="11492" ht="15.0" customHeight="1"/>
    <row r="11493" ht="15.0" customHeight="1"/>
    <row r="11494" ht="15.0" customHeight="1"/>
    <row r="11495" ht="15.0" customHeight="1"/>
    <row r="11496" ht="15.0" customHeight="1"/>
    <row r="11497" ht="15.0" customHeight="1"/>
    <row r="11498" ht="15.0" customHeight="1"/>
    <row r="11499" ht="15.0" customHeight="1"/>
    <row r="11500" ht="15.0" customHeight="1"/>
    <row r="11501" ht="15.0" customHeight="1"/>
    <row r="11502" ht="15.0" customHeight="1"/>
    <row r="11503" ht="15.0" customHeight="1"/>
    <row r="11504" ht="15.0" customHeight="1"/>
    <row r="11505" ht="15.0" customHeight="1"/>
    <row r="11506" ht="15.0" customHeight="1"/>
    <row r="11507" ht="15.0" customHeight="1"/>
    <row r="11508" ht="15.0" customHeight="1"/>
    <row r="11509" ht="15.0" customHeight="1"/>
    <row r="11510" ht="15.0" customHeight="1"/>
    <row r="11511" ht="15.0" customHeight="1"/>
    <row r="11512" ht="15.0" customHeight="1"/>
    <row r="11513" ht="15.0" customHeight="1"/>
    <row r="11514" ht="15.0" customHeight="1"/>
    <row r="11515" ht="15.0" customHeight="1"/>
    <row r="11516" ht="15.0" customHeight="1"/>
    <row r="11517" ht="15.0" customHeight="1"/>
    <row r="11518" ht="15.0" customHeight="1"/>
    <row r="11519" ht="15.0" customHeight="1"/>
    <row r="11520" ht="15.0" customHeight="1"/>
    <row r="11521" ht="15.0" customHeight="1"/>
    <row r="11522" ht="15.0" customHeight="1"/>
    <row r="11523" ht="15.0" customHeight="1"/>
    <row r="11524" ht="15.0" customHeight="1"/>
    <row r="11525" ht="15.0" customHeight="1"/>
    <row r="11526" ht="15.0" customHeight="1"/>
    <row r="11527" ht="15.0" customHeight="1"/>
    <row r="11528" ht="15.0" customHeight="1"/>
    <row r="11529" ht="15.0" customHeight="1"/>
    <row r="11530" ht="15.0" customHeight="1"/>
    <row r="11531" ht="15.0" customHeight="1"/>
    <row r="11532" ht="15.0" customHeight="1"/>
    <row r="11533" ht="15.0" customHeight="1"/>
    <row r="11534" ht="15.0" customHeight="1"/>
    <row r="11535" ht="15.0" customHeight="1"/>
    <row r="11536" ht="15.0" customHeight="1"/>
    <row r="11537" ht="15.0" customHeight="1"/>
    <row r="11538" ht="15.0" customHeight="1"/>
    <row r="11539" ht="15.0" customHeight="1"/>
    <row r="11540" ht="15.0" customHeight="1"/>
    <row r="11541" ht="15.0" customHeight="1"/>
    <row r="11542" ht="15.0" customHeight="1"/>
    <row r="11543" ht="15.0" customHeight="1"/>
    <row r="11544" ht="15.0" customHeight="1"/>
    <row r="11545" ht="15.0" customHeight="1"/>
    <row r="11546" ht="15.0" customHeight="1"/>
    <row r="11547" ht="15.0" customHeight="1"/>
    <row r="11548" ht="15.0" customHeight="1"/>
    <row r="11549" ht="15.0" customHeight="1"/>
    <row r="11550" ht="15.0" customHeight="1"/>
    <row r="11551" ht="15.0" customHeight="1"/>
    <row r="11552" ht="15.0" customHeight="1"/>
    <row r="11553" ht="15.0" customHeight="1"/>
    <row r="11554" ht="15.0" customHeight="1"/>
    <row r="11555" ht="15.0" customHeight="1"/>
    <row r="11556" ht="15.0" customHeight="1"/>
    <row r="11557" ht="15.0" customHeight="1"/>
    <row r="11558" ht="15.0" customHeight="1"/>
    <row r="11559" ht="15.0" customHeight="1"/>
    <row r="11560" ht="15.0" customHeight="1"/>
    <row r="11561" ht="15.0" customHeight="1"/>
    <row r="11562" ht="15.0" customHeight="1"/>
    <row r="11563" ht="15.0" customHeight="1"/>
    <row r="11564" ht="15.0" customHeight="1"/>
    <row r="11565" ht="15.0" customHeight="1"/>
    <row r="11566" ht="15.0" customHeight="1"/>
    <row r="11567" ht="15.0" customHeight="1"/>
    <row r="11568" ht="15.0" customHeight="1"/>
    <row r="11569" ht="15.0" customHeight="1"/>
    <row r="11570" ht="15.0" customHeight="1"/>
    <row r="11571" ht="15.0" customHeight="1"/>
    <row r="11572" ht="15.0" customHeight="1"/>
    <row r="11573" ht="15.0" customHeight="1"/>
    <row r="11574" ht="15.0" customHeight="1"/>
    <row r="11575" ht="15.0" customHeight="1"/>
    <row r="11576" ht="15.0" customHeight="1"/>
    <row r="11577" ht="15.0" customHeight="1"/>
    <row r="11578" ht="15.0" customHeight="1"/>
    <row r="11579" ht="15.0" customHeight="1"/>
    <row r="11580" ht="15.0" customHeight="1"/>
    <row r="11581" ht="15.0" customHeight="1"/>
    <row r="11582" ht="15.0" customHeight="1"/>
    <row r="11583" ht="15.0" customHeight="1"/>
    <row r="11584" ht="15.0" customHeight="1"/>
    <row r="11585" ht="15.0" customHeight="1"/>
    <row r="11586" ht="15.0" customHeight="1"/>
    <row r="11587" ht="15.0" customHeight="1"/>
    <row r="11588" ht="15.0" customHeight="1"/>
    <row r="11589" ht="15.0" customHeight="1"/>
    <row r="11590" ht="15.0" customHeight="1"/>
    <row r="11591" ht="15.0" customHeight="1"/>
    <row r="11592" ht="15.0" customHeight="1"/>
    <row r="11593" ht="15.0" customHeight="1"/>
    <row r="11594" ht="15.0" customHeight="1"/>
    <row r="11595" ht="15.0" customHeight="1"/>
    <row r="11596" ht="15.0" customHeight="1"/>
    <row r="11597" ht="15.0" customHeight="1"/>
    <row r="11598" ht="15.0" customHeight="1"/>
    <row r="11599" ht="15.0" customHeight="1"/>
    <row r="11600" ht="15.0" customHeight="1"/>
    <row r="11601" ht="15.0" customHeight="1"/>
    <row r="11602" ht="15.0" customHeight="1"/>
    <row r="11603" ht="15.0" customHeight="1"/>
    <row r="11604" ht="15.0" customHeight="1"/>
    <row r="11605" ht="15.0" customHeight="1"/>
    <row r="11606" ht="15.0" customHeight="1"/>
    <row r="11607" ht="15.0" customHeight="1"/>
    <row r="11608" ht="15.0" customHeight="1"/>
    <row r="11609" ht="15.0" customHeight="1"/>
    <row r="11610" ht="15.0" customHeight="1"/>
    <row r="11611" ht="15.0" customHeight="1"/>
    <row r="11612" ht="15.0" customHeight="1"/>
    <row r="11613" ht="15.0" customHeight="1"/>
    <row r="11614" ht="15.0" customHeight="1"/>
    <row r="11615" ht="15.0" customHeight="1"/>
    <row r="11616" ht="15.0" customHeight="1"/>
    <row r="11617" ht="15.0" customHeight="1"/>
    <row r="11618" ht="15.0" customHeight="1"/>
    <row r="11619" ht="15.0" customHeight="1"/>
    <row r="11620" ht="15.0" customHeight="1"/>
    <row r="11621" ht="15.0" customHeight="1"/>
    <row r="11622" ht="15.0" customHeight="1"/>
    <row r="11623" ht="15.0" customHeight="1"/>
    <row r="11624" ht="15.0" customHeight="1"/>
    <row r="11625" ht="15.0" customHeight="1"/>
    <row r="11626" ht="15.0" customHeight="1"/>
    <row r="11627" ht="15.0" customHeight="1"/>
    <row r="11628" ht="15.0" customHeight="1"/>
    <row r="11629" ht="15.0" customHeight="1"/>
    <row r="11630" ht="15.0" customHeight="1"/>
    <row r="11631" ht="15.0" customHeight="1"/>
    <row r="11632" ht="15.0" customHeight="1"/>
    <row r="11633" ht="15.0" customHeight="1"/>
    <row r="11634" ht="15.0" customHeight="1"/>
    <row r="11635" ht="15.0" customHeight="1"/>
    <row r="11636" ht="15.0" customHeight="1"/>
    <row r="11637" ht="15.0" customHeight="1"/>
    <row r="11638" ht="15.0" customHeight="1"/>
    <row r="11639" ht="15.0" customHeight="1"/>
    <row r="11640" ht="15.0" customHeight="1"/>
    <row r="11641" ht="15.0" customHeight="1"/>
    <row r="11642" ht="15.0" customHeight="1"/>
    <row r="11643" ht="15.0" customHeight="1"/>
    <row r="11644" ht="15.0" customHeight="1"/>
    <row r="11645" ht="15.0" customHeight="1"/>
    <row r="11646" ht="15.0" customHeight="1"/>
    <row r="11647" ht="15.0" customHeight="1"/>
    <row r="11648" ht="15.0" customHeight="1"/>
    <row r="11649" ht="15.0" customHeight="1"/>
    <row r="11650" ht="15.0" customHeight="1"/>
    <row r="11651" ht="15.0" customHeight="1"/>
    <row r="11652" ht="15.0" customHeight="1"/>
    <row r="11653" ht="15.0" customHeight="1"/>
    <row r="11654" ht="15.0" customHeight="1"/>
    <row r="11655" ht="15.0" customHeight="1"/>
    <row r="11656" ht="15.0" customHeight="1"/>
    <row r="11657" ht="15.0" customHeight="1"/>
    <row r="11658" ht="15.0" customHeight="1"/>
    <row r="11659" ht="15.0" customHeight="1"/>
    <row r="11660" ht="15.0" customHeight="1"/>
    <row r="11661" ht="15.0" customHeight="1"/>
    <row r="11662" ht="15.0" customHeight="1"/>
    <row r="11663" ht="15.0" customHeight="1"/>
    <row r="11664" ht="15.0" customHeight="1"/>
    <row r="11665" ht="15.0" customHeight="1"/>
    <row r="11666" ht="15.0" customHeight="1"/>
    <row r="11667" ht="15.0" customHeight="1"/>
    <row r="11668" ht="15.0" customHeight="1"/>
    <row r="11669" ht="15.0" customHeight="1"/>
    <row r="11670" ht="15.0" customHeight="1"/>
    <row r="11671" ht="15.0" customHeight="1"/>
    <row r="11672" ht="15.0" customHeight="1"/>
    <row r="11673" ht="15.0" customHeight="1"/>
    <row r="11674" ht="15.0" customHeight="1"/>
    <row r="11675" ht="15.0" customHeight="1"/>
    <row r="11676" ht="15.0" customHeight="1"/>
    <row r="11677" ht="15.0" customHeight="1"/>
    <row r="11678" ht="15.0" customHeight="1"/>
    <row r="11679" ht="15.0" customHeight="1"/>
    <row r="11680" ht="15.0" customHeight="1"/>
    <row r="11681" ht="15.0" customHeight="1"/>
    <row r="11682" ht="15.0" customHeight="1"/>
    <row r="11683" ht="15.0" customHeight="1"/>
    <row r="11684" ht="15.0" customHeight="1"/>
    <row r="11685" ht="15.0" customHeight="1"/>
    <row r="11686" ht="15.0" customHeight="1"/>
    <row r="11687" ht="15.0" customHeight="1"/>
    <row r="11688" ht="15.0" customHeight="1"/>
    <row r="11689" ht="15.0" customHeight="1"/>
    <row r="11690" ht="15.0" customHeight="1"/>
    <row r="11691" ht="15.0" customHeight="1"/>
    <row r="11692" ht="15.0" customHeight="1"/>
    <row r="11693" ht="15.0" customHeight="1"/>
    <row r="11694" ht="15.0" customHeight="1"/>
    <row r="11695" ht="15.0" customHeight="1"/>
    <row r="11696" ht="15.0" customHeight="1"/>
    <row r="11697" ht="15.0" customHeight="1"/>
    <row r="11698" ht="15.0" customHeight="1"/>
    <row r="11699" ht="15.0" customHeight="1"/>
    <row r="11700" ht="15.0" customHeight="1"/>
    <row r="11701" ht="15.0" customHeight="1"/>
    <row r="11702" ht="15.0" customHeight="1"/>
    <row r="11703" ht="15.0" customHeight="1"/>
    <row r="11704" ht="15.0" customHeight="1"/>
    <row r="11705" ht="15.0" customHeight="1"/>
    <row r="11706" ht="15.0" customHeight="1"/>
    <row r="11707" ht="15.0" customHeight="1"/>
    <row r="11708" ht="15.0" customHeight="1"/>
    <row r="11709" ht="15.0" customHeight="1"/>
    <row r="11710" ht="15.0" customHeight="1"/>
    <row r="11711" ht="15.0" customHeight="1"/>
    <row r="11712" ht="15.0" customHeight="1"/>
    <row r="11713" ht="15.0" customHeight="1"/>
    <row r="11714" ht="15.0" customHeight="1"/>
    <row r="11715" ht="15.0" customHeight="1"/>
    <row r="11716" ht="15.0" customHeight="1"/>
    <row r="11717" ht="15.0" customHeight="1"/>
    <row r="11718" ht="15.0" customHeight="1"/>
    <row r="11719" ht="15.0" customHeight="1"/>
    <row r="11720" ht="15.0" customHeight="1"/>
    <row r="11721" ht="15.0" customHeight="1"/>
    <row r="11722" ht="15.0" customHeight="1"/>
    <row r="11723" ht="15.0" customHeight="1"/>
    <row r="11724" ht="15.0" customHeight="1"/>
    <row r="11725" ht="15.0" customHeight="1"/>
    <row r="11726" ht="15.0" customHeight="1"/>
    <row r="11727" ht="15.0" customHeight="1"/>
    <row r="11728" ht="15.0" customHeight="1"/>
    <row r="11729" ht="15.0" customHeight="1"/>
    <row r="11730" ht="15.0" customHeight="1"/>
    <row r="11731" ht="15.0" customHeight="1"/>
    <row r="11732" ht="15.0" customHeight="1"/>
    <row r="11733" ht="15.0" customHeight="1"/>
    <row r="11734" ht="15.0" customHeight="1"/>
    <row r="11735" ht="15.0" customHeight="1"/>
    <row r="11736" ht="15.0" customHeight="1"/>
    <row r="11737" ht="15.0" customHeight="1"/>
    <row r="11738" ht="15.0" customHeight="1"/>
    <row r="11739" ht="15.0" customHeight="1"/>
    <row r="11740" ht="15.0" customHeight="1"/>
    <row r="11741" ht="15.0" customHeight="1"/>
    <row r="11742" ht="15.0" customHeight="1"/>
    <row r="11743" ht="15.0" customHeight="1"/>
    <row r="11744" ht="15.0" customHeight="1"/>
    <row r="11745" ht="15.0" customHeight="1"/>
    <row r="11746" ht="15.0" customHeight="1"/>
    <row r="11747" ht="15.0" customHeight="1"/>
    <row r="11748" ht="15.0" customHeight="1"/>
    <row r="11749" ht="15.0" customHeight="1"/>
    <row r="11750" ht="15.0" customHeight="1"/>
    <row r="11751" ht="15.0" customHeight="1"/>
    <row r="11752" ht="15.0" customHeight="1"/>
    <row r="11753" ht="15.0" customHeight="1"/>
    <row r="11754" ht="15.0" customHeight="1"/>
    <row r="11755" ht="15.0" customHeight="1"/>
    <row r="11756" ht="15.0" customHeight="1"/>
    <row r="11757" ht="15.0" customHeight="1"/>
    <row r="11758" ht="15.0" customHeight="1"/>
    <row r="11759" ht="15.0" customHeight="1"/>
    <row r="11760" ht="15.0" customHeight="1"/>
    <row r="11761" ht="15.0" customHeight="1"/>
    <row r="11762" ht="15.0" customHeight="1"/>
    <row r="11763" ht="15.0" customHeight="1"/>
    <row r="11764" ht="15.0" customHeight="1"/>
    <row r="11765" ht="15.0" customHeight="1"/>
    <row r="11766" ht="15.0" customHeight="1"/>
    <row r="11767" ht="15.0" customHeight="1"/>
    <row r="11768" ht="15.0" customHeight="1"/>
    <row r="11769" ht="15.0" customHeight="1"/>
    <row r="11770" ht="15.0" customHeight="1"/>
    <row r="11771" ht="15.0" customHeight="1"/>
    <row r="11772" ht="15.0" customHeight="1"/>
    <row r="11773" ht="15.0" customHeight="1"/>
    <row r="11774" ht="15.0" customHeight="1"/>
    <row r="11775" ht="15.0" customHeight="1"/>
    <row r="11776" ht="15.0" customHeight="1"/>
    <row r="11777" ht="15.0" customHeight="1"/>
    <row r="11778" ht="15.0" customHeight="1"/>
    <row r="11779" ht="15.0" customHeight="1"/>
    <row r="11780" ht="15.0" customHeight="1"/>
    <row r="11781" ht="15.0" customHeight="1"/>
    <row r="11782" ht="15.0" customHeight="1"/>
    <row r="11783" ht="15.0" customHeight="1"/>
    <row r="11784" ht="15.0" customHeight="1"/>
    <row r="11785" ht="15.0" customHeight="1"/>
    <row r="11786" ht="15.0" customHeight="1"/>
    <row r="11787" ht="15.0" customHeight="1"/>
    <row r="11788" ht="15.0" customHeight="1"/>
    <row r="11789" ht="15.0" customHeight="1"/>
    <row r="11790" ht="15.0" customHeight="1"/>
    <row r="11791" ht="15.0" customHeight="1"/>
    <row r="11792" ht="15.0" customHeight="1"/>
    <row r="11793" ht="15.0" customHeight="1"/>
    <row r="11794" ht="15.0" customHeight="1"/>
    <row r="11795" ht="15.0" customHeight="1"/>
    <row r="11796" ht="15.0" customHeight="1"/>
    <row r="11797" ht="15.0" customHeight="1"/>
    <row r="11798" ht="15.0" customHeight="1"/>
    <row r="11799" ht="15.0" customHeight="1"/>
    <row r="11800" ht="15.0" customHeight="1"/>
    <row r="11801" ht="15.0" customHeight="1"/>
    <row r="11802" ht="15.0" customHeight="1"/>
    <row r="11803" ht="15.0" customHeight="1"/>
    <row r="11804" ht="15.0" customHeight="1"/>
    <row r="11805" ht="15.0" customHeight="1"/>
    <row r="11806" ht="15.0" customHeight="1"/>
    <row r="11807" ht="15.0" customHeight="1"/>
    <row r="11808" ht="15.0" customHeight="1"/>
    <row r="11809" ht="15.0" customHeight="1"/>
    <row r="11810" ht="15.0" customHeight="1"/>
    <row r="11811" ht="15.0" customHeight="1"/>
    <row r="11812" ht="15.0" customHeight="1"/>
    <row r="11813" ht="15.0" customHeight="1"/>
    <row r="11814" ht="15.0" customHeight="1"/>
    <row r="11815" ht="15.0" customHeight="1"/>
    <row r="11816" ht="15.0" customHeight="1"/>
    <row r="11817" ht="15.0" customHeight="1"/>
    <row r="11818" ht="15.0" customHeight="1"/>
    <row r="11819" ht="15.0" customHeight="1"/>
    <row r="11820" ht="15.0" customHeight="1"/>
    <row r="11821" ht="15.0" customHeight="1"/>
    <row r="11822" ht="15.0" customHeight="1"/>
    <row r="11823" ht="15.0" customHeight="1"/>
    <row r="11824" ht="15.0" customHeight="1"/>
    <row r="11825" ht="15.0" customHeight="1"/>
    <row r="11826" ht="15.0" customHeight="1"/>
    <row r="11827" ht="15.0" customHeight="1"/>
    <row r="11828" ht="15.0" customHeight="1"/>
    <row r="11829" ht="15.0" customHeight="1"/>
    <row r="11830" ht="15.0" customHeight="1"/>
    <row r="11831" ht="15.0" customHeight="1"/>
    <row r="11832" ht="15.0" customHeight="1"/>
    <row r="11833" ht="15.0" customHeight="1"/>
    <row r="11834" ht="15.0" customHeight="1"/>
    <row r="11835" ht="15.0" customHeight="1"/>
    <row r="11836" ht="15.0" customHeight="1"/>
    <row r="11837" ht="15.0" customHeight="1"/>
    <row r="11838" ht="15.0" customHeight="1"/>
    <row r="11839" ht="15.0" customHeight="1"/>
    <row r="11840" ht="15.0" customHeight="1"/>
    <row r="11841" ht="15.0" customHeight="1"/>
    <row r="11842" ht="15.0" customHeight="1"/>
    <row r="11843" ht="15.0" customHeight="1"/>
    <row r="11844" ht="15.0" customHeight="1"/>
    <row r="11845" ht="15.0" customHeight="1"/>
    <row r="11846" ht="15.0" customHeight="1"/>
    <row r="11847" ht="15.0" customHeight="1"/>
    <row r="11848" ht="15.0" customHeight="1"/>
    <row r="11849" ht="15.0" customHeight="1"/>
    <row r="11850" ht="15.0" customHeight="1"/>
    <row r="11851" ht="15.0" customHeight="1"/>
    <row r="11852" ht="15.0" customHeight="1"/>
    <row r="11853" ht="15.0" customHeight="1"/>
    <row r="11854" ht="15.0" customHeight="1"/>
    <row r="11855" ht="15.0" customHeight="1"/>
    <row r="11856" ht="15.0" customHeight="1"/>
    <row r="11857" ht="15.0" customHeight="1"/>
    <row r="11858" ht="15.0" customHeight="1"/>
    <row r="11859" ht="15.0" customHeight="1"/>
    <row r="11860" ht="15.0" customHeight="1"/>
    <row r="11861" ht="15.0" customHeight="1"/>
    <row r="11862" ht="15.0" customHeight="1"/>
    <row r="11863" ht="15.0" customHeight="1"/>
    <row r="11864" ht="15.0" customHeight="1"/>
    <row r="11865" ht="15.0" customHeight="1"/>
    <row r="11866" ht="15.0" customHeight="1"/>
    <row r="11867" ht="15.0" customHeight="1"/>
    <row r="11868" ht="15.0" customHeight="1"/>
    <row r="11869" ht="15.0" customHeight="1"/>
    <row r="11870" ht="15.0" customHeight="1"/>
    <row r="11871" ht="15.0" customHeight="1"/>
    <row r="11872" ht="15.0" customHeight="1"/>
    <row r="11873" ht="15.0" customHeight="1"/>
    <row r="11874" ht="15.0" customHeight="1"/>
    <row r="11875" ht="15.0" customHeight="1"/>
    <row r="11876" ht="15.0" customHeight="1"/>
    <row r="11877" ht="15.0" customHeight="1"/>
    <row r="11878" ht="15.0" customHeight="1"/>
    <row r="11879" ht="15.0" customHeight="1"/>
    <row r="11880" ht="15.0" customHeight="1"/>
    <row r="11881" ht="15.0" customHeight="1"/>
    <row r="11882" ht="15.0" customHeight="1"/>
    <row r="11883" ht="15.0" customHeight="1"/>
    <row r="11884" ht="15.0" customHeight="1"/>
    <row r="11885" ht="15.0" customHeight="1"/>
    <row r="11886" ht="15.0" customHeight="1"/>
    <row r="11887" ht="15.0" customHeight="1"/>
    <row r="11888" ht="15.0" customHeight="1"/>
    <row r="11889" ht="15.0" customHeight="1"/>
    <row r="11890" ht="15.0" customHeight="1"/>
    <row r="11891" ht="15.0" customHeight="1"/>
    <row r="11892" ht="15.0" customHeight="1"/>
    <row r="11893" ht="15.0" customHeight="1"/>
    <row r="11894" ht="15.0" customHeight="1"/>
    <row r="11895" ht="15.0" customHeight="1"/>
    <row r="11896" ht="15.0" customHeight="1"/>
    <row r="11897" ht="15.0" customHeight="1"/>
    <row r="11898" ht="15.0" customHeight="1"/>
    <row r="11899" ht="15.0" customHeight="1"/>
    <row r="11900" ht="15.0" customHeight="1"/>
    <row r="11901" ht="15.0" customHeight="1"/>
    <row r="11902" ht="15.0" customHeight="1"/>
    <row r="11903" ht="15.0" customHeight="1"/>
    <row r="11904" ht="15.0" customHeight="1"/>
    <row r="11905" ht="15.0" customHeight="1"/>
    <row r="11906" ht="15.0" customHeight="1"/>
    <row r="11907" ht="15.0" customHeight="1"/>
    <row r="11908" ht="15.0" customHeight="1"/>
    <row r="11909" ht="15.0" customHeight="1"/>
    <row r="11910" ht="15.0" customHeight="1"/>
    <row r="11911" ht="15.0" customHeight="1"/>
    <row r="11912" ht="15.0" customHeight="1"/>
    <row r="11913" ht="15.0" customHeight="1"/>
    <row r="11914" ht="15.0" customHeight="1"/>
    <row r="11915" ht="15.0" customHeight="1"/>
    <row r="11916" ht="15.0" customHeight="1"/>
    <row r="11917" ht="15.0" customHeight="1"/>
    <row r="11918" ht="15.0" customHeight="1"/>
    <row r="11919" ht="15.0" customHeight="1"/>
    <row r="11920" ht="15.0" customHeight="1"/>
    <row r="11921" ht="15.0" customHeight="1"/>
    <row r="11922" ht="15.0" customHeight="1"/>
    <row r="11923" ht="15.0" customHeight="1"/>
    <row r="11924" ht="15.0" customHeight="1"/>
    <row r="11925" ht="15.0" customHeight="1"/>
    <row r="11926" ht="15.0" customHeight="1"/>
    <row r="11927" ht="15.0" customHeight="1"/>
    <row r="11928" ht="15.0" customHeight="1"/>
    <row r="11929" ht="15.0" customHeight="1"/>
    <row r="11930" ht="15.0" customHeight="1"/>
    <row r="11931" ht="15.0" customHeight="1"/>
    <row r="11932" ht="15.0" customHeight="1"/>
    <row r="11933" ht="15.0" customHeight="1"/>
    <row r="11934" ht="15.0" customHeight="1"/>
    <row r="11935" ht="15.0" customHeight="1"/>
    <row r="11936" ht="15.0" customHeight="1"/>
    <row r="11937" ht="15.0" customHeight="1"/>
    <row r="11938" ht="15.0" customHeight="1"/>
    <row r="11939" ht="15.0" customHeight="1"/>
    <row r="11940" ht="15.0" customHeight="1"/>
    <row r="11941" ht="15.0" customHeight="1"/>
    <row r="11942" ht="15.0" customHeight="1"/>
    <row r="11943" ht="15.0" customHeight="1"/>
    <row r="11944" ht="15.0" customHeight="1"/>
    <row r="11945" ht="15.0" customHeight="1"/>
    <row r="11946" ht="15.0" customHeight="1"/>
    <row r="11947" ht="15.0" customHeight="1"/>
    <row r="11948" ht="15.0" customHeight="1"/>
    <row r="11949" ht="15.0" customHeight="1"/>
    <row r="11950" ht="15.0" customHeight="1"/>
    <row r="11951" ht="15.0" customHeight="1"/>
    <row r="11952" ht="15.0" customHeight="1"/>
    <row r="11953" ht="15.0" customHeight="1"/>
    <row r="11954" ht="15.0" customHeight="1"/>
    <row r="11955" ht="15.0" customHeight="1"/>
    <row r="11956" ht="15.0" customHeight="1"/>
    <row r="11957" ht="15.0" customHeight="1"/>
    <row r="11958" ht="15.0" customHeight="1"/>
    <row r="11959" ht="15.0" customHeight="1"/>
    <row r="11960" ht="15.0" customHeight="1"/>
    <row r="11961" ht="15.0" customHeight="1"/>
    <row r="11962" ht="15.0" customHeight="1"/>
    <row r="11963" ht="15.0" customHeight="1"/>
    <row r="11964" ht="15.0" customHeight="1"/>
    <row r="11965" ht="15.0" customHeight="1"/>
    <row r="11966" ht="15.0" customHeight="1"/>
    <row r="11967" ht="15.0" customHeight="1"/>
    <row r="11968" ht="15.0" customHeight="1"/>
    <row r="11969" ht="15.0" customHeight="1"/>
    <row r="11970" ht="15.0" customHeight="1"/>
    <row r="11971" ht="15.0" customHeight="1"/>
    <row r="11972" ht="15.0" customHeight="1"/>
    <row r="11973" ht="15.0" customHeight="1"/>
    <row r="11974" ht="15.0" customHeight="1"/>
    <row r="11975" ht="15.0" customHeight="1"/>
    <row r="11976" ht="15.0" customHeight="1"/>
    <row r="11977" ht="15.0" customHeight="1"/>
    <row r="11978" ht="15.0" customHeight="1"/>
    <row r="11979" ht="15.0" customHeight="1"/>
    <row r="11980" ht="15.0" customHeight="1"/>
    <row r="11981" ht="15.0" customHeight="1"/>
    <row r="11982" ht="15.0" customHeight="1"/>
    <row r="11983" ht="15.0" customHeight="1"/>
    <row r="11984" ht="15.0" customHeight="1"/>
    <row r="11985" ht="15.0" customHeight="1"/>
    <row r="11986" ht="15.0" customHeight="1"/>
    <row r="11987" ht="15.0" customHeight="1"/>
    <row r="11988" ht="15.0" customHeight="1"/>
    <row r="11989" ht="15.0" customHeight="1"/>
    <row r="11990" ht="15.0" customHeight="1"/>
    <row r="11991" ht="15.0" customHeight="1"/>
    <row r="11992" ht="15.0" customHeight="1"/>
    <row r="11993" ht="15.0" customHeight="1"/>
    <row r="11994" ht="15.0" customHeight="1"/>
    <row r="11995" ht="15.0" customHeight="1"/>
    <row r="11996" ht="15.0" customHeight="1"/>
    <row r="11997" ht="15.0" customHeight="1"/>
    <row r="11998" ht="15.0" customHeight="1"/>
    <row r="11999" ht="15.0" customHeight="1"/>
    <row r="12000" ht="15.0" customHeight="1"/>
    <row r="12001" ht="15.0" customHeight="1"/>
    <row r="12002" ht="15.0" customHeight="1"/>
    <row r="12003" ht="15.0" customHeight="1"/>
    <row r="12004" ht="15.0" customHeight="1"/>
    <row r="12005" ht="15.0" customHeight="1"/>
    <row r="12006" ht="15.0" customHeight="1"/>
    <row r="12007" ht="15.0" customHeight="1"/>
    <row r="12008" ht="15.0" customHeight="1"/>
    <row r="12009" ht="15.0" customHeight="1"/>
    <row r="12010" ht="15.0" customHeight="1"/>
    <row r="12011" ht="15.0" customHeight="1"/>
    <row r="12012" ht="15.0" customHeight="1"/>
    <row r="12013" ht="15.0" customHeight="1"/>
    <row r="12014" ht="15.0" customHeight="1"/>
    <row r="12015" ht="15.0" customHeight="1"/>
    <row r="12016" ht="15.0" customHeight="1"/>
    <row r="12017" ht="15.0" customHeight="1"/>
    <row r="12018" ht="15.0" customHeight="1"/>
    <row r="12019" ht="15.0" customHeight="1"/>
    <row r="12020" ht="15.0" customHeight="1"/>
    <row r="12021" ht="15.0" customHeight="1"/>
    <row r="12022" ht="15.0" customHeight="1"/>
    <row r="12023" ht="15.0" customHeight="1"/>
    <row r="12024" ht="15.0" customHeight="1"/>
    <row r="12025" ht="15.0" customHeight="1"/>
    <row r="12026" ht="15.0" customHeight="1"/>
    <row r="12027" ht="15.0" customHeight="1"/>
    <row r="12028" ht="15.0" customHeight="1"/>
    <row r="12029" ht="15.0" customHeight="1"/>
    <row r="12030" ht="15.0" customHeight="1"/>
    <row r="12031" ht="15.0" customHeight="1"/>
    <row r="12032" ht="15.0" customHeight="1"/>
    <row r="12033" ht="15.0" customHeight="1"/>
    <row r="12034" ht="15.0" customHeight="1"/>
    <row r="12035" ht="15.0" customHeight="1"/>
    <row r="12036" ht="15.0" customHeight="1"/>
    <row r="12037" ht="15.0" customHeight="1"/>
    <row r="12038" ht="15.0" customHeight="1"/>
    <row r="12039" ht="15.0" customHeight="1"/>
    <row r="12040" ht="15.0" customHeight="1"/>
    <row r="12041" ht="15.0" customHeight="1"/>
    <row r="12042" ht="15.0" customHeight="1"/>
    <row r="12043" ht="15.0" customHeight="1"/>
    <row r="12044" ht="15.0" customHeight="1"/>
    <row r="12045" ht="15.0" customHeight="1"/>
    <row r="12046" ht="15.0" customHeight="1"/>
    <row r="12047" ht="15.0" customHeight="1"/>
    <row r="12048" ht="15.0" customHeight="1"/>
    <row r="12049" ht="15.0" customHeight="1"/>
    <row r="12050" ht="15.0" customHeight="1"/>
    <row r="12051" ht="15.0" customHeight="1"/>
    <row r="12052" ht="15.0" customHeight="1"/>
    <row r="12053" ht="15.0" customHeight="1"/>
    <row r="12054" ht="15.0" customHeight="1"/>
    <row r="12055" ht="15.0" customHeight="1"/>
    <row r="12056" ht="15.0" customHeight="1"/>
    <row r="12057" ht="15.0" customHeight="1"/>
    <row r="12058" ht="15.0" customHeight="1"/>
    <row r="12059" ht="15.0" customHeight="1"/>
    <row r="12060" ht="15.0" customHeight="1"/>
    <row r="12061" ht="15.0" customHeight="1"/>
    <row r="12062" ht="15.0" customHeight="1"/>
    <row r="12063" ht="15.0" customHeight="1"/>
    <row r="12064" ht="15.0" customHeight="1"/>
    <row r="12065" ht="15.0" customHeight="1"/>
    <row r="12066" ht="15.0" customHeight="1"/>
    <row r="12067" ht="15.0" customHeight="1"/>
    <row r="12068" ht="15.0" customHeight="1"/>
    <row r="12069" ht="15.0" customHeight="1"/>
    <row r="12070" ht="15.0" customHeight="1"/>
    <row r="12071" ht="15.0" customHeight="1"/>
    <row r="12072" ht="15.0" customHeight="1"/>
    <row r="12073" ht="15.0" customHeight="1"/>
    <row r="12074" ht="15.0" customHeight="1"/>
    <row r="12075" ht="15.0" customHeight="1"/>
    <row r="12076" ht="15.0" customHeight="1"/>
    <row r="12077" ht="15.0" customHeight="1"/>
    <row r="12078" ht="15.0" customHeight="1"/>
    <row r="12079" ht="15.0" customHeight="1"/>
    <row r="12080" ht="15.0" customHeight="1"/>
    <row r="12081" ht="15.0" customHeight="1"/>
    <row r="12082" ht="15.0" customHeight="1"/>
    <row r="12083" ht="15.0" customHeight="1"/>
    <row r="12084" ht="15.0" customHeight="1"/>
    <row r="12085" ht="15.0" customHeight="1"/>
    <row r="12086" ht="15.0" customHeight="1"/>
    <row r="12087" ht="15.0" customHeight="1"/>
    <row r="12088" ht="15.0" customHeight="1"/>
    <row r="12089" ht="15.0" customHeight="1"/>
    <row r="12090" ht="15.0" customHeight="1"/>
    <row r="12091" ht="15.0" customHeight="1"/>
    <row r="12092" ht="15.0" customHeight="1"/>
    <row r="12093" ht="15.0" customHeight="1"/>
    <row r="12094" ht="15.0" customHeight="1"/>
    <row r="12095" ht="15.0" customHeight="1"/>
    <row r="12096" ht="15.0" customHeight="1"/>
    <row r="12097" ht="15.0" customHeight="1"/>
    <row r="12098" ht="15.0" customHeight="1"/>
    <row r="12099" ht="15.0" customHeight="1"/>
    <row r="12100" ht="15.0" customHeight="1"/>
    <row r="12101" ht="15.0" customHeight="1"/>
    <row r="12102" ht="15.0" customHeight="1"/>
    <row r="12103" ht="15.0" customHeight="1"/>
    <row r="12104" ht="15.0" customHeight="1"/>
    <row r="12105" ht="15.0" customHeight="1"/>
    <row r="12106" ht="15.0" customHeight="1"/>
    <row r="12107" ht="15.0" customHeight="1"/>
    <row r="12108" ht="15.0" customHeight="1"/>
    <row r="12109" ht="15.0" customHeight="1"/>
    <row r="12110" ht="15.0" customHeight="1"/>
    <row r="12111" ht="15.0" customHeight="1"/>
    <row r="12112" ht="15.0" customHeight="1"/>
    <row r="12113" ht="15.0" customHeight="1"/>
    <row r="12114" ht="15.0" customHeight="1"/>
    <row r="12115" ht="15.0" customHeight="1"/>
    <row r="12116" ht="15.0" customHeight="1"/>
    <row r="12117" ht="15.0" customHeight="1"/>
    <row r="12118" ht="15.0" customHeight="1"/>
    <row r="12119" ht="15.0" customHeight="1"/>
    <row r="12120" ht="15.0" customHeight="1"/>
    <row r="12121" ht="15.0" customHeight="1"/>
    <row r="12122" ht="15.0" customHeight="1"/>
    <row r="12123" ht="15.0" customHeight="1"/>
    <row r="12124" ht="15.0" customHeight="1"/>
    <row r="12125" ht="15.0" customHeight="1"/>
    <row r="12126" ht="15.0" customHeight="1"/>
    <row r="12127" ht="15.0" customHeight="1"/>
    <row r="12128" ht="15.0" customHeight="1"/>
    <row r="12129" ht="15.0" customHeight="1"/>
    <row r="12130" ht="15.0" customHeight="1"/>
    <row r="12131" ht="15.0" customHeight="1"/>
    <row r="12132" ht="15.0" customHeight="1"/>
    <row r="12133" ht="15.0" customHeight="1"/>
    <row r="12134" ht="15.0" customHeight="1"/>
    <row r="12135" ht="15.0" customHeight="1"/>
    <row r="12136" ht="15.0" customHeight="1"/>
    <row r="12137" ht="15.0" customHeight="1"/>
    <row r="12138" ht="15.0" customHeight="1"/>
    <row r="12139" ht="15.0" customHeight="1"/>
    <row r="12140" ht="15.0" customHeight="1"/>
    <row r="12141" ht="15.0" customHeight="1"/>
    <row r="12142" ht="15.0" customHeight="1"/>
    <row r="12143" ht="15.0" customHeight="1"/>
    <row r="12144" ht="15.0" customHeight="1"/>
    <row r="12145" ht="15.0" customHeight="1"/>
    <row r="12146" ht="15.0" customHeight="1"/>
    <row r="12147" ht="15.0" customHeight="1"/>
    <row r="12148" ht="15.0" customHeight="1"/>
    <row r="12149" ht="15.0" customHeight="1"/>
    <row r="12150" ht="15.0" customHeight="1"/>
    <row r="12151" ht="15.0" customHeight="1"/>
    <row r="12152" ht="15.0" customHeight="1"/>
    <row r="12153" ht="15.0" customHeight="1"/>
    <row r="12154" ht="15.0" customHeight="1"/>
    <row r="12155" ht="15.0" customHeight="1"/>
    <row r="12156" ht="15.0" customHeight="1"/>
    <row r="12157" ht="15.0" customHeight="1"/>
    <row r="12158" ht="15.0" customHeight="1"/>
    <row r="12159" ht="15.0" customHeight="1"/>
    <row r="12160" ht="15.0" customHeight="1"/>
    <row r="12161" ht="15.0" customHeight="1"/>
    <row r="12162" ht="15.0" customHeight="1"/>
    <row r="12163" ht="15.0" customHeight="1"/>
    <row r="12164" ht="15.0" customHeight="1"/>
    <row r="12165" ht="15.0" customHeight="1"/>
    <row r="12166" ht="15.0" customHeight="1"/>
    <row r="12167" ht="15.0" customHeight="1"/>
    <row r="12168" ht="15.0" customHeight="1"/>
    <row r="12169" ht="15.0" customHeight="1"/>
    <row r="12170" ht="15.0" customHeight="1"/>
    <row r="12171" ht="15.0" customHeight="1"/>
    <row r="12172" ht="15.0" customHeight="1"/>
    <row r="12173" ht="15.0" customHeight="1"/>
    <row r="12174" ht="15.0" customHeight="1"/>
    <row r="12175" ht="15.0" customHeight="1"/>
    <row r="12176" ht="15.0" customHeight="1"/>
    <row r="12177" ht="15.0" customHeight="1"/>
    <row r="12178" ht="15.0" customHeight="1"/>
    <row r="12179" ht="15.0" customHeight="1"/>
    <row r="12180" ht="15.0" customHeight="1"/>
    <row r="12181" ht="15.0" customHeight="1"/>
    <row r="12182" ht="15.0" customHeight="1"/>
    <row r="12183" ht="15.0" customHeight="1"/>
    <row r="12184" ht="15.0" customHeight="1"/>
    <row r="12185" ht="15.0" customHeight="1"/>
    <row r="12186" ht="15.0" customHeight="1"/>
    <row r="12187" ht="15.0" customHeight="1"/>
    <row r="12188" ht="15.0" customHeight="1"/>
    <row r="12189" ht="15.0" customHeight="1"/>
    <row r="12190" ht="15.0" customHeight="1"/>
    <row r="12191" ht="15.0" customHeight="1"/>
    <row r="12192" ht="15.0" customHeight="1"/>
    <row r="12193" ht="15.0" customHeight="1"/>
    <row r="12194" ht="15.0" customHeight="1"/>
    <row r="12195" ht="15.0" customHeight="1"/>
    <row r="12196" ht="15.0" customHeight="1"/>
    <row r="12197" ht="15.0" customHeight="1"/>
    <row r="12198" ht="15.0" customHeight="1"/>
    <row r="12199" ht="15.0" customHeight="1"/>
    <row r="12200" ht="15.0" customHeight="1"/>
    <row r="12201" ht="15.0" customHeight="1"/>
    <row r="12202" ht="15.0" customHeight="1"/>
    <row r="12203" ht="15.0" customHeight="1"/>
    <row r="12204" ht="15.0" customHeight="1"/>
    <row r="12205" ht="15.0" customHeight="1"/>
    <row r="12206" ht="15.0" customHeight="1"/>
    <row r="12207" ht="15.0" customHeight="1"/>
    <row r="12208" ht="15.0" customHeight="1"/>
    <row r="12209" ht="15.0" customHeight="1"/>
    <row r="12210" ht="15.0" customHeight="1"/>
    <row r="12211" ht="15.0" customHeight="1"/>
    <row r="12212" ht="15.0" customHeight="1"/>
    <row r="12213" ht="15.0" customHeight="1"/>
    <row r="12214" ht="15.0" customHeight="1"/>
    <row r="12215" ht="15.0" customHeight="1"/>
    <row r="12216" ht="15.0" customHeight="1"/>
    <row r="12217" ht="15.0" customHeight="1"/>
    <row r="12218" ht="15.0" customHeight="1"/>
    <row r="12219" ht="15.0" customHeight="1"/>
    <row r="12220" ht="15.0" customHeight="1"/>
    <row r="12221" ht="15.0" customHeight="1"/>
    <row r="12222" ht="15.0" customHeight="1"/>
    <row r="12223" ht="15.0" customHeight="1"/>
    <row r="12224" ht="15.0" customHeight="1"/>
    <row r="12225" ht="15.0" customHeight="1"/>
    <row r="12226" ht="15.0" customHeight="1"/>
    <row r="12227" ht="15.0" customHeight="1"/>
    <row r="12228" ht="15.0" customHeight="1"/>
    <row r="12229" ht="15.0" customHeight="1"/>
    <row r="12230" ht="15.0" customHeight="1"/>
    <row r="12231" ht="15.0" customHeight="1"/>
    <row r="12232" ht="15.0" customHeight="1"/>
    <row r="12233" ht="15.0" customHeight="1"/>
    <row r="12234" ht="15.0" customHeight="1"/>
    <row r="12235" ht="15.0" customHeight="1"/>
    <row r="12236" ht="15.0" customHeight="1"/>
    <row r="12237" ht="15.0" customHeight="1"/>
    <row r="12238" ht="15.0" customHeight="1"/>
    <row r="12239" ht="15.0" customHeight="1"/>
    <row r="12240" ht="15.0" customHeight="1"/>
    <row r="12241" ht="15.0" customHeight="1"/>
    <row r="12242" ht="15.0" customHeight="1"/>
    <row r="12243" ht="15.0" customHeight="1"/>
    <row r="12244" ht="15.0" customHeight="1"/>
    <row r="12245" ht="15.0" customHeight="1"/>
    <row r="12246" ht="15.0" customHeight="1"/>
    <row r="12247" ht="15.0" customHeight="1"/>
    <row r="12248" ht="15.0" customHeight="1"/>
    <row r="12249" ht="15.0" customHeight="1"/>
    <row r="12250" ht="15.0" customHeight="1"/>
    <row r="12251" ht="15.0" customHeight="1"/>
    <row r="12252" ht="15.0" customHeight="1"/>
    <row r="12253" ht="15.0" customHeight="1"/>
    <row r="12254" ht="15.0" customHeight="1"/>
    <row r="12255" ht="15.0" customHeight="1"/>
    <row r="12256" ht="15.0" customHeight="1"/>
    <row r="12257" ht="15.0" customHeight="1"/>
    <row r="12258" ht="15.0" customHeight="1"/>
    <row r="12259" ht="15.0" customHeight="1"/>
    <row r="12260" ht="15.0" customHeight="1"/>
    <row r="12261" ht="15.0" customHeight="1"/>
    <row r="12262" ht="15.0" customHeight="1"/>
    <row r="12263" ht="15.0" customHeight="1"/>
    <row r="12264" ht="15.0" customHeight="1"/>
    <row r="12265" ht="15.0" customHeight="1"/>
    <row r="12266" ht="15.0" customHeight="1"/>
    <row r="12267" ht="15.0" customHeight="1"/>
    <row r="12268" ht="15.0" customHeight="1"/>
    <row r="12269" ht="15.0" customHeight="1"/>
    <row r="12270" ht="15.0" customHeight="1"/>
    <row r="12271" ht="15.0" customHeight="1"/>
    <row r="12272" ht="15.0" customHeight="1"/>
    <row r="12273" ht="15.0" customHeight="1"/>
    <row r="12274" ht="15.0" customHeight="1"/>
    <row r="12275" ht="15.0" customHeight="1"/>
    <row r="12276" ht="15.0" customHeight="1"/>
    <row r="12277" ht="15.0" customHeight="1"/>
    <row r="12278" ht="15.0" customHeight="1"/>
    <row r="12279" ht="15.0" customHeight="1"/>
    <row r="12280" ht="15.0" customHeight="1"/>
    <row r="12281" ht="15.0" customHeight="1"/>
    <row r="12282" ht="15.0" customHeight="1"/>
    <row r="12283" ht="15.0" customHeight="1"/>
    <row r="12284" ht="15.0" customHeight="1"/>
    <row r="12285" ht="15.0" customHeight="1"/>
    <row r="12286" ht="15.0" customHeight="1"/>
    <row r="12287" ht="15.0" customHeight="1"/>
    <row r="12288" ht="15.0" customHeight="1"/>
    <row r="12289" ht="15.0" customHeight="1"/>
    <row r="12290" ht="15.0" customHeight="1"/>
    <row r="12291" ht="15.0" customHeight="1"/>
    <row r="12292" ht="15.0" customHeight="1"/>
    <row r="12293" ht="15.0" customHeight="1"/>
    <row r="12294" ht="15.0" customHeight="1"/>
    <row r="12295" ht="15.0" customHeight="1"/>
    <row r="12296" ht="15.0" customHeight="1"/>
    <row r="12297" ht="15.0" customHeight="1"/>
    <row r="12298" ht="15.0" customHeight="1"/>
    <row r="12299" ht="15.0" customHeight="1"/>
    <row r="12300" ht="15.0" customHeight="1"/>
    <row r="12301" ht="15.0" customHeight="1"/>
    <row r="12302" ht="15.0" customHeight="1"/>
    <row r="12303" ht="15.0" customHeight="1"/>
    <row r="12304" ht="15.0" customHeight="1"/>
    <row r="12305" ht="15.0" customHeight="1"/>
    <row r="12306" ht="15.0" customHeight="1"/>
    <row r="12307" ht="15.0" customHeight="1"/>
    <row r="12308" ht="15.0" customHeight="1"/>
    <row r="12309" ht="15.0" customHeight="1"/>
    <row r="12310" ht="15.0" customHeight="1"/>
    <row r="12311" ht="15.0" customHeight="1"/>
    <row r="12312" ht="15.0" customHeight="1"/>
    <row r="12313" ht="15.0" customHeight="1"/>
    <row r="12314" ht="15.0" customHeight="1"/>
    <row r="12315" ht="15.0" customHeight="1"/>
    <row r="12316" ht="15.0" customHeight="1"/>
    <row r="12317" ht="15.0" customHeight="1"/>
    <row r="12318" ht="15.0" customHeight="1"/>
    <row r="12319" ht="15.0" customHeight="1"/>
    <row r="12320" ht="15.0" customHeight="1"/>
    <row r="12321" ht="15.0" customHeight="1"/>
    <row r="12322" ht="15.0" customHeight="1"/>
    <row r="12323" ht="15.0" customHeight="1"/>
    <row r="12324" ht="15.0" customHeight="1"/>
    <row r="12325" ht="15.0" customHeight="1"/>
    <row r="12326" ht="15.0" customHeight="1"/>
    <row r="12327" ht="15.0" customHeight="1"/>
    <row r="12328" ht="15.0" customHeight="1"/>
    <row r="12329" ht="15.0" customHeight="1"/>
    <row r="12330" ht="15.0" customHeight="1"/>
    <row r="12331" ht="15.0" customHeight="1"/>
    <row r="12332" ht="15.0" customHeight="1"/>
    <row r="12333" ht="15.0" customHeight="1"/>
    <row r="12334" ht="15.0" customHeight="1"/>
    <row r="12335" ht="15.0" customHeight="1"/>
    <row r="12336" ht="15.0" customHeight="1"/>
    <row r="12337" ht="15.0" customHeight="1"/>
    <row r="12338" ht="15.0" customHeight="1"/>
    <row r="12339" ht="15.0" customHeight="1"/>
    <row r="12340" ht="15.0" customHeight="1"/>
    <row r="12341" ht="15.0" customHeight="1"/>
    <row r="12342" ht="15.0" customHeight="1"/>
    <row r="12343" ht="15.0" customHeight="1"/>
    <row r="12344" ht="15.0" customHeight="1"/>
    <row r="12345" ht="15.0" customHeight="1"/>
    <row r="12346" ht="15.0" customHeight="1"/>
    <row r="12347" ht="15.0" customHeight="1"/>
    <row r="12348" ht="15.0" customHeight="1"/>
    <row r="12349" ht="15.0" customHeight="1"/>
    <row r="12350" ht="15.0" customHeight="1"/>
    <row r="12351" ht="15.0" customHeight="1"/>
    <row r="12352" ht="15.0" customHeight="1"/>
    <row r="12353" ht="15.0" customHeight="1"/>
    <row r="12354" ht="15.0" customHeight="1"/>
    <row r="12355" ht="15.0" customHeight="1"/>
    <row r="12356" ht="15.0" customHeight="1"/>
    <row r="12357" ht="15.0" customHeight="1"/>
    <row r="12358" ht="15.0" customHeight="1"/>
    <row r="12359" ht="15.0" customHeight="1"/>
    <row r="12360" ht="15.0" customHeight="1"/>
    <row r="12361" ht="15.0" customHeight="1"/>
    <row r="12362" ht="15.0" customHeight="1"/>
    <row r="12363" ht="15.0" customHeight="1"/>
    <row r="12364" ht="15.0" customHeight="1"/>
    <row r="12365" ht="15.0" customHeight="1"/>
    <row r="12366" ht="15.0" customHeight="1"/>
    <row r="12367" ht="15.0" customHeight="1"/>
    <row r="12368" ht="15.0" customHeight="1"/>
    <row r="12369" ht="15.0" customHeight="1"/>
    <row r="12370" ht="15.0" customHeight="1"/>
    <row r="12371" ht="15.0" customHeight="1"/>
    <row r="12372" ht="15.0" customHeight="1"/>
    <row r="12373" ht="15.0" customHeight="1"/>
    <row r="12374" ht="15.0" customHeight="1"/>
    <row r="12375" ht="15.0" customHeight="1"/>
    <row r="12376" ht="15.0" customHeight="1"/>
    <row r="12377" ht="15.0" customHeight="1"/>
    <row r="12378" ht="15.0" customHeight="1"/>
    <row r="12379" ht="15.0" customHeight="1"/>
    <row r="12380" ht="15.0" customHeight="1"/>
    <row r="12381" ht="15.0" customHeight="1"/>
    <row r="12382" ht="15.0" customHeight="1"/>
    <row r="12383" ht="15.0" customHeight="1"/>
    <row r="12384" ht="15.0" customHeight="1"/>
    <row r="12385" ht="15.0" customHeight="1"/>
    <row r="12386" ht="15.0" customHeight="1"/>
    <row r="12387" ht="15.0" customHeight="1"/>
    <row r="12388" ht="15.0" customHeight="1"/>
    <row r="12389" ht="15.0" customHeight="1"/>
    <row r="12390" ht="15.0" customHeight="1"/>
    <row r="12391" ht="15.0" customHeight="1"/>
    <row r="12392" ht="15.0" customHeight="1"/>
    <row r="12393" ht="15.0" customHeight="1"/>
    <row r="12394" ht="15.0" customHeight="1"/>
    <row r="12395" ht="15.0" customHeight="1"/>
    <row r="12396" ht="15.0" customHeight="1"/>
    <row r="12397" ht="15.0" customHeight="1"/>
    <row r="12398" ht="15.0" customHeight="1"/>
    <row r="12399" ht="15.0" customHeight="1"/>
    <row r="12400" ht="15.0" customHeight="1"/>
    <row r="12401" ht="15.0" customHeight="1"/>
    <row r="12402" ht="15.0" customHeight="1"/>
    <row r="12403" ht="15.0" customHeight="1"/>
    <row r="12404" ht="15.0" customHeight="1"/>
    <row r="12405" ht="15.0" customHeight="1"/>
    <row r="12406" ht="15.0" customHeight="1"/>
    <row r="12407" ht="15.0" customHeight="1"/>
    <row r="12408" ht="15.0" customHeight="1"/>
    <row r="12409" ht="15.0" customHeight="1"/>
    <row r="12410" ht="15.0" customHeight="1"/>
    <row r="12411" ht="15.0" customHeight="1"/>
    <row r="12412" ht="15.0" customHeight="1"/>
    <row r="12413" ht="15.0" customHeight="1"/>
    <row r="12414" ht="15.0" customHeight="1"/>
    <row r="12415" ht="15.0" customHeight="1"/>
    <row r="12416" ht="15.0" customHeight="1"/>
    <row r="12417" ht="15.0" customHeight="1"/>
    <row r="12418" ht="15.0" customHeight="1"/>
    <row r="12419" ht="15.0" customHeight="1"/>
    <row r="12420" ht="15.0" customHeight="1"/>
    <row r="12421" ht="15.0" customHeight="1"/>
    <row r="12422" ht="15.0" customHeight="1"/>
    <row r="12423" ht="15.0" customHeight="1"/>
    <row r="12424" ht="15.0" customHeight="1"/>
    <row r="12425" ht="15.0" customHeight="1"/>
    <row r="12426" ht="15.0" customHeight="1"/>
    <row r="12427" ht="15.0" customHeight="1"/>
    <row r="12428" ht="15.0" customHeight="1"/>
    <row r="12429" ht="15.0" customHeight="1"/>
    <row r="12430" ht="15.0" customHeight="1"/>
    <row r="12431" ht="15.0" customHeight="1"/>
    <row r="12432" ht="15.0" customHeight="1"/>
    <row r="12433" ht="15.0" customHeight="1"/>
    <row r="12434" ht="15.0" customHeight="1"/>
    <row r="12435" ht="15.0" customHeight="1"/>
    <row r="12436" ht="15.0" customHeight="1"/>
    <row r="12437" ht="15.0" customHeight="1"/>
    <row r="12438" ht="15.0" customHeight="1"/>
    <row r="12439" ht="15.0" customHeight="1"/>
    <row r="12440" ht="15.0" customHeight="1"/>
    <row r="12441" ht="15.0" customHeight="1"/>
    <row r="12442" ht="15.0" customHeight="1"/>
    <row r="12443" ht="15.0" customHeight="1"/>
    <row r="12444" ht="15.0" customHeight="1"/>
    <row r="12445" ht="15.0" customHeight="1"/>
    <row r="12446" ht="15.0" customHeight="1"/>
    <row r="12447" ht="15.0" customHeight="1"/>
    <row r="12448" ht="15.0" customHeight="1"/>
    <row r="12449" ht="15.0" customHeight="1"/>
    <row r="12450" ht="15.0" customHeight="1"/>
    <row r="12451" ht="15.0" customHeight="1"/>
    <row r="12452" ht="15.0" customHeight="1"/>
    <row r="12453" ht="15.0" customHeight="1"/>
    <row r="12454" ht="15.0" customHeight="1"/>
    <row r="12455" ht="15.0" customHeight="1"/>
    <row r="12456" ht="15.0" customHeight="1"/>
    <row r="12457" ht="15.0" customHeight="1"/>
    <row r="12458" ht="15.0" customHeight="1"/>
    <row r="12459" ht="15.0" customHeight="1"/>
    <row r="12460" ht="15.0" customHeight="1"/>
    <row r="12461" ht="15.0" customHeight="1"/>
    <row r="12462" ht="15.0" customHeight="1"/>
    <row r="12463" ht="15.0" customHeight="1"/>
    <row r="12464" ht="15.0" customHeight="1"/>
    <row r="12465" ht="15.0" customHeight="1"/>
    <row r="12466" ht="15.0" customHeight="1"/>
    <row r="12467" ht="15.0" customHeight="1"/>
    <row r="12468" ht="15.0" customHeight="1"/>
    <row r="12469" ht="15.0" customHeight="1"/>
    <row r="12470" ht="15.0" customHeight="1"/>
    <row r="12471" ht="15.0" customHeight="1"/>
    <row r="12472" ht="15.0" customHeight="1"/>
    <row r="12473" ht="15.0" customHeight="1"/>
    <row r="12474" ht="15.0" customHeight="1"/>
    <row r="12475" ht="15.0" customHeight="1"/>
    <row r="12476" ht="15.0" customHeight="1"/>
    <row r="12477" ht="15.0" customHeight="1"/>
    <row r="12478" ht="15.0" customHeight="1"/>
    <row r="12479" ht="15.0" customHeight="1"/>
    <row r="12480" ht="15.0" customHeight="1"/>
    <row r="12481" ht="15.0" customHeight="1"/>
    <row r="12482" ht="15.0" customHeight="1"/>
    <row r="12483" ht="15.0" customHeight="1"/>
    <row r="12484" ht="15.0" customHeight="1"/>
    <row r="12485" ht="15.0" customHeight="1"/>
    <row r="12486" ht="15.0" customHeight="1"/>
    <row r="12487" ht="15.0" customHeight="1"/>
    <row r="12488" ht="15.0" customHeight="1"/>
    <row r="12489" ht="15.0" customHeight="1"/>
    <row r="12490" ht="15.0" customHeight="1"/>
    <row r="12491" ht="15.0" customHeight="1"/>
    <row r="12492" ht="15.0" customHeight="1"/>
    <row r="12493" ht="15.0" customHeight="1"/>
    <row r="12494" ht="15.0" customHeight="1"/>
    <row r="12495" ht="15.0" customHeight="1"/>
    <row r="12496" ht="15.0" customHeight="1"/>
    <row r="12497" ht="15.0" customHeight="1"/>
    <row r="12498" ht="15.0" customHeight="1"/>
    <row r="12499" ht="15.0" customHeight="1"/>
    <row r="12500" ht="15.0" customHeight="1"/>
    <row r="12501" ht="15.0" customHeight="1"/>
    <row r="12502" ht="15.0" customHeight="1"/>
    <row r="12503" ht="15.0" customHeight="1"/>
    <row r="12504" ht="15.0" customHeight="1"/>
    <row r="12505" ht="15.0" customHeight="1"/>
    <row r="12506" ht="15.0" customHeight="1"/>
    <row r="12507" ht="15.0" customHeight="1"/>
    <row r="12508" ht="15.0" customHeight="1"/>
    <row r="12509" ht="15.0" customHeight="1"/>
    <row r="12510" ht="15.0" customHeight="1"/>
    <row r="12511" ht="15.0" customHeight="1"/>
    <row r="12512" ht="15.0" customHeight="1"/>
    <row r="12513" ht="15.0" customHeight="1"/>
    <row r="12514" ht="15.0" customHeight="1"/>
    <row r="12515" ht="15.0" customHeight="1"/>
    <row r="12516" ht="15.0" customHeight="1"/>
    <row r="12517" ht="15.0" customHeight="1"/>
    <row r="12518" ht="15.0" customHeight="1"/>
    <row r="12519" ht="15.0" customHeight="1"/>
    <row r="12520" ht="15.0" customHeight="1"/>
    <row r="12521" ht="15.0" customHeight="1"/>
    <row r="12522" ht="15.0" customHeight="1"/>
    <row r="12523" ht="15.0" customHeight="1"/>
    <row r="12524" ht="15.0" customHeight="1"/>
    <row r="12525" ht="15.0" customHeight="1"/>
    <row r="12526" ht="15.0" customHeight="1"/>
    <row r="12527" ht="15.0" customHeight="1"/>
    <row r="12528" ht="15.0" customHeight="1"/>
    <row r="12529" ht="15.0" customHeight="1"/>
    <row r="12530" ht="15.0" customHeight="1"/>
    <row r="12531" ht="15.0" customHeight="1"/>
    <row r="12532" ht="15.0" customHeight="1"/>
    <row r="12533" ht="15.0" customHeight="1"/>
    <row r="12534" ht="15.0" customHeight="1"/>
    <row r="12535" ht="15.0" customHeight="1"/>
    <row r="12536" ht="15.0" customHeight="1"/>
    <row r="12537" ht="15.0" customHeight="1"/>
    <row r="12538" ht="15.0" customHeight="1"/>
    <row r="12539" ht="15.0" customHeight="1"/>
    <row r="12540" ht="15.0" customHeight="1"/>
    <row r="12541" ht="15.0" customHeight="1"/>
    <row r="12542" ht="15.0" customHeight="1"/>
    <row r="12543" ht="15.0" customHeight="1"/>
    <row r="12544" ht="15.0" customHeight="1"/>
    <row r="12545" ht="15.0" customHeight="1"/>
    <row r="12546" ht="15.0" customHeight="1"/>
    <row r="12547" ht="15.0" customHeight="1"/>
    <row r="12548" ht="15.0" customHeight="1"/>
    <row r="12549" ht="15.0" customHeight="1"/>
    <row r="12550" ht="15.0" customHeight="1"/>
    <row r="12551" ht="15.0" customHeight="1"/>
    <row r="12552" ht="15.0" customHeight="1"/>
    <row r="12553" ht="15.0" customHeight="1"/>
    <row r="12554" ht="15.0" customHeight="1"/>
    <row r="12555" ht="15.0" customHeight="1"/>
    <row r="12556" ht="15.0" customHeight="1"/>
    <row r="12557" ht="15.0" customHeight="1"/>
    <row r="12558" ht="15.0" customHeight="1"/>
    <row r="12559" ht="15.0" customHeight="1"/>
    <row r="12560" ht="15.0" customHeight="1"/>
    <row r="12561" ht="15.0" customHeight="1"/>
    <row r="12562" ht="15.0" customHeight="1"/>
    <row r="12563" ht="15.0" customHeight="1"/>
    <row r="12564" ht="15.0" customHeight="1"/>
    <row r="12565" ht="15.0" customHeight="1"/>
    <row r="12566" ht="15.0" customHeight="1"/>
    <row r="12567" ht="15.0" customHeight="1"/>
    <row r="12568" ht="15.0" customHeight="1"/>
    <row r="12569" ht="15.0" customHeight="1"/>
    <row r="12570" ht="15.0" customHeight="1"/>
    <row r="12571" ht="15.0" customHeight="1"/>
    <row r="12572" ht="15.0" customHeight="1"/>
    <row r="12573" ht="15.0" customHeight="1"/>
    <row r="12574" ht="15.0" customHeight="1"/>
    <row r="12575" ht="15.0" customHeight="1"/>
    <row r="12576" ht="15.0" customHeight="1"/>
    <row r="12577" ht="15.0" customHeight="1"/>
    <row r="12578" ht="15.0" customHeight="1"/>
    <row r="12579" ht="15.0" customHeight="1"/>
    <row r="12580" ht="15.0" customHeight="1"/>
    <row r="12581" ht="15.0" customHeight="1"/>
    <row r="12582" ht="15.0" customHeight="1"/>
    <row r="12583" ht="15.0" customHeight="1"/>
    <row r="12584" ht="15.0" customHeight="1"/>
    <row r="12585" ht="15.0" customHeight="1"/>
    <row r="12586" ht="15.0" customHeight="1"/>
    <row r="12587" ht="15.0" customHeight="1"/>
    <row r="12588" ht="15.0" customHeight="1"/>
    <row r="12589" ht="15.0" customHeight="1"/>
    <row r="12590" ht="15.0" customHeight="1"/>
    <row r="12591" ht="15.0" customHeight="1"/>
    <row r="12592" ht="15.0" customHeight="1"/>
    <row r="12593" ht="15.0" customHeight="1"/>
    <row r="12594" ht="15.0" customHeight="1"/>
    <row r="12595" ht="15.0" customHeight="1"/>
    <row r="12596" ht="15.0" customHeight="1"/>
    <row r="12597" ht="15.0" customHeight="1"/>
    <row r="12598" ht="15.0" customHeight="1"/>
    <row r="12599" ht="15.0" customHeight="1"/>
    <row r="12600" ht="15.0" customHeight="1"/>
    <row r="12601" ht="15.0" customHeight="1"/>
    <row r="12602" ht="15.0" customHeight="1"/>
    <row r="12603" ht="15.0" customHeight="1"/>
    <row r="12604" ht="15.0" customHeight="1"/>
    <row r="12605" ht="15.0" customHeight="1"/>
    <row r="12606" ht="15.0" customHeight="1"/>
    <row r="12607" ht="15.0" customHeight="1"/>
    <row r="12608" ht="15.0" customHeight="1"/>
    <row r="12609" ht="15.0" customHeight="1"/>
    <row r="12610" ht="15.0" customHeight="1"/>
    <row r="12611" ht="15.0" customHeight="1"/>
    <row r="12612" ht="15.0" customHeight="1"/>
    <row r="12613" ht="15.0" customHeight="1"/>
    <row r="12614" ht="15.0" customHeight="1"/>
    <row r="12615" ht="15.0" customHeight="1"/>
    <row r="12616" ht="15.0" customHeight="1"/>
    <row r="12617" ht="15.0" customHeight="1"/>
    <row r="12618" ht="15.0" customHeight="1"/>
    <row r="12619" ht="15.0" customHeight="1"/>
    <row r="12620" ht="15.0" customHeight="1"/>
    <row r="12621" ht="15.0" customHeight="1"/>
    <row r="12622" ht="15.0" customHeight="1"/>
    <row r="12623" ht="15.0" customHeight="1"/>
    <row r="12624" ht="15.0" customHeight="1"/>
    <row r="12625" ht="15.0" customHeight="1"/>
    <row r="12626" ht="15.0" customHeight="1"/>
    <row r="12627" ht="15.0" customHeight="1"/>
    <row r="12628" ht="15.0" customHeight="1"/>
    <row r="12629" ht="15.0" customHeight="1"/>
    <row r="12630" ht="15.0" customHeight="1"/>
    <row r="12631" ht="15.0" customHeight="1"/>
    <row r="12632" ht="15.0" customHeight="1"/>
    <row r="12633" ht="15.0" customHeight="1"/>
    <row r="12634" ht="15.0" customHeight="1"/>
    <row r="12635" ht="15.0" customHeight="1"/>
    <row r="12636" ht="15.0" customHeight="1"/>
    <row r="12637" ht="15.0" customHeight="1"/>
    <row r="12638" ht="15.0" customHeight="1"/>
    <row r="12639" ht="15.0" customHeight="1"/>
    <row r="12640" ht="15.0" customHeight="1"/>
    <row r="12641" ht="15.0" customHeight="1"/>
    <row r="12642" ht="15.0" customHeight="1"/>
    <row r="12643" ht="15.0" customHeight="1"/>
    <row r="12644" ht="15.0" customHeight="1"/>
    <row r="12645" ht="15.0" customHeight="1"/>
    <row r="12646" ht="15.0" customHeight="1"/>
    <row r="12647" ht="15.0" customHeight="1"/>
    <row r="12648" ht="15.0" customHeight="1"/>
    <row r="12649" ht="15.0" customHeight="1"/>
    <row r="12650" ht="15.0" customHeight="1"/>
    <row r="12651" ht="15.0" customHeight="1"/>
    <row r="12652" ht="15.0" customHeight="1"/>
    <row r="12653" ht="15.0" customHeight="1"/>
    <row r="12654" ht="15.0" customHeight="1"/>
    <row r="12655" ht="15.0" customHeight="1"/>
    <row r="12656" ht="15.0" customHeight="1"/>
    <row r="12657" ht="15.0" customHeight="1"/>
    <row r="12658" ht="15.0" customHeight="1"/>
    <row r="12659" ht="15.0" customHeight="1"/>
    <row r="12660" ht="15.0" customHeight="1"/>
    <row r="12661" ht="15.0" customHeight="1"/>
    <row r="12662" ht="15.0" customHeight="1"/>
    <row r="12663" ht="15.0" customHeight="1"/>
    <row r="12664" ht="15.0" customHeight="1"/>
    <row r="12665" ht="15.0" customHeight="1"/>
    <row r="12666" ht="15.0" customHeight="1"/>
    <row r="12667" ht="15.0" customHeight="1"/>
    <row r="12668" ht="15.0" customHeight="1"/>
    <row r="12669" ht="15.0" customHeight="1"/>
    <row r="12670" ht="15.0" customHeight="1"/>
    <row r="12671" ht="15.0" customHeight="1"/>
    <row r="12672" ht="15.0" customHeight="1"/>
    <row r="12673" ht="15.0" customHeight="1"/>
    <row r="12674" ht="15.0" customHeight="1"/>
    <row r="12675" ht="15.0" customHeight="1"/>
    <row r="12676" ht="15.0" customHeight="1"/>
    <row r="12677" ht="15.0" customHeight="1"/>
    <row r="12678" ht="15.0" customHeight="1"/>
    <row r="12679" ht="15.0" customHeight="1"/>
    <row r="12680" ht="15.0" customHeight="1"/>
    <row r="12681" ht="15.0" customHeight="1"/>
    <row r="12682" ht="15.0" customHeight="1"/>
    <row r="12683" ht="15.0" customHeight="1"/>
    <row r="12684" ht="15.0" customHeight="1"/>
    <row r="12685" ht="15.0" customHeight="1"/>
    <row r="12686" ht="15.0" customHeight="1"/>
    <row r="12687" ht="15.0" customHeight="1"/>
    <row r="12688" ht="15.0" customHeight="1"/>
    <row r="12689" ht="15.0" customHeight="1"/>
    <row r="12690" ht="15.0" customHeight="1"/>
    <row r="12691" ht="15.0" customHeight="1"/>
    <row r="12692" ht="15.0" customHeight="1"/>
    <row r="12693" ht="15.0" customHeight="1"/>
    <row r="12694" ht="15.0" customHeight="1"/>
    <row r="12695" ht="15.0" customHeight="1"/>
    <row r="12696" ht="15.0" customHeight="1"/>
    <row r="12697" ht="15.0" customHeight="1"/>
    <row r="12698" ht="15.0" customHeight="1"/>
    <row r="12699" ht="15.0" customHeight="1"/>
    <row r="12700" ht="15.0" customHeight="1"/>
    <row r="12701" ht="15.0" customHeight="1"/>
    <row r="12702" ht="15.0" customHeight="1"/>
    <row r="12703" ht="15.0" customHeight="1"/>
    <row r="12704" ht="15.0" customHeight="1"/>
    <row r="12705" ht="15.0" customHeight="1"/>
    <row r="12706" ht="15.0" customHeight="1"/>
    <row r="12707" ht="15.0" customHeight="1"/>
    <row r="12708" ht="15.0" customHeight="1"/>
    <row r="12709" ht="15.0" customHeight="1"/>
    <row r="12710" ht="15.0" customHeight="1"/>
    <row r="12711" ht="15.0" customHeight="1"/>
    <row r="12712" ht="15.0" customHeight="1"/>
    <row r="12713" ht="15.0" customHeight="1"/>
    <row r="12714" ht="15.0" customHeight="1"/>
    <row r="12715" ht="15.0" customHeight="1"/>
    <row r="12716" ht="15.0" customHeight="1"/>
    <row r="12717" ht="15.0" customHeight="1"/>
    <row r="12718" ht="15.0" customHeight="1"/>
    <row r="12719" ht="15.0" customHeight="1"/>
    <row r="12720" ht="15.0" customHeight="1"/>
    <row r="12721" ht="15.0" customHeight="1"/>
    <row r="12722" ht="15.0" customHeight="1"/>
    <row r="12723" ht="15.0" customHeight="1"/>
    <row r="12724" ht="15.0" customHeight="1"/>
    <row r="12725" ht="15.0" customHeight="1"/>
    <row r="12726" ht="15.0" customHeight="1"/>
    <row r="12727" ht="15.0" customHeight="1"/>
    <row r="12728" ht="15.0" customHeight="1"/>
    <row r="12729" ht="15.0" customHeight="1"/>
    <row r="12730" ht="15.0" customHeight="1"/>
    <row r="12731" ht="15.0" customHeight="1"/>
    <row r="12732" ht="15.0" customHeight="1"/>
    <row r="12733" ht="15.0" customHeight="1"/>
    <row r="12734" ht="15.0" customHeight="1"/>
    <row r="12735" ht="15.0" customHeight="1"/>
    <row r="12736" ht="15.0" customHeight="1"/>
    <row r="12737" ht="15.0" customHeight="1"/>
    <row r="12738" ht="15.0" customHeight="1"/>
    <row r="12739" ht="15.0" customHeight="1"/>
    <row r="12740" ht="15.0" customHeight="1"/>
    <row r="12741" ht="15.0" customHeight="1"/>
    <row r="12742" ht="15.0" customHeight="1"/>
    <row r="12743" ht="15.0" customHeight="1"/>
    <row r="12744" ht="15.0" customHeight="1"/>
    <row r="12745" ht="15.0" customHeight="1"/>
    <row r="12746" ht="15.0" customHeight="1"/>
    <row r="12747" ht="15.0" customHeight="1"/>
    <row r="12748" ht="15.0" customHeight="1"/>
    <row r="12749" ht="15.0" customHeight="1"/>
    <row r="12750" ht="15.0" customHeight="1"/>
    <row r="12751" ht="15.0" customHeight="1"/>
    <row r="12752" ht="15.0" customHeight="1"/>
    <row r="12753" ht="15.0" customHeight="1"/>
    <row r="12754" ht="15.0" customHeight="1"/>
    <row r="12755" ht="15.0" customHeight="1"/>
    <row r="12756" ht="15.0" customHeight="1"/>
    <row r="12757" ht="15.0" customHeight="1"/>
    <row r="12758" ht="15.0" customHeight="1"/>
    <row r="12759" ht="15.0" customHeight="1"/>
    <row r="12760" ht="15.0" customHeight="1"/>
    <row r="12761" ht="15.0" customHeight="1"/>
    <row r="12762" ht="15.0" customHeight="1"/>
    <row r="12763" ht="15.0" customHeight="1"/>
    <row r="12764" ht="15.0" customHeight="1"/>
    <row r="12765" ht="15.0" customHeight="1"/>
    <row r="12766" ht="15.0" customHeight="1"/>
    <row r="12767" ht="15.0" customHeight="1"/>
    <row r="12768" ht="15.0" customHeight="1"/>
    <row r="12769" ht="15.0" customHeight="1"/>
    <row r="12770" ht="15.0" customHeight="1"/>
    <row r="12771" ht="15.0" customHeight="1"/>
    <row r="12772" ht="15.0" customHeight="1"/>
    <row r="12773" ht="15.0" customHeight="1"/>
    <row r="12774" ht="15.0" customHeight="1"/>
    <row r="12775" ht="15.0" customHeight="1"/>
    <row r="12776" ht="15.0" customHeight="1"/>
    <row r="12777" ht="15.0" customHeight="1"/>
    <row r="12778" ht="15.0" customHeight="1"/>
    <row r="12779" ht="15.0" customHeight="1"/>
    <row r="12780" ht="15.0" customHeight="1"/>
    <row r="12781" ht="15.0" customHeight="1"/>
    <row r="12782" ht="15.0" customHeight="1"/>
    <row r="12783" ht="15.0" customHeight="1"/>
    <row r="12784" ht="15.0" customHeight="1"/>
    <row r="12785" ht="15.0" customHeight="1"/>
    <row r="12786" ht="15.0" customHeight="1"/>
    <row r="12787" ht="15.0" customHeight="1"/>
    <row r="12788" ht="15.0" customHeight="1"/>
    <row r="12789" ht="15.0" customHeight="1"/>
    <row r="12790" ht="15.0" customHeight="1"/>
    <row r="12791" ht="15.0" customHeight="1"/>
    <row r="12792" ht="15.0" customHeight="1"/>
    <row r="12793" ht="15.0" customHeight="1"/>
    <row r="12794" ht="15.0" customHeight="1"/>
    <row r="12795" ht="15.0" customHeight="1"/>
    <row r="12796" ht="15.0" customHeight="1"/>
    <row r="12797" ht="15.0" customHeight="1"/>
    <row r="12798" ht="15.0" customHeight="1"/>
    <row r="12799" ht="15.0" customHeight="1"/>
    <row r="12800" ht="15.0" customHeight="1"/>
    <row r="12801" ht="15.0" customHeight="1"/>
    <row r="12802" ht="15.0" customHeight="1"/>
    <row r="12803" ht="15.0" customHeight="1"/>
    <row r="12804" ht="15.0" customHeight="1"/>
    <row r="12805" ht="15.0" customHeight="1"/>
    <row r="12806" ht="15.0" customHeight="1"/>
    <row r="12807" ht="15.0" customHeight="1"/>
    <row r="12808" ht="15.0" customHeight="1"/>
    <row r="12809" ht="15.0" customHeight="1"/>
    <row r="12810" ht="15.0" customHeight="1"/>
    <row r="12811" ht="15.0" customHeight="1"/>
    <row r="12812" ht="15.0" customHeight="1"/>
    <row r="12813" ht="15.0" customHeight="1"/>
    <row r="12814" ht="15.0" customHeight="1"/>
    <row r="12815" ht="15.0" customHeight="1"/>
    <row r="12816" ht="15.0" customHeight="1"/>
    <row r="12817" ht="15.0" customHeight="1"/>
    <row r="12818" ht="15.0" customHeight="1"/>
    <row r="12819" ht="15.0" customHeight="1"/>
    <row r="12820" ht="15.0" customHeight="1"/>
    <row r="12821" ht="15.0" customHeight="1"/>
    <row r="12822" ht="15.0" customHeight="1"/>
    <row r="12823" ht="15.0" customHeight="1"/>
    <row r="12824" ht="15.0" customHeight="1"/>
    <row r="12825" ht="15.0" customHeight="1"/>
    <row r="12826" ht="15.0" customHeight="1"/>
    <row r="12827" ht="15.0" customHeight="1"/>
    <row r="12828" ht="15.0" customHeight="1"/>
    <row r="12829" ht="15.0" customHeight="1"/>
    <row r="12830" ht="15.0" customHeight="1"/>
    <row r="12831" ht="15.0" customHeight="1"/>
    <row r="12832" ht="15.0" customHeight="1"/>
    <row r="12833" ht="15.0" customHeight="1"/>
    <row r="12834" ht="15.0" customHeight="1"/>
    <row r="12835" ht="15.0" customHeight="1"/>
    <row r="12836" ht="15.0" customHeight="1"/>
    <row r="12837" ht="15.0" customHeight="1"/>
    <row r="12838" ht="15.0" customHeight="1"/>
    <row r="12839" ht="15.0" customHeight="1"/>
    <row r="12840" ht="15.0" customHeight="1"/>
    <row r="12841" ht="15.0" customHeight="1"/>
    <row r="12842" ht="15.0" customHeight="1"/>
    <row r="12843" ht="15.0" customHeight="1"/>
    <row r="12844" ht="15.0" customHeight="1"/>
    <row r="12845" ht="15.0" customHeight="1"/>
    <row r="12846" ht="15.0" customHeight="1"/>
    <row r="12847" ht="15.0" customHeight="1"/>
    <row r="12848" ht="15.0" customHeight="1"/>
    <row r="12849" ht="15.0" customHeight="1"/>
    <row r="12850" ht="15.0" customHeight="1"/>
    <row r="12851" ht="15.0" customHeight="1"/>
    <row r="12852" ht="15.0" customHeight="1"/>
    <row r="12853" ht="15.0" customHeight="1"/>
    <row r="12854" ht="15.0" customHeight="1"/>
    <row r="12855" ht="15.0" customHeight="1"/>
    <row r="12856" ht="15.0" customHeight="1"/>
    <row r="12857" ht="15.0" customHeight="1"/>
    <row r="12858" ht="15.0" customHeight="1"/>
    <row r="12859" ht="15.0" customHeight="1"/>
    <row r="12860" ht="15.0" customHeight="1"/>
    <row r="12861" ht="15.0" customHeight="1"/>
    <row r="12862" ht="15.0" customHeight="1"/>
    <row r="12863" ht="15.0" customHeight="1"/>
    <row r="12864" ht="15.0" customHeight="1"/>
    <row r="12865" ht="15.0" customHeight="1"/>
    <row r="12866" ht="15.0" customHeight="1"/>
    <row r="12867" ht="15.0" customHeight="1"/>
    <row r="12868" ht="15.0" customHeight="1"/>
    <row r="12869" ht="15.0" customHeight="1"/>
    <row r="12870" ht="15.0" customHeight="1"/>
    <row r="12871" ht="15.0" customHeight="1"/>
    <row r="12872" ht="15.0" customHeight="1"/>
    <row r="12873" ht="15.0" customHeight="1"/>
    <row r="12874" ht="15.0" customHeight="1"/>
    <row r="12875" ht="15.0" customHeight="1"/>
    <row r="12876" ht="15.0" customHeight="1"/>
    <row r="12877" ht="15.0" customHeight="1"/>
    <row r="12878" ht="15.0" customHeight="1"/>
    <row r="12879" ht="15.0" customHeight="1"/>
    <row r="12880" ht="15.0" customHeight="1"/>
    <row r="12881" ht="15.0" customHeight="1"/>
    <row r="12882" ht="15.0" customHeight="1"/>
    <row r="12883" ht="15.0" customHeight="1"/>
    <row r="12884" ht="15.0" customHeight="1"/>
    <row r="12885" ht="15.0" customHeight="1"/>
    <row r="12886" ht="15.0" customHeight="1"/>
    <row r="12887" ht="15.0" customHeight="1"/>
    <row r="12888" ht="15.0" customHeight="1"/>
    <row r="12889" ht="15.0" customHeight="1"/>
    <row r="12890" ht="15.0" customHeight="1"/>
    <row r="12891" ht="15.0" customHeight="1"/>
    <row r="12892" ht="15.0" customHeight="1"/>
    <row r="12893" ht="15.0" customHeight="1"/>
    <row r="12894" ht="15.0" customHeight="1"/>
    <row r="12895" ht="15.0" customHeight="1"/>
    <row r="12896" ht="15.0" customHeight="1"/>
    <row r="12897" ht="15.0" customHeight="1"/>
    <row r="12898" ht="15.0" customHeight="1"/>
    <row r="12899" ht="15.0" customHeight="1"/>
    <row r="12900" ht="15.0" customHeight="1"/>
    <row r="12901" ht="15.0" customHeight="1"/>
    <row r="12902" ht="15.0" customHeight="1"/>
    <row r="12903" ht="15.0" customHeight="1"/>
    <row r="12904" ht="15.0" customHeight="1"/>
    <row r="12905" ht="15.0" customHeight="1"/>
    <row r="12906" ht="15.0" customHeight="1"/>
    <row r="12907" ht="15.0" customHeight="1"/>
    <row r="12908" ht="15.0" customHeight="1"/>
    <row r="12909" ht="15.0" customHeight="1"/>
    <row r="12910" ht="15.0" customHeight="1"/>
    <row r="12911" ht="15.0" customHeight="1"/>
    <row r="12912" ht="15.0" customHeight="1"/>
    <row r="12913" ht="15.0" customHeight="1"/>
    <row r="12914" ht="15.0" customHeight="1"/>
    <row r="12915" ht="15.0" customHeight="1"/>
    <row r="12916" ht="15.0" customHeight="1"/>
    <row r="12917" ht="15.0" customHeight="1"/>
    <row r="12918" ht="15.0" customHeight="1"/>
    <row r="12919" ht="15.0" customHeight="1"/>
    <row r="12920" ht="15.0" customHeight="1"/>
    <row r="12921" ht="15.0" customHeight="1"/>
    <row r="12922" ht="15.0" customHeight="1"/>
    <row r="12923" ht="15.0" customHeight="1"/>
    <row r="12924" ht="15.0" customHeight="1"/>
    <row r="12925" ht="15.0" customHeight="1"/>
    <row r="12926" ht="15.0" customHeight="1"/>
    <row r="12927" ht="15.0" customHeight="1"/>
    <row r="12928" ht="15.0" customHeight="1"/>
    <row r="12929" ht="15.0" customHeight="1"/>
    <row r="12930" ht="15.0" customHeight="1"/>
    <row r="12931" ht="15.0" customHeight="1"/>
    <row r="12932" ht="15.0" customHeight="1"/>
    <row r="12933" ht="15.0" customHeight="1"/>
    <row r="12934" ht="15.0" customHeight="1"/>
    <row r="12935" ht="15.0" customHeight="1"/>
    <row r="12936" ht="15.0" customHeight="1"/>
    <row r="12937" ht="15.0" customHeight="1"/>
    <row r="12938" ht="15.0" customHeight="1"/>
    <row r="12939" ht="15.0" customHeight="1"/>
    <row r="12940" ht="15.0" customHeight="1"/>
    <row r="12941" ht="15.0" customHeight="1"/>
    <row r="12942" ht="15.0" customHeight="1"/>
    <row r="12943" ht="15.0" customHeight="1"/>
    <row r="12944" ht="15.0" customHeight="1"/>
    <row r="12945" ht="15.0" customHeight="1"/>
    <row r="12946" ht="15.0" customHeight="1"/>
    <row r="12947" ht="15.0" customHeight="1"/>
    <row r="12948" ht="15.0" customHeight="1"/>
    <row r="12949" ht="15.0" customHeight="1"/>
    <row r="12950" ht="15.0" customHeight="1"/>
    <row r="12951" ht="15.0" customHeight="1"/>
    <row r="12952" ht="15.0" customHeight="1"/>
    <row r="12953" ht="15.0" customHeight="1"/>
    <row r="12954" ht="15.0" customHeight="1"/>
    <row r="12955" ht="15.0" customHeight="1"/>
    <row r="12956" ht="15.0" customHeight="1"/>
    <row r="12957" ht="15.0" customHeight="1"/>
    <row r="12958" ht="15.0" customHeight="1"/>
    <row r="12959" ht="15.0" customHeight="1"/>
    <row r="12960" ht="15.0" customHeight="1"/>
    <row r="12961" ht="15.0" customHeight="1"/>
    <row r="12962" ht="15.0" customHeight="1"/>
    <row r="12963" ht="15.0" customHeight="1"/>
    <row r="12964" ht="15.0" customHeight="1"/>
    <row r="12965" ht="15.0" customHeight="1"/>
    <row r="12966" ht="15.0" customHeight="1"/>
    <row r="12967" ht="15.0" customHeight="1"/>
    <row r="12968" ht="15.0" customHeight="1"/>
    <row r="12969" ht="15.0" customHeight="1"/>
    <row r="12970" ht="15.0" customHeight="1"/>
    <row r="12971" ht="15.0" customHeight="1"/>
    <row r="12972" ht="15.0" customHeight="1"/>
    <row r="12973" ht="15.0" customHeight="1"/>
    <row r="12974" ht="15.0" customHeight="1"/>
    <row r="12975" ht="15.0" customHeight="1"/>
    <row r="12976" ht="15.0" customHeight="1"/>
    <row r="12977" ht="15.0" customHeight="1"/>
    <row r="12978" ht="15.0" customHeight="1"/>
    <row r="12979" ht="15.0" customHeight="1"/>
    <row r="12980" ht="15.0" customHeight="1"/>
    <row r="12981" ht="15.0" customHeight="1"/>
    <row r="12982" ht="15.0" customHeight="1"/>
    <row r="12983" ht="15.0" customHeight="1"/>
    <row r="12984" ht="15.0" customHeight="1"/>
    <row r="12985" ht="15.0" customHeight="1"/>
    <row r="12986" ht="15.0" customHeight="1"/>
    <row r="12987" ht="15.0" customHeight="1"/>
    <row r="12988" ht="15.0" customHeight="1"/>
    <row r="12989" ht="15.0" customHeight="1"/>
    <row r="12990" ht="15.0" customHeight="1"/>
    <row r="12991" ht="15.0" customHeight="1"/>
    <row r="12992" ht="15.0" customHeight="1"/>
    <row r="12993" ht="15.0" customHeight="1"/>
    <row r="12994" ht="15.0" customHeight="1"/>
    <row r="12995" ht="15.0" customHeight="1"/>
    <row r="12996" ht="15.0" customHeight="1"/>
    <row r="12997" ht="15.0" customHeight="1"/>
    <row r="12998" ht="15.0" customHeight="1"/>
    <row r="12999" ht="15.0" customHeight="1"/>
    <row r="13000" ht="15.0" customHeight="1"/>
    <row r="13001" ht="15.0" customHeight="1"/>
    <row r="13002" ht="15.0" customHeight="1"/>
    <row r="13003" ht="15.0" customHeight="1"/>
    <row r="13004" ht="15.0" customHeight="1"/>
    <row r="13005" ht="15.0" customHeight="1"/>
    <row r="13006" ht="15.0" customHeight="1"/>
    <row r="13007" ht="15.0" customHeight="1"/>
    <row r="13008" ht="15.0" customHeight="1"/>
    <row r="13009" ht="15.0" customHeight="1"/>
    <row r="13010" ht="15.0" customHeight="1"/>
    <row r="13011" ht="15.0" customHeight="1"/>
    <row r="13012" ht="15.0" customHeight="1"/>
    <row r="13013" ht="15.0" customHeight="1"/>
    <row r="13014" ht="15.0" customHeight="1"/>
    <row r="13015" ht="15.0" customHeight="1"/>
    <row r="13016" ht="15.0" customHeight="1"/>
    <row r="13017" ht="15.0" customHeight="1"/>
    <row r="13018" ht="15.0" customHeight="1"/>
    <row r="13019" ht="15.0" customHeight="1"/>
    <row r="13020" ht="15.0" customHeight="1"/>
    <row r="13021" ht="15.0" customHeight="1"/>
    <row r="13022" ht="15.0" customHeight="1"/>
    <row r="13023" ht="15.0" customHeight="1"/>
    <row r="13024" ht="15.0" customHeight="1"/>
    <row r="13025" ht="15.0" customHeight="1"/>
    <row r="13026" ht="15.0" customHeight="1"/>
    <row r="13027" ht="15.0" customHeight="1"/>
    <row r="13028" ht="15.0" customHeight="1"/>
    <row r="13029" ht="15.0" customHeight="1"/>
    <row r="13030" ht="15.0" customHeight="1"/>
    <row r="13031" ht="15.0" customHeight="1"/>
    <row r="13032" ht="15.0" customHeight="1"/>
    <row r="13033" ht="15.0" customHeight="1"/>
    <row r="13034" ht="15.0" customHeight="1"/>
    <row r="13035" ht="15.0" customHeight="1"/>
    <row r="13036" ht="15.0" customHeight="1"/>
    <row r="13037" ht="15.0" customHeight="1"/>
    <row r="13038" ht="15.0" customHeight="1"/>
    <row r="13039" ht="15.0" customHeight="1"/>
    <row r="13040" ht="15.0" customHeight="1"/>
    <row r="13041" ht="15.0" customHeight="1"/>
    <row r="13042" ht="15.0" customHeight="1"/>
    <row r="13043" ht="15.0" customHeight="1"/>
    <row r="13044" ht="15.0" customHeight="1"/>
    <row r="13045" ht="15.0" customHeight="1"/>
    <row r="13046" ht="15.0" customHeight="1"/>
    <row r="13047" ht="15.0" customHeight="1"/>
    <row r="13048" ht="15.0" customHeight="1"/>
    <row r="13049" ht="15.0" customHeight="1"/>
    <row r="13050" ht="15.0" customHeight="1"/>
    <row r="13051" ht="15.0" customHeight="1"/>
    <row r="13052" ht="15.0" customHeight="1"/>
    <row r="13053" ht="15.0" customHeight="1"/>
    <row r="13054" ht="15.0" customHeight="1"/>
    <row r="13055" ht="15.0" customHeight="1"/>
    <row r="13056" ht="15.0" customHeight="1"/>
    <row r="13057" ht="15.0" customHeight="1"/>
    <row r="13058" ht="15.0" customHeight="1"/>
    <row r="13059" ht="15.0" customHeight="1"/>
    <row r="13060" ht="15.0" customHeight="1"/>
    <row r="13061" ht="15.0" customHeight="1"/>
    <row r="13062" ht="15.0" customHeight="1"/>
    <row r="13063" ht="15.0" customHeight="1"/>
    <row r="13064" ht="15.0" customHeight="1"/>
    <row r="13065" ht="15.0" customHeight="1"/>
    <row r="13066" ht="15.0" customHeight="1"/>
    <row r="13067" ht="15.0" customHeight="1"/>
    <row r="13068" ht="15.0" customHeight="1"/>
    <row r="13069" ht="15.0" customHeight="1"/>
    <row r="13070" ht="15.0" customHeight="1"/>
    <row r="13071" ht="15.0" customHeight="1"/>
    <row r="13072" ht="15.0" customHeight="1"/>
    <row r="13073" ht="15.0" customHeight="1"/>
    <row r="13074" ht="15.0" customHeight="1"/>
    <row r="13075" ht="15.0" customHeight="1"/>
    <row r="13076" ht="15.0" customHeight="1"/>
    <row r="13077" ht="15.0" customHeight="1"/>
    <row r="13078" ht="15.0" customHeight="1"/>
    <row r="13079" ht="15.0" customHeight="1"/>
    <row r="13080" ht="15.0" customHeight="1"/>
    <row r="13081" ht="15.0" customHeight="1"/>
    <row r="13082" ht="15.0" customHeight="1"/>
    <row r="13083" ht="15.0" customHeight="1"/>
    <row r="13084" ht="15.0" customHeight="1"/>
    <row r="13085" ht="15.0" customHeight="1"/>
    <row r="13086" ht="15.0" customHeight="1"/>
    <row r="13087" ht="15.0" customHeight="1"/>
    <row r="13088" ht="15.0" customHeight="1"/>
    <row r="13089" ht="15.0" customHeight="1"/>
    <row r="13090" ht="15.0" customHeight="1"/>
    <row r="13091" ht="15.0" customHeight="1"/>
    <row r="13092" ht="15.0" customHeight="1"/>
    <row r="13093" ht="15.0" customHeight="1"/>
    <row r="13094" ht="15.0" customHeight="1"/>
    <row r="13095" ht="15.0" customHeight="1"/>
    <row r="13096" ht="15.0" customHeight="1"/>
    <row r="13097" ht="15.0" customHeight="1"/>
    <row r="13098" ht="15.0" customHeight="1"/>
    <row r="13099" ht="15.0" customHeight="1"/>
    <row r="13100" ht="15.0" customHeight="1"/>
    <row r="13101" ht="15.0" customHeight="1"/>
    <row r="13102" ht="15.0" customHeight="1"/>
    <row r="13103" ht="15.0" customHeight="1"/>
    <row r="13104" ht="15.0" customHeight="1"/>
    <row r="13105" ht="15.0" customHeight="1"/>
    <row r="13106" ht="15.0" customHeight="1"/>
    <row r="13107" ht="15.0" customHeight="1"/>
    <row r="13108" ht="15.0" customHeight="1"/>
    <row r="13109" ht="15.0" customHeight="1"/>
    <row r="13110" ht="15.0" customHeight="1"/>
    <row r="13111" ht="15.0" customHeight="1"/>
    <row r="13112" ht="15.0" customHeight="1"/>
    <row r="13113" ht="15.0" customHeight="1"/>
    <row r="13114" ht="15.0" customHeight="1"/>
    <row r="13115" ht="15.0" customHeight="1"/>
    <row r="13116" ht="15.0" customHeight="1"/>
    <row r="13117" ht="15.0" customHeight="1"/>
    <row r="13118" ht="15.0" customHeight="1"/>
    <row r="13119" ht="15.0" customHeight="1"/>
    <row r="13120" ht="15.0" customHeight="1"/>
    <row r="13121" ht="15.0" customHeight="1"/>
    <row r="13122" ht="15.0" customHeight="1"/>
    <row r="13123" ht="15.0" customHeight="1"/>
    <row r="13124" ht="15.0" customHeight="1"/>
    <row r="13125" ht="15.0" customHeight="1"/>
    <row r="13126" ht="15.0" customHeight="1"/>
    <row r="13127" ht="15.0" customHeight="1"/>
    <row r="13128" ht="15.0" customHeight="1"/>
    <row r="13129" ht="15.0" customHeight="1"/>
    <row r="13130" ht="15.0" customHeight="1"/>
    <row r="13131" ht="15.0" customHeight="1"/>
    <row r="13132" ht="15.0" customHeight="1"/>
    <row r="13133" ht="15.0" customHeight="1"/>
    <row r="13134" ht="15.0" customHeight="1"/>
    <row r="13135" ht="15.0" customHeight="1"/>
    <row r="13136" ht="15.0" customHeight="1"/>
    <row r="13137" ht="15.0" customHeight="1"/>
    <row r="13138" ht="15.0" customHeight="1"/>
    <row r="13139" ht="15.0" customHeight="1"/>
    <row r="13140" ht="15.0" customHeight="1"/>
    <row r="13141" ht="15.0" customHeight="1"/>
    <row r="13142" ht="15.0" customHeight="1"/>
    <row r="13143" ht="15.0" customHeight="1"/>
    <row r="13144" ht="15.0" customHeight="1"/>
    <row r="13145" ht="15.0" customHeight="1"/>
    <row r="13146" ht="15.0" customHeight="1"/>
    <row r="13147" ht="15.0" customHeight="1"/>
    <row r="13148" ht="15.0" customHeight="1"/>
    <row r="13149" ht="15.0" customHeight="1"/>
    <row r="13150" ht="15.0" customHeight="1"/>
    <row r="13151" ht="15.0" customHeight="1"/>
    <row r="13152" ht="15.0" customHeight="1"/>
    <row r="13153" ht="15.0" customHeight="1"/>
    <row r="13154" ht="15.0" customHeight="1"/>
    <row r="13155" ht="15.0" customHeight="1"/>
    <row r="13156" ht="15.0" customHeight="1"/>
    <row r="13157" ht="15.0" customHeight="1"/>
    <row r="13158" ht="15.0" customHeight="1"/>
    <row r="13159" ht="15.0" customHeight="1"/>
    <row r="13160" ht="15.0" customHeight="1"/>
    <row r="13161" ht="15.0" customHeight="1"/>
    <row r="13162" ht="15.0" customHeight="1"/>
    <row r="13163" ht="15.0" customHeight="1"/>
    <row r="13164" ht="15.0" customHeight="1"/>
    <row r="13165" ht="15.0" customHeight="1"/>
    <row r="13166" ht="15.0" customHeight="1"/>
    <row r="13167" ht="15.0" customHeight="1"/>
    <row r="13168" ht="15.0" customHeight="1"/>
    <row r="13169" ht="15.0" customHeight="1"/>
    <row r="13170" ht="15.0" customHeight="1"/>
    <row r="13171" ht="15.0" customHeight="1"/>
    <row r="13172" ht="15.0" customHeight="1"/>
    <row r="13173" ht="15.0" customHeight="1"/>
    <row r="13174" ht="15.0" customHeight="1"/>
    <row r="13175" ht="15.0" customHeight="1"/>
    <row r="13176" ht="15.0" customHeight="1"/>
    <row r="13177" ht="15.0" customHeight="1"/>
    <row r="13178" ht="15.0" customHeight="1"/>
    <row r="13179" ht="15.0" customHeight="1"/>
    <row r="13180" ht="15.0" customHeight="1"/>
    <row r="13181" ht="15.0" customHeight="1"/>
    <row r="13182" ht="15.0" customHeight="1"/>
    <row r="13183" ht="15.0" customHeight="1"/>
    <row r="13184" ht="15.0" customHeight="1"/>
    <row r="13185" ht="15.0" customHeight="1"/>
    <row r="13186" ht="15.0" customHeight="1"/>
    <row r="13187" ht="15.0" customHeight="1"/>
    <row r="13188" ht="15.0" customHeight="1"/>
    <row r="13189" ht="15.0" customHeight="1"/>
    <row r="13190" ht="15.0" customHeight="1"/>
    <row r="13191" ht="15.0" customHeight="1"/>
    <row r="13192" ht="15.0" customHeight="1"/>
    <row r="13193" ht="15.0" customHeight="1"/>
    <row r="13194" ht="15.0" customHeight="1"/>
    <row r="13195" ht="15.0" customHeight="1"/>
    <row r="13196" ht="15.0" customHeight="1"/>
    <row r="13197" ht="15.0" customHeight="1"/>
    <row r="13198" ht="15.0" customHeight="1"/>
    <row r="13199" ht="15.0" customHeight="1"/>
    <row r="13200" ht="15.0" customHeight="1"/>
    <row r="13201" ht="15.0" customHeight="1"/>
    <row r="13202" ht="15.0" customHeight="1"/>
    <row r="13203" ht="15.0" customHeight="1"/>
    <row r="13204" ht="15.0" customHeight="1"/>
    <row r="13205" ht="15.0" customHeight="1"/>
    <row r="13206" ht="15.0" customHeight="1"/>
    <row r="13207" ht="15.0" customHeight="1"/>
    <row r="13208" ht="15.0" customHeight="1"/>
    <row r="13209" ht="15.0" customHeight="1"/>
    <row r="13210" ht="15.0" customHeight="1"/>
    <row r="13211" ht="15.0" customHeight="1"/>
    <row r="13212" ht="15.0" customHeight="1"/>
    <row r="13213" ht="15.0" customHeight="1"/>
    <row r="13214" ht="15.0" customHeight="1"/>
    <row r="13215" ht="15.0" customHeight="1"/>
    <row r="13216" ht="15.0" customHeight="1"/>
    <row r="13217" ht="15.0" customHeight="1"/>
    <row r="13218" ht="15.0" customHeight="1"/>
    <row r="13219" ht="15.0" customHeight="1"/>
    <row r="13220" ht="15.0" customHeight="1"/>
    <row r="13221" ht="15.0" customHeight="1"/>
    <row r="13222" ht="15.0" customHeight="1"/>
    <row r="13223" ht="15.0" customHeight="1"/>
    <row r="13224" ht="15.0" customHeight="1"/>
    <row r="13225" ht="15.0" customHeight="1"/>
    <row r="13226" ht="15.0" customHeight="1"/>
    <row r="13227" ht="15.0" customHeight="1"/>
    <row r="13228" ht="15.0" customHeight="1"/>
    <row r="13229" ht="15.0" customHeight="1"/>
    <row r="13230" ht="15.0" customHeight="1"/>
    <row r="13231" ht="15.0" customHeight="1"/>
    <row r="13232" ht="15.0" customHeight="1"/>
    <row r="13233" ht="15.0" customHeight="1"/>
    <row r="13234" ht="15.0" customHeight="1"/>
    <row r="13235" ht="15.0" customHeight="1"/>
    <row r="13236" ht="15.0" customHeight="1"/>
    <row r="13237" ht="15.0" customHeight="1"/>
    <row r="13238" ht="15.0" customHeight="1"/>
    <row r="13239" ht="15.0" customHeight="1"/>
    <row r="13240" ht="15.0" customHeight="1"/>
    <row r="13241" ht="15.0" customHeight="1"/>
    <row r="13242" ht="15.0" customHeight="1"/>
    <row r="13243" ht="15.0" customHeight="1"/>
    <row r="13244" ht="15.0" customHeight="1"/>
    <row r="13245" ht="15.0" customHeight="1"/>
    <row r="13246" ht="15.0" customHeight="1"/>
    <row r="13247" ht="15.0" customHeight="1"/>
    <row r="13248" ht="15.0" customHeight="1"/>
    <row r="13249" ht="15.0" customHeight="1"/>
    <row r="13250" ht="15.0" customHeight="1"/>
    <row r="13251" ht="15.0" customHeight="1"/>
    <row r="13252" ht="15.0" customHeight="1"/>
    <row r="13253" ht="15.0" customHeight="1"/>
    <row r="13254" ht="15.0" customHeight="1"/>
    <row r="13255" ht="15.0" customHeight="1"/>
    <row r="13256" ht="15.0" customHeight="1"/>
    <row r="13257" ht="15.0" customHeight="1"/>
    <row r="13258" ht="15.0" customHeight="1"/>
    <row r="13259" ht="15.0" customHeight="1"/>
    <row r="13260" ht="15.0" customHeight="1"/>
    <row r="13261" ht="15.0" customHeight="1"/>
    <row r="13262" ht="15.0" customHeight="1"/>
    <row r="13263" ht="15.0" customHeight="1"/>
    <row r="13264" ht="15.0" customHeight="1"/>
    <row r="13265" ht="15.0" customHeight="1"/>
    <row r="13266" ht="15.0" customHeight="1"/>
    <row r="13267" ht="15.0" customHeight="1"/>
    <row r="13268" ht="15.0" customHeight="1"/>
    <row r="13269" ht="15.0" customHeight="1"/>
    <row r="13270" ht="15.0" customHeight="1"/>
    <row r="13271" ht="15.0" customHeight="1"/>
    <row r="13272" ht="15.0" customHeight="1"/>
    <row r="13273" ht="15.0" customHeight="1"/>
    <row r="13274" ht="15.0" customHeight="1"/>
    <row r="13275" ht="15.0" customHeight="1"/>
    <row r="13276" ht="15.0" customHeight="1"/>
    <row r="13277" ht="15.0" customHeight="1"/>
    <row r="13278" ht="15.0" customHeight="1"/>
    <row r="13279" ht="15.0" customHeight="1"/>
    <row r="13280" ht="15.0" customHeight="1"/>
    <row r="13281" ht="15.0" customHeight="1"/>
    <row r="13282" ht="15.0" customHeight="1"/>
    <row r="13283" ht="15.0" customHeight="1"/>
    <row r="13284" ht="15.0" customHeight="1"/>
    <row r="13285" ht="15.0" customHeight="1"/>
    <row r="13286" ht="15.0" customHeight="1"/>
    <row r="13287" ht="15.0" customHeight="1"/>
    <row r="13288" ht="15.0" customHeight="1"/>
    <row r="13289" ht="15.0" customHeight="1"/>
    <row r="13290" ht="15.0" customHeight="1"/>
    <row r="13291" ht="15.0" customHeight="1"/>
    <row r="13292" ht="15.0" customHeight="1"/>
    <row r="13293" ht="15.0" customHeight="1"/>
    <row r="13294" ht="15.0" customHeight="1"/>
    <row r="13295" ht="15.0" customHeight="1"/>
    <row r="13296" ht="15.0" customHeight="1"/>
    <row r="13297" ht="15.0" customHeight="1"/>
    <row r="13298" ht="15.0" customHeight="1"/>
    <row r="13299" ht="15.0" customHeight="1"/>
    <row r="13300" ht="15.0" customHeight="1"/>
    <row r="13301" ht="15.0" customHeight="1"/>
    <row r="13302" ht="15.0" customHeight="1"/>
    <row r="13303" ht="15.0" customHeight="1"/>
    <row r="13304" ht="15.0" customHeight="1"/>
    <row r="13305" ht="15.0" customHeight="1"/>
    <row r="13306" ht="15.0" customHeight="1"/>
    <row r="13307" ht="15.0" customHeight="1"/>
    <row r="13308" ht="15.0" customHeight="1"/>
    <row r="13309" ht="15.0" customHeight="1"/>
    <row r="13310" ht="15.0" customHeight="1"/>
    <row r="13311" ht="15.0" customHeight="1"/>
    <row r="13312" ht="15.0" customHeight="1"/>
    <row r="13313" ht="15.0" customHeight="1"/>
    <row r="13314" ht="15.0" customHeight="1"/>
    <row r="13315" ht="15.0" customHeight="1"/>
    <row r="13316" ht="15.0" customHeight="1"/>
    <row r="13317" ht="15.0" customHeight="1"/>
    <row r="13318" ht="15.0" customHeight="1"/>
    <row r="13319" ht="15.0" customHeight="1"/>
    <row r="13320" ht="15.0" customHeight="1"/>
    <row r="13321" ht="15.0" customHeight="1"/>
    <row r="13322" ht="15.0" customHeight="1"/>
    <row r="13323" ht="15.0" customHeight="1"/>
    <row r="13324" ht="15.0" customHeight="1"/>
    <row r="13325" ht="15.0" customHeight="1"/>
    <row r="13326" ht="15.0" customHeight="1"/>
    <row r="13327" ht="15.0" customHeight="1"/>
    <row r="13328" ht="15.0" customHeight="1"/>
    <row r="13329" ht="15.0" customHeight="1"/>
    <row r="13330" ht="15.0" customHeight="1"/>
    <row r="13331" ht="15.0" customHeight="1"/>
    <row r="13332" ht="15.0" customHeight="1"/>
    <row r="13333" ht="15.0" customHeight="1"/>
    <row r="13334" ht="15.0" customHeight="1"/>
    <row r="13335" ht="15.0" customHeight="1"/>
    <row r="13336" ht="15.0" customHeight="1"/>
    <row r="13337" ht="15.0" customHeight="1"/>
    <row r="13338" ht="15.0" customHeight="1"/>
    <row r="13339" ht="15.0" customHeight="1"/>
    <row r="13340" ht="15.0" customHeight="1"/>
    <row r="13341" ht="15.0" customHeight="1"/>
    <row r="13342" ht="15.0" customHeight="1"/>
    <row r="13343" ht="15.0" customHeight="1"/>
    <row r="13344" ht="15.0" customHeight="1"/>
    <row r="13345" ht="15.0" customHeight="1"/>
    <row r="13346" ht="15.0" customHeight="1"/>
    <row r="13347" ht="15.0" customHeight="1"/>
    <row r="13348" ht="15.0" customHeight="1"/>
    <row r="13349" ht="15.0" customHeight="1"/>
    <row r="13350" ht="15.0" customHeight="1"/>
    <row r="13351" ht="15.0" customHeight="1"/>
    <row r="13352" ht="15.0" customHeight="1"/>
    <row r="13353" ht="15.0" customHeight="1"/>
    <row r="13354" ht="15.0" customHeight="1"/>
    <row r="13355" ht="15.0" customHeight="1"/>
    <row r="13356" ht="15.0" customHeight="1"/>
    <row r="13357" ht="15.0" customHeight="1"/>
    <row r="13358" ht="15.0" customHeight="1"/>
    <row r="13359" ht="15.0" customHeight="1"/>
    <row r="13360" ht="15.0" customHeight="1"/>
    <row r="13361" ht="15.0" customHeight="1"/>
    <row r="13362" ht="15.0" customHeight="1"/>
    <row r="13363" ht="15.0" customHeight="1"/>
    <row r="13364" ht="15.0" customHeight="1"/>
    <row r="13365" ht="15.0" customHeight="1"/>
    <row r="13366" ht="15.0" customHeight="1"/>
    <row r="13367" ht="15.0" customHeight="1"/>
    <row r="13368" ht="15.0" customHeight="1"/>
    <row r="13369" ht="15.0" customHeight="1"/>
    <row r="13370" ht="15.0" customHeight="1"/>
    <row r="13371" ht="15.0" customHeight="1"/>
    <row r="13372" ht="15.0" customHeight="1"/>
    <row r="13373" ht="15.0" customHeight="1"/>
    <row r="13374" ht="15.0" customHeight="1"/>
    <row r="13375" ht="15.0" customHeight="1"/>
    <row r="13376" ht="15.0" customHeight="1"/>
    <row r="13377" ht="15.0" customHeight="1"/>
    <row r="13378" ht="15.0" customHeight="1"/>
    <row r="13379" ht="15.0" customHeight="1"/>
    <row r="13380" ht="15.0" customHeight="1"/>
    <row r="13381" ht="15.0" customHeight="1"/>
    <row r="13382" ht="15.0" customHeight="1"/>
    <row r="13383" ht="15.0" customHeight="1"/>
    <row r="13384" ht="15.0" customHeight="1"/>
    <row r="13385" ht="15.0" customHeight="1"/>
    <row r="13386" ht="15.0" customHeight="1"/>
    <row r="13387" ht="15.0" customHeight="1"/>
    <row r="13388" ht="15.0" customHeight="1"/>
    <row r="13389" ht="15.0" customHeight="1"/>
    <row r="13390" ht="15.0" customHeight="1"/>
    <row r="13391" ht="15.0" customHeight="1"/>
    <row r="13392" ht="15.0" customHeight="1"/>
    <row r="13393" ht="15.0" customHeight="1"/>
    <row r="13394" ht="15.0" customHeight="1"/>
    <row r="13395" ht="15.0" customHeight="1"/>
    <row r="13396" ht="15.0" customHeight="1"/>
    <row r="13397" ht="15.0" customHeight="1"/>
    <row r="13398" ht="15.0" customHeight="1"/>
    <row r="13399" ht="15.0" customHeight="1"/>
    <row r="13400" ht="15.0" customHeight="1"/>
    <row r="13401" ht="15.0" customHeight="1"/>
    <row r="13402" ht="15.0" customHeight="1"/>
    <row r="13403" ht="15.0" customHeight="1"/>
    <row r="13404" ht="15.0" customHeight="1"/>
    <row r="13405" ht="15.0" customHeight="1"/>
    <row r="13406" ht="15.0" customHeight="1"/>
    <row r="13407" ht="15.0" customHeight="1"/>
    <row r="13408" ht="15.0" customHeight="1"/>
    <row r="13409" ht="15.0" customHeight="1"/>
    <row r="13410" ht="15.0" customHeight="1"/>
    <row r="13411" ht="15.0" customHeight="1"/>
    <row r="13412" ht="15.0" customHeight="1"/>
    <row r="13413" ht="15.0" customHeight="1"/>
    <row r="13414" ht="15.0" customHeight="1"/>
    <row r="13415" ht="15.0" customHeight="1"/>
    <row r="13416" ht="15.0" customHeight="1"/>
    <row r="13417" ht="15.0" customHeight="1"/>
    <row r="13418" ht="15.0" customHeight="1"/>
    <row r="13419" ht="15.0" customHeight="1"/>
    <row r="13420" ht="15.0" customHeight="1"/>
    <row r="13421" ht="15.0" customHeight="1"/>
    <row r="13422" ht="15.0" customHeight="1"/>
    <row r="13423" ht="15.0" customHeight="1"/>
    <row r="13424" ht="15.0" customHeight="1"/>
    <row r="13425" ht="15.0" customHeight="1"/>
    <row r="13426" ht="15.0" customHeight="1"/>
    <row r="13427" ht="15.0" customHeight="1"/>
    <row r="13428" ht="15.0" customHeight="1"/>
    <row r="13429" ht="15.0" customHeight="1"/>
    <row r="13430" ht="15.0" customHeight="1"/>
    <row r="13431" ht="15.0" customHeight="1"/>
    <row r="13432" ht="15.0" customHeight="1"/>
    <row r="13433" ht="15.0" customHeight="1"/>
    <row r="13434" ht="15.0" customHeight="1"/>
    <row r="13435" ht="15.0" customHeight="1"/>
    <row r="13436" ht="15.0" customHeight="1"/>
    <row r="13437" ht="15.0" customHeight="1"/>
    <row r="13438" ht="15.0" customHeight="1"/>
    <row r="13439" ht="15.0" customHeight="1"/>
    <row r="13440" ht="15.0" customHeight="1"/>
    <row r="13441" ht="15.0" customHeight="1"/>
    <row r="13442" ht="15.0" customHeight="1"/>
    <row r="13443" ht="15.0" customHeight="1"/>
    <row r="13444" ht="15.0" customHeight="1"/>
    <row r="13445" ht="15.0" customHeight="1"/>
    <row r="13446" ht="15.0" customHeight="1"/>
    <row r="13447" ht="15.0" customHeight="1"/>
    <row r="13448" ht="15.0" customHeight="1"/>
    <row r="13449" ht="15.0" customHeight="1"/>
    <row r="13450" ht="15.0" customHeight="1"/>
    <row r="13451" ht="15.0" customHeight="1"/>
    <row r="13452" ht="15.0" customHeight="1"/>
    <row r="13453" ht="15.0" customHeight="1"/>
    <row r="13454" ht="15.0" customHeight="1"/>
    <row r="13455" ht="15.0" customHeight="1"/>
    <row r="13456" ht="15.0" customHeight="1"/>
    <row r="13457" ht="15.0" customHeight="1"/>
    <row r="13458" ht="15.0" customHeight="1"/>
    <row r="13459" ht="15.0" customHeight="1"/>
    <row r="13460" ht="15.0" customHeight="1"/>
    <row r="13461" ht="15.0" customHeight="1"/>
    <row r="13462" ht="15.0" customHeight="1"/>
    <row r="13463" ht="15.0" customHeight="1"/>
    <row r="13464" ht="15.0" customHeight="1"/>
    <row r="13465" ht="15.0" customHeight="1"/>
    <row r="13466" ht="15.0" customHeight="1"/>
    <row r="13467" ht="15.0" customHeight="1"/>
    <row r="13468" ht="15.0" customHeight="1"/>
    <row r="13469" ht="15.0" customHeight="1"/>
    <row r="13470" ht="15.0" customHeight="1"/>
    <row r="13471" ht="15.0" customHeight="1"/>
    <row r="13472" ht="15.0" customHeight="1"/>
    <row r="13473" ht="15.0" customHeight="1"/>
    <row r="13474" ht="15.0" customHeight="1"/>
    <row r="13475" ht="15.0" customHeight="1"/>
    <row r="13476" ht="15.0" customHeight="1"/>
    <row r="13477" ht="15.0" customHeight="1"/>
    <row r="13478" ht="15.0" customHeight="1"/>
    <row r="13479" ht="15.0" customHeight="1"/>
    <row r="13480" ht="15.0" customHeight="1"/>
    <row r="13481" ht="15.0" customHeight="1"/>
    <row r="13482" ht="15.0" customHeight="1"/>
    <row r="13483" ht="15.0" customHeight="1"/>
    <row r="13484" ht="15.0" customHeight="1"/>
    <row r="13485" ht="15.0" customHeight="1"/>
    <row r="13486" ht="15.0" customHeight="1"/>
    <row r="13487" ht="15.0" customHeight="1"/>
    <row r="13488" ht="15.0" customHeight="1"/>
    <row r="13489" ht="15.0" customHeight="1"/>
    <row r="13490" ht="15.0" customHeight="1"/>
    <row r="13491" ht="15.0" customHeight="1"/>
    <row r="13492" ht="15.0" customHeight="1"/>
    <row r="13493" ht="15.0" customHeight="1"/>
    <row r="13494" ht="15.0" customHeight="1"/>
    <row r="13495" ht="15.0" customHeight="1"/>
    <row r="13496" ht="15.0" customHeight="1"/>
    <row r="13497" ht="15.0" customHeight="1"/>
    <row r="13498" ht="15.0" customHeight="1"/>
    <row r="13499" ht="15.0" customHeight="1"/>
    <row r="13500" ht="15.0" customHeight="1"/>
    <row r="13501" ht="15.0" customHeight="1"/>
    <row r="13502" ht="15.0" customHeight="1"/>
    <row r="13503" ht="15.0" customHeight="1"/>
    <row r="13504" ht="15.0" customHeight="1"/>
    <row r="13505" ht="15.0" customHeight="1"/>
    <row r="13506" ht="15.0" customHeight="1"/>
    <row r="13507" ht="15.0" customHeight="1"/>
    <row r="13508" ht="15.0" customHeight="1"/>
    <row r="13509" ht="15.0" customHeight="1"/>
    <row r="13510" ht="15.0" customHeight="1"/>
    <row r="13511" ht="15.0" customHeight="1"/>
    <row r="13512" ht="15.0" customHeight="1"/>
    <row r="13513" ht="15.0" customHeight="1"/>
    <row r="13514" ht="15.0" customHeight="1"/>
    <row r="13515" ht="15.0" customHeight="1"/>
    <row r="13516" ht="15.0" customHeight="1"/>
    <row r="13517" ht="15.0" customHeight="1"/>
    <row r="13518" ht="15.0" customHeight="1"/>
    <row r="13519" ht="15.0" customHeight="1"/>
    <row r="13520" ht="15.0" customHeight="1"/>
    <row r="13521" ht="15.0" customHeight="1"/>
    <row r="13522" ht="15.0" customHeight="1"/>
    <row r="13523" ht="15.0" customHeight="1"/>
    <row r="13524" ht="15.0" customHeight="1"/>
    <row r="13525" ht="15.0" customHeight="1"/>
    <row r="13526" ht="15.0" customHeight="1"/>
    <row r="13527" ht="15.0" customHeight="1"/>
    <row r="13528" ht="15.0" customHeight="1"/>
    <row r="13529" ht="15.0" customHeight="1"/>
    <row r="13530" ht="15.0" customHeight="1"/>
    <row r="13531" ht="15.0" customHeight="1"/>
    <row r="13532" ht="15.0" customHeight="1"/>
    <row r="13533" ht="15.0" customHeight="1"/>
    <row r="13534" ht="15.0" customHeight="1"/>
    <row r="13535" ht="15.0" customHeight="1"/>
    <row r="13536" ht="15.0" customHeight="1"/>
    <row r="13537" ht="15.0" customHeight="1"/>
    <row r="13538" ht="15.0" customHeight="1"/>
    <row r="13539" ht="15.0" customHeight="1"/>
    <row r="13540" ht="15.0" customHeight="1"/>
    <row r="13541" ht="15.0" customHeight="1"/>
    <row r="13542" ht="15.0" customHeight="1"/>
    <row r="13543" ht="15.0" customHeight="1"/>
    <row r="13544" ht="15.0" customHeight="1"/>
    <row r="13545" ht="15.0" customHeight="1"/>
    <row r="13546" ht="15.0" customHeight="1"/>
    <row r="13547" ht="15.0" customHeight="1"/>
    <row r="13548" ht="15.0" customHeight="1"/>
    <row r="13549" ht="15.0" customHeight="1"/>
    <row r="13550" ht="15.0" customHeight="1"/>
    <row r="13551" ht="15.0" customHeight="1"/>
    <row r="13552" ht="15.0" customHeight="1"/>
    <row r="13553" ht="15.0" customHeight="1"/>
    <row r="13554" ht="15.0" customHeight="1"/>
    <row r="13555" ht="15.0" customHeight="1"/>
    <row r="13556" ht="15.0" customHeight="1"/>
    <row r="13557" ht="15.0" customHeight="1"/>
    <row r="13558" ht="15.0" customHeight="1"/>
    <row r="13559" ht="15.0" customHeight="1"/>
    <row r="13560" ht="15.0" customHeight="1"/>
    <row r="13561" ht="15.0" customHeight="1"/>
    <row r="13562" ht="15.0" customHeight="1"/>
    <row r="13563" ht="15.0" customHeight="1"/>
    <row r="13564" ht="15.0" customHeight="1"/>
    <row r="13565" ht="15.0" customHeight="1"/>
    <row r="13566" ht="15.0" customHeight="1"/>
    <row r="13567" ht="15.0" customHeight="1"/>
    <row r="13568" ht="15.0" customHeight="1"/>
    <row r="13569" ht="15.0" customHeight="1"/>
    <row r="13570" ht="15.0" customHeight="1"/>
    <row r="13571" ht="15.0" customHeight="1"/>
    <row r="13572" ht="15.0" customHeight="1"/>
    <row r="13573" ht="15.0" customHeight="1"/>
    <row r="13574" ht="15.0" customHeight="1"/>
    <row r="13575" ht="15.0" customHeight="1"/>
    <row r="13576" ht="15.0" customHeight="1"/>
    <row r="13577" ht="15.0" customHeight="1"/>
    <row r="13578" ht="15.0" customHeight="1"/>
    <row r="13579" ht="15.0" customHeight="1"/>
    <row r="13580" ht="15.0" customHeight="1"/>
    <row r="13581" ht="15.0" customHeight="1"/>
    <row r="13582" ht="15.0" customHeight="1"/>
    <row r="13583" ht="15.0" customHeight="1"/>
    <row r="13584" ht="15.0" customHeight="1"/>
    <row r="13585" ht="15.0" customHeight="1"/>
    <row r="13586" ht="15.0" customHeight="1"/>
    <row r="13587" ht="15.0" customHeight="1"/>
    <row r="13588" ht="15.0" customHeight="1"/>
    <row r="13589" ht="15.0" customHeight="1"/>
    <row r="13590" ht="15.0" customHeight="1"/>
    <row r="13591" ht="15.0" customHeight="1"/>
    <row r="13592" ht="15.0" customHeight="1"/>
    <row r="13593" ht="15.0" customHeight="1"/>
    <row r="13594" ht="15.0" customHeight="1"/>
    <row r="13595" ht="15.0" customHeight="1"/>
    <row r="13596" ht="15.0" customHeight="1"/>
    <row r="13597" ht="15.0" customHeight="1"/>
    <row r="13598" ht="15.0" customHeight="1"/>
    <row r="13599" ht="15.0" customHeight="1"/>
    <row r="13600" ht="15.0" customHeight="1"/>
    <row r="13601" ht="15.0" customHeight="1"/>
    <row r="13602" ht="15.0" customHeight="1"/>
    <row r="13603" ht="15.0" customHeight="1"/>
    <row r="13604" ht="15.0" customHeight="1"/>
    <row r="13605" ht="15.0" customHeight="1"/>
    <row r="13606" ht="15.0" customHeight="1"/>
    <row r="13607" ht="15.0" customHeight="1"/>
    <row r="13608" ht="15.0" customHeight="1"/>
    <row r="13609" ht="15.0" customHeight="1"/>
    <row r="13610" ht="15.0" customHeight="1"/>
    <row r="13611" ht="15.0" customHeight="1"/>
    <row r="13612" ht="15.0" customHeight="1"/>
    <row r="13613" ht="15.0" customHeight="1"/>
    <row r="13614" ht="15.0" customHeight="1"/>
    <row r="13615" ht="15.0" customHeight="1"/>
    <row r="13616" ht="15.0" customHeight="1"/>
    <row r="13617" ht="15.0" customHeight="1"/>
    <row r="13618" ht="15.0" customHeight="1"/>
    <row r="13619" ht="15.0" customHeight="1"/>
    <row r="13620" ht="15.0" customHeight="1"/>
    <row r="13621" ht="15.0" customHeight="1"/>
    <row r="13622" ht="15.0" customHeight="1"/>
    <row r="13623" ht="15.0" customHeight="1"/>
    <row r="13624" ht="15.0" customHeight="1"/>
    <row r="13625" ht="15.0" customHeight="1"/>
    <row r="13626" ht="15.0" customHeight="1"/>
    <row r="13627" ht="15.0" customHeight="1"/>
    <row r="13628" ht="15.0" customHeight="1"/>
    <row r="13629" ht="15.0" customHeight="1"/>
    <row r="13630" ht="15.0" customHeight="1"/>
    <row r="13631" ht="15.0" customHeight="1"/>
    <row r="13632" ht="15.0" customHeight="1"/>
    <row r="13633" ht="15.0" customHeight="1"/>
    <row r="13634" ht="15.0" customHeight="1"/>
    <row r="13635" ht="15.0" customHeight="1"/>
    <row r="13636" ht="15.0" customHeight="1"/>
    <row r="13637" ht="15.0" customHeight="1"/>
    <row r="13638" ht="15.0" customHeight="1"/>
    <row r="13639" ht="15.0" customHeight="1"/>
    <row r="13640" ht="15.0" customHeight="1"/>
    <row r="13641" ht="15.0" customHeight="1"/>
    <row r="13642" ht="15.0" customHeight="1"/>
    <row r="13643" ht="15.0" customHeight="1"/>
    <row r="13644" ht="15.0" customHeight="1"/>
    <row r="13645" ht="15.0" customHeight="1"/>
    <row r="13646" ht="15.0" customHeight="1"/>
    <row r="13647" ht="15.0" customHeight="1"/>
    <row r="13648" ht="15.0" customHeight="1"/>
    <row r="13649" ht="15.0" customHeight="1"/>
    <row r="13650" ht="15.0" customHeight="1"/>
    <row r="13651" ht="15.0" customHeight="1"/>
    <row r="13652" ht="15.0" customHeight="1"/>
    <row r="13653" ht="15.0" customHeight="1"/>
    <row r="13654" ht="15.0" customHeight="1"/>
    <row r="13655" ht="15.0" customHeight="1"/>
    <row r="13656" ht="15.0" customHeight="1"/>
    <row r="13657" ht="15.0" customHeight="1"/>
    <row r="13658" ht="15.0" customHeight="1"/>
    <row r="13659" ht="15.0" customHeight="1"/>
    <row r="13660" ht="15.0" customHeight="1"/>
    <row r="13661" ht="15.0" customHeight="1"/>
    <row r="13662" ht="15.0" customHeight="1"/>
    <row r="13663" ht="15.0" customHeight="1"/>
    <row r="13664" ht="15.0" customHeight="1"/>
    <row r="13665" ht="15.0" customHeight="1"/>
    <row r="13666" ht="15.0" customHeight="1"/>
    <row r="13667" ht="15.0" customHeight="1"/>
    <row r="13668" ht="15.0" customHeight="1"/>
    <row r="13669" ht="15.0" customHeight="1"/>
    <row r="13670" ht="15.0" customHeight="1"/>
    <row r="13671" ht="15.0" customHeight="1"/>
    <row r="13672" ht="15.0" customHeight="1"/>
    <row r="13673" ht="15.0" customHeight="1"/>
    <row r="13674" ht="15.0" customHeight="1"/>
    <row r="13675" ht="15.0" customHeight="1"/>
    <row r="13676" ht="15.0" customHeight="1"/>
    <row r="13677" ht="15.0" customHeight="1"/>
    <row r="13678" ht="15.0" customHeight="1"/>
    <row r="13679" ht="15.0" customHeight="1"/>
    <row r="13680" ht="15.0" customHeight="1"/>
    <row r="13681" ht="15.0" customHeight="1"/>
    <row r="13682" ht="15.0" customHeight="1"/>
    <row r="13683" ht="15.0" customHeight="1"/>
    <row r="13684" ht="15.0" customHeight="1"/>
    <row r="13685" ht="15.0" customHeight="1"/>
    <row r="13686" ht="15.0" customHeight="1"/>
    <row r="13687" ht="15.0" customHeight="1"/>
    <row r="13688" ht="15.0" customHeight="1"/>
    <row r="13689" ht="15.0" customHeight="1"/>
    <row r="13690" ht="15.0" customHeight="1"/>
    <row r="13691" ht="15.0" customHeight="1"/>
    <row r="13692" ht="15.0" customHeight="1"/>
    <row r="13693" ht="15.0" customHeight="1"/>
    <row r="13694" ht="15.0" customHeight="1"/>
    <row r="13695" ht="15.0" customHeight="1"/>
    <row r="13696" ht="15.0" customHeight="1"/>
    <row r="13697" ht="15.0" customHeight="1"/>
    <row r="13698" ht="15.0" customHeight="1"/>
    <row r="13699" ht="15.0" customHeight="1"/>
    <row r="13700" ht="15.0" customHeight="1"/>
    <row r="13701" ht="15.0" customHeight="1"/>
    <row r="13702" ht="15.0" customHeight="1"/>
    <row r="13703" ht="15.0" customHeight="1"/>
    <row r="13704" ht="15.0" customHeight="1"/>
    <row r="13705" ht="15.0" customHeight="1"/>
    <row r="13706" ht="15.0" customHeight="1"/>
    <row r="13707" ht="15.0" customHeight="1"/>
    <row r="13708" ht="15.0" customHeight="1"/>
    <row r="13709" ht="15.0" customHeight="1"/>
    <row r="13710" ht="15.0" customHeight="1"/>
    <row r="13711" ht="15.0" customHeight="1"/>
    <row r="13712" ht="15.0" customHeight="1"/>
    <row r="13713" ht="15.0" customHeight="1"/>
    <row r="13714" ht="15.0" customHeight="1"/>
    <row r="13715" ht="15.0" customHeight="1"/>
    <row r="13716" ht="15.0" customHeight="1"/>
    <row r="13717" ht="15.0" customHeight="1"/>
    <row r="13718" ht="15.0" customHeight="1"/>
    <row r="13719" ht="15.0" customHeight="1"/>
    <row r="13720" ht="15.0" customHeight="1"/>
    <row r="13721" ht="15.0" customHeight="1"/>
    <row r="13722" ht="15.0" customHeight="1"/>
    <row r="13723" ht="15.0" customHeight="1"/>
    <row r="13724" ht="15.0" customHeight="1"/>
    <row r="13725" ht="15.0" customHeight="1"/>
    <row r="13726" ht="15.0" customHeight="1"/>
    <row r="13727" ht="15.0" customHeight="1"/>
    <row r="13728" ht="15.0" customHeight="1"/>
    <row r="13729" ht="15.0" customHeight="1"/>
    <row r="13730" ht="15.0" customHeight="1"/>
    <row r="13731" ht="15.0" customHeight="1"/>
    <row r="13732" ht="15.0" customHeight="1"/>
    <row r="13733" ht="15.0" customHeight="1"/>
    <row r="13734" ht="15.0" customHeight="1"/>
    <row r="13735" ht="15.0" customHeight="1"/>
    <row r="13736" ht="15.0" customHeight="1"/>
    <row r="13737" ht="15.0" customHeight="1"/>
    <row r="13738" ht="15.0" customHeight="1"/>
    <row r="13739" ht="15.0" customHeight="1"/>
    <row r="13740" ht="15.0" customHeight="1"/>
    <row r="13741" ht="15.0" customHeight="1"/>
    <row r="13742" ht="15.0" customHeight="1"/>
    <row r="13743" ht="15.0" customHeight="1"/>
    <row r="13744" ht="15.0" customHeight="1"/>
    <row r="13745" ht="15.0" customHeight="1"/>
    <row r="13746" ht="15.0" customHeight="1"/>
    <row r="13747" ht="15.0" customHeight="1"/>
    <row r="13748" ht="15.0" customHeight="1"/>
    <row r="13749" ht="15.0" customHeight="1"/>
    <row r="13750" ht="15.0" customHeight="1"/>
    <row r="13751" ht="15.0" customHeight="1"/>
    <row r="13752" ht="15.0" customHeight="1"/>
    <row r="13753" ht="15.0" customHeight="1"/>
    <row r="13754" ht="15.0" customHeight="1"/>
    <row r="13755" ht="15.0" customHeight="1"/>
    <row r="13756" ht="15.0" customHeight="1"/>
    <row r="13757" ht="15.0" customHeight="1"/>
    <row r="13758" ht="15.0" customHeight="1"/>
    <row r="13759" ht="15.0" customHeight="1"/>
    <row r="13760" ht="15.0" customHeight="1"/>
    <row r="13761" ht="15.0" customHeight="1"/>
    <row r="13762" ht="15.0" customHeight="1"/>
    <row r="13763" ht="15.0" customHeight="1"/>
    <row r="13764" ht="15.0" customHeight="1"/>
    <row r="13765" ht="15.0" customHeight="1"/>
    <row r="13766" ht="15.0" customHeight="1"/>
    <row r="13767" ht="15.0" customHeight="1"/>
    <row r="13768" ht="15.0" customHeight="1"/>
    <row r="13769" ht="15.0" customHeight="1"/>
    <row r="13770" ht="15.0" customHeight="1"/>
    <row r="13771" ht="15.0" customHeight="1"/>
    <row r="13772" ht="15.0" customHeight="1"/>
    <row r="13773" ht="15.0" customHeight="1"/>
    <row r="13774" ht="15.0" customHeight="1"/>
    <row r="13775" ht="15.0" customHeight="1"/>
    <row r="13776" ht="15.0" customHeight="1"/>
    <row r="13777" ht="15.0" customHeight="1"/>
    <row r="13778" ht="15.0" customHeight="1"/>
    <row r="13779" ht="15.0" customHeight="1"/>
    <row r="13780" ht="15.0" customHeight="1"/>
    <row r="13781" ht="15.0" customHeight="1"/>
    <row r="13782" ht="15.0" customHeight="1"/>
    <row r="13783" ht="15.0" customHeight="1"/>
    <row r="13784" ht="15.0" customHeight="1"/>
    <row r="13785" ht="15.0" customHeight="1"/>
    <row r="13786" ht="15.0" customHeight="1"/>
    <row r="13787" ht="15.0" customHeight="1"/>
    <row r="13788" ht="15.0" customHeight="1"/>
    <row r="13789" ht="15.0" customHeight="1"/>
    <row r="13790" ht="15.0" customHeight="1"/>
    <row r="13791" ht="15.0" customHeight="1"/>
    <row r="13792" ht="15.0" customHeight="1"/>
    <row r="13793" ht="15.0" customHeight="1"/>
    <row r="13794" ht="15.0" customHeight="1"/>
    <row r="13795" ht="15.0" customHeight="1"/>
    <row r="13796" ht="15.0" customHeight="1"/>
    <row r="13797" ht="15.0" customHeight="1"/>
    <row r="13798" ht="15.0" customHeight="1"/>
    <row r="13799" ht="15.0" customHeight="1"/>
    <row r="13800" ht="15.0" customHeight="1"/>
    <row r="13801" ht="15.0" customHeight="1"/>
    <row r="13802" ht="15.0" customHeight="1"/>
    <row r="13803" ht="15.0" customHeight="1"/>
    <row r="13804" ht="15.0" customHeight="1"/>
    <row r="13805" ht="15.0" customHeight="1"/>
    <row r="13806" ht="15.0" customHeight="1"/>
    <row r="13807" ht="15.0" customHeight="1"/>
    <row r="13808" ht="15.0" customHeight="1"/>
    <row r="13809" ht="15.0" customHeight="1"/>
    <row r="13810" ht="15.0" customHeight="1"/>
    <row r="13811" ht="15.0" customHeight="1"/>
    <row r="13812" ht="15.0" customHeight="1"/>
    <row r="13813" ht="15.0" customHeight="1"/>
    <row r="13814" ht="15.0" customHeight="1"/>
    <row r="13815" ht="15.0" customHeight="1"/>
    <row r="13816" ht="15.0" customHeight="1"/>
    <row r="13817" ht="15.0" customHeight="1"/>
    <row r="13818" ht="15.0" customHeight="1"/>
    <row r="13819" ht="15.0" customHeight="1"/>
    <row r="13820" ht="15.0" customHeight="1"/>
    <row r="13821" ht="15.0" customHeight="1"/>
    <row r="13822" ht="15.0" customHeight="1"/>
    <row r="13823" ht="15.0" customHeight="1"/>
    <row r="13824" ht="15.0" customHeight="1"/>
    <row r="13825" ht="15.0" customHeight="1"/>
    <row r="13826" ht="15.0" customHeight="1"/>
    <row r="13827" ht="15.0" customHeight="1"/>
    <row r="13828" ht="15.0" customHeight="1"/>
    <row r="13829" ht="15.0" customHeight="1"/>
    <row r="13830" ht="15.0" customHeight="1"/>
    <row r="13831" ht="15.0" customHeight="1"/>
    <row r="13832" ht="15.0" customHeight="1"/>
    <row r="13833" ht="15.0" customHeight="1"/>
    <row r="13834" ht="15.0" customHeight="1"/>
    <row r="13835" ht="15.0" customHeight="1"/>
    <row r="13836" ht="15.0" customHeight="1"/>
    <row r="13837" ht="15.0" customHeight="1"/>
    <row r="13838" ht="15.0" customHeight="1"/>
    <row r="13839" ht="15.0" customHeight="1"/>
    <row r="13840" ht="15.0" customHeight="1"/>
    <row r="13841" ht="15.0" customHeight="1"/>
    <row r="13842" ht="15.0" customHeight="1"/>
    <row r="13843" ht="15.0" customHeight="1"/>
    <row r="13844" ht="15.0" customHeight="1"/>
    <row r="13845" ht="15.0" customHeight="1"/>
    <row r="13846" ht="15.0" customHeight="1"/>
    <row r="13847" ht="15.0" customHeight="1"/>
    <row r="13848" ht="15.0" customHeight="1"/>
    <row r="13849" ht="15.0" customHeight="1"/>
    <row r="13850" ht="15.0" customHeight="1"/>
    <row r="13851" ht="15.0" customHeight="1"/>
    <row r="13852" ht="15.0" customHeight="1"/>
    <row r="13853" ht="15.0" customHeight="1"/>
    <row r="13854" ht="15.0" customHeight="1"/>
    <row r="13855" ht="15.0" customHeight="1"/>
    <row r="13856" ht="15.0" customHeight="1"/>
    <row r="13857" ht="15.0" customHeight="1"/>
    <row r="13858" ht="15.0" customHeight="1"/>
    <row r="13859" ht="15.0" customHeight="1"/>
    <row r="13860" ht="15.0" customHeight="1"/>
    <row r="13861" ht="15.0" customHeight="1"/>
    <row r="13862" ht="15.0" customHeight="1"/>
    <row r="13863" ht="15.0" customHeight="1"/>
    <row r="13864" ht="15.0" customHeight="1"/>
    <row r="13865" ht="15.0" customHeight="1"/>
    <row r="13866" ht="15.0" customHeight="1"/>
    <row r="13867" ht="15.0" customHeight="1"/>
    <row r="13868" ht="15.0" customHeight="1"/>
    <row r="13869" ht="15.0" customHeight="1"/>
    <row r="13870" ht="15.0" customHeight="1"/>
    <row r="13871" ht="15.0" customHeight="1"/>
    <row r="13872" ht="15.0" customHeight="1"/>
    <row r="13873" ht="15.0" customHeight="1"/>
    <row r="13874" ht="15.0" customHeight="1"/>
    <row r="13875" ht="15.0" customHeight="1"/>
    <row r="13876" ht="15.0" customHeight="1"/>
    <row r="13877" ht="15.0" customHeight="1"/>
    <row r="13878" ht="15.0" customHeight="1"/>
    <row r="13879" ht="15.0" customHeight="1"/>
    <row r="13880" ht="15.0" customHeight="1"/>
    <row r="13881" ht="15.0" customHeight="1"/>
    <row r="13882" ht="15.0" customHeight="1"/>
    <row r="13883" ht="15.0" customHeight="1"/>
    <row r="13884" ht="15.0" customHeight="1"/>
    <row r="13885" ht="15.0" customHeight="1"/>
    <row r="13886" ht="15.0" customHeight="1"/>
    <row r="13887" ht="15.0" customHeight="1"/>
    <row r="13888" ht="15.0" customHeight="1"/>
    <row r="13889" ht="15.0" customHeight="1"/>
    <row r="13890" ht="15.0" customHeight="1"/>
    <row r="13891" ht="15.0" customHeight="1"/>
    <row r="13892" ht="15.0" customHeight="1"/>
    <row r="13893" ht="15.0" customHeight="1"/>
    <row r="13894" ht="15.0" customHeight="1"/>
    <row r="13895" ht="15.0" customHeight="1"/>
    <row r="13896" ht="15.0" customHeight="1"/>
    <row r="13897" ht="15.0" customHeight="1"/>
    <row r="13898" ht="15.0" customHeight="1"/>
    <row r="13899" ht="15.0" customHeight="1"/>
    <row r="13900" ht="15.0" customHeight="1"/>
    <row r="13901" ht="15.0" customHeight="1"/>
    <row r="13902" ht="15.0" customHeight="1"/>
    <row r="13903" ht="15.0" customHeight="1"/>
    <row r="13904" ht="15.0" customHeight="1"/>
    <row r="13905" ht="15.0" customHeight="1"/>
    <row r="13906" ht="15.0" customHeight="1"/>
    <row r="13907" ht="15.0" customHeight="1"/>
    <row r="13908" ht="15.0" customHeight="1"/>
    <row r="13909" ht="15.0" customHeight="1"/>
    <row r="13910" ht="15.0" customHeight="1"/>
    <row r="13911" ht="15.0" customHeight="1"/>
    <row r="13912" ht="15.0" customHeight="1"/>
    <row r="13913" ht="15.0" customHeight="1"/>
    <row r="13914" ht="15.0" customHeight="1"/>
    <row r="13915" ht="15.0" customHeight="1"/>
    <row r="13916" ht="15.0" customHeight="1"/>
    <row r="13917" ht="15.0" customHeight="1"/>
    <row r="13918" ht="15.0" customHeight="1"/>
    <row r="13919" ht="15.0" customHeight="1"/>
    <row r="13920" ht="15.0" customHeight="1"/>
    <row r="13921" ht="15.0" customHeight="1"/>
    <row r="13922" ht="15.0" customHeight="1"/>
    <row r="13923" ht="15.0" customHeight="1"/>
    <row r="13924" ht="15.0" customHeight="1"/>
    <row r="13925" ht="15.0" customHeight="1"/>
    <row r="13926" ht="15.0" customHeight="1"/>
    <row r="13927" ht="15.0" customHeight="1"/>
    <row r="13928" ht="15.0" customHeight="1"/>
    <row r="13929" ht="15.0" customHeight="1"/>
    <row r="13930" ht="15.0" customHeight="1"/>
    <row r="13931" ht="15.0" customHeight="1"/>
    <row r="13932" ht="15.0" customHeight="1"/>
    <row r="13933" ht="15.0" customHeight="1"/>
    <row r="13934" ht="15.0" customHeight="1"/>
    <row r="13935" ht="15.0" customHeight="1"/>
    <row r="13936" ht="15.0" customHeight="1"/>
    <row r="13937" ht="15.0" customHeight="1"/>
    <row r="13938" ht="15.0" customHeight="1"/>
    <row r="13939" ht="15.0" customHeight="1"/>
    <row r="13940" ht="15.0" customHeight="1"/>
    <row r="13941" ht="15.0" customHeight="1"/>
    <row r="13942" ht="15.0" customHeight="1"/>
    <row r="13943" ht="15.0" customHeight="1"/>
    <row r="13944" ht="15.0" customHeight="1"/>
    <row r="13945" ht="15.0" customHeight="1"/>
    <row r="13946" ht="15.0" customHeight="1"/>
    <row r="13947" ht="15.0" customHeight="1"/>
    <row r="13948" ht="15.0" customHeight="1"/>
    <row r="13949" ht="15.0" customHeight="1"/>
    <row r="13950" ht="15.0" customHeight="1"/>
    <row r="13951" ht="15.0" customHeight="1"/>
    <row r="13952" ht="15.0" customHeight="1"/>
    <row r="13953" ht="15.0" customHeight="1"/>
    <row r="13954" ht="15.0" customHeight="1"/>
    <row r="13955" ht="15.0" customHeight="1"/>
    <row r="13956" ht="15.0" customHeight="1"/>
    <row r="13957" ht="15.0" customHeight="1"/>
    <row r="13958" ht="15.0" customHeight="1"/>
    <row r="13959" ht="15.0" customHeight="1"/>
    <row r="13960" ht="15.0" customHeight="1"/>
    <row r="13961" ht="15.0" customHeight="1"/>
    <row r="13962" ht="15.0" customHeight="1"/>
    <row r="13963" ht="15.0" customHeight="1"/>
    <row r="13964" ht="15.0" customHeight="1"/>
    <row r="13965" ht="15.0" customHeight="1"/>
    <row r="13966" ht="15.0" customHeight="1"/>
    <row r="13967" ht="15.0" customHeight="1"/>
    <row r="13968" ht="15.0" customHeight="1"/>
    <row r="13969" ht="15.0" customHeight="1"/>
    <row r="13970" ht="15.0" customHeight="1"/>
    <row r="13971" ht="15.0" customHeight="1"/>
    <row r="13972" ht="15.0" customHeight="1"/>
    <row r="13973" ht="15.0" customHeight="1"/>
    <row r="13974" ht="15.0" customHeight="1"/>
    <row r="13975" ht="15.0" customHeight="1"/>
    <row r="13976" ht="15.0" customHeight="1"/>
    <row r="13977" ht="15.0" customHeight="1"/>
    <row r="13978" ht="15.0" customHeight="1"/>
    <row r="13979" ht="15.0" customHeight="1"/>
    <row r="13980" ht="15.0" customHeight="1"/>
    <row r="13981" ht="15.0" customHeight="1"/>
    <row r="13982" ht="15.0" customHeight="1"/>
    <row r="13983" ht="15.0" customHeight="1"/>
    <row r="13984" ht="15.0" customHeight="1"/>
    <row r="13985" ht="15.0" customHeight="1"/>
    <row r="13986" ht="15.0" customHeight="1"/>
    <row r="13987" ht="15.0" customHeight="1"/>
    <row r="13988" ht="15.0" customHeight="1"/>
    <row r="13989" ht="15.0" customHeight="1"/>
    <row r="13990" ht="15.0" customHeight="1"/>
    <row r="13991" ht="15.0" customHeight="1"/>
    <row r="13992" ht="15.0" customHeight="1"/>
    <row r="13993" ht="15.0" customHeight="1"/>
    <row r="13994" ht="15.0" customHeight="1"/>
    <row r="13995" ht="15.0" customHeight="1"/>
    <row r="13996" ht="15.0" customHeight="1"/>
    <row r="13997" ht="15.0" customHeight="1"/>
    <row r="13998" ht="15.0" customHeight="1"/>
    <row r="13999" ht="15.0" customHeight="1"/>
    <row r="14000" ht="15.0" customHeight="1"/>
    <row r="14001" ht="15.0" customHeight="1"/>
    <row r="14002" ht="15.0" customHeight="1"/>
    <row r="14003" ht="15.0" customHeight="1"/>
    <row r="14004" ht="15.0" customHeight="1"/>
    <row r="14005" ht="15.0" customHeight="1"/>
    <row r="14006" ht="15.0" customHeight="1"/>
    <row r="14007" ht="15.0" customHeight="1"/>
    <row r="14008" ht="15.0" customHeight="1"/>
    <row r="14009" ht="15.0" customHeight="1"/>
    <row r="14010" ht="15.0" customHeight="1"/>
    <row r="14011" ht="15.0" customHeight="1"/>
    <row r="14012" ht="15.0" customHeight="1"/>
    <row r="14013" ht="15.0" customHeight="1"/>
    <row r="14014" ht="15.0" customHeight="1"/>
    <row r="14015" ht="15.0" customHeight="1"/>
    <row r="14016" ht="15.0" customHeight="1"/>
    <row r="14017" ht="15.0" customHeight="1"/>
    <row r="14018" ht="15.0" customHeight="1"/>
    <row r="14019" ht="15.0" customHeight="1"/>
    <row r="14020" ht="15.0" customHeight="1"/>
    <row r="14021" ht="15.0" customHeight="1"/>
    <row r="14022" ht="15.0" customHeight="1"/>
    <row r="14023" ht="15.0" customHeight="1"/>
    <row r="14024" ht="15.0" customHeight="1"/>
    <row r="14025" ht="15.0" customHeight="1"/>
    <row r="14026" ht="15.0" customHeight="1"/>
    <row r="14027" ht="15.0" customHeight="1"/>
    <row r="14028" ht="15.0" customHeight="1"/>
    <row r="14029" ht="15.0" customHeight="1"/>
    <row r="14030" ht="15.0" customHeight="1"/>
    <row r="14031" ht="15.0" customHeight="1"/>
    <row r="14032" ht="15.0" customHeight="1"/>
    <row r="14033" ht="15.0" customHeight="1"/>
    <row r="14034" ht="15.0" customHeight="1"/>
    <row r="14035" ht="15.0" customHeight="1"/>
    <row r="14036" ht="15.0" customHeight="1"/>
    <row r="14037" ht="15.0" customHeight="1"/>
    <row r="14038" ht="15.0" customHeight="1"/>
    <row r="14039" ht="15.0" customHeight="1"/>
    <row r="14040" ht="15.0" customHeight="1"/>
    <row r="14041" ht="15.0" customHeight="1"/>
    <row r="14042" ht="15.0" customHeight="1"/>
    <row r="14043" ht="15.0" customHeight="1"/>
    <row r="14044" ht="15.0" customHeight="1"/>
    <row r="14045" ht="15.0" customHeight="1"/>
    <row r="14046" ht="15.0" customHeight="1"/>
    <row r="14047" ht="15.0" customHeight="1"/>
    <row r="14048" ht="15.0" customHeight="1"/>
    <row r="14049" ht="15.0" customHeight="1"/>
    <row r="14050" ht="15.0" customHeight="1"/>
    <row r="14051" ht="15.0" customHeight="1"/>
    <row r="14052" ht="15.0" customHeight="1"/>
    <row r="14053" ht="15.0" customHeight="1"/>
    <row r="14054" ht="15.0" customHeight="1"/>
    <row r="14055" ht="15.0" customHeight="1"/>
    <row r="14056" ht="15.0" customHeight="1"/>
    <row r="14057" ht="15.0" customHeight="1"/>
    <row r="14058" ht="15.0" customHeight="1"/>
    <row r="14059" ht="15.0" customHeight="1"/>
    <row r="14060" ht="15.0" customHeight="1"/>
    <row r="14061" ht="15.0" customHeight="1"/>
    <row r="14062" ht="15.0" customHeight="1"/>
    <row r="14063" ht="15.0" customHeight="1"/>
    <row r="14064" ht="15.0" customHeight="1"/>
    <row r="14065" ht="15.0" customHeight="1"/>
    <row r="14066" ht="15.0" customHeight="1"/>
    <row r="14067" ht="15.0" customHeight="1"/>
    <row r="14068" ht="15.0" customHeight="1"/>
    <row r="14069" ht="15.0" customHeight="1"/>
    <row r="14070" ht="15.0" customHeight="1"/>
    <row r="14071" ht="15.0" customHeight="1"/>
    <row r="14072" ht="15.0" customHeight="1"/>
    <row r="14073" ht="15.0" customHeight="1"/>
    <row r="14074" ht="15.0" customHeight="1"/>
    <row r="14075" ht="15.0" customHeight="1"/>
    <row r="14076" ht="15.0" customHeight="1"/>
    <row r="14077" ht="15.0" customHeight="1"/>
    <row r="14078" ht="15.0" customHeight="1"/>
    <row r="14079" ht="15.0" customHeight="1"/>
    <row r="14080" ht="15.0" customHeight="1"/>
    <row r="14081" ht="15.0" customHeight="1"/>
    <row r="14082" ht="15.0" customHeight="1"/>
    <row r="14083" ht="15.0" customHeight="1"/>
    <row r="14084" ht="15.0" customHeight="1"/>
    <row r="14085" ht="15.0" customHeight="1"/>
    <row r="14086" ht="15.0" customHeight="1"/>
    <row r="14087" ht="15.0" customHeight="1"/>
    <row r="14088" ht="15.0" customHeight="1"/>
    <row r="14089" ht="15.0" customHeight="1"/>
    <row r="14090" ht="15.0" customHeight="1"/>
    <row r="14091" ht="15.0" customHeight="1"/>
    <row r="14092" ht="15.0" customHeight="1"/>
    <row r="14093" ht="15.0" customHeight="1"/>
    <row r="14094" ht="15.0" customHeight="1"/>
    <row r="14095" ht="15.0" customHeight="1"/>
    <row r="14096" ht="15.0" customHeight="1"/>
    <row r="14097" ht="15.0" customHeight="1"/>
    <row r="14098" ht="15.0" customHeight="1"/>
    <row r="14099" ht="15.0" customHeight="1"/>
    <row r="14100" ht="15.0" customHeight="1"/>
    <row r="14101" ht="15.0" customHeight="1"/>
    <row r="14102" ht="15.0" customHeight="1"/>
    <row r="14103" ht="15.0" customHeight="1"/>
    <row r="14104" ht="15.0" customHeight="1"/>
    <row r="14105" ht="15.0" customHeight="1"/>
    <row r="14106" ht="15.0" customHeight="1"/>
    <row r="14107" ht="15.0" customHeight="1"/>
    <row r="14108" ht="15.0" customHeight="1"/>
    <row r="14109" ht="15.0" customHeight="1"/>
    <row r="14110" ht="15.0" customHeight="1"/>
    <row r="14111" ht="15.0" customHeight="1"/>
    <row r="14112" ht="15.0" customHeight="1"/>
    <row r="14113" ht="15.0" customHeight="1"/>
    <row r="14114" ht="15.0" customHeight="1"/>
    <row r="14115" ht="15.0" customHeight="1"/>
    <row r="14116" ht="15.0" customHeight="1"/>
    <row r="14117" ht="15.0" customHeight="1"/>
    <row r="14118" ht="15.0" customHeight="1"/>
    <row r="14119" ht="15.0" customHeight="1"/>
    <row r="14120" ht="15.0" customHeight="1"/>
    <row r="14121" ht="15.0" customHeight="1"/>
    <row r="14122" ht="15.0" customHeight="1"/>
    <row r="14123" ht="15.0" customHeight="1"/>
    <row r="14124" ht="15.0" customHeight="1"/>
    <row r="14125" ht="15.0" customHeight="1"/>
    <row r="14126" ht="15.0" customHeight="1"/>
    <row r="14127" ht="15.0" customHeight="1"/>
    <row r="14128" ht="15.0" customHeight="1"/>
    <row r="14129" ht="15.0" customHeight="1"/>
    <row r="14130" ht="15.0" customHeight="1"/>
    <row r="14131" ht="15.0" customHeight="1"/>
    <row r="14132" ht="15.0" customHeight="1"/>
    <row r="14133" ht="15.0" customHeight="1"/>
    <row r="14134" ht="15.0" customHeight="1"/>
    <row r="14135" ht="15.0" customHeight="1"/>
    <row r="14136" ht="15.0" customHeight="1"/>
    <row r="14137" ht="15.0" customHeight="1"/>
    <row r="14138" ht="15.0" customHeight="1"/>
    <row r="14139" ht="15.0" customHeight="1"/>
    <row r="14140" ht="15.0" customHeight="1"/>
    <row r="14141" ht="15.0" customHeight="1"/>
    <row r="14142" ht="15.0" customHeight="1"/>
    <row r="14143" ht="15.0" customHeight="1"/>
    <row r="14144" ht="15.0" customHeight="1"/>
    <row r="14145" ht="15.0" customHeight="1"/>
    <row r="14146" ht="15.0" customHeight="1"/>
    <row r="14147" ht="15.0" customHeight="1"/>
    <row r="14148" ht="15.0" customHeight="1"/>
    <row r="14149" ht="15.0" customHeight="1"/>
    <row r="14150" ht="15.0" customHeight="1"/>
    <row r="14151" ht="15.0" customHeight="1"/>
    <row r="14152" ht="15.0" customHeight="1"/>
    <row r="14153" ht="15.0" customHeight="1"/>
    <row r="14154" ht="15.0" customHeight="1"/>
    <row r="14155" ht="15.0" customHeight="1"/>
    <row r="14156" ht="15.0" customHeight="1"/>
    <row r="14157" ht="15.0" customHeight="1"/>
    <row r="14158" ht="15.0" customHeight="1"/>
    <row r="14159" ht="15.0" customHeight="1"/>
    <row r="14160" ht="15.0" customHeight="1"/>
    <row r="14161" ht="15.0" customHeight="1"/>
    <row r="14162" ht="15.0" customHeight="1"/>
    <row r="14163" ht="15.0" customHeight="1"/>
    <row r="14164" ht="15.0" customHeight="1"/>
    <row r="14165" ht="15.0" customHeight="1"/>
    <row r="14166" ht="15.0" customHeight="1"/>
    <row r="14167" ht="15.0" customHeight="1"/>
    <row r="14168" ht="15.0" customHeight="1"/>
    <row r="14169" ht="15.0" customHeight="1"/>
    <row r="14170" ht="15.0" customHeight="1"/>
    <row r="14171" ht="15.0" customHeight="1"/>
    <row r="14172" ht="15.0" customHeight="1"/>
    <row r="14173" ht="15.0" customHeight="1"/>
    <row r="14174" ht="15.0" customHeight="1"/>
    <row r="14175" ht="15.0" customHeight="1"/>
    <row r="14176" ht="15.0" customHeight="1"/>
    <row r="14177" ht="15.0" customHeight="1"/>
    <row r="14178" ht="15.0" customHeight="1"/>
    <row r="14179" ht="15.0" customHeight="1"/>
    <row r="14180" ht="15.0" customHeight="1"/>
    <row r="14181" ht="15.0" customHeight="1"/>
    <row r="14182" ht="15.0" customHeight="1"/>
    <row r="14183" ht="15.0" customHeight="1"/>
    <row r="14184" ht="15.0" customHeight="1"/>
    <row r="14185" ht="15.0" customHeight="1"/>
    <row r="14186" ht="15.0" customHeight="1"/>
    <row r="14187" ht="15.0" customHeight="1"/>
    <row r="14188" ht="15.0" customHeight="1"/>
    <row r="14189" ht="15.0" customHeight="1"/>
    <row r="14190" ht="15.0" customHeight="1"/>
    <row r="14191" ht="15.0" customHeight="1"/>
    <row r="14192" ht="15.0" customHeight="1"/>
    <row r="14193" ht="15.0" customHeight="1"/>
    <row r="14194" ht="15.0" customHeight="1"/>
    <row r="14195" ht="15.0" customHeight="1"/>
    <row r="14196" ht="15.0" customHeight="1"/>
    <row r="14197" ht="15.0" customHeight="1"/>
    <row r="14198" ht="15.0" customHeight="1"/>
    <row r="14199" ht="15.0" customHeight="1"/>
    <row r="14200" ht="15.0" customHeight="1"/>
    <row r="14201" ht="15.0" customHeight="1"/>
    <row r="14202" ht="15.0" customHeight="1"/>
    <row r="14203" ht="15.0" customHeight="1"/>
    <row r="14204" ht="15.0" customHeight="1"/>
    <row r="14205" ht="15.0" customHeight="1"/>
    <row r="14206" ht="15.0" customHeight="1"/>
    <row r="14207" ht="15.0" customHeight="1"/>
    <row r="14208" ht="15.0" customHeight="1"/>
    <row r="14209" ht="15.0" customHeight="1"/>
    <row r="14210" ht="15.0" customHeight="1"/>
    <row r="14211" ht="15.0" customHeight="1"/>
    <row r="14212" ht="15.0" customHeight="1"/>
    <row r="14213" ht="15.0" customHeight="1"/>
    <row r="14214" ht="15.0" customHeight="1"/>
    <row r="14215" ht="15.0" customHeight="1"/>
    <row r="14216" ht="15.0" customHeight="1"/>
    <row r="14217" ht="15.0" customHeight="1"/>
    <row r="14218" ht="15.0" customHeight="1"/>
    <row r="14219" ht="15.0" customHeight="1"/>
    <row r="14220" ht="15.0" customHeight="1"/>
    <row r="14221" ht="15.0" customHeight="1"/>
    <row r="14222" ht="15.0" customHeight="1"/>
    <row r="14223" ht="15.0" customHeight="1"/>
    <row r="14224" ht="15.0" customHeight="1"/>
    <row r="14225" ht="15.0" customHeight="1"/>
    <row r="14226" ht="15.0" customHeight="1"/>
    <row r="14227" ht="15.0" customHeight="1"/>
    <row r="14228" ht="15.0" customHeight="1"/>
    <row r="14229" ht="15.0" customHeight="1"/>
    <row r="14230" ht="15.0" customHeight="1"/>
    <row r="14231" ht="15.0" customHeight="1"/>
    <row r="14232" ht="15.0" customHeight="1"/>
    <row r="14233" ht="15.0" customHeight="1"/>
    <row r="14234" ht="15.0" customHeight="1"/>
    <row r="14235" ht="15.0" customHeight="1"/>
    <row r="14236" ht="15.0" customHeight="1"/>
    <row r="14237" ht="15.0" customHeight="1"/>
    <row r="14238" ht="15.0" customHeight="1"/>
    <row r="14239" ht="15.0" customHeight="1"/>
    <row r="14240" ht="15.0" customHeight="1"/>
    <row r="14241" ht="15.0" customHeight="1"/>
    <row r="14242" ht="15.0" customHeight="1"/>
    <row r="14243" ht="15.0" customHeight="1"/>
    <row r="14244" ht="15.0" customHeight="1"/>
    <row r="14245" ht="15.0" customHeight="1"/>
    <row r="14246" ht="15.0" customHeight="1"/>
    <row r="14247" ht="15.0" customHeight="1"/>
    <row r="14248" ht="15.0" customHeight="1"/>
    <row r="14249" ht="15.0" customHeight="1"/>
    <row r="14250" ht="15.0" customHeight="1"/>
    <row r="14251" ht="15.0" customHeight="1"/>
    <row r="14252" ht="15.0" customHeight="1"/>
    <row r="14253" ht="15.0" customHeight="1"/>
    <row r="14254" ht="15.0" customHeight="1"/>
    <row r="14255" ht="15.0" customHeight="1"/>
    <row r="14256" ht="15.0" customHeight="1"/>
    <row r="14257" ht="15.0" customHeight="1"/>
    <row r="14258" ht="15.0" customHeight="1"/>
    <row r="14259" ht="15.0" customHeight="1"/>
    <row r="14260" ht="15.0" customHeight="1"/>
    <row r="14261" ht="15.0" customHeight="1"/>
    <row r="14262" ht="15.0" customHeight="1"/>
    <row r="14263" ht="15.0" customHeight="1"/>
    <row r="14264" ht="15.0" customHeight="1"/>
    <row r="14265" ht="15.0" customHeight="1"/>
    <row r="14266" ht="15.0" customHeight="1"/>
    <row r="14267" ht="15.0" customHeight="1"/>
    <row r="14268" ht="15.0" customHeight="1"/>
    <row r="14269" ht="15.0" customHeight="1"/>
    <row r="14270" ht="15.0" customHeight="1"/>
    <row r="14271" ht="15.0" customHeight="1"/>
    <row r="14272" ht="15.0" customHeight="1"/>
    <row r="14273" ht="15.0" customHeight="1"/>
    <row r="14274" ht="15.0" customHeight="1"/>
    <row r="14275" ht="15.0" customHeight="1"/>
    <row r="14276" ht="15.0" customHeight="1"/>
    <row r="14277" ht="15.0" customHeight="1"/>
    <row r="14278" ht="15.0" customHeight="1"/>
    <row r="14279" ht="15.0" customHeight="1"/>
    <row r="14280" ht="15.0" customHeight="1"/>
    <row r="14281" ht="15.0" customHeight="1"/>
    <row r="14282" ht="15.0" customHeight="1"/>
    <row r="14283" ht="15.0" customHeight="1"/>
    <row r="14284" ht="15.0" customHeight="1"/>
    <row r="14285" ht="15.0" customHeight="1"/>
    <row r="14286" ht="15.0" customHeight="1"/>
    <row r="14287" ht="15.0" customHeight="1"/>
    <row r="14288" ht="15.0" customHeight="1"/>
    <row r="14289" ht="15.0" customHeight="1"/>
    <row r="14290" ht="15.0" customHeight="1"/>
    <row r="14291" ht="15.0" customHeight="1"/>
    <row r="14292" ht="15.0" customHeight="1"/>
    <row r="14293" ht="15.0" customHeight="1"/>
    <row r="14294" ht="15.0" customHeight="1"/>
    <row r="14295" ht="15.0" customHeight="1"/>
    <row r="14296" ht="15.0" customHeight="1"/>
    <row r="14297" ht="15.0" customHeight="1"/>
    <row r="14298" ht="15.0" customHeight="1"/>
    <row r="14299" ht="15.0" customHeight="1"/>
    <row r="14300" ht="15.0" customHeight="1"/>
    <row r="14301" ht="15.0" customHeight="1"/>
    <row r="14302" ht="15.0" customHeight="1"/>
    <row r="14303" ht="15.0" customHeight="1"/>
    <row r="14304" ht="15.0" customHeight="1"/>
    <row r="14305" ht="15.0" customHeight="1"/>
    <row r="14306" ht="15.0" customHeight="1"/>
    <row r="14307" ht="15.0" customHeight="1"/>
    <row r="14308" ht="15.0" customHeight="1"/>
    <row r="14309" ht="15.0" customHeight="1"/>
    <row r="14310" ht="15.0" customHeight="1"/>
    <row r="14311" ht="15.0" customHeight="1"/>
    <row r="14312" ht="15.0" customHeight="1"/>
    <row r="14313" ht="15.0" customHeight="1"/>
    <row r="14314" ht="15.0" customHeight="1"/>
    <row r="14315" ht="15.0" customHeight="1"/>
    <row r="14316" ht="15.0" customHeight="1"/>
    <row r="14317" ht="15.0" customHeight="1"/>
    <row r="14318" ht="15.0" customHeight="1"/>
    <row r="14319" ht="15.0" customHeight="1"/>
    <row r="14320" ht="15.0" customHeight="1"/>
    <row r="14321" ht="15.0" customHeight="1"/>
    <row r="14322" ht="15.0" customHeight="1"/>
    <row r="14323" ht="15.0" customHeight="1"/>
    <row r="14324" ht="15.0" customHeight="1"/>
    <row r="14325" ht="15.0" customHeight="1"/>
    <row r="14326" ht="15.0" customHeight="1"/>
    <row r="14327" ht="15.0" customHeight="1"/>
    <row r="14328" ht="15.0" customHeight="1"/>
    <row r="14329" ht="15.0" customHeight="1"/>
    <row r="14330" ht="15.0" customHeight="1"/>
    <row r="14331" ht="15.0" customHeight="1"/>
    <row r="14332" ht="15.0" customHeight="1"/>
    <row r="14333" ht="15.0" customHeight="1"/>
    <row r="14334" ht="15.0" customHeight="1"/>
    <row r="14335" ht="15.0" customHeight="1"/>
    <row r="14336" ht="15.0" customHeight="1"/>
    <row r="14337" ht="15.0" customHeight="1"/>
    <row r="14338" ht="15.0" customHeight="1"/>
    <row r="14339" ht="15.0" customHeight="1"/>
    <row r="14340" ht="15.0" customHeight="1"/>
    <row r="14341" ht="15.0" customHeight="1"/>
    <row r="14342" ht="15.0" customHeight="1"/>
    <row r="14343" ht="15.0" customHeight="1"/>
    <row r="14344" ht="15.0" customHeight="1"/>
    <row r="14345" ht="15.0" customHeight="1"/>
    <row r="14346" ht="15.0" customHeight="1"/>
    <row r="14347" ht="15.0" customHeight="1"/>
    <row r="14348" ht="15.0" customHeight="1"/>
    <row r="14349" ht="15.0" customHeight="1"/>
    <row r="14350" ht="15.0" customHeight="1"/>
    <row r="14351" ht="15.0" customHeight="1"/>
    <row r="14352" ht="15.0" customHeight="1"/>
    <row r="14353" ht="15.0" customHeight="1"/>
    <row r="14354" ht="15.0" customHeight="1"/>
    <row r="14355" ht="15.0" customHeight="1"/>
    <row r="14356" ht="15.0" customHeight="1"/>
    <row r="14357" ht="15.0" customHeight="1"/>
    <row r="14358" ht="15.0" customHeight="1"/>
    <row r="14359" ht="15.0" customHeight="1"/>
    <row r="14360" ht="15.0" customHeight="1"/>
    <row r="14361" ht="15.0" customHeight="1"/>
    <row r="14362" ht="15.0" customHeight="1"/>
    <row r="14363" ht="15.0" customHeight="1"/>
    <row r="14364" ht="15.0" customHeight="1"/>
    <row r="14365" ht="15.0" customHeight="1"/>
    <row r="14366" ht="15.0" customHeight="1"/>
    <row r="14367" ht="15.0" customHeight="1"/>
    <row r="14368" ht="15.0" customHeight="1"/>
    <row r="14369" ht="15.0" customHeight="1"/>
    <row r="14370" ht="15.0" customHeight="1"/>
    <row r="14371" ht="15.0" customHeight="1"/>
    <row r="14372" ht="15.0" customHeight="1"/>
    <row r="14373" ht="15.0" customHeight="1"/>
    <row r="14374" ht="15.0" customHeight="1"/>
    <row r="14375" ht="15.0" customHeight="1"/>
    <row r="14376" ht="15.0" customHeight="1"/>
    <row r="14377" ht="15.0" customHeight="1"/>
    <row r="14378" ht="15.0" customHeight="1"/>
    <row r="14379" ht="15.0" customHeight="1"/>
    <row r="14380" ht="15.0" customHeight="1"/>
    <row r="14381" ht="15.0" customHeight="1"/>
    <row r="14382" ht="15.0" customHeight="1"/>
    <row r="14383" ht="15.0" customHeight="1"/>
    <row r="14384" ht="15.0" customHeight="1"/>
    <row r="14385" ht="15.0" customHeight="1"/>
    <row r="14386" ht="15.0" customHeight="1"/>
    <row r="14387" ht="15.0" customHeight="1"/>
    <row r="14388" ht="15.0" customHeight="1"/>
    <row r="14389" ht="15.0" customHeight="1"/>
    <row r="14390" ht="15.0" customHeight="1"/>
    <row r="14391" ht="15.0" customHeight="1"/>
    <row r="14392" ht="15.0" customHeight="1"/>
    <row r="14393" ht="15.0" customHeight="1"/>
    <row r="14394" ht="15.0" customHeight="1"/>
    <row r="14395" ht="15.0" customHeight="1"/>
    <row r="14396" ht="15.0" customHeight="1"/>
    <row r="14397" ht="15.0" customHeight="1"/>
    <row r="14398" ht="15.0" customHeight="1"/>
    <row r="14399" ht="15.0" customHeight="1"/>
    <row r="14400" ht="15.0" customHeight="1"/>
    <row r="14401" ht="15.0" customHeight="1"/>
    <row r="14402" ht="15.0" customHeight="1"/>
    <row r="14403" ht="15.0" customHeight="1"/>
    <row r="14404" ht="15.0" customHeight="1"/>
    <row r="14405" ht="15.0" customHeight="1"/>
    <row r="14406" ht="15.0" customHeight="1"/>
    <row r="14407" ht="15.0" customHeight="1"/>
    <row r="14408" ht="15.0" customHeight="1"/>
    <row r="14409" ht="15.0" customHeight="1"/>
    <row r="14410" ht="15.0" customHeight="1"/>
    <row r="14411" ht="15.0" customHeight="1"/>
    <row r="14412" ht="15.0" customHeight="1"/>
    <row r="14413" ht="15.0" customHeight="1"/>
    <row r="14414" ht="15.0" customHeight="1"/>
    <row r="14415" ht="15.0" customHeight="1"/>
    <row r="14416" ht="15.0" customHeight="1"/>
    <row r="14417" ht="15.0" customHeight="1"/>
    <row r="14418" ht="15.0" customHeight="1"/>
    <row r="14419" ht="15.0" customHeight="1"/>
    <row r="14420" ht="15.0" customHeight="1"/>
    <row r="14421" ht="15.0" customHeight="1"/>
    <row r="14422" ht="15.0" customHeight="1"/>
    <row r="14423" ht="15.0" customHeight="1"/>
    <row r="14424" ht="15.0" customHeight="1"/>
    <row r="14425" ht="15.0" customHeight="1"/>
    <row r="14426" ht="15.0" customHeight="1"/>
    <row r="14427" ht="15.0" customHeight="1"/>
    <row r="14428" ht="15.0" customHeight="1"/>
    <row r="14429" ht="15.0" customHeight="1"/>
    <row r="14430" ht="15.0" customHeight="1"/>
    <row r="14431" ht="15.0" customHeight="1"/>
    <row r="14432" ht="15.0" customHeight="1"/>
    <row r="14433" ht="15.0" customHeight="1"/>
    <row r="14434" ht="15.0" customHeight="1"/>
    <row r="14435" ht="15.0" customHeight="1"/>
    <row r="14436" ht="15.0" customHeight="1"/>
    <row r="14437" ht="15.0" customHeight="1"/>
    <row r="14438" ht="15.0" customHeight="1"/>
    <row r="14439" ht="15.0" customHeight="1"/>
    <row r="14440" ht="15.0" customHeight="1"/>
    <row r="14441" ht="15.0" customHeight="1"/>
    <row r="14442" ht="15.0" customHeight="1"/>
    <row r="14443" ht="15.0" customHeight="1"/>
    <row r="14444" ht="15.0" customHeight="1"/>
    <row r="14445" ht="15.0" customHeight="1"/>
    <row r="14446" ht="15.0" customHeight="1"/>
    <row r="14447" ht="15.0" customHeight="1"/>
    <row r="14448" ht="15.0" customHeight="1"/>
    <row r="14449" ht="15.0" customHeight="1"/>
    <row r="14450" ht="15.0" customHeight="1"/>
    <row r="14451" ht="15.0" customHeight="1"/>
    <row r="14452" ht="15.0" customHeight="1"/>
    <row r="14453" ht="15.0" customHeight="1"/>
    <row r="14454" ht="15.0" customHeight="1"/>
    <row r="14455" ht="15.0" customHeight="1"/>
    <row r="14456" ht="15.0" customHeight="1"/>
    <row r="14457" ht="15.0" customHeight="1"/>
    <row r="14458" ht="15.0" customHeight="1"/>
    <row r="14459" ht="15.0" customHeight="1"/>
    <row r="14460" ht="15.0" customHeight="1"/>
    <row r="14461" ht="15.0" customHeight="1"/>
    <row r="14462" ht="15.0" customHeight="1"/>
    <row r="14463" ht="15.0" customHeight="1"/>
    <row r="14464" ht="15.0" customHeight="1"/>
    <row r="14465" ht="15.0" customHeight="1"/>
    <row r="14466" ht="15.0" customHeight="1"/>
    <row r="14467" ht="15.0" customHeight="1"/>
    <row r="14468" ht="15.0" customHeight="1"/>
    <row r="14469" ht="15.0" customHeight="1"/>
    <row r="14470" ht="15.0" customHeight="1"/>
    <row r="14471" ht="15.0" customHeight="1"/>
    <row r="14472" ht="15.0" customHeight="1"/>
    <row r="14473" ht="15.0" customHeight="1"/>
    <row r="14474" ht="15.0" customHeight="1"/>
    <row r="14475" ht="15.0" customHeight="1"/>
    <row r="14476" ht="15.0" customHeight="1"/>
    <row r="14477" ht="15.0" customHeight="1"/>
    <row r="14478" ht="15.0" customHeight="1"/>
    <row r="14479" ht="15.0" customHeight="1"/>
    <row r="14480" ht="15.0" customHeight="1"/>
    <row r="14481" ht="15.0" customHeight="1"/>
    <row r="14482" ht="15.0" customHeight="1"/>
    <row r="14483" ht="15.0" customHeight="1"/>
    <row r="14484" ht="15.0" customHeight="1"/>
    <row r="14485" ht="15.0" customHeight="1"/>
    <row r="14486" ht="15.0" customHeight="1"/>
    <row r="14487" ht="15.0" customHeight="1"/>
    <row r="14488" ht="15.0" customHeight="1"/>
    <row r="14489" ht="15.0" customHeight="1"/>
    <row r="14490" ht="15.0" customHeight="1"/>
    <row r="14491" ht="15.0" customHeight="1"/>
    <row r="14492" ht="15.0" customHeight="1"/>
    <row r="14493" ht="15.0" customHeight="1"/>
    <row r="14494" ht="15.0" customHeight="1"/>
    <row r="14495" ht="15.0" customHeight="1"/>
    <row r="14496" ht="15.0" customHeight="1"/>
    <row r="14497" ht="15.0" customHeight="1"/>
    <row r="14498" ht="15.0" customHeight="1"/>
    <row r="14499" ht="15.0" customHeight="1"/>
    <row r="14500" ht="15.0" customHeight="1"/>
    <row r="14501" ht="15.0" customHeight="1"/>
    <row r="14502" ht="15.0" customHeight="1"/>
    <row r="14503" ht="15.0" customHeight="1"/>
    <row r="14504" ht="15.0" customHeight="1"/>
    <row r="14505" ht="15.0" customHeight="1"/>
    <row r="14506" ht="15.0" customHeight="1"/>
    <row r="14507" ht="15.0" customHeight="1"/>
    <row r="14508" ht="15.0" customHeight="1"/>
    <row r="14509" ht="15.0" customHeight="1"/>
    <row r="14510" ht="15.0" customHeight="1"/>
    <row r="14511" ht="15.0" customHeight="1"/>
    <row r="14512" ht="15.0" customHeight="1"/>
    <row r="14513" ht="15.0" customHeight="1"/>
    <row r="14514" ht="15.0" customHeight="1"/>
    <row r="14515" ht="15.0" customHeight="1"/>
    <row r="14516" ht="15.0" customHeight="1"/>
    <row r="14517" ht="15.0" customHeight="1"/>
    <row r="14518" ht="15.0" customHeight="1"/>
    <row r="14519" ht="15.0" customHeight="1"/>
    <row r="14520" ht="15.0" customHeight="1"/>
    <row r="14521" ht="15.0" customHeight="1"/>
    <row r="14522" ht="15.0" customHeight="1"/>
    <row r="14523" ht="15.0" customHeight="1"/>
    <row r="14524" ht="15.0" customHeight="1"/>
    <row r="14525" ht="15.0" customHeight="1"/>
    <row r="14526" ht="15.0" customHeight="1"/>
    <row r="14527" ht="15.0" customHeight="1"/>
    <row r="14528" ht="15.0" customHeight="1"/>
    <row r="14529" ht="15.0" customHeight="1"/>
    <row r="14530" ht="15.0" customHeight="1"/>
    <row r="14531" ht="15.0" customHeight="1"/>
    <row r="14532" ht="15.0" customHeight="1"/>
    <row r="14533" ht="15.0" customHeight="1"/>
    <row r="14534" ht="15.0" customHeight="1"/>
    <row r="14535" ht="15.0" customHeight="1"/>
    <row r="14536" ht="15.0" customHeight="1"/>
    <row r="14537" ht="15.0" customHeight="1"/>
    <row r="14538" ht="15.0" customHeight="1"/>
    <row r="14539" ht="15.0" customHeight="1"/>
    <row r="14540" ht="15.0" customHeight="1"/>
    <row r="14541" ht="15.0" customHeight="1"/>
    <row r="14542" ht="15.0" customHeight="1"/>
    <row r="14543" ht="15.0" customHeight="1"/>
    <row r="14544" ht="15.0" customHeight="1"/>
    <row r="14545" ht="15.0" customHeight="1"/>
    <row r="14546" ht="15.0" customHeight="1"/>
    <row r="14547" ht="15.0" customHeight="1"/>
    <row r="14548" ht="15.0" customHeight="1"/>
    <row r="14549" ht="15.0" customHeight="1"/>
    <row r="14550" ht="15.0" customHeight="1"/>
    <row r="14551" ht="15.0" customHeight="1"/>
    <row r="14552" ht="15.0" customHeight="1"/>
    <row r="14553" ht="15.0" customHeight="1"/>
    <row r="14554" ht="15.0" customHeight="1"/>
    <row r="14555" ht="15.0" customHeight="1"/>
    <row r="14556" ht="15.0" customHeight="1"/>
    <row r="14557" ht="15.0" customHeight="1"/>
    <row r="14558" ht="15.0" customHeight="1"/>
    <row r="14559" ht="15.0" customHeight="1"/>
    <row r="14560" ht="15.0" customHeight="1"/>
    <row r="14561" ht="15.0" customHeight="1"/>
    <row r="14562" ht="15.0" customHeight="1"/>
    <row r="14563" ht="15.0" customHeight="1"/>
    <row r="14564" ht="15.0" customHeight="1"/>
    <row r="14565" ht="15.0" customHeight="1"/>
    <row r="14566" ht="15.0" customHeight="1"/>
    <row r="14567" ht="15.0" customHeight="1"/>
    <row r="14568" ht="15.0" customHeight="1"/>
    <row r="14569" ht="15.0" customHeight="1"/>
    <row r="14570" ht="15.0" customHeight="1"/>
    <row r="14571" ht="15.0" customHeight="1"/>
    <row r="14572" ht="15.0" customHeight="1"/>
    <row r="14573" ht="15.0" customHeight="1"/>
    <row r="14574" ht="15.0" customHeight="1"/>
    <row r="14575" ht="15.0" customHeight="1"/>
    <row r="14576" ht="15.0" customHeight="1"/>
    <row r="14577" ht="15.0" customHeight="1"/>
    <row r="14578" ht="15.0" customHeight="1"/>
    <row r="14579" ht="15.0" customHeight="1"/>
    <row r="14580" ht="15.0" customHeight="1"/>
    <row r="14581" ht="15.0" customHeight="1"/>
    <row r="14582" ht="15.0" customHeight="1"/>
    <row r="14583" ht="15.0" customHeight="1"/>
    <row r="14584" ht="15.0" customHeight="1"/>
    <row r="14585" ht="15.0" customHeight="1"/>
    <row r="14586" ht="15.0" customHeight="1"/>
    <row r="14587" ht="15.0" customHeight="1"/>
    <row r="14588" ht="15.0" customHeight="1"/>
    <row r="14589" ht="15.0" customHeight="1"/>
    <row r="14590" ht="15.0" customHeight="1"/>
    <row r="14591" ht="15.0" customHeight="1"/>
    <row r="14592" ht="15.0" customHeight="1"/>
    <row r="14593" ht="15.0" customHeight="1"/>
    <row r="14594" ht="15.0" customHeight="1"/>
    <row r="14595" ht="15.0" customHeight="1"/>
    <row r="14596" ht="15.0" customHeight="1"/>
    <row r="14597" ht="15.0" customHeight="1"/>
    <row r="14598" ht="15.0" customHeight="1"/>
    <row r="14599" ht="15.0" customHeight="1"/>
    <row r="14600" ht="15.0" customHeight="1"/>
    <row r="14601" ht="15.0" customHeight="1"/>
    <row r="14602" ht="15.0" customHeight="1"/>
    <row r="14603" ht="15.0" customHeight="1"/>
    <row r="14604" ht="15.0" customHeight="1"/>
    <row r="14605" ht="15.0" customHeight="1"/>
    <row r="14606" ht="15.0" customHeight="1"/>
    <row r="14607" ht="15.0" customHeight="1"/>
    <row r="14608" ht="15.0" customHeight="1"/>
    <row r="14609" ht="15.0" customHeight="1"/>
    <row r="14610" ht="15.0" customHeight="1"/>
    <row r="14611" ht="15.0" customHeight="1"/>
    <row r="14612" ht="15.0" customHeight="1"/>
    <row r="14613" ht="15.0" customHeight="1"/>
    <row r="14614" ht="15.0" customHeight="1"/>
    <row r="14615" ht="15.0" customHeight="1"/>
    <row r="14616" ht="15.0" customHeight="1"/>
    <row r="14617" ht="15.0" customHeight="1"/>
    <row r="14618" ht="15.0" customHeight="1"/>
    <row r="14619" ht="15.0" customHeight="1"/>
    <row r="14620" ht="15.0" customHeight="1"/>
    <row r="14621" ht="15.0" customHeight="1"/>
    <row r="14622" ht="15.0" customHeight="1"/>
    <row r="14623" ht="15.0" customHeight="1"/>
    <row r="14624" ht="15.0" customHeight="1"/>
    <row r="14625" ht="15.0" customHeight="1"/>
    <row r="14626" ht="15.0" customHeight="1"/>
    <row r="14627" ht="15.0" customHeight="1"/>
    <row r="14628" ht="15.0" customHeight="1"/>
    <row r="14629" ht="15.0" customHeight="1"/>
    <row r="14630" ht="15.0" customHeight="1"/>
    <row r="14631" ht="15.0" customHeight="1"/>
    <row r="14632" ht="15.0" customHeight="1"/>
    <row r="14633" ht="15.0" customHeight="1"/>
    <row r="14634" ht="15.0" customHeight="1"/>
    <row r="14635" ht="15.0" customHeight="1"/>
    <row r="14636" ht="15.0" customHeight="1"/>
    <row r="14637" ht="15.0" customHeight="1"/>
    <row r="14638" ht="15.0" customHeight="1"/>
    <row r="14639" ht="15.0" customHeight="1"/>
    <row r="14640" ht="15.0" customHeight="1"/>
    <row r="14641" ht="15.0" customHeight="1"/>
    <row r="14642" ht="15.0" customHeight="1"/>
    <row r="14643" ht="15.0" customHeight="1"/>
    <row r="14644" ht="15.0" customHeight="1"/>
    <row r="14645" ht="15.0" customHeight="1"/>
    <row r="14646" ht="15.0" customHeight="1"/>
    <row r="14647" ht="15.0" customHeight="1"/>
    <row r="14648" ht="15.0" customHeight="1"/>
    <row r="14649" ht="15.0" customHeight="1"/>
    <row r="14650" ht="15.0" customHeight="1"/>
    <row r="14651" ht="15.0" customHeight="1"/>
    <row r="14652" ht="15.0" customHeight="1"/>
    <row r="14653" ht="15.0" customHeight="1"/>
    <row r="14654" ht="15.0" customHeight="1"/>
    <row r="14655" ht="15.0" customHeight="1"/>
    <row r="14656" ht="15.0" customHeight="1"/>
    <row r="14657" ht="15.0" customHeight="1"/>
    <row r="14658" ht="15.0" customHeight="1"/>
    <row r="14659" ht="15.0" customHeight="1"/>
    <row r="14660" ht="15.0" customHeight="1"/>
    <row r="14661" ht="15.0" customHeight="1"/>
    <row r="14662" ht="15.0" customHeight="1"/>
    <row r="14663" ht="15.0" customHeight="1"/>
    <row r="14664" ht="15.0" customHeight="1"/>
    <row r="14665" ht="15.0" customHeight="1"/>
    <row r="14666" ht="15.0" customHeight="1"/>
    <row r="14667" ht="15.0" customHeight="1"/>
    <row r="14668" ht="15.0" customHeight="1"/>
    <row r="14669" ht="15.0" customHeight="1"/>
    <row r="14670" ht="15.0" customHeight="1"/>
    <row r="14671" ht="15.0" customHeight="1"/>
    <row r="14672" ht="15.0" customHeight="1"/>
    <row r="14673" ht="15.0" customHeight="1"/>
    <row r="14674" ht="15.0" customHeight="1"/>
    <row r="14675" ht="15.0" customHeight="1"/>
    <row r="14676" ht="15.0" customHeight="1"/>
    <row r="14677" ht="15.0" customHeight="1"/>
    <row r="14678" ht="15.0" customHeight="1"/>
    <row r="14679" ht="15.0" customHeight="1"/>
    <row r="14680" ht="15.0" customHeight="1"/>
    <row r="14681" ht="15.0" customHeight="1"/>
    <row r="14682" ht="15.0" customHeight="1"/>
    <row r="14683" ht="15.0" customHeight="1"/>
    <row r="14684" ht="15.0" customHeight="1"/>
    <row r="14685" ht="15.0" customHeight="1"/>
    <row r="14686" ht="15.0" customHeight="1"/>
    <row r="14687" ht="15.0" customHeight="1"/>
    <row r="14688" ht="15.0" customHeight="1"/>
    <row r="14689" ht="15.0" customHeight="1"/>
    <row r="14690" ht="15.0" customHeight="1"/>
    <row r="14691" ht="15.0" customHeight="1"/>
    <row r="14692" ht="15.0" customHeight="1"/>
    <row r="14693" ht="15.0" customHeight="1"/>
    <row r="14694" ht="15.0" customHeight="1"/>
    <row r="14695" ht="15.0" customHeight="1"/>
    <row r="14696" ht="15.0" customHeight="1"/>
    <row r="14697" ht="15.0" customHeight="1"/>
    <row r="14698" ht="15.0" customHeight="1"/>
    <row r="14699" ht="15.0" customHeight="1"/>
    <row r="14700" ht="15.0" customHeight="1"/>
    <row r="14701" ht="15.0" customHeight="1"/>
    <row r="14702" ht="15.0" customHeight="1"/>
    <row r="14703" ht="15.0" customHeight="1"/>
    <row r="14704" ht="15.0" customHeight="1"/>
    <row r="14705" ht="15.0" customHeight="1"/>
    <row r="14706" ht="15.0" customHeight="1"/>
    <row r="14707" ht="15.0" customHeight="1"/>
    <row r="14708" ht="15.0" customHeight="1"/>
    <row r="14709" ht="15.0" customHeight="1"/>
    <row r="14710" ht="15.0" customHeight="1"/>
    <row r="14711" ht="15.0" customHeight="1"/>
    <row r="14712" ht="15.0" customHeight="1"/>
    <row r="14713" ht="15.0" customHeight="1"/>
    <row r="14714" ht="15.0" customHeight="1"/>
    <row r="14715" ht="15.0" customHeight="1"/>
    <row r="14716" ht="15.0" customHeight="1"/>
    <row r="14717" ht="15.0" customHeight="1"/>
    <row r="14718" ht="15.0" customHeight="1"/>
    <row r="14719" ht="15.0" customHeight="1"/>
    <row r="14720" ht="15.0" customHeight="1"/>
    <row r="14721" ht="15.0" customHeight="1"/>
    <row r="14722" ht="15.0" customHeight="1"/>
    <row r="14723" ht="15.0" customHeight="1"/>
    <row r="14724" ht="15.0" customHeight="1"/>
    <row r="14725" ht="15.0" customHeight="1"/>
    <row r="14726" ht="15.0" customHeight="1"/>
    <row r="14727" ht="15.0" customHeight="1"/>
    <row r="14728" ht="15.0" customHeight="1"/>
    <row r="14729" ht="15.0" customHeight="1"/>
    <row r="14730" ht="15.0" customHeight="1"/>
    <row r="14731" ht="15.0" customHeight="1"/>
    <row r="14732" ht="15.0" customHeight="1"/>
    <row r="14733" ht="15.0" customHeight="1"/>
    <row r="14734" ht="15.0" customHeight="1"/>
    <row r="14735" ht="15.0" customHeight="1"/>
    <row r="14736" ht="15.0" customHeight="1"/>
    <row r="14737" ht="15.0" customHeight="1"/>
    <row r="14738" ht="15.0" customHeight="1"/>
    <row r="14739" ht="15.0" customHeight="1"/>
    <row r="14740" ht="15.0" customHeight="1"/>
    <row r="14741" ht="15.0" customHeight="1"/>
    <row r="14742" ht="15.0" customHeight="1"/>
    <row r="14743" ht="15.0" customHeight="1"/>
    <row r="14744" ht="15.0" customHeight="1"/>
    <row r="14745" ht="15.0" customHeight="1"/>
    <row r="14746" ht="15.0" customHeight="1"/>
    <row r="14747" ht="15.0" customHeight="1"/>
    <row r="14748" ht="15.0" customHeight="1"/>
    <row r="14749" ht="15.0" customHeight="1"/>
    <row r="14750" ht="15.0" customHeight="1"/>
    <row r="14751" ht="15.0" customHeight="1"/>
    <row r="14752" ht="15.0" customHeight="1"/>
    <row r="14753" ht="15.0" customHeight="1"/>
    <row r="14754" ht="15.0" customHeight="1"/>
    <row r="14755" ht="15.0" customHeight="1"/>
    <row r="14756" ht="15.0" customHeight="1"/>
    <row r="14757" ht="15.0" customHeight="1"/>
    <row r="14758" ht="15.0" customHeight="1"/>
    <row r="14759" ht="15.0" customHeight="1"/>
    <row r="14760" ht="15.0" customHeight="1"/>
    <row r="14761" ht="15.0" customHeight="1"/>
    <row r="14762" ht="15.0" customHeight="1"/>
    <row r="14763" ht="15.0" customHeight="1"/>
    <row r="14764" ht="15.0" customHeight="1"/>
    <row r="14765" ht="15.0" customHeight="1"/>
    <row r="14766" ht="15.0" customHeight="1"/>
    <row r="14767" ht="15.0" customHeight="1"/>
    <row r="14768" ht="15.0" customHeight="1"/>
    <row r="14769" ht="15.0" customHeight="1"/>
    <row r="14770" ht="15.0" customHeight="1"/>
    <row r="14771" ht="15.0" customHeight="1"/>
    <row r="14772" ht="15.0" customHeight="1"/>
    <row r="14773" ht="15.0" customHeight="1"/>
    <row r="14774" ht="15.0" customHeight="1"/>
    <row r="14775" ht="15.0" customHeight="1"/>
    <row r="14776" ht="15.0" customHeight="1"/>
    <row r="14777" ht="15.0" customHeight="1"/>
    <row r="14778" ht="15.0" customHeight="1"/>
    <row r="14779" ht="15.0" customHeight="1"/>
    <row r="14780" ht="15.0" customHeight="1"/>
    <row r="14781" ht="15.0" customHeight="1"/>
    <row r="14782" ht="15.0" customHeight="1"/>
    <row r="14783" ht="15.0" customHeight="1"/>
    <row r="14784" ht="15.0" customHeight="1"/>
    <row r="14785" ht="15.0" customHeight="1"/>
    <row r="14786" ht="15.0" customHeight="1"/>
    <row r="14787" ht="15.0" customHeight="1"/>
    <row r="14788" ht="15.0" customHeight="1"/>
    <row r="14789" ht="15.0" customHeight="1"/>
    <row r="14790" ht="15.0" customHeight="1"/>
    <row r="14791" ht="15.0" customHeight="1"/>
    <row r="14792" ht="15.0" customHeight="1"/>
    <row r="14793" ht="15.0" customHeight="1"/>
    <row r="14794" ht="15.0" customHeight="1"/>
    <row r="14795" ht="15.0" customHeight="1"/>
    <row r="14796" ht="15.0" customHeight="1"/>
    <row r="14797" ht="15.0" customHeight="1"/>
    <row r="14798" ht="15.0" customHeight="1"/>
    <row r="14799" ht="15.0" customHeight="1"/>
    <row r="14800" ht="15.0" customHeight="1"/>
    <row r="14801" ht="15.0" customHeight="1"/>
    <row r="14802" ht="15.0" customHeight="1"/>
    <row r="14803" ht="15.0" customHeight="1"/>
    <row r="14804" ht="15.0" customHeight="1"/>
    <row r="14805" ht="15.0" customHeight="1"/>
    <row r="14806" ht="15.0" customHeight="1"/>
    <row r="14807" ht="15.0" customHeight="1"/>
    <row r="14808" ht="15.0" customHeight="1"/>
    <row r="14809" ht="15.0" customHeight="1"/>
    <row r="14810" ht="15.0" customHeight="1"/>
    <row r="14811" ht="15.0" customHeight="1"/>
    <row r="14812" ht="15.0" customHeight="1"/>
    <row r="14813" ht="15.0" customHeight="1"/>
    <row r="14814" ht="15.0" customHeight="1"/>
    <row r="14815" ht="15.0" customHeight="1"/>
    <row r="14816" ht="15.0" customHeight="1"/>
    <row r="14817" ht="15.0" customHeight="1"/>
    <row r="14818" ht="15.0" customHeight="1"/>
    <row r="14819" ht="15.0" customHeight="1"/>
    <row r="14820" ht="15.0" customHeight="1"/>
    <row r="14821" ht="15.0" customHeight="1"/>
    <row r="14822" ht="15.0" customHeight="1"/>
    <row r="14823" ht="15.0" customHeight="1"/>
    <row r="14824" ht="15.0" customHeight="1"/>
    <row r="14825" ht="15.0" customHeight="1"/>
    <row r="14826" ht="15.0" customHeight="1"/>
    <row r="14827" ht="15.0" customHeight="1"/>
    <row r="14828" ht="15.0" customHeight="1"/>
    <row r="14829" ht="15.0" customHeight="1"/>
    <row r="14830" ht="15.0" customHeight="1"/>
    <row r="14831" ht="15.0" customHeight="1"/>
    <row r="14832" ht="15.0" customHeight="1"/>
    <row r="14833" ht="15.0" customHeight="1"/>
    <row r="14834" ht="15.0" customHeight="1"/>
    <row r="14835" ht="15.0" customHeight="1"/>
    <row r="14836" ht="15.0" customHeight="1"/>
    <row r="14837" ht="15.0" customHeight="1"/>
    <row r="14838" ht="15.0" customHeight="1"/>
    <row r="14839" ht="15.0" customHeight="1"/>
    <row r="14840" ht="15.0" customHeight="1"/>
    <row r="14841" ht="15.0" customHeight="1"/>
    <row r="14842" ht="15.0" customHeight="1"/>
    <row r="14843" ht="15.0" customHeight="1"/>
    <row r="14844" ht="15.0" customHeight="1"/>
    <row r="14845" ht="15.0" customHeight="1"/>
    <row r="14846" ht="15.0" customHeight="1"/>
    <row r="14847" ht="15.0" customHeight="1"/>
    <row r="14848" ht="15.0" customHeight="1"/>
    <row r="14849" ht="15.0" customHeight="1"/>
    <row r="14850" ht="15.0" customHeight="1"/>
    <row r="14851" ht="15.0" customHeight="1"/>
    <row r="14852" ht="15.0" customHeight="1"/>
    <row r="14853" ht="15.0" customHeight="1"/>
    <row r="14854" ht="15.0" customHeight="1"/>
    <row r="14855" ht="15.0" customHeight="1"/>
    <row r="14856" ht="15.0" customHeight="1"/>
    <row r="14857" ht="15.0" customHeight="1"/>
    <row r="14858" ht="15.0" customHeight="1"/>
    <row r="14859" ht="15.0" customHeight="1"/>
    <row r="14860" ht="15.0" customHeight="1"/>
    <row r="14861" ht="15.0" customHeight="1"/>
    <row r="14862" ht="15.0" customHeight="1"/>
    <row r="14863" ht="15.0" customHeight="1"/>
    <row r="14864" ht="15.0" customHeight="1"/>
    <row r="14865" ht="15.0" customHeight="1"/>
    <row r="14866" ht="15.0" customHeight="1"/>
    <row r="14867" ht="15.0" customHeight="1"/>
    <row r="14868" ht="15.0" customHeight="1"/>
    <row r="14869" ht="15.0" customHeight="1"/>
    <row r="14870" ht="15.0" customHeight="1"/>
    <row r="14871" ht="15.0" customHeight="1"/>
    <row r="14872" ht="15.0" customHeight="1"/>
    <row r="14873" ht="15.0" customHeight="1"/>
    <row r="14874" ht="15.0" customHeight="1"/>
    <row r="14875" ht="15.0" customHeight="1"/>
    <row r="14876" ht="15.0" customHeight="1"/>
    <row r="14877" ht="15.0" customHeight="1"/>
    <row r="14878" ht="15.0" customHeight="1"/>
    <row r="14879" ht="15.0" customHeight="1"/>
    <row r="14880" ht="15.0" customHeight="1"/>
    <row r="14881" ht="15.0" customHeight="1"/>
    <row r="14882" ht="15.0" customHeight="1"/>
    <row r="14883" ht="15.0" customHeight="1"/>
  </sheetData>
  <dataValidations>
    <dataValidation type="list" allowBlank="1" showErrorMessage="1" sqref="I3:I5 I7:I16 I18:I38 I40:I49 I51:I14883">
      <formula1>$W$28:$W$63</formula1>
    </dataValidation>
    <dataValidation type="list" allowBlank="1" showErrorMessage="1" sqref="K1:K2">
      <formula1>$O$4:$O$15</formula1>
    </dataValidation>
  </dataValidations>
  <hyperlinks>
    <hyperlink r:id="rId2" ref="G71"/>
    <hyperlink r:id="rId3" ref="G73"/>
  </hyperlinks>
  <drawing r:id="rId4"/>
  <legacyDrawing r:id="rId5"/>
</worksheet>
</file>