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al Estate Investement\"/>
    </mc:Choice>
  </mc:AlternateContent>
  <xr:revisionPtr revIDLastSave="0" documentId="8_{9FDC24D0-51C0-4F45-AE68-A7EDCB709CEF}" xr6:coauthVersionLast="47" xr6:coauthVersionMax="47" xr10:uidLastSave="{00000000-0000-0000-0000-000000000000}"/>
  <bookViews>
    <workbookView xWindow="-120" yWindow="-120" windowWidth="29040" windowHeight="15840" xr2:uid="{7D6A08E4-E215-45F9-9CE5-E713A8446BB0}"/>
  </bookViews>
  <sheets>
    <sheet name="Compiled Page" sheetId="2" r:id="rId1"/>
    <sheet name="Value Add" sheetId="4" r:id="rId2"/>
    <sheet name="Opportunisti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2" l="1"/>
  <c r="C18" i="1"/>
  <c r="H17" i="1"/>
  <c r="D17" i="1"/>
  <c r="E17" i="1"/>
  <c r="F17" i="1"/>
  <c r="G17" i="1"/>
  <c r="C17" i="1"/>
  <c r="B17" i="1"/>
  <c r="B32" i="2"/>
  <c r="C17" i="4"/>
  <c r="H16" i="4"/>
  <c r="D16" i="4"/>
  <c r="E16" i="4"/>
  <c r="F16" i="4"/>
  <c r="G16" i="4"/>
  <c r="C16" i="4"/>
  <c r="B16" i="4"/>
  <c r="B28" i="2"/>
  <c r="B27" i="2"/>
  <c r="B26" i="2"/>
  <c r="B25" i="2"/>
  <c r="B29" i="2"/>
  <c r="B30" i="2"/>
  <c r="B22" i="2"/>
  <c r="B21" i="2"/>
  <c r="B20" i="2"/>
  <c r="B18" i="2"/>
  <c r="B17" i="2"/>
  <c r="B16" i="2"/>
  <c r="B14" i="2"/>
  <c r="B13" i="2"/>
  <c r="B12" i="2"/>
  <c r="B11" i="2"/>
  <c r="B10" i="2"/>
  <c r="B9" i="2"/>
  <c r="B7" i="2"/>
  <c r="B4" i="2"/>
  <c r="B3" i="2"/>
  <c r="D3" i="2"/>
  <c r="B15" i="1"/>
  <c r="D25" i="2" s="1"/>
  <c r="D15" i="1"/>
  <c r="G15" i="1"/>
  <c r="C16" i="1"/>
  <c r="D24" i="2" s="1"/>
  <c r="E14" i="1"/>
  <c r="D13" i="1"/>
  <c r="C13" i="1"/>
  <c r="D9" i="2" s="1"/>
  <c r="E13" i="1"/>
  <c r="F13" i="1"/>
  <c r="G13" i="1" s="1"/>
  <c r="H13" i="1" s="1"/>
  <c r="C9" i="1" s="1"/>
  <c r="E15" i="1"/>
  <c r="B14" i="4"/>
  <c r="D13" i="4"/>
  <c r="D14" i="4" s="1"/>
  <c r="C13" i="4"/>
  <c r="C14" i="4" s="1"/>
  <c r="D17" i="2"/>
  <c r="D7" i="2"/>
  <c r="D4" i="2"/>
  <c r="E13" i="4" l="1"/>
  <c r="E14" i="4" l="1"/>
  <c r="F13" i="4"/>
  <c r="F14" i="4" l="1"/>
  <c r="G13" i="4"/>
  <c r="H13" i="4" l="1"/>
  <c r="H14" i="4" l="1"/>
  <c r="C9" i="4"/>
  <c r="G14" i="4" s="1"/>
  <c r="C15" i="4" s="1"/>
  <c r="B24" i="2" s="1"/>
  <c r="C15" i="1" l="1"/>
  <c r="D26" i="2" s="1"/>
  <c r="D10" i="2"/>
  <c r="D27" i="2" l="1"/>
  <c r="D11" i="2"/>
  <c r="D28" i="2"/>
  <c r="D12" i="2" l="1"/>
  <c r="F15" i="1"/>
  <c r="D29" i="2" l="1"/>
  <c r="D13" i="2"/>
  <c r="D20" i="2"/>
  <c r="D14" i="2" l="1"/>
  <c r="H15" i="1"/>
  <c r="D16" i="2" s="1"/>
  <c r="D21" i="2" l="1"/>
  <c r="D18" i="2"/>
  <c r="D22" i="2" l="1"/>
  <c r="D30" i="2"/>
</calcChain>
</file>

<file path=xl/sharedStrings.xml><?xml version="1.0" encoding="utf-8"?>
<sst xmlns="http://schemas.openxmlformats.org/spreadsheetml/2006/main" count="45" uniqueCount="32">
  <si>
    <t>Buyers total Cash basis</t>
  </si>
  <si>
    <t>Additional Investment at the end of year 1</t>
  </si>
  <si>
    <t>Purchase Price</t>
  </si>
  <si>
    <t xml:space="preserve">Additional Equity Captial Investment </t>
  </si>
  <si>
    <t>Total Basis</t>
  </si>
  <si>
    <t>Annual NOI Growth Rate</t>
  </si>
  <si>
    <t>Year 1 NOI</t>
  </si>
  <si>
    <t>Year 2</t>
  </si>
  <si>
    <t>Year 3</t>
  </si>
  <si>
    <t>Year 4</t>
  </si>
  <si>
    <t>Year 5</t>
  </si>
  <si>
    <t>Year 6</t>
  </si>
  <si>
    <t>Year 6 NOI</t>
  </si>
  <si>
    <t>Exit Cap Rate</t>
  </si>
  <si>
    <t xml:space="preserve">Residual Sales Proceeds </t>
  </si>
  <si>
    <t>Year 5 NOI</t>
  </si>
  <si>
    <t>Residual Sales Proceeds</t>
  </si>
  <si>
    <t>Final IRR Data Entry</t>
  </si>
  <si>
    <t>IRR</t>
  </si>
  <si>
    <t>Initial Data Entry</t>
  </si>
  <si>
    <t>Year 1</t>
  </si>
  <si>
    <t>Final Entry</t>
  </si>
  <si>
    <t>Opportunistic</t>
  </si>
  <si>
    <t xml:space="preserve">Year 2 NOI </t>
  </si>
  <si>
    <t>Residual Proceeds</t>
  </si>
  <si>
    <t>NOI</t>
  </si>
  <si>
    <t>NOI Growth Rate</t>
  </si>
  <si>
    <t xml:space="preserve">Year 3 NOI </t>
  </si>
  <si>
    <t>Discounted Cf</t>
  </si>
  <si>
    <t>Value Add</t>
  </si>
  <si>
    <t xml:space="preserve">TR 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</si>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</sst>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6" formatCode="0.0"/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left"/>
    </xf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167" fontId="0" fillId="0" borderId="0" xfId="0" applyNumberFormat="1"/>
    <xf numFmtId="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5C85-54D9-4F8A-8C5D-403B6C1EA7F5}">
  <dimension ref="A2:F32"/>
  <sheetViews>
    <sheetView tabSelected="1" zoomScale="68" zoomScaleNormal="68" workbookViewId="0">
      <selection activeCell="D32" sqref="D32"/>
    </sheetView>
  </sheetViews>
  <sheetFormatPr defaultRowHeight="15" x14ac:dyDescent="0.25"/>
  <cols>
    <col min="1" max="1" width="32.42578125" style="3" customWidth="1"/>
    <col min="2" max="2" width="21.42578125" style="3" customWidth="1"/>
    <col min="3" max="3" width="5.7109375" style="3" customWidth="1"/>
    <col min="4" max="4" width="16.5703125" style="3" customWidth="1"/>
    <col min="5" max="5" width="9.140625" style="3"/>
    <col min="6" max="6" width="17.42578125" style="3" customWidth="1"/>
    <col min="7" max="16384" width="9.140625" style="3"/>
  </cols>
  <sheetData>
    <row r="2" spans="1:6" x14ac:dyDescent="0.25">
      <c r="B2" s="4" t="s">
        <v>29</v>
      </c>
      <c r="D2" s="4" t="s">
        <v>22</v>
      </c>
      <c r="F2" s="21"/>
    </row>
    <row r="3" spans="1:6" x14ac:dyDescent="0.25">
      <c r="A3" s="5" t="s">
        <v>2</v>
      </c>
      <c r="B3" s="6">
        <f>'Value Add'!C3</f>
        <v>6500000</v>
      </c>
      <c r="D3" s="6">
        <f>Opportunistic!C3</f>
        <v>2670000</v>
      </c>
    </row>
    <row r="4" spans="1:6" ht="30" x14ac:dyDescent="0.25">
      <c r="A4" s="5" t="s">
        <v>3</v>
      </c>
      <c r="B4" s="6">
        <f>'Value Add'!C4</f>
        <v>1000000</v>
      </c>
      <c r="D4" s="6">
        <f>Opportunistic!C4</f>
        <v>2000000</v>
      </c>
    </row>
    <row r="5" spans="1:6" x14ac:dyDescent="0.25">
      <c r="A5" s="5" t="s">
        <v>4</v>
      </c>
    </row>
    <row r="6" spans="1:6" x14ac:dyDescent="0.25">
      <c r="A6" s="5"/>
    </row>
    <row r="7" spans="1:6" x14ac:dyDescent="0.25">
      <c r="A7" s="5" t="s">
        <v>5</v>
      </c>
      <c r="B7" s="15">
        <f>'Value Add'!C7</f>
        <v>0.02</v>
      </c>
      <c r="D7" s="15">
        <f>Opportunistic!C7</f>
        <v>0.02</v>
      </c>
    </row>
    <row r="8" spans="1:6" x14ac:dyDescent="0.25">
      <c r="A8" s="5"/>
    </row>
    <row r="9" spans="1:6" x14ac:dyDescent="0.25">
      <c r="A9" s="5" t="s">
        <v>6</v>
      </c>
      <c r="B9" s="3">
        <f>'Value Add'!C13</f>
        <v>-1000000</v>
      </c>
      <c r="D9" s="20">
        <f>Opportunistic!C13</f>
        <v>-2000000</v>
      </c>
    </row>
    <row r="10" spans="1:6" x14ac:dyDescent="0.25">
      <c r="A10" s="5" t="s">
        <v>7</v>
      </c>
      <c r="B10" s="6">
        <f>'Value Add'!D13</f>
        <v>712500</v>
      </c>
      <c r="D10" s="6">
        <f>Opportunistic!D13</f>
        <v>2000000</v>
      </c>
    </row>
    <row r="11" spans="1:6" x14ac:dyDescent="0.25">
      <c r="A11" s="5" t="s">
        <v>8</v>
      </c>
      <c r="B11" s="16">
        <f>'Value Add'!E13</f>
        <v>726750</v>
      </c>
      <c r="D11" s="6">
        <f>Opportunistic!E13</f>
        <v>726750</v>
      </c>
    </row>
    <row r="12" spans="1:6" x14ac:dyDescent="0.25">
      <c r="A12" s="5" t="s">
        <v>9</v>
      </c>
      <c r="B12" s="16">
        <f>'Value Add'!F13</f>
        <v>741285</v>
      </c>
      <c r="D12" s="6">
        <f>Opportunistic!F13</f>
        <v>741285</v>
      </c>
    </row>
    <row r="13" spans="1:6" x14ac:dyDescent="0.25">
      <c r="A13" s="5" t="s">
        <v>10</v>
      </c>
      <c r="B13" s="16">
        <f>'Value Add'!G13</f>
        <v>756110.70000000007</v>
      </c>
      <c r="D13" s="6">
        <f>Opportunistic!G13</f>
        <v>756110.70000000007</v>
      </c>
    </row>
    <row r="14" spans="1:6" x14ac:dyDescent="0.25">
      <c r="A14" s="5" t="s">
        <v>11</v>
      </c>
      <c r="B14" s="16">
        <f>'Value Add'!H13</f>
        <v>771232.91400000011</v>
      </c>
      <c r="D14" s="6">
        <f>Opportunistic!H13</f>
        <v>771232.91400000011</v>
      </c>
    </row>
    <row r="16" spans="1:6" x14ac:dyDescent="0.25">
      <c r="A16" s="5" t="s">
        <v>12</v>
      </c>
      <c r="B16" s="16">
        <f>'Value Add'!H13</f>
        <v>771232.91400000011</v>
      </c>
      <c r="D16" s="6">
        <f>Opportunistic!H15</f>
        <v>771232.91400000011</v>
      </c>
    </row>
    <row r="17" spans="1:4" x14ac:dyDescent="0.25">
      <c r="A17" s="5" t="s">
        <v>13</v>
      </c>
      <c r="B17" s="18">
        <f>'Value Add'!C6</f>
        <v>7.2499999999999995E-2</v>
      </c>
      <c r="D17" s="18">
        <f>Opportunistic!C6</f>
        <v>7.2499999999999995E-2</v>
      </c>
    </row>
    <row r="18" spans="1:4" x14ac:dyDescent="0.25">
      <c r="A18" s="5" t="s">
        <v>14</v>
      </c>
      <c r="B18" s="16">
        <f>'Value Add'!C9</f>
        <v>10637695.365517244</v>
      </c>
      <c r="D18" s="6">
        <f>Opportunistic!C9</f>
        <v>10637695.365517244</v>
      </c>
    </row>
    <row r="20" spans="1:4" x14ac:dyDescent="0.25">
      <c r="A20" s="5" t="s">
        <v>15</v>
      </c>
      <c r="B20" s="16">
        <f>'Value Add'!G13</f>
        <v>756110.70000000007</v>
      </c>
      <c r="D20" s="6">
        <f>Opportunistic!G13</f>
        <v>756110.70000000007</v>
      </c>
    </row>
    <row r="21" spans="1:4" x14ac:dyDescent="0.25">
      <c r="A21" s="5" t="s">
        <v>16</v>
      </c>
      <c r="B21" s="16">
        <f>'Value Add'!C9</f>
        <v>10637695.365517244</v>
      </c>
      <c r="D21" s="6">
        <f>Opportunistic!C9</f>
        <v>10637695.365517244</v>
      </c>
    </row>
    <row r="22" spans="1:4" x14ac:dyDescent="0.25">
      <c r="A22" s="5" t="s">
        <v>17</v>
      </c>
      <c r="B22" s="3">
        <f>'Value Add'!G14</f>
        <v>11393806.065517243</v>
      </c>
      <c r="D22" s="6">
        <f>Opportunistic!G15</f>
        <v>11393806.065517243</v>
      </c>
    </row>
    <row r="24" spans="1:4" x14ac:dyDescent="0.25">
      <c r="A24" s="5" t="s">
        <v>18</v>
      </c>
      <c r="B24" s="19">
        <f>'Value Add'!C15</f>
        <v>0.14062473486015037</v>
      </c>
      <c r="D24" s="19">
        <f>Opportunistic!C16</f>
        <v>0.18018951463627886</v>
      </c>
    </row>
    <row r="25" spans="1:4" x14ac:dyDescent="0.25">
      <c r="A25" s="5" t="s">
        <v>19</v>
      </c>
      <c r="B25" s="20">
        <f>'Value Add'!B14</f>
        <v>-6500000</v>
      </c>
      <c r="D25" s="20">
        <f>Opportunistic!B15</f>
        <v>-2670000</v>
      </c>
    </row>
    <row r="26" spans="1:4" x14ac:dyDescent="0.25">
      <c r="A26" s="5" t="s">
        <v>20</v>
      </c>
      <c r="B26" s="20">
        <f>'Value Add'!C14</f>
        <v>-1000000</v>
      </c>
      <c r="D26" s="20">
        <f>Opportunistic!C15</f>
        <v>-2000000</v>
      </c>
    </row>
    <row r="27" spans="1:4" x14ac:dyDescent="0.25">
      <c r="A27" s="5" t="s">
        <v>7</v>
      </c>
      <c r="B27" s="3">
        <f>'Value Add'!D14</f>
        <v>712500</v>
      </c>
      <c r="D27" s="20">
        <f>Opportunistic!D15</f>
        <v>-2000000</v>
      </c>
    </row>
    <row r="28" spans="1:4" x14ac:dyDescent="0.25">
      <c r="A28" s="5" t="s">
        <v>8</v>
      </c>
      <c r="B28" s="3">
        <f>'Value Add'!E14</f>
        <v>726750</v>
      </c>
      <c r="D28" s="6">
        <f>Opportunistic!E15</f>
        <v>726750</v>
      </c>
    </row>
    <row r="29" spans="1:4" x14ac:dyDescent="0.25">
      <c r="A29" s="5" t="s">
        <v>9</v>
      </c>
      <c r="B29" s="16">
        <f>'Value Add'!F14</f>
        <v>741285</v>
      </c>
      <c r="D29" s="6">
        <f>Opportunistic!F15</f>
        <v>741285</v>
      </c>
    </row>
    <row r="30" spans="1:4" x14ac:dyDescent="0.25">
      <c r="A30" s="5" t="s">
        <v>21</v>
      </c>
      <c r="B30" s="3">
        <f>'Value Add'!G14</f>
        <v>11393806.065517243</v>
      </c>
      <c r="D30" s="6">
        <f>Opportunistic!G15</f>
        <v>11393806.065517243</v>
      </c>
    </row>
    <row r="32" spans="1:4" x14ac:dyDescent="0.25">
      <c r="A32" s="3" t="s">
        <v>30</v>
      </c>
      <c r="B32" s="17">
        <f>'Value Add'!C17</f>
        <v>1.9345140100795759</v>
      </c>
      <c r="D32" s="17">
        <f>Opportunistic!C18</f>
        <v>4.8171689383959713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677A-B667-4E82-BFE9-D976CB5772F6}">
  <dimension ref="A3:H17"/>
  <sheetViews>
    <sheetView workbookViewId="0">
      <selection activeCell="C17" sqref="C17"/>
    </sheetView>
  </sheetViews>
  <sheetFormatPr defaultRowHeight="15" x14ac:dyDescent="0.25"/>
  <cols>
    <col min="1" max="1" width="21.42578125" customWidth="1"/>
    <col min="2" max="3" width="12.140625" bestFit="1" customWidth="1"/>
    <col min="5" max="6" width="9.5703125" bestFit="1" customWidth="1"/>
    <col min="7" max="7" width="12.85546875" customWidth="1"/>
    <col min="8" max="8" width="10.140625" bestFit="1" customWidth="1"/>
  </cols>
  <sheetData>
    <row r="3" spans="1:8" x14ac:dyDescent="0.25">
      <c r="A3" s="2" t="s">
        <v>0</v>
      </c>
      <c r="C3" s="1">
        <v>6500000</v>
      </c>
    </row>
    <row r="4" spans="1:8" ht="30" x14ac:dyDescent="0.25">
      <c r="A4" s="2" t="s">
        <v>1</v>
      </c>
      <c r="C4" s="1">
        <v>1000000</v>
      </c>
    </row>
    <row r="5" spans="1:8" x14ac:dyDescent="0.25">
      <c r="A5" s="2" t="s">
        <v>23</v>
      </c>
      <c r="C5" s="1">
        <v>712500</v>
      </c>
    </row>
    <row r="6" spans="1:8" x14ac:dyDescent="0.25">
      <c r="A6" s="2" t="s">
        <v>13</v>
      </c>
      <c r="C6" s="11">
        <v>7.2499999999999995E-2</v>
      </c>
    </row>
    <row r="7" spans="1:8" x14ac:dyDescent="0.25">
      <c r="A7" s="2" t="s">
        <v>26</v>
      </c>
      <c r="C7" s="13">
        <v>0.02</v>
      </c>
    </row>
    <row r="8" spans="1:8" x14ac:dyDescent="0.25">
      <c r="A8" s="2"/>
    </row>
    <row r="9" spans="1:8" x14ac:dyDescent="0.25">
      <c r="A9" s="2" t="s">
        <v>24</v>
      </c>
      <c r="C9" s="10">
        <f>H13/C6</f>
        <v>10637695.365517244</v>
      </c>
    </row>
    <row r="10" spans="1:8" x14ac:dyDescent="0.25">
      <c r="A10" s="2"/>
    </row>
    <row r="12" spans="1:8" x14ac:dyDescent="0.25"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</row>
    <row r="13" spans="1:8" x14ac:dyDescent="0.25">
      <c r="A13" t="s">
        <v>25</v>
      </c>
      <c r="C13" s="7">
        <f>-(C4)</f>
        <v>-1000000</v>
      </c>
      <c r="D13" s="1">
        <f>C5</f>
        <v>712500</v>
      </c>
      <c r="E13" s="10">
        <f>D13*1.02</f>
        <v>726750</v>
      </c>
      <c r="F13" s="10">
        <f t="shared" ref="F13:H13" si="0">E13*1.02</f>
        <v>741285</v>
      </c>
      <c r="G13" s="10">
        <f t="shared" si="0"/>
        <v>756110.70000000007</v>
      </c>
      <c r="H13" s="10">
        <f t="shared" si="0"/>
        <v>771232.91400000011</v>
      </c>
    </row>
    <row r="14" spans="1:8" x14ac:dyDescent="0.25">
      <c r="A14" t="s">
        <v>18</v>
      </c>
      <c r="B14" s="12">
        <f>-(C3)</f>
        <v>-6500000</v>
      </c>
      <c r="C14" s="12">
        <f>C13</f>
        <v>-1000000</v>
      </c>
      <c r="D14" s="12">
        <f t="shared" ref="D14:F14" si="1">D13</f>
        <v>712500</v>
      </c>
      <c r="E14" s="12">
        <f t="shared" si="1"/>
        <v>726750</v>
      </c>
      <c r="F14" s="12">
        <f t="shared" si="1"/>
        <v>741285</v>
      </c>
      <c r="G14" s="12">
        <f>G13+C9</f>
        <v>11393806.065517243</v>
      </c>
      <c r="H14" s="12">
        <f>H13</f>
        <v>771232.91400000011</v>
      </c>
    </row>
    <row r="15" spans="1:8" x14ac:dyDescent="0.25">
      <c r="C15" s="14">
        <f>IRR(B14:G14)</f>
        <v>0.14062473486015037</v>
      </c>
    </row>
    <row r="16" spans="1:8" x14ac:dyDescent="0.25">
      <c r="A16" t="s">
        <v>31</v>
      </c>
      <c r="B16" s="12">
        <f>B14</f>
        <v>-6500000</v>
      </c>
      <c r="C16" s="12">
        <f>C13</f>
        <v>-1000000</v>
      </c>
      <c r="D16" s="12">
        <f t="shared" ref="D16:G16" si="2">D13</f>
        <v>712500</v>
      </c>
      <c r="E16" s="12">
        <f t="shared" si="2"/>
        <v>726750</v>
      </c>
      <c r="F16" s="12">
        <f t="shared" si="2"/>
        <v>741285</v>
      </c>
      <c r="G16" s="12">
        <f t="shared" si="2"/>
        <v>756110.70000000007</v>
      </c>
      <c r="H16" s="10">
        <f>C9</f>
        <v>10637695.365517244</v>
      </c>
    </row>
    <row r="17" spans="3:3" x14ac:dyDescent="0.25">
      <c r="C17" s="8">
        <f>-((SUM(C16:G16)+H16)/B16)</f>
        <v>1.9345140100795759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6D5A-59E3-48E3-82EB-3C561D8E9C64}">
  <dimension ref="A3:H18"/>
  <sheetViews>
    <sheetView workbookViewId="0">
      <selection activeCell="C20" sqref="C20"/>
    </sheetView>
  </sheetViews>
  <sheetFormatPr defaultRowHeight="15" x14ac:dyDescent="0.25"/>
  <cols>
    <col min="1" max="1" width="21.42578125" customWidth="1"/>
    <col min="2" max="2" width="12.140625" bestFit="1" customWidth="1"/>
    <col min="3" max="3" width="12.5703125" bestFit="1" customWidth="1"/>
    <col min="4" max="4" width="10.5703125" bestFit="1" customWidth="1"/>
    <col min="5" max="6" width="9.5703125" bestFit="1" customWidth="1"/>
    <col min="7" max="7" width="12.85546875" customWidth="1"/>
    <col min="8" max="8" width="10.140625" bestFit="1" customWidth="1"/>
  </cols>
  <sheetData>
    <row r="3" spans="1:8" x14ac:dyDescent="0.25">
      <c r="A3" s="2" t="s">
        <v>0</v>
      </c>
      <c r="C3" s="1">
        <v>2670000</v>
      </c>
    </row>
    <row r="4" spans="1:8" ht="30" x14ac:dyDescent="0.25">
      <c r="A4" s="2" t="s">
        <v>1</v>
      </c>
      <c r="C4" s="1">
        <v>2000000</v>
      </c>
    </row>
    <row r="5" spans="1:8" x14ac:dyDescent="0.25">
      <c r="A5" s="2" t="s">
        <v>27</v>
      </c>
      <c r="C5" s="1">
        <v>726750</v>
      </c>
    </row>
    <row r="6" spans="1:8" x14ac:dyDescent="0.25">
      <c r="A6" s="2" t="s">
        <v>13</v>
      </c>
      <c r="C6" s="11">
        <v>7.2499999999999995E-2</v>
      </c>
    </row>
    <row r="7" spans="1:8" x14ac:dyDescent="0.25">
      <c r="A7" s="2" t="s">
        <v>26</v>
      </c>
      <c r="C7" s="13">
        <v>0.02</v>
      </c>
    </row>
    <row r="8" spans="1:8" x14ac:dyDescent="0.25">
      <c r="A8" s="2"/>
    </row>
    <row r="9" spans="1:8" x14ac:dyDescent="0.25">
      <c r="A9" s="2" t="s">
        <v>24</v>
      </c>
      <c r="C9" s="10">
        <f>H13/C6</f>
        <v>10637695.365517244</v>
      </c>
    </row>
    <row r="10" spans="1:8" x14ac:dyDescent="0.25">
      <c r="A10" s="2"/>
    </row>
    <row r="12" spans="1:8" x14ac:dyDescent="0.25"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</row>
    <row r="13" spans="1:8" x14ac:dyDescent="0.25">
      <c r="A13" t="s">
        <v>25</v>
      </c>
      <c r="C13" s="7">
        <f>-(C4)</f>
        <v>-2000000</v>
      </c>
      <c r="D13" s="1">
        <f>C4</f>
        <v>2000000</v>
      </c>
      <c r="E13" s="10">
        <f>C5</f>
        <v>726750</v>
      </c>
      <c r="F13" s="10">
        <f>E13*1.02</f>
        <v>741285</v>
      </c>
      <c r="G13" s="10">
        <f>F13*1.02</f>
        <v>756110.70000000007</v>
      </c>
      <c r="H13" s="10">
        <f>G13*1.02</f>
        <v>771232.91400000011</v>
      </c>
    </row>
    <row r="14" spans="1:8" x14ac:dyDescent="0.25">
      <c r="A14" t="s">
        <v>28</v>
      </c>
      <c r="C14" s="7"/>
      <c r="D14" s="1"/>
      <c r="E14" s="10">
        <f>PV(E13,C6,3)</f>
        <v>-2.5763455950177921E-6</v>
      </c>
      <c r="F14" s="10"/>
      <c r="G14" s="10"/>
      <c r="H14" s="10"/>
    </row>
    <row r="15" spans="1:8" x14ac:dyDescent="0.25">
      <c r="A15" t="s">
        <v>18</v>
      </c>
      <c r="B15" s="12">
        <f>-(C3)</f>
        <v>-2670000</v>
      </c>
      <c r="C15" s="12">
        <f>C13</f>
        <v>-2000000</v>
      </c>
      <c r="D15" s="12">
        <f>-D13</f>
        <v>-2000000</v>
      </c>
      <c r="E15" s="12">
        <f>E13</f>
        <v>726750</v>
      </c>
      <c r="F15" s="12">
        <f>F13</f>
        <v>741285</v>
      </c>
      <c r="G15" s="12">
        <f>G13+C9</f>
        <v>11393806.065517243</v>
      </c>
      <c r="H15" s="12">
        <f>H13</f>
        <v>771232.91400000011</v>
      </c>
    </row>
    <row r="16" spans="1:8" x14ac:dyDescent="0.25">
      <c r="C16" s="14">
        <f>IRR(B15:G15)</f>
        <v>0.18018951463627886</v>
      </c>
    </row>
    <row r="17" spans="1:8" x14ac:dyDescent="0.25">
      <c r="A17" t="s">
        <v>31</v>
      </c>
      <c r="B17" s="12">
        <f>B15</f>
        <v>-2670000</v>
      </c>
      <c r="C17" s="12">
        <f>C13</f>
        <v>-2000000</v>
      </c>
      <c r="D17" s="12">
        <f t="shared" ref="D17:G17" si="0">D13</f>
        <v>2000000</v>
      </c>
      <c r="E17" s="12">
        <f t="shared" si="0"/>
        <v>726750</v>
      </c>
      <c r="F17" s="12">
        <f t="shared" si="0"/>
        <v>741285</v>
      </c>
      <c r="G17" s="12">
        <f t="shared" si="0"/>
        <v>756110.70000000007</v>
      </c>
      <c r="H17" s="10">
        <f>C9</f>
        <v>10637695.365517244</v>
      </c>
    </row>
    <row r="18" spans="1:8" x14ac:dyDescent="0.25">
      <c r="C18" s="9">
        <f>-((SUM(C17:G17)+H17)/B17)</f>
        <v>4.8171689383959713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Compiled Page</vt:lpstr>
      <vt:lpstr>Value Add</vt:lpstr>
      <vt:lpstr>Opportunistic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</dc:creator>
  <cp:lastModifiedBy>Shweta</cp:lastModifiedBy>
  <dcterms:created xsi:type="dcterms:W3CDTF">2023-11-06T00:11:13Z</dcterms:created>
  <dcterms:modified xsi:type="dcterms:W3CDTF">2023-11-06T23:53:59Z</dcterms:modified>
</cp:coreProperties>
</file>